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_d\Desktop\"/>
    </mc:Choice>
  </mc:AlternateContent>
  <xr:revisionPtr revIDLastSave="0" documentId="8_{3EC402AC-5407-43BE-9AF2-C7C6BDF2F8F5}" xr6:coauthVersionLast="47" xr6:coauthVersionMax="47" xr10:uidLastSave="{00000000-0000-0000-0000-000000000000}"/>
  <workbookProtection workbookAlgorithmName="SHA-512" workbookHashValue="VtDjMcBpYlEadz5/Bc/FdHO0ePjqFDVFQvXuL/awEvL2AY33rnBOZcBhS4AkYSJ0J7fDkTQQ0edLqwVz7fuC4A==" workbookSaltValue="vKzfKrvKNZr9YM8sTa4GsA==" workbookSpinCount="100000" lockStructure="1"/>
  <bookViews>
    <workbookView xWindow="-120" yWindow="-120" windowWidth="29040" windowHeight="17640" xr2:uid="{CDB8E2F9-3CF6-4652-B620-2BD7C24499E2}"/>
  </bookViews>
  <sheets>
    <sheet name="Total Funding" sheetId="3" r:id="rId1"/>
    <sheet name="Per Pupil Funding" sheetId="1" state="hidden" r:id="rId2"/>
    <sheet name="Title I Funding" sheetId="2" state="hidden" r:id="rId3"/>
  </sheets>
  <definedNames>
    <definedName name="_xlnm._FilterDatabase" localSheetId="0" hidden="1">'Total Funding'!$A$2:$G$188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0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3" i="3"/>
  <c r="D191" i="3"/>
  <c r="K196" i="2"/>
  <c r="K195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1" i="2"/>
  <c r="J11" i="2"/>
  <c r="E191" i="3"/>
  <c r="E188" i="3"/>
  <c r="F188" i="3" s="1"/>
  <c r="G188" i="3" s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F183" i="3" s="1"/>
  <c r="G183" i="3" s="1"/>
  <c r="E184" i="3"/>
  <c r="F184" i="3" s="1"/>
  <c r="G184" i="3" s="1"/>
  <c r="E185" i="3"/>
  <c r="F185" i="3" s="1"/>
  <c r="G185" i="3" s="1"/>
  <c r="E186" i="3"/>
  <c r="F186" i="3" s="1"/>
  <c r="G186" i="3" s="1"/>
  <c r="E187" i="3"/>
  <c r="F187" i="3" s="1"/>
  <c r="G187" i="3" s="1"/>
  <c r="E4" i="3"/>
  <c r="E3" i="3"/>
  <c r="F191" i="3"/>
  <c r="F193" i="1"/>
  <c r="F194" i="1" s="1"/>
  <c r="F192" i="1"/>
  <c r="G2" i="1"/>
  <c r="I198" i="2"/>
  <c r="D198" i="2"/>
  <c r="E197" i="2"/>
  <c r="F197" i="2"/>
  <c r="F198" i="2" s="1"/>
  <c r="G197" i="2"/>
  <c r="G198" i="2" s="1"/>
  <c r="H197" i="2"/>
  <c r="H198" i="2" s="1"/>
  <c r="I197" i="2"/>
  <c r="D197" i="2"/>
  <c r="E189" i="2"/>
  <c r="E198" i="2" s="1"/>
  <c r="F189" i="2"/>
  <c r="G189" i="2"/>
  <c r="H189" i="2"/>
  <c r="I189" i="2"/>
  <c r="D202" i="2"/>
  <c r="J196" i="2"/>
  <c r="J197" i="2" s="1"/>
  <c r="J195" i="2"/>
  <c r="D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F177" i="3" l="1"/>
  <c r="G177" i="3" s="1"/>
  <c r="F179" i="3"/>
  <c r="G179" i="3" s="1"/>
  <c r="F181" i="3"/>
  <c r="G181" i="3" s="1"/>
  <c r="J198" i="2"/>
  <c r="F4" i="3"/>
  <c r="G4" i="3" s="1"/>
  <c r="F180" i="3"/>
  <c r="G180" i="3" s="1"/>
  <c r="F176" i="3"/>
  <c r="G176" i="3" s="1"/>
  <c r="F172" i="3"/>
  <c r="G172" i="3" s="1"/>
  <c r="F168" i="3"/>
  <c r="G168" i="3" s="1"/>
  <c r="F164" i="3"/>
  <c r="G164" i="3" s="1"/>
  <c r="F160" i="3"/>
  <c r="G160" i="3" s="1"/>
  <c r="F156" i="3"/>
  <c r="G156" i="3" s="1"/>
  <c r="F152" i="3"/>
  <c r="G152" i="3" s="1"/>
  <c r="F148" i="3"/>
  <c r="G148" i="3" s="1"/>
  <c r="F144" i="3"/>
  <c r="G144" i="3" s="1"/>
  <c r="F140" i="3"/>
  <c r="G140" i="3" s="1"/>
  <c r="F136" i="3"/>
  <c r="G136" i="3" s="1"/>
  <c r="F132" i="3"/>
  <c r="G132" i="3" s="1"/>
  <c r="F128" i="3"/>
  <c r="G128" i="3" s="1"/>
  <c r="F175" i="3"/>
  <c r="G175" i="3" s="1"/>
  <c r="F171" i="3"/>
  <c r="G171" i="3" s="1"/>
  <c r="F167" i="3"/>
  <c r="G167" i="3" s="1"/>
  <c r="F163" i="3"/>
  <c r="G163" i="3" s="1"/>
  <c r="F159" i="3"/>
  <c r="G159" i="3" s="1"/>
  <c r="K189" i="2"/>
  <c r="F182" i="3"/>
  <c r="G182" i="3" s="1"/>
  <c r="F178" i="3"/>
  <c r="G178" i="3" s="1"/>
  <c r="F174" i="3"/>
  <c r="G174" i="3" s="1"/>
  <c r="F170" i="3"/>
  <c r="G170" i="3" s="1"/>
  <c r="F166" i="3"/>
  <c r="G166" i="3" s="1"/>
  <c r="F162" i="3"/>
  <c r="G162" i="3" s="1"/>
  <c r="F158" i="3"/>
  <c r="G158" i="3" s="1"/>
  <c r="F154" i="3"/>
  <c r="G154" i="3" s="1"/>
  <c r="F150" i="3"/>
  <c r="G150" i="3" s="1"/>
  <c r="F146" i="3"/>
  <c r="G146" i="3" s="1"/>
  <c r="F142" i="3"/>
  <c r="G142" i="3" s="1"/>
  <c r="F138" i="3"/>
  <c r="G138" i="3" s="1"/>
  <c r="F134" i="3"/>
  <c r="G134" i="3" s="1"/>
  <c r="F130" i="3"/>
  <c r="G130" i="3" s="1"/>
  <c r="F126" i="3"/>
  <c r="G126" i="3" s="1"/>
  <c r="F122" i="3"/>
  <c r="G122" i="3" s="1"/>
  <c r="J189" i="2"/>
  <c r="F114" i="3"/>
  <c r="G114" i="3" s="1"/>
  <c r="F106" i="3"/>
  <c r="G106" i="3" s="1"/>
  <c r="F98" i="3"/>
  <c r="G98" i="3" s="1"/>
  <c r="F90" i="3"/>
  <c r="G90" i="3" s="1"/>
  <c r="F82" i="3"/>
  <c r="G82" i="3" s="1"/>
  <c r="F74" i="3"/>
  <c r="G74" i="3" s="1"/>
  <c r="F66" i="3"/>
  <c r="G66" i="3" s="1"/>
  <c r="F58" i="3"/>
  <c r="G58" i="3" s="1"/>
  <c r="F54" i="3"/>
  <c r="G54" i="3" s="1"/>
  <c r="F50" i="3"/>
  <c r="G50" i="3" s="1"/>
  <c r="F46" i="3"/>
  <c r="G46" i="3" s="1"/>
  <c r="F42" i="3"/>
  <c r="G42" i="3" s="1"/>
  <c r="F38" i="3"/>
  <c r="G38" i="3" s="1"/>
  <c r="F34" i="3"/>
  <c r="G34" i="3" s="1"/>
  <c r="F30" i="3"/>
  <c r="G30" i="3" s="1"/>
  <c r="F26" i="3"/>
  <c r="G26" i="3" s="1"/>
  <c r="F22" i="3"/>
  <c r="G22" i="3" s="1"/>
  <c r="F18" i="3"/>
  <c r="G18" i="3" s="1"/>
  <c r="F14" i="3"/>
  <c r="G14" i="3" s="1"/>
  <c r="F10" i="3"/>
  <c r="G10" i="3" s="1"/>
  <c r="F6" i="3"/>
  <c r="G6" i="3" s="1"/>
  <c r="F118" i="3"/>
  <c r="G118" i="3" s="1"/>
  <c r="F110" i="3"/>
  <c r="G110" i="3" s="1"/>
  <c r="F102" i="3"/>
  <c r="G102" i="3" s="1"/>
  <c r="F94" i="3"/>
  <c r="G94" i="3" s="1"/>
  <c r="F86" i="3"/>
  <c r="G86" i="3" s="1"/>
  <c r="F78" i="3"/>
  <c r="G78" i="3" s="1"/>
  <c r="F70" i="3"/>
  <c r="G70" i="3" s="1"/>
  <c r="F62" i="3"/>
  <c r="G62" i="3" s="1"/>
  <c r="E190" i="3"/>
  <c r="E192" i="3" s="1"/>
  <c r="F173" i="3"/>
  <c r="G173" i="3" s="1"/>
  <c r="F169" i="3"/>
  <c r="G169" i="3" s="1"/>
  <c r="F165" i="3"/>
  <c r="G165" i="3" s="1"/>
  <c r="F124" i="3"/>
  <c r="G124" i="3" s="1"/>
  <c r="F120" i="3"/>
  <c r="G120" i="3" s="1"/>
  <c r="F116" i="3"/>
  <c r="G116" i="3" s="1"/>
  <c r="F112" i="3"/>
  <c r="G112" i="3" s="1"/>
  <c r="F108" i="3"/>
  <c r="G108" i="3" s="1"/>
  <c r="F104" i="3"/>
  <c r="G104" i="3" s="1"/>
  <c r="F100" i="3"/>
  <c r="G100" i="3" s="1"/>
  <c r="F96" i="3"/>
  <c r="G96" i="3" s="1"/>
  <c r="F92" i="3"/>
  <c r="G92" i="3" s="1"/>
  <c r="F88" i="3"/>
  <c r="G88" i="3" s="1"/>
  <c r="F84" i="3"/>
  <c r="G84" i="3" s="1"/>
  <c r="F80" i="3"/>
  <c r="G80" i="3" s="1"/>
  <c r="F76" i="3"/>
  <c r="G76" i="3" s="1"/>
  <c r="F72" i="3"/>
  <c r="G72" i="3" s="1"/>
  <c r="F68" i="3"/>
  <c r="G68" i="3" s="1"/>
  <c r="F64" i="3"/>
  <c r="G64" i="3" s="1"/>
  <c r="F60" i="3"/>
  <c r="G60" i="3" s="1"/>
  <c r="F56" i="3"/>
  <c r="G56" i="3" s="1"/>
  <c r="F52" i="3"/>
  <c r="G52" i="3" s="1"/>
  <c r="F48" i="3"/>
  <c r="G48" i="3" s="1"/>
  <c r="F44" i="3"/>
  <c r="G44" i="3" s="1"/>
  <c r="F40" i="3"/>
  <c r="G40" i="3" s="1"/>
  <c r="F36" i="3"/>
  <c r="G36" i="3" s="1"/>
  <c r="F32" i="3"/>
  <c r="G32" i="3" s="1"/>
  <c r="F28" i="3"/>
  <c r="G28" i="3" s="1"/>
  <c r="F24" i="3"/>
  <c r="G24" i="3" s="1"/>
  <c r="F20" i="3"/>
  <c r="G20" i="3" s="1"/>
  <c r="F16" i="3"/>
  <c r="G16" i="3" s="1"/>
  <c r="F12" i="3"/>
  <c r="G12" i="3" s="1"/>
  <c r="F8" i="3"/>
  <c r="G8" i="3" s="1"/>
  <c r="F155" i="3"/>
  <c r="G155" i="3" s="1"/>
  <c r="F151" i="3"/>
  <c r="G151" i="3" s="1"/>
  <c r="F147" i="3"/>
  <c r="G147" i="3" s="1"/>
  <c r="F143" i="3"/>
  <c r="G143" i="3" s="1"/>
  <c r="F139" i="3"/>
  <c r="G139" i="3" s="1"/>
  <c r="F135" i="3"/>
  <c r="G135" i="3" s="1"/>
  <c r="F131" i="3"/>
  <c r="G131" i="3" s="1"/>
  <c r="F127" i="3"/>
  <c r="G127" i="3" s="1"/>
  <c r="F123" i="3"/>
  <c r="G123" i="3" s="1"/>
  <c r="F119" i="3"/>
  <c r="G119" i="3" s="1"/>
  <c r="F115" i="3"/>
  <c r="G115" i="3" s="1"/>
  <c r="F111" i="3"/>
  <c r="G111" i="3" s="1"/>
  <c r="F107" i="3"/>
  <c r="G107" i="3" s="1"/>
  <c r="F103" i="3"/>
  <c r="G103" i="3" s="1"/>
  <c r="F99" i="3"/>
  <c r="G99" i="3" s="1"/>
  <c r="F95" i="3"/>
  <c r="G95" i="3" s="1"/>
  <c r="F91" i="3"/>
  <c r="G91" i="3" s="1"/>
  <c r="F87" i="3"/>
  <c r="G87" i="3" s="1"/>
  <c r="F83" i="3"/>
  <c r="G83" i="3" s="1"/>
  <c r="F79" i="3"/>
  <c r="G79" i="3" s="1"/>
  <c r="F75" i="3"/>
  <c r="G75" i="3" s="1"/>
  <c r="F71" i="3"/>
  <c r="G71" i="3" s="1"/>
  <c r="F67" i="3"/>
  <c r="G67" i="3" s="1"/>
  <c r="F63" i="3"/>
  <c r="G63" i="3" s="1"/>
  <c r="F59" i="3"/>
  <c r="G59" i="3" s="1"/>
  <c r="F55" i="3"/>
  <c r="G55" i="3" s="1"/>
  <c r="F51" i="3"/>
  <c r="G51" i="3" s="1"/>
  <c r="F47" i="3"/>
  <c r="G47" i="3" s="1"/>
  <c r="F43" i="3"/>
  <c r="G43" i="3" s="1"/>
  <c r="F39" i="3"/>
  <c r="G39" i="3" s="1"/>
  <c r="F35" i="3"/>
  <c r="G35" i="3" s="1"/>
  <c r="F31" i="3"/>
  <c r="G31" i="3" s="1"/>
  <c r="F27" i="3"/>
  <c r="G27" i="3" s="1"/>
  <c r="F23" i="3"/>
  <c r="G23" i="3" s="1"/>
  <c r="F19" i="3"/>
  <c r="G19" i="3" s="1"/>
  <c r="F15" i="3"/>
  <c r="G15" i="3" s="1"/>
  <c r="F11" i="3"/>
  <c r="G11" i="3" s="1"/>
  <c r="F7" i="3"/>
  <c r="G7" i="3" s="1"/>
  <c r="F161" i="3"/>
  <c r="G161" i="3" s="1"/>
  <c r="F157" i="3"/>
  <c r="G157" i="3" s="1"/>
  <c r="F153" i="3"/>
  <c r="G153" i="3" s="1"/>
  <c r="F149" i="3"/>
  <c r="G149" i="3" s="1"/>
  <c r="F145" i="3"/>
  <c r="G145" i="3" s="1"/>
  <c r="F141" i="3"/>
  <c r="G141" i="3" s="1"/>
  <c r="F137" i="3"/>
  <c r="G137" i="3" s="1"/>
  <c r="F133" i="3"/>
  <c r="G133" i="3" s="1"/>
  <c r="F129" i="3"/>
  <c r="G129" i="3" s="1"/>
  <c r="F125" i="3"/>
  <c r="G125" i="3" s="1"/>
  <c r="F121" i="3"/>
  <c r="G121" i="3" s="1"/>
  <c r="F117" i="3"/>
  <c r="G117" i="3" s="1"/>
  <c r="F113" i="3"/>
  <c r="G113" i="3" s="1"/>
  <c r="F109" i="3"/>
  <c r="G109" i="3" s="1"/>
  <c r="F105" i="3"/>
  <c r="G105" i="3" s="1"/>
  <c r="F101" i="3"/>
  <c r="G101" i="3" s="1"/>
  <c r="F97" i="3"/>
  <c r="G97" i="3" s="1"/>
  <c r="F93" i="3"/>
  <c r="G93" i="3" s="1"/>
  <c r="F89" i="3"/>
  <c r="G89" i="3" s="1"/>
  <c r="F85" i="3"/>
  <c r="G85" i="3" s="1"/>
  <c r="F81" i="3"/>
  <c r="G81" i="3" s="1"/>
  <c r="F77" i="3"/>
  <c r="G77" i="3" s="1"/>
  <c r="F73" i="3"/>
  <c r="G73" i="3" s="1"/>
  <c r="F69" i="3"/>
  <c r="G69" i="3" s="1"/>
  <c r="F65" i="3"/>
  <c r="G65" i="3" s="1"/>
  <c r="F61" i="3"/>
  <c r="G61" i="3" s="1"/>
  <c r="F57" i="3"/>
  <c r="G57" i="3" s="1"/>
  <c r="F53" i="3"/>
  <c r="G53" i="3" s="1"/>
  <c r="F49" i="3"/>
  <c r="G49" i="3" s="1"/>
  <c r="F45" i="3"/>
  <c r="G45" i="3" s="1"/>
  <c r="F41" i="3"/>
  <c r="G41" i="3" s="1"/>
  <c r="F37" i="3"/>
  <c r="G37" i="3" s="1"/>
  <c r="F33" i="3"/>
  <c r="G33" i="3" s="1"/>
  <c r="F29" i="3"/>
  <c r="G29" i="3" s="1"/>
  <c r="F25" i="3"/>
  <c r="G25" i="3" s="1"/>
  <c r="F21" i="3"/>
  <c r="G21" i="3" s="1"/>
  <c r="F17" i="3"/>
  <c r="G17" i="3" s="1"/>
  <c r="F13" i="3"/>
  <c r="G13" i="3" s="1"/>
  <c r="F9" i="3"/>
  <c r="G9" i="3" s="1"/>
  <c r="F5" i="3"/>
  <c r="G5" i="3" s="1"/>
  <c r="F3" i="3"/>
  <c r="G3" i="3" s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90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D188" i="1"/>
  <c r="C188" i="1"/>
  <c r="F190" i="3" l="1"/>
  <c r="F192" i="3" s="1"/>
  <c r="D192" i="3"/>
  <c r="K197" i="2"/>
  <c r="K198" i="2" s="1"/>
</calcChain>
</file>

<file path=xl/sharedStrings.xml><?xml version="1.0" encoding="utf-8"?>
<sst xmlns="http://schemas.openxmlformats.org/spreadsheetml/2006/main" count="1317" uniqueCount="641">
  <si>
    <t>District Name</t>
  </si>
  <si>
    <t>District Code</t>
  </si>
  <si>
    <t>Mapleton Public Schools (Adams County 1)</t>
  </si>
  <si>
    <t>Adams 12 (Northglenn/Thornton)</t>
  </si>
  <si>
    <t>Adams 14 (Commerce City)</t>
  </si>
  <si>
    <t>Adams School District 27J (Brighton)</t>
  </si>
  <si>
    <t>Bennett School District 29J</t>
  </si>
  <si>
    <t>Strasburg School District 31J</t>
  </si>
  <si>
    <t>Adams County School District 50 (Westminster)</t>
  </si>
  <si>
    <t>Alamosa RE-11J</t>
  </si>
  <si>
    <t>Sangre de Cristo School District</t>
  </si>
  <si>
    <t>Englewood Schools</t>
  </si>
  <si>
    <t>Sheridan School District #2</t>
  </si>
  <si>
    <t>Cherry Creek School District</t>
  </si>
  <si>
    <t>Littleton Public School</t>
  </si>
  <si>
    <t>Deer Trail 26J</t>
  </si>
  <si>
    <t>Adams/Arapahoe 28J (Aurora)</t>
  </si>
  <si>
    <t>Byers School District 32J</t>
  </si>
  <si>
    <t>Archuleta School District 50 Joint</t>
  </si>
  <si>
    <t>Walsh School District RE-1</t>
  </si>
  <si>
    <t>Pritchett RE-3</t>
  </si>
  <si>
    <t>Springfield RE-4</t>
  </si>
  <si>
    <t>Vilas School District RE-5</t>
  </si>
  <si>
    <t>Campo School District RE-6</t>
  </si>
  <si>
    <t>Las Animas RE-1 School District</t>
  </si>
  <si>
    <t>McClave School District</t>
  </si>
  <si>
    <t>St. Vrain Schools</t>
  </si>
  <si>
    <t>Boulder Valley School District</t>
  </si>
  <si>
    <t>Buena Vista</t>
  </si>
  <si>
    <t>Salida School District</t>
  </si>
  <si>
    <t>Kit Carson R-1</t>
  </si>
  <si>
    <t>Cheyenne County RE-5</t>
  </si>
  <si>
    <t>Clear Creek RE-1</t>
  </si>
  <si>
    <t>North Conejos School District</t>
  </si>
  <si>
    <t>Sanford 6J</t>
  </si>
  <si>
    <t>South Conejos RE-10</t>
  </si>
  <si>
    <t>Centennial School District R-1</t>
  </si>
  <si>
    <t>Sierra Grande R-30</t>
  </si>
  <si>
    <t>Crowley Count RE1-J</t>
  </si>
  <si>
    <t>Custer County C-1</t>
  </si>
  <si>
    <t>Delta County School District</t>
  </si>
  <si>
    <t>Denver Public Schools</t>
  </si>
  <si>
    <t>Dolores County School District RE-2J</t>
  </si>
  <si>
    <t>Douglas County School District</t>
  </si>
  <si>
    <t>Eagle County Schools</t>
  </si>
  <si>
    <t>Elizabeth School District</t>
  </si>
  <si>
    <t>Elbert County C-2 KIOWA</t>
  </si>
  <si>
    <t>Big Sandy Schools 100J</t>
  </si>
  <si>
    <t>Elbert School District #200</t>
  </si>
  <si>
    <t>Agate School District #300</t>
  </si>
  <si>
    <t>Calhan District R J1</t>
  </si>
  <si>
    <t>Harrison School District 2</t>
  </si>
  <si>
    <t>Widefield School District #3</t>
  </si>
  <si>
    <t>Fountain-Fort Carson School District Eight</t>
  </si>
  <si>
    <t>Colorado Springs School District 11</t>
  </si>
  <si>
    <t>Cheyenne Mountain School District 12</t>
  </si>
  <si>
    <t>Manitou Springs School District 14</t>
  </si>
  <si>
    <t>Academy School District #20</t>
  </si>
  <si>
    <t>Ellicott School District 22</t>
  </si>
  <si>
    <t>Peyton 23JT</t>
  </si>
  <si>
    <t>Hanover School District 28</t>
  </si>
  <si>
    <t>Lewis-Palmer 38</t>
  </si>
  <si>
    <t>Falcon D49</t>
  </si>
  <si>
    <t>Edison 54JT</t>
  </si>
  <si>
    <t>Miami-Yoder 60 JT</t>
  </si>
  <si>
    <t>Canon City School District (Fremont RE-1)</t>
  </si>
  <si>
    <t>Fremont RE-2</t>
  </si>
  <si>
    <t>Cotopaxi RE-3</t>
  </si>
  <si>
    <t>Roaring Fork</t>
  </si>
  <si>
    <t>Garfield Re2</t>
  </si>
  <si>
    <t>Garfield County School District No. 16</t>
  </si>
  <si>
    <t>Gilpin County School District</t>
  </si>
  <si>
    <t>West Grand School District #1-Jt.</t>
  </si>
  <si>
    <t>East Grand School District</t>
  </si>
  <si>
    <t>Gunnison Watershed School District RE1J</t>
  </si>
  <si>
    <t>Hinsdale County School District RE-1</t>
  </si>
  <si>
    <t>Huerfano School District RE-1</t>
  </si>
  <si>
    <t>La Veta School District RE-2</t>
  </si>
  <si>
    <t>North Park School District R1</t>
  </si>
  <si>
    <t>Jeffco Public Schools</t>
  </si>
  <si>
    <t>Kiowa County School District RE-1</t>
  </si>
  <si>
    <t>Plainview RE-2</t>
  </si>
  <si>
    <t>Arriba-Flagler Consolidated School District #20</t>
  </si>
  <si>
    <t>Hi-Plains School District R-23</t>
  </si>
  <si>
    <t>Stratton School District R-4</t>
  </si>
  <si>
    <t>Bethune R-5</t>
  </si>
  <si>
    <t>Burlington School District RE-6J</t>
  </si>
  <si>
    <t>Lake County R-1</t>
  </si>
  <si>
    <t>Durango 9-R</t>
  </si>
  <si>
    <t>Bayfield School District 10 JT-R</t>
  </si>
  <si>
    <t>Ignacio 11JT</t>
  </si>
  <si>
    <t>Poudre School District</t>
  </si>
  <si>
    <t>Thompson School District R2-J</t>
  </si>
  <si>
    <t>Park School District R-3 (Estes Park)</t>
  </si>
  <si>
    <t>Trinidad</t>
  </si>
  <si>
    <t>Primero RE-2</t>
  </si>
  <si>
    <t>Hoehne School District</t>
  </si>
  <si>
    <t>Aguilar RE 6</t>
  </si>
  <si>
    <t>Branson RE-8R</t>
  </si>
  <si>
    <t>Kim R88</t>
  </si>
  <si>
    <t>Genoa-Hugo School District C113</t>
  </si>
  <si>
    <t>Limon RE-4J</t>
  </si>
  <si>
    <t>Karval School District</t>
  </si>
  <si>
    <t>VALLEY RE-1</t>
  </si>
  <si>
    <t>Frenchman RE-3 School District</t>
  </si>
  <si>
    <t>Buffalo School District RE 4</t>
  </si>
  <si>
    <t>Plateau RE-5</t>
  </si>
  <si>
    <t>DeBeque School District 49 JT</t>
  </si>
  <si>
    <t>Plateau Valley</t>
  </si>
  <si>
    <t>Mesa County Valley School District 51</t>
  </si>
  <si>
    <t>Creede</t>
  </si>
  <si>
    <t>Moffat County School District RE 1</t>
  </si>
  <si>
    <t>Montezuma-Cortez RE-1</t>
  </si>
  <si>
    <t>Dolores School District</t>
  </si>
  <si>
    <t>Mancos School District RE-6</t>
  </si>
  <si>
    <t>Montrose County School District RE-1J</t>
  </si>
  <si>
    <t>West End Public Schools RE-2</t>
  </si>
  <si>
    <t>Brush School District RE-2J</t>
  </si>
  <si>
    <t>Morgan County School District RE-3</t>
  </si>
  <si>
    <t>Weldon Valley School District RE 20 J</t>
  </si>
  <si>
    <t>Wiggins School District RE 50J</t>
  </si>
  <si>
    <t>East Otero School District</t>
  </si>
  <si>
    <t>Rocky Ford School District R2</t>
  </si>
  <si>
    <t>Manzanola School District 3J</t>
  </si>
  <si>
    <t>Fowler School District R4J</t>
  </si>
  <si>
    <t>Cheraw School District #31</t>
  </si>
  <si>
    <t>Swink 33</t>
  </si>
  <si>
    <t>Ouray R-1</t>
  </si>
  <si>
    <t>Ridgway School District R-2</t>
  </si>
  <si>
    <t>Platte Canyon School District</t>
  </si>
  <si>
    <t>Park County RE-2</t>
  </si>
  <si>
    <t>Holyoke RE-1J</t>
  </si>
  <si>
    <t>Haxtun RE-2J</t>
  </si>
  <si>
    <t>Aspen School District</t>
  </si>
  <si>
    <t>Granada RE-1</t>
  </si>
  <si>
    <t>Lamar School District RE 2</t>
  </si>
  <si>
    <t>Holly RE-3</t>
  </si>
  <si>
    <t>Wiley School District</t>
  </si>
  <si>
    <t>Pueblo City School District 60</t>
  </si>
  <si>
    <t>Pueblo County District 70</t>
  </si>
  <si>
    <t>Meeker School District</t>
  </si>
  <si>
    <t>Rio Blanco BOCES/ Rangely RE-4</t>
  </si>
  <si>
    <t>Del Norte C-7</t>
  </si>
  <si>
    <t>Monte Vista School District</t>
  </si>
  <si>
    <t>Sargent RE-33J</t>
  </si>
  <si>
    <t>Hayden School District RE-1</t>
  </si>
  <si>
    <t>Steamboat Springs RE-2</t>
  </si>
  <si>
    <t>South Routt School District</t>
  </si>
  <si>
    <t>Mountain Valley School RE-1</t>
  </si>
  <si>
    <t>Moffat School District 2</t>
  </si>
  <si>
    <t>Center Consolidated School District</t>
  </si>
  <si>
    <t>Silverton</t>
  </si>
  <si>
    <t>Telluride R-1 School District</t>
  </si>
  <si>
    <t>Norwood School District</t>
  </si>
  <si>
    <t>Julesburg RE-1</t>
  </si>
  <si>
    <t>Revere School District</t>
  </si>
  <si>
    <t>Summit School District RE-1</t>
  </si>
  <si>
    <t>Cripple Creek Victor School Distric RE 1</t>
  </si>
  <si>
    <t>Woodland Park School District RE-2</t>
  </si>
  <si>
    <t>Akron</t>
  </si>
  <si>
    <t>Arickaree School District R-2 Washington County</t>
  </si>
  <si>
    <t>Otis School District R-3</t>
  </si>
  <si>
    <t>Lone Star School District</t>
  </si>
  <si>
    <t>Woodlin SD R-104</t>
  </si>
  <si>
    <t>Weld County School District RE-1 (Gilcrest)</t>
  </si>
  <si>
    <t>Eaton RE-2</t>
  </si>
  <si>
    <t>Weld County School District RE-3J</t>
  </si>
  <si>
    <t>Weld RE-4 Windsor/Severance</t>
  </si>
  <si>
    <t>Weld RE 5J School District (Johnstown-Milliken)</t>
  </si>
  <si>
    <t>Greeley-Evans School District 6 (Weld County)</t>
  </si>
  <si>
    <t>Platte Valley School District RE-7</t>
  </si>
  <si>
    <t>Weld County School District RE-8 (Ft. Lupton)</t>
  </si>
  <si>
    <t>Ault-Highland Weld RE-9</t>
  </si>
  <si>
    <t>Weld County School District RE-10J</t>
  </si>
  <si>
    <t>Prairie RE-11</t>
  </si>
  <si>
    <t>Pawnee RE-12</t>
  </si>
  <si>
    <t>Yuma School District 1</t>
  </si>
  <si>
    <t>Wray School District</t>
  </si>
  <si>
    <t>Idalia School District RJ-3</t>
  </si>
  <si>
    <t>Liberty J-4</t>
  </si>
  <si>
    <t>Charter School Institute</t>
  </si>
  <si>
    <t>Colorado School for the Deaf and the Blind</t>
  </si>
  <si>
    <t>Centennial Board of Cooperative Educational Services</t>
  </si>
  <si>
    <t>San Juan BOCES</t>
  </si>
  <si>
    <t>San Luis Valley BOCES</t>
  </si>
  <si>
    <t>Expeditionary BOCES</t>
  </si>
  <si>
    <t>Education Reenvisioned BOCES</t>
  </si>
  <si>
    <t>Colorado River BOCES</t>
  </si>
  <si>
    <t>2019-20 MKV #</t>
  </si>
  <si>
    <t>2018-19 MKV #</t>
  </si>
  <si>
    <t>SUMMARY Revised Final Allocations (11/8/19)</t>
  </si>
  <si>
    <t>FISCAL YEAR 2019-2020</t>
  </si>
  <si>
    <t>EVERY STUDENT SUCCEEDS ACT of 2015</t>
  </si>
  <si>
    <t xml:space="preserve">   </t>
  </si>
  <si>
    <t>TITLE I - A</t>
  </si>
  <si>
    <t>Title II - A</t>
  </si>
  <si>
    <t>Title III</t>
  </si>
  <si>
    <t>Title IV - A</t>
  </si>
  <si>
    <t>Title V - B</t>
  </si>
  <si>
    <t>DIST</t>
  </si>
  <si>
    <t>TEACHER</t>
  </si>
  <si>
    <t>ELL</t>
  </si>
  <si>
    <t>Rural</t>
  </si>
  <si>
    <t>CODE</t>
  </si>
  <si>
    <t>COUNTY</t>
  </si>
  <si>
    <t>DISTRICT</t>
  </si>
  <si>
    <t>QUALITY</t>
  </si>
  <si>
    <t>Set-Aside Immigrant</t>
  </si>
  <si>
    <t>Student Support and Academic</t>
  </si>
  <si>
    <t>Education Initiative</t>
  </si>
  <si>
    <t>Enrichment</t>
  </si>
  <si>
    <t>0010</t>
  </si>
  <si>
    <t>Adams</t>
  </si>
  <si>
    <t>Mapleton 1</t>
  </si>
  <si>
    <t>0020</t>
  </si>
  <si>
    <t>Northglenn-Thornton 12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</si>
  <si>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</si>
  <si>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</si>
  <si>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</si>
  <si>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</si>
  <si>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</si>
  <si>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</si>
  <si>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</si>
  <si>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</si>
  <si>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</si>
  <si>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</si>
  <si>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0100</t>
  </si>
  <si>
    <t>Alamosa</t>
  </si>
  <si>
    <t>Alamosa Re-11J</t>
  </si>
  <si>
    <t>0110</t>
  </si>
  <si>
    <t>Sangre De Cristo Re-22J</t>
  </si>
  <si>
    <t>0120</t>
  </si>
  <si>
    <t>Arapahoe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</si>
  <si>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</si>
  <si>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</si>
  <si>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</si>
  <si>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</si>
  <si>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</si>
  <si>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</si>
  <si>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</si>
  <si>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</si>
  <si>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0180</t>
  </si>
  <si>
    <t>Adams-Arapahoe 28J</t>
  </si>
  <si>
    <t>0190</t>
  </si>
  <si>
    <t>Byers 32J</t>
  </si>
  <si>
    <t>0220</t>
  </si>
  <si>
    <t>Archuleta</t>
  </si>
  <si>
    <t>Archuleta County 50 Jt</t>
  </si>
  <si>
    <t>0230</t>
  </si>
  <si>
    <t>Baca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</si>
  <si>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</si>
  <si>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</si>
  <si>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</si>
  <si>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</si>
  <si>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</si>
  <si>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</si>
  <si>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</si>
  <si>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</si>
  <si>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</si>
  <si>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0290</t>
  </si>
  <si>
    <t>Bent</t>
  </si>
  <si>
    <t>Las Animas Re-1</t>
  </si>
  <si>
    <t>0310</t>
  </si>
  <si>
    <t>Mc Clave Re-2</t>
  </si>
  <si>
    <t>0470</t>
  </si>
  <si>
    <t>Boulder</t>
  </si>
  <si>
    <t>St Vrain Valley Re 1J</t>
  </si>
  <si>
    <t>0480</t>
  </si>
  <si>
    <t>Boulder Valley Re 2</t>
  </si>
  <si>
    <t>0490</t>
  </si>
  <si>
    <t>Chaffee</t>
  </si>
  <si>
    <t>Buena Vista R-31</t>
  </si>
  <si>
    <t>0500</t>
  </si>
  <si>
    <t>Salida R-32</t>
  </si>
  <si>
    <t>0510</t>
  </si>
  <si>
    <t>Cheyenne</t>
  </si>
  <si>
    <t>0520</t>
  </si>
  <si>
    <t>Cheyenne County Re-5</t>
  </si>
  <si>
    <t>0540</t>
  </si>
  <si>
    <t>Clear Creek</t>
  </si>
  <si>
    <t>Clear Creek Re-1</t>
  </si>
  <si>
    <t>0550</t>
  </si>
  <si>
    <t>Conejos</t>
  </si>
  <si>
    <t>North Conejos Re-1J</t>
  </si>
  <si>
    <t>0560</t>
  </si>
  <si>
    <t>0580</t>
  </si>
  <si>
    <t>South Conejos Re-10</t>
  </si>
  <si>
    <t>0640</t>
  </si>
  <si>
    <t>Costilla</t>
  </si>
  <si>
    <t>Centennial R-1</t>
  </si>
  <si>
    <t>0740</t>
  </si>
  <si>
    <t>0770</t>
  </si>
  <si>
    <t>Crowley</t>
  </si>
  <si>
    <t>Crowley County Re-1-J</t>
  </si>
  <si>
    <t>0860</t>
  </si>
  <si>
    <t>Custer</t>
  </si>
  <si>
    <t>Consolidated C-1</t>
  </si>
  <si>
    <t>0870</t>
  </si>
  <si>
    <t>Delta</t>
  </si>
  <si>
    <t>Delta County 50(J)</t>
  </si>
  <si>
    <t>0880</t>
  </si>
  <si>
    <t>Denver</t>
  </si>
  <si>
    <t>Denver County 1</t>
  </si>
  <si>
    <t>0890</t>
  </si>
  <si>
    <t>Dolores</t>
  </si>
  <si>
    <t>Dolores County Re No.2</t>
  </si>
  <si>
    <t>0900</t>
  </si>
  <si>
    <t>Douglas</t>
  </si>
  <si>
    <t>Douglas County Re 1</t>
  </si>
  <si>
    <t>0910</t>
  </si>
  <si>
    <t>Eagle</t>
  </si>
  <si>
    <t>Eagle County Re 50</t>
  </si>
  <si>
    <t>0920</t>
  </si>
  <si>
    <t>Elbert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</si>
  <si>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</si>
  <si>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</si>
  <si>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</si>
  <si>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</si>
  <si>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</si>
  <si>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</si>
  <si>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</si>
  <si>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</si>
  <si>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</si>
  <si>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0970</t>
  </si>
  <si>
    <t>El Paso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</si>
  <si>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</si>
  <si>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</si>
  <si>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</si>
  <si>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</si>
  <si>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</si>
  <si>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</si>
  <si>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</si>
  <si>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</si>
  <si>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</si>
  <si>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</si>
  <si>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</si>
  <si>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</si>
  <si>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</si>
  <si>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</si>
  <si>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</si>
  <si>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</si>
  <si>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</si>
  <si>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</si>
  <si>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</si>
  <si>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</si>
  <si>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</si>
  <si>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</si>
  <si>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1110</t>
  </si>
  <si>
    <t>Falcon 49</t>
  </si>
  <si>
    <t>1120</t>
  </si>
  <si>
    <t>Edison 54 Jt</t>
  </si>
  <si>
    <t>1130</t>
  </si>
  <si>
    <t>Miami/Yoder 60 Jt</t>
  </si>
  <si>
    <t>1140</t>
  </si>
  <si>
    <t>Fremont</t>
  </si>
  <si>
    <t>Canon City Re-1</t>
  </si>
  <si>
    <t>1150</t>
  </si>
  <si>
    <t>Florence Re-2</t>
  </si>
  <si>
    <t>1160</t>
  </si>
  <si>
    <t>Cotopaxi Re-3</t>
  </si>
  <si>
    <t>1180</t>
  </si>
  <si>
    <t>Garfield</t>
  </si>
  <si>
    <t>Roaring Fork Re-1</t>
  </si>
  <si>
    <t>1195</t>
  </si>
  <si>
    <t>Garfield Re-2</t>
  </si>
  <si>
    <t>1220</t>
  </si>
  <si>
    <t>Garfield 16</t>
  </si>
  <si>
    <t>1330</t>
  </si>
  <si>
    <t>Gilpin</t>
  </si>
  <si>
    <t>Gilpin County Re-1</t>
  </si>
  <si>
    <t>1340</t>
  </si>
  <si>
    <t>Grand</t>
  </si>
  <si>
    <t>West Grand 1-Jt.</t>
  </si>
  <si>
    <t>1350</t>
  </si>
  <si>
    <t>East Grand 2</t>
  </si>
  <si>
    <t>1360</t>
  </si>
  <si>
    <t>Gunnison</t>
  </si>
  <si>
    <t>Gunnison Watershed Re1J</t>
  </si>
  <si>
    <t>1380</t>
  </si>
  <si>
    <t>Hinsdale</t>
  </si>
  <si>
    <t>Hinsdale County Re 1</t>
  </si>
  <si>
    <t>1390</t>
  </si>
  <si>
    <t>Huerfano</t>
  </si>
  <si>
    <t>Huerfano Re-1</t>
  </si>
  <si>
    <t>1400</t>
  </si>
  <si>
    <t>La Veta Re-2</t>
  </si>
  <si>
    <t>1410</t>
  </si>
  <si>
    <t>Jackson</t>
  </si>
  <si>
    <t>North Park R-1</t>
  </si>
  <si>
    <t>1420</t>
  </si>
  <si>
    <t>Jefferson</t>
  </si>
  <si>
    <t>Jefferson County R-1</t>
  </si>
  <si>
    <t>1430</t>
  </si>
  <si>
    <t>Kiowa</t>
  </si>
  <si>
    <t>Eads Re-1</t>
  </si>
  <si>
    <t>1440</t>
  </si>
  <si>
    <t>Plainview Re-2</t>
  </si>
  <si>
    <t>1450</t>
  </si>
  <si>
    <t>Kit Carson</t>
  </si>
  <si>
    <t>Arriba-Flagler C-20</t>
  </si>
  <si>
    <t>1460</t>
  </si>
  <si>
    <t>Hi-Plains R-23</t>
  </si>
  <si>
    <t>1480</t>
  </si>
  <si>
    <t>Stratton R-4</t>
  </si>
  <si>
    <t>1490</t>
  </si>
  <si>
    <t>1500</t>
  </si>
  <si>
    <t>Burlington Re-6J</t>
  </si>
  <si>
    <t>1510</t>
  </si>
  <si>
    <t>Lake</t>
  </si>
  <si>
    <t>1520</t>
  </si>
  <si>
    <t>La Plata</t>
  </si>
  <si>
    <t>1530</t>
  </si>
  <si>
    <t>Bayfield 10 Jt-R</t>
  </si>
  <si>
    <t>1540</t>
  </si>
  <si>
    <t>Ignacio 11 Jt</t>
  </si>
  <si>
    <t>1550</t>
  </si>
  <si>
    <t>Larimer</t>
  </si>
  <si>
    <t>Poudre R-1</t>
  </si>
  <si>
    <t>1560</t>
  </si>
  <si>
    <t>Thompson R-2J</t>
  </si>
  <si>
    <t>1570</t>
  </si>
  <si>
    <t>Park (Estes Park) R-3</t>
  </si>
  <si>
    <t>1580</t>
  </si>
  <si>
    <t>Las Animas</t>
  </si>
  <si>
    <t>Trinidad 1</t>
  </si>
  <si>
    <t>1590</t>
  </si>
  <si>
    <t>Primero Reorganized 2</t>
  </si>
  <si>
    <t>1600</t>
  </si>
  <si>
    <t>Hoehne Reorganized 3</t>
  </si>
  <si>
    <t>1620</t>
  </si>
  <si>
    <t xml:space="preserve">Aguilar Reorganized 6 </t>
  </si>
  <si>
    <t>1750</t>
  </si>
  <si>
    <t>Branson Reorganized 82</t>
  </si>
  <si>
    <t>1760</t>
  </si>
  <si>
    <t>Kim Reorganized 88</t>
  </si>
  <si>
    <t>1780</t>
  </si>
  <si>
    <t>Lincoln</t>
  </si>
  <si>
    <t>Genoa-Hugo C113</t>
  </si>
  <si>
    <t>1790</t>
  </si>
  <si>
    <t>Limon Re-4J</t>
  </si>
  <si>
    <t>1810</t>
  </si>
  <si>
    <t>Karval Re-23</t>
  </si>
  <si>
    <t>1828</t>
  </si>
  <si>
    <t>Logan</t>
  </si>
  <si>
    <t>Valley Re-1</t>
  </si>
  <si>
    <t>1850</t>
  </si>
  <si>
    <t>Frenchman Re-3</t>
  </si>
  <si>
    <t>1860</t>
  </si>
  <si>
    <t>Buffalo Re-4</t>
  </si>
  <si>
    <t>1870</t>
  </si>
  <si>
    <t>Plateau Re-5</t>
  </si>
  <si>
    <t>1980</t>
  </si>
  <si>
    <t>Mesa</t>
  </si>
  <si>
    <t>De Beque 49Jt</t>
  </si>
  <si>
    <t>1990</t>
  </si>
  <si>
    <t>Plateau Valley 50</t>
  </si>
  <si>
    <t>2000</t>
  </si>
  <si>
    <t>Mesa County Valley 51</t>
  </si>
  <si>
    <t>2010</t>
  </si>
  <si>
    <t>Mineral</t>
  </si>
  <si>
    <t>Creede Consolidated 1</t>
  </si>
  <si>
    <t>2020</t>
  </si>
  <si>
    <t>Moffat</t>
  </si>
  <si>
    <t>Moffat County Re:No 1</t>
  </si>
  <si>
    <t>2035</t>
  </si>
  <si>
    <t>Montezuma</t>
  </si>
  <si>
    <t>Montezuma-Cortez Re-1</t>
  </si>
  <si>
    <t>2055</t>
  </si>
  <si>
    <t xml:space="preserve">Montezuma </t>
  </si>
  <si>
    <t>Dolores Re-4A</t>
  </si>
  <si>
    <t>2070</t>
  </si>
  <si>
    <t>Mancos Re-6</t>
  </si>
  <si>
    <t>2180</t>
  </si>
  <si>
    <t>Montrose</t>
  </si>
  <si>
    <t>Montrose County Re-1J</t>
  </si>
  <si>
    <t>2190</t>
  </si>
  <si>
    <t>West End Re-2</t>
  </si>
  <si>
    <t>2395</t>
  </si>
  <si>
    <t>Morgan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</si>
  <si>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</si>
  <si>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</si>
  <si>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</si>
  <si>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</si>
  <si>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</si>
  <si>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</si>
  <si>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</si>
  <si>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2520</t>
  </si>
  <si>
    <t>Otero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</si>
  <si>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</si>
  <si>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</si>
  <si>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</si>
  <si>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</si>
  <si>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</si>
  <si>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</si>
  <si>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</si>
  <si>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</si>
  <si>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</si>
  <si>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</si>
  <si>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2580</t>
  </si>
  <si>
    <t>Ouray</t>
  </si>
  <si>
    <t>2590</t>
  </si>
  <si>
    <t>Ridgway R-2</t>
  </si>
  <si>
    <t>2600</t>
  </si>
  <si>
    <t>Park</t>
  </si>
  <si>
    <t>Platte Canyon 1</t>
  </si>
  <si>
    <t>2610</t>
  </si>
  <si>
    <t>Park County Re-2</t>
  </si>
  <si>
    <t>2620</t>
  </si>
  <si>
    <t>Phillips</t>
  </si>
  <si>
    <t>Holyoke Re-1J</t>
  </si>
  <si>
    <t>2630</t>
  </si>
  <si>
    <t>Haxtun Re-2J</t>
  </si>
  <si>
    <t>2640</t>
  </si>
  <si>
    <t>Pitkin</t>
  </si>
  <si>
    <t>Aspen 1</t>
  </si>
  <si>
    <t>2650</t>
  </si>
  <si>
    <t>Prowers</t>
  </si>
  <si>
    <t>Granada Re-1</t>
  </si>
  <si>
    <t>2660</t>
  </si>
  <si>
    <t>Lamar Re-2</t>
  </si>
  <si>
    <t>2670</t>
  </si>
  <si>
    <t>Holly Re-3</t>
  </si>
  <si>
    <t>2680</t>
  </si>
  <si>
    <t>Wiley Re-13 Jt</t>
  </si>
  <si>
    <t>2690</t>
  </si>
  <si>
    <t>Pueblo</t>
  </si>
  <si>
    <t>Pueblo City 60</t>
  </si>
  <si>
    <t>2700</t>
  </si>
  <si>
    <t>Pueblo County Rural 70</t>
  </si>
  <si>
    <t>2710</t>
  </si>
  <si>
    <t>Rio Blanco</t>
  </si>
  <si>
    <t>Meeker Re1</t>
  </si>
  <si>
    <t>2720</t>
  </si>
  <si>
    <t>Rangely Re-4</t>
  </si>
  <si>
    <t>2730</t>
  </si>
  <si>
    <t>Rio Grande</t>
  </si>
  <si>
    <t>2740</t>
  </si>
  <si>
    <t>Monte Vista C-8</t>
  </si>
  <si>
    <t>2750</t>
  </si>
  <si>
    <t>Sargent Re-33J</t>
  </si>
  <si>
    <t>2760</t>
  </si>
  <si>
    <t>Routt</t>
  </si>
  <si>
    <t>Hayden Re-1</t>
  </si>
  <si>
    <t>2770</t>
  </si>
  <si>
    <t>Steamboat Springs Re-2</t>
  </si>
  <si>
    <t>2780</t>
  </si>
  <si>
    <t>South Routt Re 3</t>
  </si>
  <si>
    <t>2790</t>
  </si>
  <si>
    <t>Saguache</t>
  </si>
  <si>
    <t>Mountain Valley Re 1</t>
  </si>
  <si>
    <t>2800</t>
  </si>
  <si>
    <t>Moffat 2</t>
  </si>
  <si>
    <t>2810</t>
  </si>
  <si>
    <t>Center 26 Jt</t>
  </si>
  <si>
    <t>2820</t>
  </si>
  <si>
    <t>San Juan</t>
  </si>
  <si>
    <t>Silverton 1</t>
  </si>
  <si>
    <t>2830</t>
  </si>
  <si>
    <t>San Miguel</t>
  </si>
  <si>
    <t>Telluride R-1</t>
  </si>
  <si>
    <t>2840</t>
  </si>
  <si>
    <t>Norwood R-2J</t>
  </si>
  <si>
    <t>2862</t>
  </si>
  <si>
    <t>Sedgwick</t>
  </si>
  <si>
    <t>Julesburg Re-1</t>
  </si>
  <si>
    <t>2865</t>
  </si>
  <si>
    <t>Platte Valley Re-3</t>
  </si>
  <si>
    <t>3000</t>
  </si>
  <si>
    <t>Summit</t>
  </si>
  <si>
    <t>Summit Re-1</t>
  </si>
  <si>
    <t>3010</t>
  </si>
  <si>
    <t>Teller</t>
  </si>
  <si>
    <t>Cripple Creek-Victor Re-1</t>
  </si>
  <si>
    <t>3020</t>
  </si>
  <si>
    <t>Woodland Park Re-2</t>
  </si>
  <si>
    <t>3030</t>
  </si>
  <si>
    <t>Washington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</si>
  <si>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</si>
  <si>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</si>
  <si>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</si>
  <si>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</si>
  <si>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</si>
  <si>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</si>
  <si>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</si>
  <si>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</si>
  <si>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</si>
  <si>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3080</t>
  </si>
  <si>
    <t>Weld</t>
  </si>
  <si>
    <t>Gilcrest Re-1</t>
  </si>
  <si>
    <t>3085</t>
  </si>
  <si>
    <t>Eaton Re-2</t>
  </si>
  <si>
    <t>3090</t>
  </si>
  <si>
    <t>Keenesburg Re-3(J)</t>
  </si>
  <si>
    <t>3100</t>
  </si>
  <si>
    <t>Windsor Re-4</t>
  </si>
  <si>
    <t>3110</t>
  </si>
  <si>
    <t>Weld County School District Re-5J</t>
  </si>
  <si>
    <t>3120</t>
  </si>
  <si>
    <t>Greeley 6</t>
  </si>
  <si>
    <t>3130</t>
  </si>
  <si>
    <t>Platte Valley Re-7</t>
  </si>
  <si>
    <t>3140</t>
  </si>
  <si>
    <t>Weld County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</si>
  <si>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</si>
  <si>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</si>
  <si>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</si>
  <si>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</si>
  <si>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</si>
  <si>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</si>
  <si>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</si>
  <si>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</si>
  <si>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3200</t>
  </si>
  <si>
    <t>Yuma</t>
  </si>
  <si>
    <t>Yuma 1</t>
  </si>
  <si>
    <t>3210</t>
  </si>
  <si>
    <t>Wray RD-2</t>
  </si>
  <si>
    <t>3220</t>
  </si>
  <si>
    <t>Idalia RJ-3</t>
  </si>
  <si>
    <t>3230</t>
  </si>
  <si>
    <t>TOTAL</t>
  </si>
  <si>
    <t>9000</t>
  </si>
  <si>
    <t>COLORADO SCHOOL DEAF/BLIND</t>
  </si>
  <si>
    <t>8001</t>
  </si>
  <si>
    <t>CSI</t>
  </si>
  <si>
    <t>GRAND TOTAL</t>
  </si>
  <si>
    <t>ARP HCY II Total Distribution</t>
  </si>
  <si>
    <t>Proportionate Share Percentage</t>
  </si>
  <si>
    <t>Proportionate Share Amount</t>
  </si>
  <si>
    <t>Higher Number</t>
  </si>
  <si>
    <t>Per Student Amount:</t>
  </si>
  <si>
    <t>Total Distribution:</t>
  </si>
  <si>
    <t>TOTALS:</t>
  </si>
  <si>
    <t>District</t>
  </si>
  <si>
    <t>Title I Funding</t>
  </si>
  <si>
    <t>Per Pupil Funding</t>
  </si>
  <si>
    <t>Combined Total</t>
  </si>
  <si>
    <t>McKinney-Vento ARP-HCY II</t>
  </si>
  <si>
    <t>Less than $5k</t>
  </si>
  <si>
    <t>Total</t>
  </si>
  <si>
    <t>Check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</si>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</sst>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1" fontId="0" fillId="0" borderId="0" xfId="0" applyNumberFormat="1"/>
    <xf numFmtId="1" fontId="0" fillId="2" borderId="1" xfId="0" applyNumberFormat="1" applyFill="1" applyBorder="1"/>
    <xf numFmtId="1" fontId="0" fillId="2" borderId="0" xfId="0" applyNumberFormat="1" applyFill="1"/>
    <xf numFmtId="44" fontId="0" fillId="0" borderId="0" xfId="2" applyFont="1"/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4" fillId="0" borderId="0" xfId="0" applyFont="1"/>
    <xf numFmtId="14" fontId="7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0" fillId="3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wrapText="1"/>
    </xf>
    <xf numFmtId="49" fontId="0" fillId="0" borderId="0" xfId="0" applyNumberFormat="1"/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49" fontId="8" fillId="0" borderId="0" xfId="0" applyNumberFormat="1" applyFont="1"/>
    <xf numFmtId="0" fontId="8" fillId="0" borderId="0" xfId="0" applyFont="1"/>
    <xf numFmtId="164" fontId="0" fillId="0" borderId="0" xfId="0" applyNumberFormat="1"/>
    <xf numFmtId="3" fontId="9" fillId="0" borderId="0" xfId="0" applyNumberFormat="1" applyFont="1"/>
    <xf numFmtId="0" fontId="8" fillId="0" borderId="0" xfId="0" quotePrefix="1" applyFont="1"/>
    <xf numFmtId="0" fontId="10" fillId="0" borderId="0" xfId="0" applyFont="1"/>
    <xf numFmtId="165" fontId="4" fillId="0" borderId="0" xfId="1" applyNumberFormat="1" applyFont="1" applyFill="1"/>
    <xf numFmtId="3" fontId="4" fillId="0" borderId="0" xfId="1" applyNumberFormat="1" applyFont="1" applyFill="1"/>
    <xf numFmtId="164" fontId="4" fillId="0" borderId="0" xfId="1" applyNumberFormat="1" applyFont="1" applyFill="1"/>
    <xf numFmtId="44" fontId="11" fillId="0" borderId="0" xfId="2" applyFont="1"/>
    <xf numFmtId="39" fontId="0" fillId="0" borderId="0" xfId="0" applyNumberFormat="1"/>
    <xf numFmtId="9" fontId="0" fillId="0" borderId="0" xfId="0" applyNumberFormat="1"/>
    <xf numFmtId="9" fontId="0" fillId="0" borderId="0" xfId="3" applyFont="1" applyAlignment="1">
      <alignment wrapText="1"/>
    </xf>
    <xf numFmtId="10" fontId="0" fillId="0" borderId="0" xfId="3" applyNumberFormat="1" applyFont="1" applyAlignment="1">
      <alignment wrapText="1"/>
    </xf>
    <xf numFmtId="9" fontId="0" fillId="0" borderId="0" xfId="3" applyFont="1" applyFill="1" applyAlignment="1">
      <alignment wrapText="1"/>
    </xf>
    <xf numFmtId="4" fontId="0" fillId="0" borderId="0" xfId="0" applyNumberFormat="1" applyAlignment="1">
      <alignment wrapText="1"/>
    </xf>
    <xf numFmtId="44" fontId="0" fillId="4" borderId="0" xfId="2" applyFont="1" applyFill="1"/>
    <xf numFmtId="0" fontId="1" fillId="0" borderId="0" xfId="0" applyFont="1" applyAlignment="1">
      <alignment wrapText="1"/>
    </xf>
    <xf numFmtId="44" fontId="0" fillId="0" borderId="0" xfId="2" applyFont="1" applyAlignment="1">
      <alignment wrapText="1"/>
    </xf>
    <xf numFmtId="44" fontId="0" fillId="0" borderId="0" xfId="0" applyNumberForma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Fill="1"/>
    <xf numFmtId="9" fontId="4" fillId="0" borderId="0" xfId="3" applyFont="1"/>
    <xf numFmtId="9" fontId="4" fillId="0" borderId="0" xfId="3" applyFont="1" applyFill="1"/>
    <xf numFmtId="49" fontId="0" fillId="0" borderId="0" xfId="0" applyNumberFormat="1" applyFill="1"/>
    <xf numFmtId="4" fontId="0" fillId="0" borderId="0" xfId="0" applyNumberFormat="1" applyFill="1"/>
    <xf numFmtId="44" fontId="0" fillId="0" borderId="0" xfId="0" applyNumberFormat="1" applyFill="1"/>
    <xf numFmtId="49" fontId="8" fillId="0" borderId="0" xfId="0" applyNumberFormat="1" applyFont="1" applyFill="1"/>
    <xf numFmtId="0" fontId="8" fillId="0" borderId="0" xfId="0" applyFont="1" applyFill="1"/>
    <xf numFmtId="0" fontId="13" fillId="0" borderId="0" xfId="0" quotePrefix="1" applyFont="1" applyFill="1"/>
    <xf numFmtId="0" fontId="13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/>
    <xf numFmtId="0" fontId="1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713A-70BF-4BA6-80D2-BA8AFFD152CF}">
  <dimension ref="A1:G192"/>
  <sheetViews>
    <sheetView tabSelected="1" workbookViewId="0">
      <pane ySplit="2" topLeftCell="A3" activePane="bottomLeft" state="frozen"/>
      <selection pane="bottomLeft" activeCell="G3" sqref="G3"/>
    </sheetView>
  </sheetViews>
  <sheetFormatPr defaultColWidth="9.140625" defaultRowHeight="15" x14ac:dyDescent="0.25"/>
  <cols>
    <col min="1" max="1" width="14.5703125" style="49" bestFit="1" customWidth="1"/>
    <col min="2" max="2" width="31.28515625" style="49" bestFit="1" customWidth="1"/>
    <col min="3" max="3" width="49.5703125" style="49" bestFit="1" customWidth="1"/>
    <col min="4" max="4" width="16" style="49" bestFit="1" customWidth="1"/>
    <col min="5" max="5" width="19" style="49" bestFit="1" customWidth="1"/>
    <col min="6" max="6" width="17.42578125" style="49" bestFit="1" customWidth="1"/>
    <col min="7" max="7" width="14.85546875" style="49" bestFit="1" customWidth="1"/>
    <col min="8" max="16384" width="9.140625" style="49"/>
  </cols>
  <sheetData>
    <row r="1" spans="1:7" ht="21" x14ac:dyDescent="0.35">
      <c r="A1" s="62" t="s">
        <v>636</v>
      </c>
      <c r="B1" s="62"/>
      <c r="C1" s="62"/>
      <c r="D1" s="62"/>
      <c r="E1" s="62"/>
      <c r="F1" s="62"/>
      <c r="G1" s="62"/>
    </row>
    <row r="2" spans="1:7" x14ac:dyDescent="0.25">
      <c r="A2" s="61" t="s">
        <v>1</v>
      </c>
      <c r="B2" s="61" t="s">
        <v>632</v>
      </c>
      <c r="C2" s="61" t="s">
        <v>0</v>
      </c>
      <c r="D2" s="61" t="s">
        <v>633</v>
      </c>
      <c r="E2" s="61" t="s">
        <v>634</v>
      </c>
      <c r="F2" s="61" t="s">
        <v>635</v>
      </c>
      <c r="G2" s="61" t="s">
        <v>637</v>
      </c>
    </row>
    <row r="3" spans="1:7" x14ac:dyDescent="0.25">
      <c r="A3" s="52" t="s">
        <v>211</v>
      </c>
      <c r="B3" s="49" t="s">
        <v>213</v>
      </c>
      <c r="C3" s="49" t="s">
        <v>2</v>
      </c>
      <c r="D3" s="53">
        <f>VLOOKUP(A3,'Title I Funding'!A:K,11,FALSE)</f>
        <v>18303.729386177609</v>
      </c>
      <c r="E3" s="54">
        <f>VLOOKUP(C3,'Per Pupil Funding'!A:G,7,FALSE)</f>
        <v>23500.481532663314</v>
      </c>
      <c r="F3" s="53">
        <f>SUM(D3:E3)</f>
        <v>41804.210918840923</v>
      </c>
      <c r="G3" s="49" t="str">
        <f t="shared" ref="G3:G34" si="0">IF(F3&lt;5000,"Yes","No")</f>
        <v>No</v>
      </c>
    </row>
    <row r="4" spans="1:7" x14ac:dyDescent="0.25">
      <c r="A4" s="52" t="s">
        <v>214</v>
      </c>
      <c r="B4" s="49" t="s">
        <v>215</v>
      </c>
      <c r="C4" s="49" t="s">
        <v>3</v>
      </c>
      <c r="D4" s="53">
        <f>VLOOKUP(A4,'Title I Funding'!A:K,11,FALSE)</f>
        <v>70602.992574650125</v>
      </c>
      <c r="E4" s="54">
        <f>VLOOKUP(C4,'Per Pupil Funding'!A:G,7,FALSE)</f>
        <v>166754.37470686765</v>
      </c>
      <c r="F4" s="53">
        <f t="shared" ref="F4:F67" si="1">SUM(D4:E4)</f>
        <v>237357.36728151777</v>
      </c>
      <c r="G4" s="49" t="str">
        <f t="shared" si="0"/>
        <v>No</v>
      </c>
    </row>
    <row r="5" spans="1:7" x14ac:dyDescent="0.25">
      <c r="A5" s="52" t="s">
        <v>216</v>
      </c>
      <c r="B5" s="49" t="s">
        <v>217</v>
      </c>
      <c r="C5" s="49" t="s">
        <v>4</v>
      </c>
      <c r="D5" s="53">
        <f>VLOOKUP(A5,'Title I Funding'!A:K,11,FALSE)</f>
        <v>32711.763135842568</v>
      </c>
      <c r="E5" s="54">
        <f>VLOOKUP(C5,'Per Pupil Funding'!A:G,7,FALSE)</f>
        <v>45470.280360133998</v>
      </c>
      <c r="F5" s="53">
        <f t="shared" si="1"/>
        <v>78182.04349597657</v>
      </c>
      <c r="G5" s="49" t="str">
        <f t="shared" si="0"/>
        <v>No</v>
      </c>
    </row>
    <row r="6" spans="1:7" x14ac:dyDescent="0.25">
      <c r="A6" s="52" t="s">
        <v>218</v>
      </c>
      <c r="B6" s="49" t="s">
        <v>219</v>
      </c>
      <c r="C6" s="49" t="s">
        <v>5</v>
      </c>
      <c r="D6" s="53">
        <f>VLOOKUP(A6,'Title I Funding'!A:K,11,FALSE)</f>
        <v>20242.755884064507</v>
      </c>
      <c r="E6" s="54">
        <f>VLOOKUP(C6,'Per Pupil Funding'!A:G,7,FALSE)</f>
        <v>33314.858877721941</v>
      </c>
      <c r="F6" s="53">
        <f t="shared" si="1"/>
        <v>53557.614761786448</v>
      </c>
      <c r="G6" s="49" t="str">
        <f t="shared" si="0"/>
        <v>No</v>
      </c>
    </row>
    <row r="7" spans="1:7" x14ac:dyDescent="0.25">
      <c r="A7" s="52" t="s">
        <v>220</v>
      </c>
      <c r="B7" s="49" t="s">
        <v>221</v>
      </c>
      <c r="C7" s="49" t="s">
        <v>6</v>
      </c>
      <c r="D7" s="53">
        <f>VLOOKUP(A7,'Title I Funding'!A:K,11,FALSE)</f>
        <v>1368.331191716858</v>
      </c>
      <c r="E7" s="54">
        <f>VLOOKUP(C7,'Per Pupil Funding'!A:G,7,FALSE)</f>
        <v>3961.7670016750417</v>
      </c>
      <c r="F7" s="53">
        <f t="shared" si="1"/>
        <v>5330.0981933918993</v>
      </c>
      <c r="G7" s="49" t="str">
        <f t="shared" si="0"/>
        <v>No</v>
      </c>
    </row>
    <row r="8" spans="1:7" x14ac:dyDescent="0.25">
      <c r="A8" s="52" t="s">
        <v>222</v>
      </c>
      <c r="B8" s="49" t="s">
        <v>223</v>
      </c>
      <c r="C8" s="49" t="s">
        <v>7</v>
      </c>
      <c r="D8" s="53">
        <f>VLOOKUP(A8,'Title I Funding'!A:K,11,FALSE)</f>
        <v>973.96932524094905</v>
      </c>
      <c r="E8" s="54">
        <f>VLOOKUP(C8,'Per Pupil Funding'!A:G,7,FALSE)</f>
        <v>1620.7228643216079</v>
      </c>
      <c r="F8" s="53">
        <f t="shared" si="1"/>
        <v>2594.6921895625569</v>
      </c>
      <c r="G8" s="49" t="str">
        <f t="shared" si="0"/>
        <v>Yes</v>
      </c>
    </row>
    <row r="9" spans="1:7" x14ac:dyDescent="0.25">
      <c r="A9" s="52" t="s">
        <v>224</v>
      </c>
      <c r="B9" s="49" t="s">
        <v>225</v>
      </c>
      <c r="C9" s="49" t="s">
        <v>8</v>
      </c>
      <c r="D9" s="53">
        <f>VLOOKUP(A9,'Title I Funding'!A:K,11,FALSE)</f>
        <v>40783.137732490592</v>
      </c>
      <c r="E9" s="54">
        <f>VLOOKUP(C9,'Per Pupil Funding'!A:G,7,FALSE)</f>
        <v>81756.464489112215</v>
      </c>
      <c r="F9" s="53">
        <f t="shared" si="1"/>
        <v>122539.60222160281</v>
      </c>
      <c r="G9" s="49" t="str">
        <f t="shared" si="0"/>
        <v>No</v>
      </c>
    </row>
    <row r="10" spans="1:7" x14ac:dyDescent="0.25">
      <c r="A10" s="52" t="s">
        <v>226</v>
      </c>
      <c r="B10" s="49" t="s">
        <v>228</v>
      </c>
      <c r="C10" s="49" t="s">
        <v>9</v>
      </c>
      <c r="D10" s="53">
        <f>VLOOKUP(A10,'Title I Funding'!A:K,11,FALSE)</f>
        <v>13230.168259743261</v>
      </c>
      <c r="E10" s="54">
        <f>VLOOKUP(C10,'Per Pupil Funding'!A:G,7,FALSE)</f>
        <v>9634.2970268006684</v>
      </c>
      <c r="F10" s="53">
        <f t="shared" si="1"/>
        <v>22864.465286543928</v>
      </c>
      <c r="G10" s="49" t="str">
        <f t="shared" si="0"/>
        <v>No</v>
      </c>
    </row>
    <row r="11" spans="1:7" x14ac:dyDescent="0.25">
      <c r="A11" s="52" t="s">
        <v>229</v>
      </c>
      <c r="B11" s="49" t="s">
        <v>230</v>
      </c>
      <c r="C11" s="49" t="s">
        <v>10</v>
      </c>
      <c r="D11" s="53">
        <f>VLOOKUP(A11,'Title I Funding'!A:K,11,FALSE)</f>
        <v>1562.242610013373</v>
      </c>
      <c r="E11" s="54">
        <f>VLOOKUP(C11,'Per Pupil Funding'!A:G,7,FALSE)</f>
        <v>5222.329229480737</v>
      </c>
      <c r="F11" s="53">
        <f t="shared" si="1"/>
        <v>6784.5718394941105</v>
      </c>
      <c r="G11" s="49" t="str">
        <f t="shared" si="0"/>
        <v>No</v>
      </c>
    </row>
    <row r="12" spans="1:7" x14ac:dyDescent="0.25">
      <c r="A12" s="52" t="s">
        <v>231</v>
      </c>
      <c r="B12" s="49" t="s">
        <v>233</v>
      </c>
      <c r="C12" s="49" t="s">
        <v>11</v>
      </c>
      <c r="D12" s="53">
        <f>VLOOKUP(A12,'Title I Funding'!A:K,11,FALSE)</f>
        <v>9609.0486025278824</v>
      </c>
      <c r="E12" s="54">
        <f>VLOOKUP(C12,'Per Pupil Funding'!A:G,7,FALSE)</f>
        <v>15666.98768844221</v>
      </c>
      <c r="F12" s="53">
        <f t="shared" si="1"/>
        <v>25276.036290970093</v>
      </c>
      <c r="G12" s="49" t="str">
        <f t="shared" si="0"/>
        <v>No</v>
      </c>
    </row>
    <row r="13" spans="1:7" x14ac:dyDescent="0.25">
      <c r="A13" s="52" t="s">
        <v>234</v>
      </c>
      <c r="B13" s="49" t="s">
        <v>235</v>
      </c>
      <c r="C13" s="49" t="s">
        <v>12</v>
      </c>
      <c r="D13" s="53">
        <f>VLOOKUP(A13,'Title I Funding'!A:K,11,FALSE)</f>
        <v>13151.934977919957</v>
      </c>
      <c r="E13" s="54">
        <f>VLOOKUP(C13,'Per Pupil Funding'!A:G,7,FALSE)</f>
        <v>37546.746356783915</v>
      </c>
      <c r="F13" s="53">
        <f t="shared" si="1"/>
        <v>50698.68133470387</v>
      </c>
      <c r="G13" s="49" t="str">
        <f t="shared" si="0"/>
        <v>No</v>
      </c>
    </row>
    <row r="14" spans="1:7" x14ac:dyDescent="0.25">
      <c r="A14" s="52" t="s">
        <v>236</v>
      </c>
      <c r="B14" s="49" t="s">
        <v>237</v>
      </c>
      <c r="C14" s="49" t="s">
        <v>13</v>
      </c>
      <c r="D14" s="53">
        <f>VLOOKUP(A14,'Title I Funding'!A:K,11,FALSE)</f>
        <v>68167.918825943692</v>
      </c>
      <c r="E14" s="54">
        <f>VLOOKUP(C14,'Per Pupil Funding'!A:G,7,FALSE)</f>
        <v>21429.557872696816</v>
      </c>
      <c r="F14" s="53">
        <f t="shared" si="1"/>
        <v>89597.476698640501</v>
      </c>
      <c r="G14" s="49" t="str">
        <f t="shared" si="0"/>
        <v>No</v>
      </c>
    </row>
    <row r="15" spans="1:7" x14ac:dyDescent="0.25">
      <c r="A15" s="52" t="s">
        <v>238</v>
      </c>
      <c r="B15" s="49" t="s">
        <v>239</v>
      </c>
      <c r="C15" s="49" t="s">
        <v>14</v>
      </c>
      <c r="D15" s="53">
        <f>VLOOKUP(A15,'Title I Funding'!A:K,11,FALSE)</f>
        <v>6849.5691704930241</v>
      </c>
      <c r="E15" s="54">
        <f>VLOOKUP(C15,'Per Pupil Funding'!A:G,7,FALSE)</f>
        <v>15486.907370184254</v>
      </c>
      <c r="F15" s="53">
        <f t="shared" si="1"/>
        <v>22336.476540677279</v>
      </c>
      <c r="G15" s="49" t="str">
        <f t="shared" si="0"/>
        <v>No</v>
      </c>
    </row>
    <row r="16" spans="1:7" x14ac:dyDescent="0.25">
      <c r="A16" s="52" t="s">
        <v>240</v>
      </c>
      <c r="B16" s="49" t="s">
        <v>15</v>
      </c>
      <c r="C16" s="49" t="s">
        <v>15</v>
      </c>
      <c r="D16" s="53">
        <f>VLOOKUP(A16,'Title I Funding'!A:K,11,FALSE)</f>
        <v>422.01014856074147</v>
      </c>
      <c r="E16" s="54">
        <f>VLOOKUP(C16,'Per Pupil Funding'!A:G,7,FALSE)</f>
        <v>90.040159128978217</v>
      </c>
      <c r="F16" s="53">
        <f t="shared" si="1"/>
        <v>512.05030768971972</v>
      </c>
      <c r="G16" s="49" t="str">
        <f t="shared" si="0"/>
        <v>Yes</v>
      </c>
    </row>
    <row r="17" spans="1:7" x14ac:dyDescent="0.25">
      <c r="A17" s="52" t="s">
        <v>241</v>
      </c>
      <c r="B17" s="49" t="s">
        <v>242</v>
      </c>
      <c r="C17" s="49" t="s">
        <v>16</v>
      </c>
      <c r="D17" s="53">
        <f>VLOOKUP(A17,'Title I Funding'!A:K,11,FALSE)</f>
        <v>166455.79994651116</v>
      </c>
      <c r="E17" s="54">
        <f>VLOOKUP(C17,'Per Pupil Funding'!A:G,7,FALSE)</f>
        <v>174587.86855108876</v>
      </c>
      <c r="F17" s="53">
        <f t="shared" si="1"/>
        <v>341043.66849759989</v>
      </c>
      <c r="G17" s="49" t="str">
        <f t="shared" si="0"/>
        <v>No</v>
      </c>
    </row>
    <row r="18" spans="1:7" x14ac:dyDescent="0.25">
      <c r="A18" s="52" t="s">
        <v>243</v>
      </c>
      <c r="B18" s="49" t="s">
        <v>244</v>
      </c>
      <c r="C18" s="49" t="s">
        <v>17</v>
      </c>
      <c r="D18" s="53">
        <f>VLOOKUP(A18,'Title I Funding'!A:K,11,FALSE)</f>
        <v>5988.5444686140609</v>
      </c>
      <c r="E18" s="54">
        <f>VLOOKUP(C18,'Per Pupil Funding'!A:G,7,FALSE)</f>
        <v>11885.301005025125</v>
      </c>
      <c r="F18" s="53">
        <f t="shared" si="1"/>
        <v>17873.845473639187</v>
      </c>
      <c r="G18" s="49" t="str">
        <f t="shared" si="0"/>
        <v>No</v>
      </c>
    </row>
    <row r="19" spans="1:7" x14ac:dyDescent="0.25">
      <c r="A19" s="52" t="s">
        <v>245</v>
      </c>
      <c r="B19" s="49" t="s">
        <v>247</v>
      </c>
      <c r="C19" s="49" t="s">
        <v>18</v>
      </c>
      <c r="D19" s="53">
        <f>VLOOKUP(A19,'Title I Funding'!A:K,11,FALSE)</f>
        <v>5824.8968350084924</v>
      </c>
      <c r="E19" s="54">
        <f>VLOOKUP(C19,'Per Pupil Funding'!A:G,7,FALSE)</f>
        <v>1890.8433417085425</v>
      </c>
      <c r="F19" s="53">
        <f t="shared" si="1"/>
        <v>7715.740176717035</v>
      </c>
      <c r="G19" s="49" t="str">
        <f t="shared" si="0"/>
        <v>No</v>
      </c>
    </row>
    <row r="20" spans="1:7" x14ac:dyDescent="0.25">
      <c r="A20" s="52" t="s">
        <v>248</v>
      </c>
      <c r="B20" s="49" t="s">
        <v>250</v>
      </c>
      <c r="C20" s="49" t="s">
        <v>19</v>
      </c>
      <c r="D20" s="53">
        <f>VLOOKUP(A20,'Title I Funding'!A:K,11,FALSE)</f>
        <v>683.46824622282475</v>
      </c>
      <c r="E20" s="54">
        <f>VLOOKUP(C20,'Per Pupil Funding'!A:G,7,FALSE)</f>
        <v>0</v>
      </c>
      <c r="F20" s="53">
        <f t="shared" si="1"/>
        <v>683.46824622282475</v>
      </c>
      <c r="G20" s="49" t="str">
        <f t="shared" si="0"/>
        <v>Yes</v>
      </c>
    </row>
    <row r="21" spans="1:7" x14ac:dyDescent="0.25">
      <c r="A21" s="55" t="s">
        <v>251</v>
      </c>
      <c r="B21" s="49" t="s">
        <v>252</v>
      </c>
      <c r="C21" s="49" t="s">
        <v>20</v>
      </c>
      <c r="D21" s="53">
        <f>VLOOKUP(A21,'Title I Funding'!A:K,11,FALSE)</f>
        <v>154.26719183613997</v>
      </c>
      <c r="E21" s="54">
        <f>VLOOKUP(C21,'Per Pupil Funding'!A:G,7,FALSE)</f>
        <v>0</v>
      </c>
      <c r="F21" s="53">
        <f t="shared" si="1"/>
        <v>154.26719183613997</v>
      </c>
      <c r="G21" s="49" t="str">
        <f t="shared" si="0"/>
        <v>Yes</v>
      </c>
    </row>
    <row r="22" spans="1:7" x14ac:dyDescent="0.25">
      <c r="A22" s="52" t="s">
        <v>253</v>
      </c>
      <c r="B22" s="49" t="s">
        <v>254</v>
      </c>
      <c r="C22" s="49" t="s">
        <v>21</v>
      </c>
      <c r="D22" s="53">
        <f>VLOOKUP(A22,'Title I Funding'!A:K,11,FALSE)</f>
        <v>1869.3486859682289</v>
      </c>
      <c r="E22" s="54">
        <f>VLOOKUP(C22,'Per Pupil Funding'!A:G,7,FALSE)</f>
        <v>360.16063651591287</v>
      </c>
      <c r="F22" s="53">
        <f t="shared" si="1"/>
        <v>2229.5093224841416</v>
      </c>
      <c r="G22" s="49" t="str">
        <f t="shared" si="0"/>
        <v>Yes</v>
      </c>
    </row>
    <row r="23" spans="1:7" x14ac:dyDescent="0.25">
      <c r="A23" s="52" t="s">
        <v>255</v>
      </c>
      <c r="B23" s="49" t="s">
        <v>256</v>
      </c>
      <c r="C23" s="49" t="s">
        <v>22</v>
      </c>
      <c r="D23" s="53">
        <f>VLOOKUP(A23,'Title I Funding'!A:K,11,FALSE)</f>
        <v>245.25773715568658</v>
      </c>
      <c r="E23" s="54">
        <f>VLOOKUP(C23,'Per Pupil Funding'!A:G,7,FALSE)</f>
        <v>0</v>
      </c>
      <c r="F23" s="53">
        <f t="shared" si="1"/>
        <v>245.25773715568658</v>
      </c>
      <c r="G23" s="49" t="str">
        <f t="shared" si="0"/>
        <v>Yes</v>
      </c>
    </row>
    <row r="24" spans="1:7" x14ac:dyDescent="0.25">
      <c r="A24" s="52" t="s">
        <v>257</v>
      </c>
      <c r="B24" s="49" t="s">
        <v>258</v>
      </c>
      <c r="C24" s="49" t="s">
        <v>23</v>
      </c>
      <c r="D24" s="53">
        <f>VLOOKUP(A24,'Title I Funding'!A:K,11,FALSE)</f>
        <v>0</v>
      </c>
      <c r="E24" s="54">
        <f>VLOOKUP(C24,'Per Pupil Funding'!A:G,7,FALSE)</f>
        <v>0</v>
      </c>
      <c r="F24" s="53">
        <f t="shared" si="1"/>
        <v>0</v>
      </c>
      <c r="G24" s="49" t="str">
        <f t="shared" si="0"/>
        <v>Yes</v>
      </c>
    </row>
    <row r="25" spans="1:7" x14ac:dyDescent="0.25">
      <c r="A25" s="52" t="s">
        <v>259</v>
      </c>
      <c r="B25" s="49" t="s">
        <v>261</v>
      </c>
      <c r="C25" s="49" t="s">
        <v>24</v>
      </c>
      <c r="D25" s="53">
        <f>VLOOKUP(A25,'Title I Funding'!A:K,11,FALSE)</f>
        <v>9449.3525658537274</v>
      </c>
      <c r="E25" s="54">
        <f>VLOOKUP(C25,'Per Pupil Funding'!A:G,7,FALSE)</f>
        <v>3601.6063651591285</v>
      </c>
      <c r="F25" s="53">
        <f t="shared" si="1"/>
        <v>13050.958931012856</v>
      </c>
      <c r="G25" s="49" t="str">
        <f t="shared" si="0"/>
        <v>No</v>
      </c>
    </row>
    <row r="26" spans="1:7" x14ac:dyDescent="0.25">
      <c r="A26" s="52" t="s">
        <v>262</v>
      </c>
      <c r="B26" s="49" t="s">
        <v>263</v>
      </c>
      <c r="C26" s="49" t="s">
        <v>25</v>
      </c>
      <c r="D26" s="53">
        <f>VLOOKUP(A26,'Title I Funding'!A:K,11,FALSE)</f>
        <v>622.50540028439741</v>
      </c>
      <c r="E26" s="54">
        <f>VLOOKUP(C26,'Per Pupil Funding'!A:G,7,FALSE)</f>
        <v>0</v>
      </c>
      <c r="F26" s="53">
        <f t="shared" si="1"/>
        <v>622.50540028439741</v>
      </c>
      <c r="G26" s="49" t="str">
        <f t="shared" si="0"/>
        <v>Yes</v>
      </c>
    </row>
    <row r="27" spans="1:7" x14ac:dyDescent="0.25">
      <c r="A27" s="52" t="s">
        <v>264</v>
      </c>
      <c r="B27" s="49" t="s">
        <v>266</v>
      </c>
      <c r="C27" s="49" t="s">
        <v>26</v>
      </c>
      <c r="D27" s="53">
        <f>VLOOKUP(A27,'Title I Funding'!A:K,11,FALSE)</f>
        <v>49238.367241196247</v>
      </c>
      <c r="E27" s="54">
        <f>VLOOKUP(C27,'Per Pupil Funding'!A:G,7,FALSE)</f>
        <v>48801.766247906191</v>
      </c>
      <c r="F27" s="53">
        <f t="shared" si="1"/>
        <v>98040.133489102445</v>
      </c>
      <c r="G27" s="49" t="str">
        <f t="shared" si="0"/>
        <v>No</v>
      </c>
    </row>
    <row r="28" spans="1:7" x14ac:dyDescent="0.25">
      <c r="A28" s="52" t="s">
        <v>267</v>
      </c>
      <c r="B28" s="49" t="s">
        <v>268</v>
      </c>
      <c r="C28" s="49" t="s">
        <v>27</v>
      </c>
      <c r="D28" s="53">
        <f>VLOOKUP(A28,'Title I Funding'!A:K,11,FALSE)</f>
        <v>30162.553534910228</v>
      </c>
      <c r="E28" s="54">
        <f>VLOOKUP(C28,'Per Pupil Funding'!A:G,7,FALSE)</f>
        <v>35745.943174204353</v>
      </c>
      <c r="F28" s="53">
        <f t="shared" si="1"/>
        <v>65908.496709114581</v>
      </c>
      <c r="G28" s="49" t="str">
        <f t="shared" si="0"/>
        <v>No</v>
      </c>
    </row>
    <row r="29" spans="1:7" x14ac:dyDescent="0.25">
      <c r="A29" s="52" t="s">
        <v>269</v>
      </c>
      <c r="B29" s="49" t="s">
        <v>271</v>
      </c>
      <c r="C29" s="49" t="s">
        <v>28</v>
      </c>
      <c r="D29" s="53">
        <f>VLOOKUP(A29,'Title I Funding'!A:K,11,FALSE)</f>
        <v>2581.4984533087709</v>
      </c>
      <c r="E29" s="54">
        <f>VLOOKUP(C29,'Per Pupil Funding'!A:G,7,FALSE)</f>
        <v>540.24095477386936</v>
      </c>
      <c r="F29" s="53">
        <f t="shared" si="1"/>
        <v>3121.7394080826402</v>
      </c>
      <c r="G29" s="49" t="str">
        <f t="shared" si="0"/>
        <v>Yes</v>
      </c>
    </row>
    <row r="30" spans="1:7" x14ac:dyDescent="0.25">
      <c r="A30" s="52" t="s">
        <v>272</v>
      </c>
      <c r="B30" s="49" t="s">
        <v>273</v>
      </c>
      <c r="C30" s="49" t="s">
        <v>29</v>
      </c>
      <c r="D30" s="53">
        <f>VLOOKUP(A30,'Title I Funding'!A:K,11,FALSE)</f>
        <v>2354.4252993994378</v>
      </c>
      <c r="E30" s="54">
        <f>VLOOKUP(C30,'Per Pupil Funding'!A:G,7,FALSE)</f>
        <v>5132.2890703517587</v>
      </c>
      <c r="F30" s="53">
        <f t="shared" si="1"/>
        <v>7486.7143697511965</v>
      </c>
      <c r="G30" s="49" t="str">
        <f t="shared" si="0"/>
        <v>No</v>
      </c>
    </row>
    <row r="31" spans="1:7" x14ac:dyDescent="0.25">
      <c r="A31" s="52" t="s">
        <v>274</v>
      </c>
      <c r="B31" s="49" t="s">
        <v>30</v>
      </c>
      <c r="C31" s="49" t="s">
        <v>30</v>
      </c>
      <c r="D31" s="53">
        <f>VLOOKUP(A31,'Title I Funding'!A:K,11,FALSE)</f>
        <v>215.02811545197221</v>
      </c>
      <c r="E31" s="54">
        <f>VLOOKUP(C31,'Per Pupil Funding'!A:G,7,FALSE)</f>
        <v>0</v>
      </c>
      <c r="F31" s="53">
        <f t="shared" si="1"/>
        <v>215.02811545197221</v>
      </c>
      <c r="G31" s="49" t="str">
        <f t="shared" si="0"/>
        <v>Yes</v>
      </c>
    </row>
    <row r="32" spans="1:7" x14ac:dyDescent="0.25">
      <c r="A32" s="52" t="s">
        <v>276</v>
      </c>
      <c r="B32" s="49" t="s">
        <v>277</v>
      </c>
      <c r="C32" s="49" t="s">
        <v>31</v>
      </c>
      <c r="D32" s="53">
        <f>VLOOKUP(A32,'Title I Funding'!A:K,11,FALSE)</f>
        <v>782.28172168248716</v>
      </c>
      <c r="E32" s="54">
        <f>VLOOKUP(C32,'Per Pupil Funding'!A:G,7,FALSE)</f>
        <v>450.20079564489106</v>
      </c>
      <c r="F32" s="53">
        <f t="shared" si="1"/>
        <v>1232.4825173273782</v>
      </c>
      <c r="G32" s="49" t="str">
        <f t="shared" si="0"/>
        <v>Yes</v>
      </c>
    </row>
    <row r="33" spans="1:7" x14ac:dyDescent="0.25">
      <c r="A33" s="52" t="s">
        <v>278</v>
      </c>
      <c r="B33" s="49" t="s">
        <v>280</v>
      </c>
      <c r="C33" s="49" t="s">
        <v>32</v>
      </c>
      <c r="D33" s="53">
        <f>VLOOKUP(A33,'Title I Funding'!A:K,11,FALSE)</f>
        <v>1538.7331541810597</v>
      </c>
      <c r="E33" s="54">
        <f>VLOOKUP(C33,'Per Pupil Funding'!A:G,7,FALSE)</f>
        <v>3241.4457286432157</v>
      </c>
      <c r="F33" s="53">
        <f t="shared" si="1"/>
        <v>4780.1788828242752</v>
      </c>
      <c r="G33" s="49" t="str">
        <f t="shared" si="0"/>
        <v>Yes</v>
      </c>
    </row>
    <row r="34" spans="1:7" x14ac:dyDescent="0.25">
      <c r="A34" s="52" t="s">
        <v>281</v>
      </c>
      <c r="B34" s="49" t="s">
        <v>283</v>
      </c>
      <c r="C34" s="49" t="s">
        <v>33</v>
      </c>
      <c r="D34" s="53">
        <f>VLOOKUP(A34,'Title I Funding'!A:K,11,FALSE)</f>
        <v>4748.7108287695119</v>
      </c>
      <c r="E34" s="54">
        <f>VLOOKUP(C34,'Per Pupil Funding'!A:G,7,FALSE)</f>
        <v>270.12047738693468</v>
      </c>
      <c r="F34" s="53">
        <f t="shared" si="1"/>
        <v>5018.8313061564468</v>
      </c>
      <c r="G34" s="49" t="str">
        <f t="shared" si="0"/>
        <v>No</v>
      </c>
    </row>
    <row r="35" spans="1:7" x14ac:dyDescent="0.25">
      <c r="A35" s="55" t="s">
        <v>284</v>
      </c>
      <c r="B35" s="49" t="s">
        <v>34</v>
      </c>
      <c r="C35" s="49" t="s">
        <v>34</v>
      </c>
      <c r="D35" s="53">
        <f>VLOOKUP(A35,'Title I Funding'!A:K,11,FALSE)</f>
        <v>1189.5865520078692</v>
      </c>
      <c r="E35" s="54">
        <f>VLOOKUP(C35,'Per Pupil Funding'!A:G,7,FALSE)</f>
        <v>900.40159128978212</v>
      </c>
      <c r="F35" s="53">
        <f t="shared" si="1"/>
        <v>2089.9881432976513</v>
      </c>
      <c r="G35" s="49" t="str">
        <f t="shared" ref="G35:G66" si="2">IF(F35&lt;5000,"Yes","No")</f>
        <v>Yes</v>
      </c>
    </row>
    <row r="36" spans="1:7" x14ac:dyDescent="0.25">
      <c r="A36" s="52" t="s">
        <v>285</v>
      </c>
      <c r="B36" s="49" t="s">
        <v>286</v>
      </c>
      <c r="C36" s="49" t="s">
        <v>35</v>
      </c>
      <c r="D36" s="53">
        <f>VLOOKUP(A36,'Title I Funding'!A:K,11,FALSE)</f>
        <v>2306.5041275272024</v>
      </c>
      <c r="E36" s="54">
        <f>VLOOKUP(C36,'Per Pupil Funding'!A:G,7,FALSE)</f>
        <v>810.36143216080393</v>
      </c>
      <c r="F36" s="53">
        <f t="shared" si="1"/>
        <v>3116.8655596880062</v>
      </c>
      <c r="G36" s="49" t="str">
        <f t="shared" si="2"/>
        <v>Yes</v>
      </c>
    </row>
    <row r="37" spans="1:7" x14ac:dyDescent="0.25">
      <c r="A37" s="52" t="s">
        <v>287</v>
      </c>
      <c r="B37" s="56" t="s">
        <v>289</v>
      </c>
      <c r="C37" s="49" t="s">
        <v>36</v>
      </c>
      <c r="D37" s="53">
        <f>VLOOKUP(A37,'Title I Funding'!A:K,11,FALSE)</f>
        <v>2527.0224353969879</v>
      </c>
      <c r="E37" s="54">
        <f>VLOOKUP(C37,'Per Pupil Funding'!A:G,7,FALSE)</f>
        <v>1260.5622278056951</v>
      </c>
      <c r="F37" s="53">
        <f t="shared" si="1"/>
        <v>3787.5846632026833</v>
      </c>
      <c r="G37" s="49" t="str">
        <f t="shared" si="2"/>
        <v>Yes</v>
      </c>
    </row>
    <row r="38" spans="1:7" x14ac:dyDescent="0.25">
      <c r="A38" s="52" t="s">
        <v>290</v>
      </c>
      <c r="B38" s="49" t="s">
        <v>37</v>
      </c>
      <c r="C38" s="49" t="s">
        <v>37</v>
      </c>
      <c r="D38" s="53">
        <f>VLOOKUP(A38,'Title I Funding'!A:K,11,FALSE)</f>
        <v>2692.7001239392853</v>
      </c>
      <c r="E38" s="54">
        <f>VLOOKUP(C38,'Per Pupil Funding'!A:G,7,FALSE)</f>
        <v>1710.7630234505862</v>
      </c>
      <c r="F38" s="53">
        <f t="shared" si="1"/>
        <v>4403.4631473898717</v>
      </c>
      <c r="G38" s="49" t="str">
        <f t="shared" si="2"/>
        <v>Yes</v>
      </c>
    </row>
    <row r="39" spans="1:7" x14ac:dyDescent="0.25">
      <c r="A39" s="52" t="s">
        <v>291</v>
      </c>
      <c r="B39" s="49" t="s">
        <v>293</v>
      </c>
      <c r="C39" s="49" t="s">
        <v>38</v>
      </c>
      <c r="D39" s="53">
        <f>VLOOKUP(A39,'Title I Funding'!A:K,11,FALSE)</f>
        <v>3714.1608734150486</v>
      </c>
      <c r="E39" s="54">
        <f>VLOOKUP(C39,'Per Pupil Funding'!A:G,7,FALSE)</f>
        <v>0</v>
      </c>
      <c r="F39" s="53">
        <f t="shared" si="1"/>
        <v>3714.1608734150486</v>
      </c>
      <c r="G39" s="49" t="str">
        <f t="shared" si="2"/>
        <v>Yes</v>
      </c>
    </row>
    <row r="40" spans="1:7" x14ac:dyDescent="0.25">
      <c r="A40" s="52" t="s">
        <v>294</v>
      </c>
      <c r="B40" s="49" t="s">
        <v>296</v>
      </c>
      <c r="C40" s="49" t="s">
        <v>39</v>
      </c>
      <c r="D40" s="53">
        <f>VLOOKUP(A40,'Title I Funding'!A:K,11,FALSE)</f>
        <v>1926.5319525179568</v>
      </c>
      <c r="E40" s="54">
        <f>VLOOKUP(C40,'Per Pupil Funding'!A:G,7,FALSE)</f>
        <v>0</v>
      </c>
      <c r="F40" s="53">
        <f t="shared" si="1"/>
        <v>1926.5319525179568</v>
      </c>
      <c r="G40" s="49" t="str">
        <f t="shared" si="2"/>
        <v>Yes</v>
      </c>
    </row>
    <row r="41" spans="1:7" x14ac:dyDescent="0.25">
      <c r="A41" s="52" t="s">
        <v>297</v>
      </c>
      <c r="B41" s="49" t="s">
        <v>299</v>
      </c>
      <c r="C41" s="49" t="s">
        <v>40</v>
      </c>
      <c r="D41" s="53">
        <f>VLOOKUP(A41,'Title I Funding'!A:K,11,FALSE)</f>
        <v>15561.166218212531</v>
      </c>
      <c r="E41" s="54">
        <f>VLOOKUP(C41,'Per Pupil Funding'!A:G,7,FALSE)</f>
        <v>20979.357077051925</v>
      </c>
      <c r="F41" s="53">
        <f t="shared" si="1"/>
        <v>36540.523295264458</v>
      </c>
      <c r="G41" s="49" t="str">
        <f t="shared" si="2"/>
        <v>No</v>
      </c>
    </row>
    <row r="42" spans="1:7" x14ac:dyDescent="0.25">
      <c r="A42" s="52" t="s">
        <v>300</v>
      </c>
      <c r="B42" s="49" t="s">
        <v>302</v>
      </c>
      <c r="C42" s="49" t="s">
        <v>41</v>
      </c>
      <c r="D42" s="53">
        <f>VLOOKUP(A42,'Title I Funding'!A:K,11,FALSE)</f>
        <v>452338.8614178889</v>
      </c>
      <c r="E42" s="54">
        <f>VLOOKUP(C42,'Per Pupil Funding'!A:G,7,FALSE)</f>
        <v>191245.29798994973</v>
      </c>
      <c r="F42" s="53">
        <f t="shared" si="1"/>
        <v>643584.1594078386</v>
      </c>
      <c r="G42" s="49" t="str">
        <f t="shared" si="2"/>
        <v>No</v>
      </c>
    </row>
    <row r="43" spans="1:7" x14ac:dyDescent="0.25">
      <c r="A43" s="52" t="s">
        <v>303</v>
      </c>
      <c r="B43" s="49" t="s">
        <v>305</v>
      </c>
      <c r="C43" s="49" t="s">
        <v>42</v>
      </c>
      <c r="D43" s="53">
        <f>VLOOKUP(A43,'Title I Funding'!A:K,11,FALSE)</f>
        <v>795.69205226431848</v>
      </c>
      <c r="E43" s="54">
        <f>VLOOKUP(C43,'Per Pupil Funding'!A:G,7,FALSE)</f>
        <v>360.16063651591287</v>
      </c>
      <c r="F43" s="53">
        <f t="shared" si="1"/>
        <v>1155.8526887802313</v>
      </c>
      <c r="G43" s="49" t="str">
        <f t="shared" si="2"/>
        <v>Yes</v>
      </c>
    </row>
    <row r="44" spans="1:7" x14ac:dyDescent="0.25">
      <c r="A44" s="52" t="s">
        <v>306</v>
      </c>
      <c r="B44" s="49" t="s">
        <v>308</v>
      </c>
      <c r="C44" s="49" t="s">
        <v>43</v>
      </c>
      <c r="D44" s="53">
        <f>VLOOKUP(A44,'Title I Funding'!A:K,11,FALSE)</f>
        <v>25272.352352379403</v>
      </c>
      <c r="E44" s="54">
        <f>VLOOKUP(C44,'Per Pupil Funding'!A:G,7,FALSE)</f>
        <v>61497.42868509212</v>
      </c>
      <c r="F44" s="53">
        <f t="shared" si="1"/>
        <v>86769.781037471519</v>
      </c>
      <c r="G44" s="49" t="str">
        <f t="shared" si="2"/>
        <v>No</v>
      </c>
    </row>
    <row r="45" spans="1:7" x14ac:dyDescent="0.25">
      <c r="A45" s="52" t="s">
        <v>309</v>
      </c>
      <c r="B45" s="49" t="s">
        <v>311</v>
      </c>
      <c r="C45" s="49" t="s">
        <v>44</v>
      </c>
      <c r="D45" s="53">
        <f>VLOOKUP(A45,'Title I Funding'!A:K,11,FALSE)</f>
        <v>9640.9969988541852</v>
      </c>
      <c r="E45" s="54">
        <f>VLOOKUP(C45,'Per Pupil Funding'!A:G,7,FALSE)</f>
        <v>5672.5300251256276</v>
      </c>
      <c r="F45" s="53">
        <f t="shared" si="1"/>
        <v>15313.527023979812</v>
      </c>
      <c r="G45" s="49" t="str">
        <f t="shared" si="2"/>
        <v>No</v>
      </c>
    </row>
    <row r="46" spans="1:7" x14ac:dyDescent="0.25">
      <c r="A46" s="52" t="s">
        <v>312</v>
      </c>
      <c r="B46" s="49" t="s">
        <v>314</v>
      </c>
      <c r="C46" s="49" t="s">
        <v>45</v>
      </c>
      <c r="D46" s="53">
        <f>VLOOKUP(A46,'Title I Funding'!A:K,11,FALSE)</f>
        <v>2360.6374857656415</v>
      </c>
      <c r="E46" s="54">
        <f>VLOOKUP(C46,'Per Pupil Funding'!A:G,7,FALSE)</f>
        <v>1350.6023869346732</v>
      </c>
      <c r="F46" s="53">
        <f t="shared" si="1"/>
        <v>3711.2398727003147</v>
      </c>
      <c r="G46" s="49" t="str">
        <f t="shared" si="2"/>
        <v>Yes</v>
      </c>
    </row>
    <row r="47" spans="1:7" x14ac:dyDescent="0.25">
      <c r="A47" s="52" t="s">
        <v>315</v>
      </c>
      <c r="B47" s="49" t="s">
        <v>316</v>
      </c>
      <c r="C47" s="49" t="s">
        <v>46</v>
      </c>
      <c r="D47" s="53">
        <f>VLOOKUP(A47,'Title I Funding'!A:K,11,FALSE)</f>
        <v>503.82584103960437</v>
      </c>
      <c r="E47" s="54">
        <f>VLOOKUP(C47,'Per Pupil Funding'!A:G,7,FALSE)</f>
        <v>720.32127303182574</v>
      </c>
      <c r="F47" s="53">
        <f t="shared" si="1"/>
        <v>1224.1471140714302</v>
      </c>
      <c r="G47" s="49" t="str">
        <f t="shared" si="2"/>
        <v>Yes</v>
      </c>
    </row>
    <row r="48" spans="1:7" x14ac:dyDescent="0.25">
      <c r="A48" s="52" t="s">
        <v>317</v>
      </c>
      <c r="B48" s="49" t="s">
        <v>318</v>
      </c>
      <c r="C48" s="49" t="s">
        <v>47</v>
      </c>
      <c r="D48" s="53">
        <f>VLOOKUP(A48,'Title I Funding'!A:K,11,FALSE)</f>
        <v>573.76855707810341</v>
      </c>
      <c r="E48" s="54">
        <f>VLOOKUP(C48,'Per Pupil Funding'!A:G,7,FALSE)</f>
        <v>1170.5220686767168</v>
      </c>
      <c r="F48" s="53">
        <f t="shared" si="1"/>
        <v>1744.2906257548202</v>
      </c>
      <c r="G48" s="49" t="str">
        <f t="shared" si="2"/>
        <v>Yes</v>
      </c>
    </row>
    <row r="49" spans="1:7" x14ac:dyDescent="0.25">
      <c r="A49" s="52" t="s">
        <v>319</v>
      </c>
      <c r="B49" s="49" t="s">
        <v>320</v>
      </c>
      <c r="C49" s="49" t="s">
        <v>48</v>
      </c>
      <c r="D49" s="53">
        <f>VLOOKUP(A49,'Title I Funding'!A:K,11,FALSE)</f>
        <v>343.98168754464098</v>
      </c>
      <c r="E49" s="54">
        <f>VLOOKUP(C49,'Per Pupil Funding'!A:G,7,FALSE)</f>
        <v>180.08031825795643</v>
      </c>
      <c r="F49" s="53">
        <f t="shared" si="1"/>
        <v>524.06200580259747</v>
      </c>
      <c r="G49" s="49" t="str">
        <f t="shared" si="2"/>
        <v>Yes</v>
      </c>
    </row>
    <row r="50" spans="1:7" x14ac:dyDescent="0.25">
      <c r="A50" s="52" t="s">
        <v>321</v>
      </c>
      <c r="B50" s="49" t="s">
        <v>322</v>
      </c>
      <c r="C50" s="49" t="s">
        <v>49</v>
      </c>
      <c r="D50" s="53">
        <f>VLOOKUP(A50,'Title I Funding'!A:K,11,FALSE)</f>
        <v>150.45836908176071</v>
      </c>
      <c r="E50" s="54">
        <f>VLOOKUP(C50,'Per Pupil Funding'!A:G,7,FALSE)</f>
        <v>360.16063651591287</v>
      </c>
      <c r="F50" s="53">
        <f t="shared" si="1"/>
        <v>510.61900559767355</v>
      </c>
      <c r="G50" s="49" t="str">
        <f t="shared" si="2"/>
        <v>Yes</v>
      </c>
    </row>
    <row r="51" spans="1:7" x14ac:dyDescent="0.25">
      <c r="A51" s="52" t="s">
        <v>323</v>
      </c>
      <c r="B51" s="49" t="s">
        <v>325</v>
      </c>
      <c r="C51" s="49" t="s">
        <v>50</v>
      </c>
      <c r="D51" s="53">
        <f>VLOOKUP(A51,'Title I Funding'!A:K,11,FALSE)</f>
        <v>1366.4763356773542</v>
      </c>
      <c r="E51" s="54">
        <f>VLOOKUP(C51,'Per Pupil Funding'!A:G,7,FALSE)</f>
        <v>0</v>
      </c>
      <c r="F51" s="53">
        <f t="shared" si="1"/>
        <v>1366.4763356773542</v>
      </c>
      <c r="G51" s="49" t="str">
        <f t="shared" si="2"/>
        <v>Yes</v>
      </c>
    </row>
    <row r="52" spans="1:7" x14ac:dyDescent="0.25">
      <c r="A52" s="52" t="s">
        <v>326</v>
      </c>
      <c r="B52" s="49" t="s">
        <v>327</v>
      </c>
      <c r="C52" s="49" t="s">
        <v>51</v>
      </c>
      <c r="D52" s="53">
        <f>VLOOKUP(A52,'Title I Funding'!A:K,11,FALSE)</f>
        <v>66600.501188324124</v>
      </c>
      <c r="E52" s="54">
        <f>VLOOKUP(C52,'Per Pupil Funding'!A:G,7,FALSE)</f>
        <v>20979.357077051925</v>
      </c>
      <c r="F52" s="53">
        <f t="shared" si="1"/>
        <v>87579.858265376053</v>
      </c>
      <c r="G52" s="49" t="str">
        <f t="shared" si="2"/>
        <v>No</v>
      </c>
    </row>
    <row r="53" spans="1:7" x14ac:dyDescent="0.25">
      <c r="A53" s="52" t="s">
        <v>328</v>
      </c>
      <c r="B53" s="49" t="s">
        <v>329</v>
      </c>
      <c r="C53" s="49" t="s">
        <v>52</v>
      </c>
      <c r="D53" s="53">
        <f>VLOOKUP(A53,'Title I Funding'!A:K,11,FALSE)</f>
        <v>24116.788900822947</v>
      </c>
      <c r="E53" s="54">
        <f>VLOOKUP(C53,'Per Pupil Funding'!A:G,7,FALSE)</f>
        <v>3691.6465242881068</v>
      </c>
      <c r="F53" s="53">
        <f t="shared" si="1"/>
        <v>27808.435425111053</v>
      </c>
      <c r="G53" s="49" t="str">
        <f t="shared" si="2"/>
        <v>No</v>
      </c>
    </row>
    <row r="54" spans="1:7" x14ac:dyDescent="0.25">
      <c r="A54" s="52" t="s">
        <v>330</v>
      </c>
      <c r="B54" s="49" t="s">
        <v>331</v>
      </c>
      <c r="C54" s="49" t="s">
        <v>53</v>
      </c>
      <c r="D54" s="53">
        <f>VLOOKUP(A54,'Title I Funding'!A:K,11,FALSE)</f>
        <v>21458.620489263438</v>
      </c>
      <c r="E54" s="54">
        <f>VLOOKUP(C54,'Per Pupil Funding'!A:G,7,FALSE)</f>
        <v>33314.858877721941</v>
      </c>
      <c r="F54" s="53">
        <f t="shared" si="1"/>
        <v>54773.479366985383</v>
      </c>
      <c r="G54" s="49" t="str">
        <f t="shared" si="2"/>
        <v>No</v>
      </c>
    </row>
    <row r="55" spans="1:7" x14ac:dyDescent="0.25">
      <c r="A55" s="52" t="s">
        <v>332</v>
      </c>
      <c r="B55" s="49" t="s">
        <v>333</v>
      </c>
      <c r="C55" s="49" t="s">
        <v>54</v>
      </c>
      <c r="D55" s="53">
        <f>VLOOKUP(A55,'Title I Funding'!A:K,11,FALSE)</f>
        <v>117038.51856135776</v>
      </c>
      <c r="E55" s="54">
        <f>VLOOKUP(C55,'Per Pupil Funding'!A:G,7,FALSE)</f>
        <v>84547.709422110551</v>
      </c>
      <c r="F55" s="53">
        <f t="shared" si="1"/>
        <v>201586.22798346833</v>
      </c>
      <c r="G55" s="49" t="str">
        <f t="shared" si="2"/>
        <v>No</v>
      </c>
    </row>
    <row r="56" spans="1:7" x14ac:dyDescent="0.25">
      <c r="A56" s="52" t="s">
        <v>334</v>
      </c>
      <c r="B56" s="49" t="s">
        <v>335</v>
      </c>
      <c r="C56" s="49" t="s">
        <v>55</v>
      </c>
      <c r="D56" s="53">
        <f>VLOOKUP(A56,'Title I Funding'!A:K,11,FALSE)</f>
        <v>4217.7454131936129</v>
      </c>
      <c r="E56" s="54">
        <f>VLOOKUP(C56,'Per Pupil Funding'!A:G,7,FALSE)</f>
        <v>2611.1646147403685</v>
      </c>
      <c r="F56" s="53">
        <f t="shared" si="1"/>
        <v>6828.9100279339818</v>
      </c>
      <c r="G56" s="49" t="str">
        <f t="shared" si="2"/>
        <v>No</v>
      </c>
    </row>
    <row r="57" spans="1:7" x14ac:dyDescent="0.25">
      <c r="A57" s="52" t="s">
        <v>336</v>
      </c>
      <c r="B57" s="49" t="s">
        <v>337</v>
      </c>
      <c r="C57" s="49" t="s">
        <v>56</v>
      </c>
      <c r="D57" s="53">
        <f>VLOOKUP(A57,'Title I Funding'!A:K,11,FALSE)</f>
        <v>2455.8599615630774</v>
      </c>
      <c r="E57" s="54">
        <f>VLOOKUP(C57,'Per Pupil Funding'!A:G,7,FALSE)</f>
        <v>7563.3733668341702</v>
      </c>
      <c r="F57" s="53">
        <f t="shared" si="1"/>
        <v>10019.233328397248</v>
      </c>
      <c r="G57" s="49" t="str">
        <f t="shared" si="2"/>
        <v>No</v>
      </c>
    </row>
    <row r="58" spans="1:7" x14ac:dyDescent="0.25">
      <c r="A58" s="52" t="s">
        <v>338</v>
      </c>
      <c r="B58" s="49" t="s">
        <v>339</v>
      </c>
      <c r="C58" s="49" t="s">
        <v>57</v>
      </c>
      <c r="D58" s="53">
        <f>VLOOKUP(A58,'Title I Funding'!A:K,11,FALSE)</f>
        <v>17019.898578665336</v>
      </c>
      <c r="E58" s="54">
        <f>VLOOKUP(C58,'Per Pupil Funding'!A:G,7,FALSE)</f>
        <v>14766.586097152427</v>
      </c>
      <c r="F58" s="53">
        <f t="shared" si="1"/>
        <v>31786.484675817763</v>
      </c>
      <c r="G58" s="49" t="str">
        <f t="shared" si="2"/>
        <v>No</v>
      </c>
    </row>
    <row r="59" spans="1:7" x14ac:dyDescent="0.25">
      <c r="A59" s="52" t="s">
        <v>340</v>
      </c>
      <c r="B59" s="49" t="s">
        <v>341</v>
      </c>
      <c r="C59" s="49" t="s">
        <v>58</v>
      </c>
      <c r="D59" s="53">
        <f>VLOOKUP(A59,'Title I Funding'!A:K,11,FALSE)</f>
        <v>2843.0672393845484</v>
      </c>
      <c r="E59" s="54">
        <f>VLOOKUP(C59,'Per Pupil Funding'!A:G,7,FALSE)</f>
        <v>4682.0882747068672</v>
      </c>
      <c r="F59" s="53">
        <f t="shared" si="1"/>
        <v>7525.1555140914152</v>
      </c>
      <c r="G59" s="49" t="str">
        <f t="shared" si="2"/>
        <v>No</v>
      </c>
    </row>
    <row r="60" spans="1:7" x14ac:dyDescent="0.25">
      <c r="A60" s="52" t="s">
        <v>342</v>
      </c>
      <c r="B60" s="49" t="s">
        <v>343</v>
      </c>
      <c r="C60" s="49" t="s">
        <v>59</v>
      </c>
      <c r="D60" s="53">
        <f>VLOOKUP(A60,'Title I Funding'!A:K,11,FALSE)</f>
        <v>1212.2329408641313</v>
      </c>
      <c r="E60" s="54">
        <f>VLOOKUP(C60,'Per Pupil Funding'!A:G,7,FALSE)</f>
        <v>450.20079564489106</v>
      </c>
      <c r="F60" s="53">
        <f t="shared" si="1"/>
        <v>1662.4337365090223</v>
      </c>
      <c r="G60" s="49" t="str">
        <f t="shared" si="2"/>
        <v>Yes</v>
      </c>
    </row>
    <row r="61" spans="1:7" x14ac:dyDescent="0.25">
      <c r="A61" s="52" t="s">
        <v>344</v>
      </c>
      <c r="B61" s="49" t="s">
        <v>345</v>
      </c>
      <c r="C61" s="49" t="s">
        <v>60</v>
      </c>
      <c r="D61" s="53">
        <f>VLOOKUP(A61,'Title I Funding'!A:K,11,FALSE)</f>
        <v>856.64497707440717</v>
      </c>
      <c r="E61" s="54">
        <f>VLOOKUP(C61,'Per Pupil Funding'!A:G,7,FALSE)</f>
        <v>3781.6866834170851</v>
      </c>
      <c r="F61" s="53">
        <f t="shared" si="1"/>
        <v>4638.3316604914926</v>
      </c>
      <c r="G61" s="49" t="str">
        <f t="shared" si="2"/>
        <v>Yes</v>
      </c>
    </row>
    <row r="62" spans="1:7" x14ac:dyDescent="0.25">
      <c r="A62" s="52" t="s">
        <v>346</v>
      </c>
      <c r="B62" s="49" t="s">
        <v>61</v>
      </c>
      <c r="C62" s="49" t="s">
        <v>61</v>
      </c>
      <c r="D62" s="53">
        <f>VLOOKUP(A62,'Title I Funding'!A:K,11,FALSE)</f>
        <v>5737.565877914567</v>
      </c>
      <c r="E62" s="54">
        <f>VLOOKUP(C62,'Per Pupil Funding'!A:G,7,FALSE)</f>
        <v>1350.6023869346732</v>
      </c>
      <c r="F62" s="53">
        <f t="shared" si="1"/>
        <v>7088.1682648492406</v>
      </c>
      <c r="G62" s="49" t="str">
        <f t="shared" si="2"/>
        <v>No</v>
      </c>
    </row>
    <row r="63" spans="1:7" x14ac:dyDescent="0.25">
      <c r="A63" s="52" t="s">
        <v>347</v>
      </c>
      <c r="B63" s="49" t="s">
        <v>348</v>
      </c>
      <c r="C63" s="49" t="s">
        <v>62</v>
      </c>
      <c r="D63" s="53">
        <f>VLOOKUP(A63,'Title I Funding'!A:K,11,FALSE)</f>
        <v>25358.702349562951</v>
      </c>
      <c r="E63" s="54">
        <f>VLOOKUP(C63,'Per Pupil Funding'!A:G,7,FALSE)</f>
        <v>15396.867211055274</v>
      </c>
      <c r="F63" s="53">
        <f t="shared" si="1"/>
        <v>40755.569560618227</v>
      </c>
      <c r="G63" s="49" t="str">
        <f t="shared" si="2"/>
        <v>No</v>
      </c>
    </row>
    <row r="64" spans="1:7" x14ac:dyDescent="0.25">
      <c r="A64" s="52" t="s">
        <v>349</v>
      </c>
      <c r="B64" s="49" t="s">
        <v>350</v>
      </c>
      <c r="C64" s="49" t="s">
        <v>63</v>
      </c>
      <c r="D64" s="53">
        <f>VLOOKUP(A64,'Title I Funding'!A:K,11,FALSE)</f>
        <v>326.77022708156323</v>
      </c>
      <c r="E64" s="54">
        <f>VLOOKUP(C64,'Per Pupil Funding'!A:G,7,FALSE)</f>
        <v>180.08031825795643</v>
      </c>
      <c r="F64" s="53">
        <f t="shared" si="1"/>
        <v>506.85054533951967</v>
      </c>
      <c r="G64" s="49" t="str">
        <f t="shared" si="2"/>
        <v>Yes</v>
      </c>
    </row>
    <row r="65" spans="1:7" x14ac:dyDescent="0.25">
      <c r="A65" s="52" t="s">
        <v>351</v>
      </c>
      <c r="B65" s="49" t="s">
        <v>352</v>
      </c>
      <c r="C65" s="49" t="s">
        <v>64</v>
      </c>
      <c r="D65" s="53">
        <f>VLOOKUP(A65,'Title I Funding'!A:K,11,FALSE)</f>
        <v>1646.8376212676339</v>
      </c>
      <c r="E65" s="54">
        <f>VLOOKUP(C65,'Per Pupil Funding'!A:G,7,FALSE)</f>
        <v>0</v>
      </c>
      <c r="F65" s="53">
        <f t="shared" si="1"/>
        <v>1646.8376212676339</v>
      </c>
      <c r="G65" s="49" t="str">
        <f t="shared" si="2"/>
        <v>Yes</v>
      </c>
    </row>
    <row r="66" spans="1:7" x14ac:dyDescent="0.25">
      <c r="A66" s="52" t="s">
        <v>353</v>
      </c>
      <c r="B66" s="49" t="s">
        <v>355</v>
      </c>
      <c r="C66" s="49" t="s">
        <v>65</v>
      </c>
      <c r="D66" s="53">
        <f>VLOOKUP(A66,'Title I Funding'!A:K,11,FALSE)</f>
        <v>14458.870813670968</v>
      </c>
      <c r="E66" s="54">
        <f>VLOOKUP(C66,'Per Pupil Funding'!A:G,7,FALSE)</f>
        <v>10264.578140703517</v>
      </c>
      <c r="F66" s="53">
        <f t="shared" si="1"/>
        <v>24723.448954374486</v>
      </c>
      <c r="G66" s="49" t="str">
        <f t="shared" si="2"/>
        <v>No</v>
      </c>
    </row>
    <row r="67" spans="1:7" x14ac:dyDescent="0.25">
      <c r="A67" s="52" t="s">
        <v>356</v>
      </c>
      <c r="B67" s="49" t="s">
        <v>357</v>
      </c>
      <c r="C67" s="49" t="s">
        <v>66</v>
      </c>
      <c r="D67" s="53">
        <f>VLOOKUP(A67,'Title I Funding'!A:K,11,FALSE)</f>
        <v>5579.8083087291807</v>
      </c>
      <c r="E67" s="54">
        <f>VLOOKUP(C67,'Per Pupil Funding'!A:G,7,FALSE)</f>
        <v>6122.7308207705191</v>
      </c>
      <c r="F67" s="53">
        <f t="shared" si="1"/>
        <v>11702.539129499699</v>
      </c>
      <c r="G67" s="49" t="str">
        <f t="shared" ref="G67:G98" si="3">IF(F67&lt;5000,"Yes","No")</f>
        <v>No</v>
      </c>
    </row>
    <row r="68" spans="1:7" x14ac:dyDescent="0.25">
      <c r="A68" s="52" t="s">
        <v>358</v>
      </c>
      <c r="B68" s="49" t="s">
        <v>359</v>
      </c>
      <c r="C68" s="49" t="s">
        <v>67</v>
      </c>
      <c r="D68" s="53">
        <f>VLOOKUP(A68,'Title I Funding'!A:K,11,FALSE)</f>
        <v>918.31196374347553</v>
      </c>
      <c r="E68" s="54">
        <f>VLOOKUP(C68,'Per Pupil Funding'!A:G,7,FALSE)</f>
        <v>360.16063651591287</v>
      </c>
      <c r="F68" s="53">
        <f t="shared" ref="F68:F131" si="4">SUM(D68:E68)</f>
        <v>1278.4726002593884</v>
      </c>
      <c r="G68" s="49" t="str">
        <f t="shared" si="3"/>
        <v>Yes</v>
      </c>
    </row>
    <row r="69" spans="1:7" x14ac:dyDescent="0.25">
      <c r="A69" s="52" t="s">
        <v>360</v>
      </c>
      <c r="B69" s="49" t="s">
        <v>362</v>
      </c>
      <c r="C69" s="49" t="s">
        <v>68</v>
      </c>
      <c r="D69" s="53">
        <f>VLOOKUP(A69,'Title I Funding'!A:K,11,FALSE)</f>
        <v>8101.4331369897518</v>
      </c>
      <c r="E69" s="54">
        <f>VLOOKUP(C69,'Per Pupil Funding'!A:G,7,FALSE)</f>
        <v>8913.9757537688438</v>
      </c>
      <c r="F69" s="53">
        <f t="shared" si="4"/>
        <v>17015.408890758597</v>
      </c>
      <c r="G69" s="49" t="str">
        <f t="shared" si="3"/>
        <v>No</v>
      </c>
    </row>
    <row r="70" spans="1:7" x14ac:dyDescent="0.25">
      <c r="A70" s="52" t="s">
        <v>363</v>
      </c>
      <c r="B70" s="49" t="s">
        <v>364</v>
      </c>
      <c r="C70" s="49" t="s">
        <v>69</v>
      </c>
      <c r="D70" s="53">
        <f>VLOOKUP(A70,'Title I Funding'!A:K,11,FALSE)</f>
        <v>9751.7463765197608</v>
      </c>
      <c r="E70" s="54">
        <f>VLOOKUP(C70,'Per Pupil Funding'!A:G,7,FALSE)</f>
        <v>9274.136390284757</v>
      </c>
      <c r="F70" s="53">
        <f t="shared" si="4"/>
        <v>19025.88276680452</v>
      </c>
      <c r="G70" s="49" t="str">
        <f t="shared" si="3"/>
        <v>No</v>
      </c>
    </row>
    <row r="71" spans="1:7" x14ac:dyDescent="0.25">
      <c r="A71" s="52" t="s">
        <v>365</v>
      </c>
      <c r="B71" s="49" t="s">
        <v>366</v>
      </c>
      <c r="C71" s="49" t="s">
        <v>70</v>
      </c>
      <c r="D71" s="53">
        <f>VLOOKUP(A71,'Title I Funding'!A:K,11,FALSE)</f>
        <v>2575.9371623881975</v>
      </c>
      <c r="E71" s="54">
        <f>VLOOKUP(C71,'Per Pupil Funding'!A:G,7,FALSE)</f>
        <v>5492.449706867671</v>
      </c>
      <c r="F71" s="53">
        <f t="shared" si="4"/>
        <v>8068.3868692558681</v>
      </c>
      <c r="G71" s="49" t="str">
        <f t="shared" si="3"/>
        <v>No</v>
      </c>
    </row>
    <row r="72" spans="1:7" x14ac:dyDescent="0.25">
      <c r="A72" s="52" t="s">
        <v>367</v>
      </c>
      <c r="B72" s="49" t="s">
        <v>369</v>
      </c>
      <c r="C72" s="49" t="s">
        <v>71</v>
      </c>
      <c r="D72" s="53">
        <f>VLOOKUP(A72,'Title I Funding'!A:K,11,FALSE)</f>
        <v>352.03704940993384</v>
      </c>
      <c r="E72" s="54">
        <f>VLOOKUP(C72,'Per Pupil Funding'!A:G,7,FALSE)</f>
        <v>90.040159128978217</v>
      </c>
      <c r="F72" s="53">
        <f t="shared" si="4"/>
        <v>442.07720853891203</v>
      </c>
      <c r="G72" s="49" t="str">
        <f t="shared" si="3"/>
        <v>Yes</v>
      </c>
    </row>
    <row r="73" spans="1:7" x14ac:dyDescent="0.25">
      <c r="A73" s="52" t="s">
        <v>370</v>
      </c>
      <c r="B73" s="49" t="s">
        <v>372</v>
      </c>
      <c r="C73" s="49" t="s">
        <v>72</v>
      </c>
      <c r="D73" s="53">
        <f>VLOOKUP(A73,'Title I Funding'!A:K,11,FALSE)</f>
        <v>1200.2116532847733</v>
      </c>
      <c r="E73" s="54">
        <f>VLOOKUP(C73,'Per Pupil Funding'!A:G,7,FALSE)</f>
        <v>2431.0842964824119</v>
      </c>
      <c r="F73" s="53">
        <f t="shared" si="4"/>
        <v>3631.2959497671854</v>
      </c>
      <c r="G73" s="49" t="str">
        <f t="shared" si="3"/>
        <v>Yes</v>
      </c>
    </row>
    <row r="74" spans="1:7" x14ac:dyDescent="0.25">
      <c r="A74" s="52" t="s">
        <v>373</v>
      </c>
      <c r="B74" s="49" t="s">
        <v>374</v>
      </c>
      <c r="C74" s="49" t="s">
        <v>73</v>
      </c>
      <c r="D74" s="53">
        <f>VLOOKUP(A74,'Title I Funding'!A:K,11,FALSE)</f>
        <v>1858.9837700654036</v>
      </c>
      <c r="E74" s="54">
        <f>VLOOKUP(C74,'Per Pupil Funding'!A:G,7,FALSE)</f>
        <v>3961.7670016750417</v>
      </c>
      <c r="F74" s="53">
        <f t="shared" si="4"/>
        <v>5820.7507717404451</v>
      </c>
      <c r="G74" s="49" t="str">
        <f t="shared" si="3"/>
        <v>No</v>
      </c>
    </row>
    <row r="75" spans="1:7" x14ac:dyDescent="0.25">
      <c r="A75" s="52" t="s">
        <v>375</v>
      </c>
      <c r="B75" s="49" t="s">
        <v>377</v>
      </c>
      <c r="C75" s="49" t="s">
        <v>74</v>
      </c>
      <c r="D75" s="53">
        <f>VLOOKUP(A75,'Title I Funding'!A:K,11,FALSE)</f>
        <v>3643.9315880346012</v>
      </c>
      <c r="E75" s="54">
        <f>VLOOKUP(C75,'Per Pupil Funding'!A:G,7,FALSE)</f>
        <v>1440.6425460636515</v>
      </c>
      <c r="F75" s="53">
        <f t="shared" si="4"/>
        <v>5084.5741340982531</v>
      </c>
      <c r="G75" s="49" t="str">
        <f t="shared" si="3"/>
        <v>No</v>
      </c>
    </row>
    <row r="76" spans="1:7" x14ac:dyDescent="0.25">
      <c r="A76" s="52" t="s">
        <v>378</v>
      </c>
      <c r="B76" s="49" t="s">
        <v>380</v>
      </c>
      <c r="C76" s="49" t="s">
        <v>75</v>
      </c>
      <c r="D76" s="53">
        <f>VLOOKUP(A76,'Title I Funding'!A:K,11,FALSE)</f>
        <v>368.68257526497973</v>
      </c>
      <c r="E76" s="54">
        <f>VLOOKUP(C76,'Per Pupil Funding'!A:G,7,FALSE)</f>
        <v>0</v>
      </c>
      <c r="F76" s="53">
        <f t="shared" si="4"/>
        <v>368.68257526497973</v>
      </c>
      <c r="G76" s="49" t="str">
        <f t="shared" si="3"/>
        <v>Yes</v>
      </c>
    </row>
    <row r="77" spans="1:7" x14ac:dyDescent="0.25">
      <c r="A77" s="52" t="s">
        <v>381</v>
      </c>
      <c r="B77" s="49" t="s">
        <v>383</v>
      </c>
      <c r="C77" s="49" t="s">
        <v>76</v>
      </c>
      <c r="D77" s="53">
        <f>VLOOKUP(A77,'Title I Funding'!A:K,11,FALSE)</f>
        <v>4179.4374067794233</v>
      </c>
      <c r="E77" s="54">
        <f>VLOOKUP(C77,'Per Pupil Funding'!A:G,7,FALSE)</f>
        <v>360.16063651591287</v>
      </c>
      <c r="F77" s="53">
        <f t="shared" si="4"/>
        <v>4539.5980432953365</v>
      </c>
      <c r="G77" s="49" t="str">
        <f t="shared" si="3"/>
        <v>Yes</v>
      </c>
    </row>
    <row r="78" spans="1:7" x14ac:dyDescent="0.25">
      <c r="A78" s="52" t="s">
        <v>384</v>
      </c>
      <c r="B78" s="49" t="s">
        <v>385</v>
      </c>
      <c r="C78" s="49" t="s">
        <v>77</v>
      </c>
      <c r="D78" s="53">
        <f>VLOOKUP(A78,'Title I Funding'!A:K,11,FALSE)</f>
        <v>1720.9279539053914</v>
      </c>
      <c r="E78" s="54">
        <f>VLOOKUP(C78,'Per Pupil Funding'!A:G,7,FALSE)</f>
        <v>720.32127303182574</v>
      </c>
      <c r="F78" s="53">
        <f t="shared" si="4"/>
        <v>2441.2492269372169</v>
      </c>
      <c r="G78" s="49" t="str">
        <f t="shared" si="3"/>
        <v>Yes</v>
      </c>
    </row>
    <row r="79" spans="1:7" x14ac:dyDescent="0.25">
      <c r="A79" s="52" t="s">
        <v>386</v>
      </c>
      <c r="B79" s="56" t="s">
        <v>388</v>
      </c>
      <c r="C79" s="49" t="s">
        <v>78</v>
      </c>
      <c r="D79" s="53">
        <f>VLOOKUP(A79,'Title I Funding'!A:K,11,FALSE)</f>
        <v>635.26479025396168</v>
      </c>
      <c r="E79" s="54">
        <f>VLOOKUP(C79,'Per Pupil Funding'!A:G,7,FALSE)</f>
        <v>630.28111390284755</v>
      </c>
      <c r="F79" s="53">
        <f t="shared" si="4"/>
        <v>1265.5459041568092</v>
      </c>
      <c r="G79" s="49" t="str">
        <f t="shared" si="3"/>
        <v>Yes</v>
      </c>
    </row>
    <row r="80" spans="1:7" x14ac:dyDescent="0.25">
      <c r="A80" s="52" t="s">
        <v>389</v>
      </c>
      <c r="B80" s="49" t="s">
        <v>391</v>
      </c>
      <c r="C80" s="49" t="s">
        <v>79</v>
      </c>
      <c r="D80" s="53">
        <f>VLOOKUP(A80,'Title I Funding'!A:K,11,FALSE)</f>
        <v>138940.27671011648</v>
      </c>
      <c r="E80" s="54">
        <f>VLOOKUP(C80,'Per Pupil Funding'!A:G,7,FALSE)</f>
        <v>247880.55808207704</v>
      </c>
      <c r="F80" s="53">
        <f t="shared" si="4"/>
        <v>386820.83479219349</v>
      </c>
      <c r="G80" s="49" t="str">
        <f t="shared" si="3"/>
        <v>No</v>
      </c>
    </row>
    <row r="81" spans="1:7" x14ac:dyDescent="0.25">
      <c r="A81" s="52" t="s">
        <v>392</v>
      </c>
      <c r="B81" s="49" t="s">
        <v>394</v>
      </c>
      <c r="C81" s="49" t="s">
        <v>80</v>
      </c>
      <c r="D81" s="53">
        <f>VLOOKUP(A81,'Title I Funding'!A:K,11,FALSE)</f>
        <v>453.44678975840066</v>
      </c>
      <c r="E81" s="54">
        <f>VLOOKUP(C81,'Per Pupil Funding'!A:G,7,FALSE)</f>
        <v>0</v>
      </c>
      <c r="F81" s="53">
        <f t="shared" si="4"/>
        <v>453.44678975840066</v>
      </c>
      <c r="G81" s="49" t="str">
        <f t="shared" si="3"/>
        <v>Yes</v>
      </c>
    </row>
    <row r="82" spans="1:7" x14ac:dyDescent="0.25">
      <c r="A82" s="52" t="s">
        <v>395</v>
      </c>
      <c r="B82" s="49" t="s">
        <v>396</v>
      </c>
      <c r="C82" s="49" t="s">
        <v>81</v>
      </c>
      <c r="D82" s="53">
        <f>VLOOKUP(A82,'Title I Funding'!A:K,11,FALSE)</f>
        <v>309.11129896044957</v>
      </c>
      <c r="E82" s="54">
        <f>VLOOKUP(C82,'Per Pupil Funding'!A:G,7,FALSE)</f>
        <v>0</v>
      </c>
      <c r="F82" s="53">
        <f t="shared" si="4"/>
        <v>309.11129896044957</v>
      </c>
      <c r="G82" s="49" t="str">
        <f t="shared" si="3"/>
        <v>Yes</v>
      </c>
    </row>
    <row r="83" spans="1:7" x14ac:dyDescent="0.25">
      <c r="A83" s="52" t="s">
        <v>397</v>
      </c>
      <c r="B83" s="49" t="s">
        <v>399</v>
      </c>
      <c r="C83" s="49" t="s">
        <v>82</v>
      </c>
      <c r="D83" s="53">
        <f>VLOOKUP(A83,'Title I Funding'!A:K,11,FALSE)</f>
        <v>495.95569319484781</v>
      </c>
      <c r="E83" s="54">
        <f>VLOOKUP(C83,'Per Pupil Funding'!A:G,7,FALSE)</f>
        <v>360.16063651591287</v>
      </c>
      <c r="F83" s="53">
        <f t="shared" si="4"/>
        <v>856.11632971076074</v>
      </c>
      <c r="G83" s="49" t="str">
        <f t="shared" si="3"/>
        <v>Yes</v>
      </c>
    </row>
    <row r="84" spans="1:7" x14ac:dyDescent="0.25">
      <c r="A84" s="52" t="s">
        <v>400</v>
      </c>
      <c r="B84" s="49" t="s">
        <v>401</v>
      </c>
      <c r="C84" s="49" t="s">
        <v>83</v>
      </c>
      <c r="D84" s="53">
        <f>VLOOKUP(A84,'Title I Funding'!A:K,11,FALSE)</f>
        <v>304.62946022399933</v>
      </c>
      <c r="E84" s="54">
        <f>VLOOKUP(C84,'Per Pupil Funding'!A:G,7,FALSE)</f>
        <v>360.16063651591287</v>
      </c>
      <c r="F84" s="53">
        <f t="shared" si="4"/>
        <v>664.7900967399122</v>
      </c>
      <c r="G84" s="49" t="str">
        <f t="shared" si="3"/>
        <v>Yes</v>
      </c>
    </row>
    <row r="85" spans="1:7" x14ac:dyDescent="0.25">
      <c r="A85" s="52" t="s">
        <v>402</v>
      </c>
      <c r="B85" s="49" t="s">
        <v>403</v>
      </c>
      <c r="C85" s="49" t="s">
        <v>84</v>
      </c>
      <c r="D85" s="53">
        <f>VLOOKUP(A85,'Title I Funding'!A:K,11,FALSE)</f>
        <v>634.91877176417904</v>
      </c>
      <c r="E85" s="54">
        <f>VLOOKUP(C85,'Per Pupil Funding'!A:G,7,FALSE)</f>
        <v>270.12047738693468</v>
      </c>
      <c r="F85" s="53">
        <f t="shared" si="4"/>
        <v>905.03924915111372</v>
      </c>
      <c r="G85" s="49" t="str">
        <f t="shared" si="3"/>
        <v>Yes</v>
      </c>
    </row>
    <row r="86" spans="1:7" x14ac:dyDescent="0.25">
      <c r="A86" s="52" t="s">
        <v>404</v>
      </c>
      <c r="B86" s="49" t="s">
        <v>85</v>
      </c>
      <c r="C86" s="49" t="s">
        <v>85</v>
      </c>
      <c r="D86" s="53">
        <f>VLOOKUP(A86,'Title I Funding'!A:K,11,FALSE)</f>
        <v>291.86882599057009</v>
      </c>
      <c r="E86" s="54">
        <f>VLOOKUP(C86,'Per Pupil Funding'!A:G,7,FALSE)</f>
        <v>720.32127303182574</v>
      </c>
      <c r="F86" s="53">
        <f t="shared" si="4"/>
        <v>1012.1900990223958</v>
      </c>
      <c r="G86" s="49" t="str">
        <f t="shared" si="3"/>
        <v>Yes</v>
      </c>
    </row>
    <row r="87" spans="1:7" x14ac:dyDescent="0.25">
      <c r="A87" s="52" t="s">
        <v>405</v>
      </c>
      <c r="B87" s="49" t="s">
        <v>406</v>
      </c>
      <c r="C87" s="49" t="s">
        <v>86</v>
      </c>
      <c r="D87" s="53">
        <f>VLOOKUP(A87,'Title I Funding'!A:K,11,FALSE)</f>
        <v>2565.6824155752142</v>
      </c>
      <c r="E87" s="54">
        <f>VLOOKUP(C87,'Per Pupil Funding'!A:G,7,FALSE)</f>
        <v>1530.6827051926298</v>
      </c>
      <c r="F87" s="53">
        <f t="shared" si="4"/>
        <v>4096.365120767844</v>
      </c>
      <c r="G87" s="49" t="str">
        <f t="shared" si="3"/>
        <v>Yes</v>
      </c>
    </row>
    <row r="88" spans="1:7" x14ac:dyDescent="0.25">
      <c r="A88" s="52" t="s">
        <v>407</v>
      </c>
      <c r="B88" s="49" t="s">
        <v>87</v>
      </c>
      <c r="C88" s="49" t="s">
        <v>87</v>
      </c>
      <c r="D88" s="53">
        <f>VLOOKUP(A88,'Title I Funding'!A:K,11,FALSE)</f>
        <v>3744.0770770208223</v>
      </c>
      <c r="E88" s="54">
        <f>VLOOKUP(C88,'Per Pupil Funding'!A:G,7,FALSE)</f>
        <v>1710.7630234505862</v>
      </c>
      <c r="F88" s="53">
        <f t="shared" si="4"/>
        <v>5454.8401004714087</v>
      </c>
      <c r="G88" s="49" t="str">
        <f t="shared" si="3"/>
        <v>No</v>
      </c>
    </row>
    <row r="89" spans="1:7" x14ac:dyDescent="0.25">
      <c r="A89" s="52" t="s">
        <v>409</v>
      </c>
      <c r="B89" s="49" t="s">
        <v>88</v>
      </c>
      <c r="C89" s="49" t="s">
        <v>88</v>
      </c>
      <c r="D89" s="53">
        <f>VLOOKUP(A89,'Title I Funding'!A:K,11,FALSE)</f>
        <v>8648.4239175858929</v>
      </c>
      <c r="E89" s="54">
        <f>VLOOKUP(C89,'Per Pupil Funding'!A:G,7,FALSE)</f>
        <v>10534.698618090451</v>
      </c>
      <c r="F89" s="53">
        <f t="shared" si="4"/>
        <v>19183.122535676346</v>
      </c>
      <c r="G89" s="49" t="str">
        <f t="shared" si="3"/>
        <v>No</v>
      </c>
    </row>
    <row r="90" spans="1:7" x14ac:dyDescent="0.25">
      <c r="A90" s="52" t="s">
        <v>411</v>
      </c>
      <c r="B90" s="49" t="s">
        <v>412</v>
      </c>
      <c r="C90" s="49" t="s">
        <v>89</v>
      </c>
      <c r="D90" s="53">
        <f>VLOOKUP(A90,'Title I Funding'!A:K,11,FALSE)</f>
        <v>1593.4276810647652</v>
      </c>
      <c r="E90" s="54">
        <f>VLOOKUP(C90,'Per Pupil Funding'!A:G,7,FALSE)</f>
        <v>1260.5622278056951</v>
      </c>
      <c r="F90" s="53">
        <f t="shared" si="4"/>
        <v>2853.9899088704606</v>
      </c>
      <c r="G90" s="49" t="str">
        <f t="shared" si="3"/>
        <v>Yes</v>
      </c>
    </row>
    <row r="91" spans="1:7" x14ac:dyDescent="0.25">
      <c r="A91" s="52" t="s">
        <v>413</v>
      </c>
      <c r="B91" s="49" t="s">
        <v>414</v>
      </c>
      <c r="C91" s="49" t="s">
        <v>90</v>
      </c>
      <c r="D91" s="53">
        <f>VLOOKUP(A91,'Title I Funding'!A:K,11,FALSE)</f>
        <v>1821.6464660223671</v>
      </c>
      <c r="E91" s="54">
        <f>VLOOKUP(C91,'Per Pupil Funding'!A:G,7,FALSE)</f>
        <v>1890.8433417085425</v>
      </c>
      <c r="F91" s="53">
        <f t="shared" si="4"/>
        <v>3712.4898077309099</v>
      </c>
      <c r="G91" s="49" t="str">
        <f t="shared" si="3"/>
        <v>Yes</v>
      </c>
    </row>
    <row r="92" spans="1:7" x14ac:dyDescent="0.25">
      <c r="A92" s="52" t="s">
        <v>415</v>
      </c>
      <c r="B92" s="49" t="s">
        <v>417</v>
      </c>
      <c r="C92" s="49" t="s">
        <v>91</v>
      </c>
      <c r="D92" s="53">
        <f>VLOOKUP(A92,'Title I Funding'!A:K,11,FALSE)</f>
        <v>42665.860071420204</v>
      </c>
      <c r="E92" s="54">
        <f>VLOOKUP(C92,'Per Pupil Funding'!A:G,7,FALSE)</f>
        <v>124885.70071189279</v>
      </c>
      <c r="F92" s="53">
        <f t="shared" si="4"/>
        <v>167551.56078331301</v>
      </c>
      <c r="G92" s="49" t="str">
        <f t="shared" si="3"/>
        <v>No</v>
      </c>
    </row>
    <row r="93" spans="1:7" x14ac:dyDescent="0.25">
      <c r="A93" s="52" t="s">
        <v>418</v>
      </c>
      <c r="B93" s="49" t="s">
        <v>419</v>
      </c>
      <c r="C93" s="49" t="s">
        <v>92</v>
      </c>
      <c r="D93" s="53">
        <f>VLOOKUP(A93,'Title I Funding'!A:K,11,FALSE)</f>
        <v>25487.055690767076</v>
      </c>
      <c r="E93" s="54">
        <f>VLOOKUP(C93,'Per Pupil Funding'!A:G,7,FALSE)</f>
        <v>81126.183375209381</v>
      </c>
      <c r="F93" s="53">
        <f t="shared" si="4"/>
        <v>106613.23906597646</v>
      </c>
      <c r="G93" s="49" t="str">
        <f t="shared" si="3"/>
        <v>No</v>
      </c>
    </row>
    <row r="94" spans="1:7" x14ac:dyDescent="0.25">
      <c r="A94" s="52" t="s">
        <v>420</v>
      </c>
      <c r="B94" s="49" t="s">
        <v>421</v>
      </c>
      <c r="C94" s="49" t="s">
        <v>93</v>
      </c>
      <c r="D94" s="53">
        <f>VLOOKUP(A94,'Title I Funding'!A:K,11,FALSE)</f>
        <v>4528.708898296868</v>
      </c>
      <c r="E94" s="54">
        <f>VLOOKUP(C94,'Per Pupil Funding'!A:G,7,FALSE)</f>
        <v>4321.9276381909549</v>
      </c>
      <c r="F94" s="53">
        <f t="shared" si="4"/>
        <v>8850.636536487822</v>
      </c>
      <c r="G94" s="49" t="str">
        <f t="shared" si="3"/>
        <v>No</v>
      </c>
    </row>
    <row r="95" spans="1:7" x14ac:dyDescent="0.25">
      <c r="A95" s="52" t="s">
        <v>422</v>
      </c>
      <c r="B95" s="49" t="s">
        <v>424</v>
      </c>
      <c r="C95" s="49" t="s">
        <v>94</v>
      </c>
      <c r="D95" s="53">
        <f>VLOOKUP(A95,'Title I Funding'!A:K,11,FALSE)</f>
        <v>5889.0520517659916</v>
      </c>
      <c r="E95" s="54">
        <f>VLOOKUP(C95,'Per Pupil Funding'!A:G,7,FALSE)</f>
        <v>810.36143216080393</v>
      </c>
      <c r="F95" s="53">
        <f t="shared" si="4"/>
        <v>6699.4134839267954</v>
      </c>
      <c r="G95" s="49" t="str">
        <f t="shared" si="3"/>
        <v>No</v>
      </c>
    </row>
    <row r="96" spans="1:7" x14ac:dyDescent="0.25">
      <c r="A96" s="52" t="s">
        <v>425</v>
      </c>
      <c r="B96" s="49" t="s">
        <v>426</v>
      </c>
      <c r="C96" s="49" t="s">
        <v>95</v>
      </c>
      <c r="D96" s="53">
        <f>VLOOKUP(A96,'Title I Funding'!A:K,11,FALSE)</f>
        <v>617.06002011645387</v>
      </c>
      <c r="E96" s="54">
        <f>VLOOKUP(C96,'Per Pupil Funding'!A:G,7,FALSE)</f>
        <v>540.24095477386936</v>
      </c>
      <c r="F96" s="53">
        <f t="shared" si="4"/>
        <v>1157.3009748903232</v>
      </c>
      <c r="G96" s="49" t="str">
        <f t="shared" si="3"/>
        <v>Yes</v>
      </c>
    </row>
    <row r="97" spans="1:7" x14ac:dyDescent="0.25">
      <c r="A97" s="52" t="s">
        <v>427</v>
      </c>
      <c r="B97" s="49" t="s">
        <v>428</v>
      </c>
      <c r="C97" s="49" t="s">
        <v>96</v>
      </c>
      <c r="D97" s="53">
        <f>VLOOKUP(A97,'Title I Funding'!A:K,11,FALSE)</f>
        <v>1201.2614632582533</v>
      </c>
      <c r="E97" s="54">
        <f>VLOOKUP(C97,'Per Pupil Funding'!A:G,7,FALSE)</f>
        <v>0</v>
      </c>
      <c r="F97" s="53">
        <f t="shared" si="4"/>
        <v>1201.2614632582533</v>
      </c>
      <c r="G97" s="49" t="str">
        <f t="shared" si="3"/>
        <v>Yes</v>
      </c>
    </row>
    <row r="98" spans="1:7" x14ac:dyDescent="0.25">
      <c r="A98" s="52" t="s">
        <v>429</v>
      </c>
      <c r="B98" s="56" t="s">
        <v>430</v>
      </c>
      <c r="C98" s="49" t="s">
        <v>97</v>
      </c>
      <c r="D98" s="53">
        <f>VLOOKUP(A98,'Title I Funding'!A:K,11,FALSE)</f>
        <v>1276.4645233219364</v>
      </c>
      <c r="E98" s="54">
        <f>VLOOKUP(C98,'Per Pupil Funding'!A:G,7,FALSE)</f>
        <v>0</v>
      </c>
      <c r="F98" s="53">
        <f t="shared" si="4"/>
        <v>1276.4645233219364</v>
      </c>
      <c r="G98" s="49" t="str">
        <f t="shared" si="3"/>
        <v>Yes</v>
      </c>
    </row>
    <row r="99" spans="1:7" x14ac:dyDescent="0.25">
      <c r="A99" s="52" t="s">
        <v>431</v>
      </c>
      <c r="B99" s="49" t="s">
        <v>432</v>
      </c>
      <c r="C99" s="49" t="s">
        <v>98</v>
      </c>
      <c r="D99" s="53">
        <f>VLOOKUP(A99,'Title I Funding'!A:K,11,FALSE)</f>
        <v>208.80843067416055</v>
      </c>
      <c r="E99" s="54">
        <f>VLOOKUP(C99,'Per Pupil Funding'!A:G,7,FALSE)</f>
        <v>0</v>
      </c>
      <c r="F99" s="53">
        <f t="shared" si="4"/>
        <v>208.80843067416055</v>
      </c>
      <c r="G99" s="49" t="str">
        <f t="shared" ref="G99:G130" si="5">IF(F99&lt;5000,"Yes","No")</f>
        <v>Yes</v>
      </c>
    </row>
    <row r="100" spans="1:7" x14ac:dyDescent="0.25">
      <c r="A100" s="52" t="s">
        <v>433</v>
      </c>
      <c r="B100" s="49" t="s">
        <v>434</v>
      </c>
      <c r="C100" s="49" t="s">
        <v>99</v>
      </c>
      <c r="D100" s="53">
        <f>VLOOKUP(A100,'Title I Funding'!A:K,11,FALSE)</f>
        <v>21.757349698172778</v>
      </c>
      <c r="E100" s="54">
        <f>VLOOKUP(C100,'Per Pupil Funding'!A:G,7,FALSE)</f>
        <v>0</v>
      </c>
      <c r="F100" s="53">
        <f t="shared" si="4"/>
        <v>21.757349698172778</v>
      </c>
      <c r="G100" s="49" t="str">
        <f t="shared" si="5"/>
        <v>Yes</v>
      </c>
    </row>
    <row r="101" spans="1:7" x14ac:dyDescent="0.25">
      <c r="A101" s="52" t="s">
        <v>435</v>
      </c>
      <c r="B101" s="49" t="s">
        <v>437</v>
      </c>
      <c r="C101" s="49" t="s">
        <v>100</v>
      </c>
      <c r="D101" s="53">
        <f>VLOOKUP(A101,'Title I Funding'!A:K,11,FALSE)</f>
        <v>566.49310110795329</v>
      </c>
      <c r="E101" s="54">
        <f>VLOOKUP(C101,'Per Pupil Funding'!A:G,7,FALSE)</f>
        <v>0</v>
      </c>
      <c r="F101" s="53">
        <f t="shared" si="4"/>
        <v>566.49310110795329</v>
      </c>
      <c r="G101" s="49" t="str">
        <f t="shared" si="5"/>
        <v>Yes</v>
      </c>
    </row>
    <row r="102" spans="1:7" x14ac:dyDescent="0.25">
      <c r="A102" s="52" t="s">
        <v>438</v>
      </c>
      <c r="B102" s="49" t="s">
        <v>439</v>
      </c>
      <c r="C102" s="49" t="s">
        <v>101</v>
      </c>
      <c r="D102" s="53">
        <f>VLOOKUP(A102,'Title I Funding'!A:K,11,FALSE)</f>
        <v>1545.3134065623196</v>
      </c>
      <c r="E102" s="54">
        <f>VLOOKUP(C102,'Per Pupil Funding'!A:G,7,FALSE)</f>
        <v>3151.4055695142374</v>
      </c>
      <c r="F102" s="53">
        <f t="shared" si="4"/>
        <v>4696.7189760765568</v>
      </c>
      <c r="G102" s="49" t="str">
        <f t="shared" si="5"/>
        <v>Yes</v>
      </c>
    </row>
    <row r="103" spans="1:7" x14ac:dyDescent="0.25">
      <c r="A103" s="52" t="s">
        <v>440</v>
      </c>
      <c r="B103" s="49" t="s">
        <v>441</v>
      </c>
      <c r="C103" s="49" t="s">
        <v>102</v>
      </c>
      <c r="D103" s="53">
        <f>VLOOKUP(A103,'Title I Funding'!A:K,11,FALSE)</f>
        <v>336.73828552256725</v>
      </c>
      <c r="E103" s="54">
        <f>VLOOKUP(C103,'Per Pupil Funding'!A:G,7,FALSE)</f>
        <v>0</v>
      </c>
      <c r="F103" s="53">
        <f t="shared" si="4"/>
        <v>336.73828552256725</v>
      </c>
      <c r="G103" s="49" t="str">
        <f t="shared" si="5"/>
        <v>Yes</v>
      </c>
    </row>
    <row r="104" spans="1:7" x14ac:dyDescent="0.25">
      <c r="A104" s="52" t="s">
        <v>442</v>
      </c>
      <c r="B104" s="49" t="s">
        <v>444</v>
      </c>
      <c r="C104" s="49" t="s">
        <v>103</v>
      </c>
      <c r="D104" s="53">
        <f>VLOOKUP(A104,'Title I Funding'!A:K,11,FALSE)</f>
        <v>6752.1913891076538</v>
      </c>
      <c r="E104" s="54">
        <f>VLOOKUP(C104,'Per Pupil Funding'!A:G,7,FALSE)</f>
        <v>6122.7308207705191</v>
      </c>
      <c r="F104" s="53">
        <f t="shared" si="4"/>
        <v>12874.922209878172</v>
      </c>
      <c r="G104" s="49" t="str">
        <f t="shared" si="5"/>
        <v>No</v>
      </c>
    </row>
    <row r="105" spans="1:7" x14ac:dyDescent="0.25">
      <c r="A105" s="52" t="s">
        <v>445</v>
      </c>
      <c r="B105" s="49" t="s">
        <v>446</v>
      </c>
      <c r="C105" s="49" t="s">
        <v>104</v>
      </c>
      <c r="D105" s="53">
        <f>VLOOKUP(A105,'Title I Funding'!A:K,11,FALSE)</f>
        <v>280.89666021656984</v>
      </c>
      <c r="E105" s="54">
        <f>VLOOKUP(C105,'Per Pupil Funding'!A:G,7,FALSE)</f>
        <v>0</v>
      </c>
      <c r="F105" s="53">
        <f t="shared" si="4"/>
        <v>280.89666021656984</v>
      </c>
      <c r="G105" s="49" t="str">
        <f t="shared" si="5"/>
        <v>Yes</v>
      </c>
    </row>
    <row r="106" spans="1:7" x14ac:dyDescent="0.25">
      <c r="A106" s="52" t="s">
        <v>447</v>
      </c>
      <c r="B106" s="49" t="s">
        <v>448</v>
      </c>
      <c r="C106" s="49" t="s">
        <v>105</v>
      </c>
      <c r="D106" s="53">
        <f>VLOOKUP(A106,'Title I Funding'!A:K,11,FALSE)</f>
        <v>331.91874961063729</v>
      </c>
      <c r="E106" s="54">
        <f>VLOOKUP(C106,'Per Pupil Funding'!A:G,7,FALSE)</f>
        <v>90.040159128978217</v>
      </c>
      <c r="F106" s="53">
        <f t="shared" si="4"/>
        <v>421.95890873961548</v>
      </c>
      <c r="G106" s="49" t="str">
        <f t="shared" si="5"/>
        <v>Yes</v>
      </c>
    </row>
    <row r="107" spans="1:7" x14ac:dyDescent="0.25">
      <c r="A107" s="52" t="s">
        <v>449</v>
      </c>
      <c r="B107" s="49" t="s">
        <v>450</v>
      </c>
      <c r="C107" s="49" t="s">
        <v>106</v>
      </c>
      <c r="D107" s="53">
        <f>VLOOKUP(A107,'Title I Funding'!A:K,11,FALSE)</f>
        <v>199.38980974740605</v>
      </c>
      <c r="E107" s="54">
        <f>VLOOKUP(C107,'Per Pupil Funding'!A:G,7,FALSE)</f>
        <v>90.040159128978217</v>
      </c>
      <c r="F107" s="53">
        <f t="shared" si="4"/>
        <v>289.42996887638424</v>
      </c>
      <c r="G107" s="49" t="str">
        <f t="shared" si="5"/>
        <v>Yes</v>
      </c>
    </row>
    <row r="108" spans="1:7" x14ac:dyDescent="0.25">
      <c r="A108" s="52" t="s">
        <v>451</v>
      </c>
      <c r="B108" s="49" t="s">
        <v>453</v>
      </c>
      <c r="C108" s="49" t="s">
        <v>107</v>
      </c>
      <c r="D108" s="53">
        <f>VLOOKUP(A108,'Title I Funding'!A:K,11,FALSE)</f>
        <v>241.54321943406396</v>
      </c>
      <c r="E108" s="54">
        <f>VLOOKUP(C108,'Per Pupil Funding'!A:G,7,FALSE)</f>
        <v>180.08031825795643</v>
      </c>
      <c r="F108" s="53">
        <f t="shared" si="4"/>
        <v>421.62353769202036</v>
      </c>
      <c r="G108" s="49" t="str">
        <f t="shared" si="5"/>
        <v>Yes</v>
      </c>
    </row>
    <row r="109" spans="1:7" x14ac:dyDescent="0.25">
      <c r="A109" s="52" t="s">
        <v>454</v>
      </c>
      <c r="B109" s="49" t="s">
        <v>455</v>
      </c>
      <c r="C109" s="49" t="s">
        <v>108</v>
      </c>
      <c r="D109" s="53">
        <f>VLOOKUP(A109,'Title I Funding'!A:K,11,FALSE)</f>
        <v>963.45729800423237</v>
      </c>
      <c r="E109" s="54">
        <f>VLOOKUP(C109,'Per Pupil Funding'!A:G,7,FALSE)</f>
        <v>90.040159128978217</v>
      </c>
      <c r="F109" s="53">
        <f t="shared" si="4"/>
        <v>1053.4974571332107</v>
      </c>
      <c r="G109" s="49" t="str">
        <f t="shared" si="5"/>
        <v>Yes</v>
      </c>
    </row>
    <row r="110" spans="1:7" x14ac:dyDescent="0.25">
      <c r="A110" s="52" t="s">
        <v>456</v>
      </c>
      <c r="B110" s="49" t="s">
        <v>457</v>
      </c>
      <c r="C110" s="49" t="s">
        <v>109</v>
      </c>
      <c r="D110" s="53">
        <f>VLOOKUP(A110,'Title I Funding'!A:K,11,FALSE)</f>
        <v>67322.369900258695</v>
      </c>
      <c r="E110" s="54">
        <f>VLOOKUP(C110,'Per Pupil Funding'!A:G,7,FALSE)</f>
        <v>62307.790117252924</v>
      </c>
      <c r="F110" s="53">
        <f t="shared" si="4"/>
        <v>129630.16001751162</v>
      </c>
      <c r="G110" s="49" t="str">
        <f t="shared" si="5"/>
        <v>No</v>
      </c>
    </row>
    <row r="111" spans="1:7" x14ac:dyDescent="0.25">
      <c r="A111" s="52" t="s">
        <v>458</v>
      </c>
      <c r="B111" s="49" t="s">
        <v>460</v>
      </c>
      <c r="C111" s="49" t="s">
        <v>110</v>
      </c>
      <c r="D111" s="53">
        <f>VLOOKUP(A111,'Title I Funding'!A:K,11,FALSE)</f>
        <v>24.410638268290946</v>
      </c>
      <c r="E111" s="54">
        <f>VLOOKUP(C111,'Per Pupil Funding'!A:G,7,FALSE)</f>
        <v>720.32127303182574</v>
      </c>
      <c r="F111" s="53">
        <f t="shared" si="4"/>
        <v>744.73191130011674</v>
      </c>
      <c r="G111" s="49" t="str">
        <f t="shared" si="5"/>
        <v>Yes</v>
      </c>
    </row>
    <row r="112" spans="1:7" x14ac:dyDescent="0.25">
      <c r="A112" s="52" t="s">
        <v>461</v>
      </c>
      <c r="B112" s="49" t="s">
        <v>463</v>
      </c>
      <c r="C112" s="49" t="s">
        <v>111</v>
      </c>
      <c r="D112" s="53">
        <f>VLOOKUP(A112,'Title I Funding'!A:K,11,FALSE)</f>
        <v>5161.3536470620029</v>
      </c>
      <c r="E112" s="54">
        <f>VLOOKUP(C112,'Per Pupil Funding'!A:G,7,FALSE)</f>
        <v>720.32127303182574</v>
      </c>
      <c r="F112" s="53">
        <f t="shared" si="4"/>
        <v>5881.6749200938284</v>
      </c>
      <c r="G112" s="49" t="str">
        <f t="shared" si="5"/>
        <v>No</v>
      </c>
    </row>
    <row r="113" spans="1:7" x14ac:dyDescent="0.25">
      <c r="A113" s="52" t="s">
        <v>464</v>
      </c>
      <c r="B113" s="49" t="s">
        <v>466</v>
      </c>
      <c r="C113" s="49" t="s">
        <v>112</v>
      </c>
      <c r="D113" s="53">
        <f>VLOOKUP(A113,'Title I Funding'!A:K,11,FALSE)</f>
        <v>14184.740211854765</v>
      </c>
      <c r="E113" s="54">
        <f>VLOOKUP(C113,'Per Pupil Funding'!A:G,7,FALSE)</f>
        <v>3511.5662060301506</v>
      </c>
      <c r="F113" s="53">
        <f t="shared" si="4"/>
        <v>17696.306417884916</v>
      </c>
      <c r="G113" s="49" t="str">
        <f t="shared" si="5"/>
        <v>No</v>
      </c>
    </row>
    <row r="114" spans="1:7" x14ac:dyDescent="0.25">
      <c r="A114" s="52" t="s">
        <v>467</v>
      </c>
      <c r="B114" s="49" t="s">
        <v>469</v>
      </c>
      <c r="C114" s="49" t="s">
        <v>113</v>
      </c>
      <c r="D114" s="53">
        <f>VLOOKUP(A114,'Title I Funding'!A:K,11,FALSE)</f>
        <v>1322.0660201206681</v>
      </c>
      <c r="E114" s="54">
        <f>VLOOKUP(C114,'Per Pupil Funding'!A:G,7,FALSE)</f>
        <v>4411.9677973199323</v>
      </c>
      <c r="F114" s="53">
        <f t="shared" si="4"/>
        <v>5734.0338174406006</v>
      </c>
      <c r="G114" s="49" t="str">
        <f t="shared" si="5"/>
        <v>No</v>
      </c>
    </row>
    <row r="115" spans="1:7" x14ac:dyDescent="0.25">
      <c r="A115" s="52" t="s">
        <v>470</v>
      </c>
      <c r="B115" s="49" t="s">
        <v>471</v>
      </c>
      <c r="C115" s="49" t="s">
        <v>114</v>
      </c>
      <c r="D115" s="53">
        <f>VLOOKUP(A115,'Title I Funding'!A:K,11,FALSE)</f>
        <v>1729.1247020303981</v>
      </c>
      <c r="E115" s="54">
        <f>VLOOKUP(C115,'Per Pupil Funding'!A:G,7,FALSE)</f>
        <v>1170.5220686767168</v>
      </c>
      <c r="F115" s="53">
        <f t="shared" si="4"/>
        <v>2899.6467707071151</v>
      </c>
      <c r="G115" s="49" t="str">
        <f t="shared" si="5"/>
        <v>Yes</v>
      </c>
    </row>
    <row r="116" spans="1:7" x14ac:dyDescent="0.25">
      <c r="A116" s="52" t="s">
        <v>472</v>
      </c>
      <c r="B116" s="49" t="s">
        <v>474</v>
      </c>
      <c r="C116" s="49" t="s">
        <v>115</v>
      </c>
      <c r="D116" s="53">
        <f>VLOOKUP(A116,'Title I Funding'!A:K,11,FALSE)</f>
        <v>19891.103596636829</v>
      </c>
      <c r="E116" s="54">
        <f>VLOOKUP(C116,'Per Pupil Funding'!A:G,7,FALSE)</f>
        <v>23230.361055276378</v>
      </c>
      <c r="F116" s="53">
        <f t="shared" si="4"/>
        <v>43121.464651913207</v>
      </c>
      <c r="G116" s="49" t="str">
        <f t="shared" si="5"/>
        <v>No</v>
      </c>
    </row>
    <row r="117" spans="1:7" x14ac:dyDescent="0.25">
      <c r="A117" s="52" t="s">
        <v>475</v>
      </c>
      <c r="B117" s="49" t="s">
        <v>476</v>
      </c>
      <c r="C117" s="49" t="s">
        <v>116</v>
      </c>
      <c r="D117" s="53">
        <f>VLOOKUP(A117,'Title I Funding'!A:K,11,FALSE)</f>
        <v>1043.9166471728433</v>
      </c>
      <c r="E117" s="54">
        <f>VLOOKUP(C117,'Per Pupil Funding'!A:G,7,FALSE)</f>
        <v>0</v>
      </c>
      <c r="F117" s="53">
        <f t="shared" si="4"/>
        <v>1043.9166471728433</v>
      </c>
      <c r="G117" s="49" t="str">
        <f t="shared" si="5"/>
        <v>Yes</v>
      </c>
    </row>
    <row r="118" spans="1:7" x14ac:dyDescent="0.25">
      <c r="A118" s="52" t="s">
        <v>477</v>
      </c>
      <c r="B118" s="49" t="s">
        <v>479</v>
      </c>
      <c r="C118" s="49" t="s">
        <v>117</v>
      </c>
      <c r="D118" s="53">
        <f>VLOOKUP(A118,'Title I Funding'!A:K,11,FALSE)</f>
        <v>2855.6943629708103</v>
      </c>
      <c r="E118" s="54">
        <f>VLOOKUP(C118,'Per Pupil Funding'!A:G,7,FALSE)</f>
        <v>6572.9316164154097</v>
      </c>
      <c r="F118" s="53">
        <f t="shared" si="4"/>
        <v>9428.6259793862191</v>
      </c>
      <c r="G118" s="49" t="str">
        <f t="shared" si="5"/>
        <v>No</v>
      </c>
    </row>
    <row r="119" spans="1:7" x14ac:dyDescent="0.25">
      <c r="A119" s="52" t="s">
        <v>480</v>
      </c>
      <c r="B119" s="49" t="s">
        <v>481</v>
      </c>
      <c r="C119" s="49" t="s">
        <v>118</v>
      </c>
      <c r="D119" s="53">
        <f>VLOOKUP(A119,'Title I Funding'!A:K,11,FALSE)</f>
        <v>7944.9534291921054</v>
      </c>
      <c r="E119" s="54">
        <f>VLOOKUP(C119,'Per Pupil Funding'!A:G,7,FALSE)</f>
        <v>37366.66603852596</v>
      </c>
      <c r="F119" s="53">
        <f t="shared" si="4"/>
        <v>45311.619467718068</v>
      </c>
      <c r="G119" s="49" t="str">
        <f t="shared" si="5"/>
        <v>No</v>
      </c>
    </row>
    <row r="120" spans="1:7" x14ac:dyDescent="0.25">
      <c r="A120" s="52" t="s">
        <v>482</v>
      </c>
      <c r="B120" s="49" t="s">
        <v>483</v>
      </c>
      <c r="C120" s="49" t="s">
        <v>119</v>
      </c>
      <c r="D120" s="53">
        <f>VLOOKUP(A120,'Title I Funding'!A:K,11,FALSE)</f>
        <v>226.37852665971803</v>
      </c>
      <c r="E120" s="54">
        <f>VLOOKUP(C120,'Per Pupil Funding'!A:G,7,FALSE)</f>
        <v>1260.5622278056951</v>
      </c>
      <c r="F120" s="53">
        <f t="shared" si="4"/>
        <v>1486.9407544654132</v>
      </c>
      <c r="G120" s="49" t="str">
        <f t="shared" si="5"/>
        <v>Yes</v>
      </c>
    </row>
    <row r="121" spans="1:7" x14ac:dyDescent="0.25">
      <c r="A121" s="52" t="s">
        <v>484</v>
      </c>
      <c r="B121" s="49" t="s">
        <v>485</v>
      </c>
      <c r="C121" s="49" t="s">
        <v>120</v>
      </c>
      <c r="D121" s="53">
        <f>VLOOKUP(A121,'Title I Funding'!A:K,11,FALSE)</f>
        <v>1734.3184604537621</v>
      </c>
      <c r="E121" s="54">
        <f>VLOOKUP(C121,'Per Pupil Funding'!A:G,7,FALSE)</f>
        <v>2070.9236599664991</v>
      </c>
      <c r="F121" s="53">
        <f t="shared" si="4"/>
        <v>3805.242120420261</v>
      </c>
      <c r="G121" s="49" t="str">
        <f t="shared" si="5"/>
        <v>Yes</v>
      </c>
    </row>
    <row r="122" spans="1:7" x14ac:dyDescent="0.25">
      <c r="A122" s="52" t="s">
        <v>486</v>
      </c>
      <c r="B122" s="49" t="s">
        <v>488</v>
      </c>
      <c r="C122" s="49" t="s">
        <v>121</v>
      </c>
      <c r="D122" s="53">
        <f>VLOOKUP(A122,'Title I Funding'!A:K,11,FALSE)</f>
        <v>8990.6340879190248</v>
      </c>
      <c r="E122" s="54">
        <f>VLOOKUP(C122,'Per Pupil Funding'!A:G,7,FALSE)</f>
        <v>2341.0441373534336</v>
      </c>
      <c r="F122" s="53">
        <f t="shared" si="4"/>
        <v>11331.678225272459</v>
      </c>
      <c r="G122" s="49" t="str">
        <f t="shared" si="5"/>
        <v>No</v>
      </c>
    </row>
    <row r="123" spans="1:7" x14ac:dyDescent="0.25">
      <c r="A123" s="52" t="s">
        <v>489</v>
      </c>
      <c r="B123" s="49" t="s">
        <v>490</v>
      </c>
      <c r="C123" s="49" t="s">
        <v>122</v>
      </c>
      <c r="D123" s="53">
        <f>VLOOKUP(A123,'Title I Funding'!A:K,11,FALSE)</f>
        <v>6310.2532301094998</v>
      </c>
      <c r="E123" s="54">
        <f>VLOOKUP(C123,'Per Pupil Funding'!A:G,7,FALSE)</f>
        <v>1440.6425460636515</v>
      </c>
      <c r="F123" s="53">
        <f t="shared" si="4"/>
        <v>7750.8957761731508</v>
      </c>
      <c r="G123" s="49" t="str">
        <f t="shared" si="5"/>
        <v>No</v>
      </c>
    </row>
    <row r="124" spans="1:7" x14ac:dyDescent="0.25">
      <c r="A124" s="52" t="s">
        <v>491</v>
      </c>
      <c r="B124" s="49" t="s">
        <v>492</v>
      </c>
      <c r="C124" s="49" t="s">
        <v>123</v>
      </c>
      <c r="D124" s="53">
        <f>VLOOKUP(A124,'Title I Funding'!A:K,11,FALSE)</f>
        <v>1249.9505545547374</v>
      </c>
      <c r="E124" s="54">
        <f>VLOOKUP(C124,'Per Pupil Funding'!A:G,7,FALSE)</f>
        <v>0</v>
      </c>
      <c r="F124" s="53">
        <f t="shared" si="4"/>
        <v>1249.9505545547374</v>
      </c>
      <c r="G124" s="49" t="str">
        <f t="shared" si="5"/>
        <v>Yes</v>
      </c>
    </row>
    <row r="125" spans="1:7" x14ac:dyDescent="0.25">
      <c r="A125" s="52" t="s">
        <v>493</v>
      </c>
      <c r="B125" s="49" t="s">
        <v>494</v>
      </c>
      <c r="C125" s="49" t="s">
        <v>124</v>
      </c>
      <c r="D125" s="53">
        <f>VLOOKUP(A125,'Title I Funding'!A:K,11,FALSE)</f>
        <v>1523.8064615002263</v>
      </c>
      <c r="E125" s="54">
        <f>VLOOKUP(C125,'Per Pupil Funding'!A:G,7,FALSE)</f>
        <v>90.040159128978217</v>
      </c>
      <c r="F125" s="53">
        <f t="shared" si="4"/>
        <v>1613.8466206292046</v>
      </c>
      <c r="G125" s="49" t="str">
        <f t="shared" si="5"/>
        <v>Yes</v>
      </c>
    </row>
    <row r="126" spans="1:7" x14ac:dyDescent="0.25">
      <c r="A126" s="52" t="s">
        <v>495</v>
      </c>
      <c r="B126" s="49" t="s">
        <v>496</v>
      </c>
      <c r="C126" s="49" t="s">
        <v>125</v>
      </c>
      <c r="D126" s="53">
        <f>VLOOKUP(A126,'Title I Funding'!A:K,11,FALSE)</f>
        <v>371.88375249380374</v>
      </c>
      <c r="E126" s="54">
        <f>VLOOKUP(C126,'Per Pupil Funding'!A:G,7,FALSE)</f>
        <v>0</v>
      </c>
      <c r="F126" s="53">
        <f t="shared" si="4"/>
        <v>371.88375249380374</v>
      </c>
      <c r="G126" s="49" t="str">
        <f t="shared" si="5"/>
        <v>Yes</v>
      </c>
    </row>
    <row r="127" spans="1:7" x14ac:dyDescent="0.25">
      <c r="A127" s="52" t="s">
        <v>497</v>
      </c>
      <c r="B127" s="49" t="s">
        <v>126</v>
      </c>
      <c r="C127" s="49" t="s">
        <v>126</v>
      </c>
      <c r="D127" s="53">
        <f>VLOOKUP(A127,'Title I Funding'!A:K,11,FALSE)</f>
        <v>1077.054546594444</v>
      </c>
      <c r="E127" s="54">
        <f>VLOOKUP(C127,'Per Pupil Funding'!A:G,7,FALSE)</f>
        <v>0</v>
      </c>
      <c r="F127" s="53">
        <f t="shared" si="4"/>
        <v>1077.054546594444</v>
      </c>
      <c r="G127" s="49" t="str">
        <f t="shared" si="5"/>
        <v>Yes</v>
      </c>
    </row>
    <row r="128" spans="1:7" x14ac:dyDescent="0.25">
      <c r="A128" s="52" t="s">
        <v>498</v>
      </c>
      <c r="B128" s="49" t="s">
        <v>127</v>
      </c>
      <c r="C128" s="49" t="s">
        <v>127</v>
      </c>
      <c r="D128" s="53">
        <f>VLOOKUP(A128,'Title I Funding'!A:K,11,FALSE)</f>
        <v>360.09166355090019</v>
      </c>
      <c r="E128" s="54">
        <f>VLOOKUP(C128,'Per Pupil Funding'!A:G,7,FALSE)</f>
        <v>180.08031825795643</v>
      </c>
      <c r="F128" s="53">
        <f t="shared" si="4"/>
        <v>540.17198180885657</v>
      </c>
      <c r="G128" s="49" t="str">
        <f t="shared" si="5"/>
        <v>Yes</v>
      </c>
    </row>
    <row r="129" spans="1:7" x14ac:dyDescent="0.25">
      <c r="A129" s="52" t="s">
        <v>500</v>
      </c>
      <c r="B129" s="49" t="s">
        <v>501</v>
      </c>
      <c r="C129" s="49" t="s">
        <v>128</v>
      </c>
      <c r="D129" s="53">
        <f>VLOOKUP(A129,'Title I Funding'!A:K,11,FALSE)</f>
        <v>521.37793728409736</v>
      </c>
      <c r="E129" s="54">
        <f>VLOOKUP(C129,'Per Pupil Funding'!A:G,7,FALSE)</f>
        <v>90.040159128978217</v>
      </c>
      <c r="F129" s="53">
        <f t="shared" si="4"/>
        <v>611.41809641307555</v>
      </c>
      <c r="G129" s="49" t="str">
        <f t="shared" si="5"/>
        <v>Yes</v>
      </c>
    </row>
    <row r="130" spans="1:7" x14ac:dyDescent="0.25">
      <c r="A130" s="52" t="s">
        <v>502</v>
      </c>
      <c r="B130" s="49" t="s">
        <v>504</v>
      </c>
      <c r="C130" s="49" t="s">
        <v>129</v>
      </c>
      <c r="D130" s="53">
        <f>VLOOKUP(A130,'Title I Funding'!A:K,11,FALSE)</f>
        <v>1941.536219861302</v>
      </c>
      <c r="E130" s="54">
        <f>VLOOKUP(C130,'Per Pupil Funding'!A:G,7,FALSE)</f>
        <v>810.36143216080393</v>
      </c>
      <c r="F130" s="53">
        <f t="shared" si="4"/>
        <v>2751.8976520221058</v>
      </c>
      <c r="G130" s="49" t="str">
        <f t="shared" si="5"/>
        <v>Yes</v>
      </c>
    </row>
    <row r="131" spans="1:7" x14ac:dyDescent="0.25">
      <c r="A131" s="52" t="s">
        <v>505</v>
      </c>
      <c r="B131" s="49" t="s">
        <v>506</v>
      </c>
      <c r="C131" s="49" t="s">
        <v>130</v>
      </c>
      <c r="D131" s="53">
        <f>VLOOKUP(A131,'Title I Funding'!A:K,11,FALSE)</f>
        <v>1749.5597302320091</v>
      </c>
      <c r="E131" s="54">
        <f>VLOOKUP(C131,'Per Pupil Funding'!A:G,7,FALSE)</f>
        <v>360.16063651591287</v>
      </c>
      <c r="F131" s="53">
        <f t="shared" si="4"/>
        <v>2109.7203667479221</v>
      </c>
      <c r="G131" s="49" t="str">
        <f t="shared" ref="G131:G162" si="6">IF(F131&lt;5000,"Yes","No")</f>
        <v>Yes</v>
      </c>
    </row>
    <row r="132" spans="1:7" x14ac:dyDescent="0.25">
      <c r="A132" s="52" t="s">
        <v>507</v>
      </c>
      <c r="B132" s="49" t="s">
        <v>509</v>
      </c>
      <c r="C132" s="49" t="s">
        <v>131</v>
      </c>
      <c r="D132" s="53">
        <f>VLOOKUP(A132,'Title I Funding'!A:K,11,FALSE)</f>
        <v>1387.6912157750573</v>
      </c>
      <c r="E132" s="54">
        <f>VLOOKUP(C132,'Per Pupil Funding'!A:G,7,FALSE)</f>
        <v>90.040159128978217</v>
      </c>
      <c r="F132" s="53">
        <f t="shared" ref="F132:F188" si="7">SUM(D132:E132)</f>
        <v>1477.7313749040356</v>
      </c>
      <c r="G132" s="49" t="str">
        <f t="shared" si="6"/>
        <v>Yes</v>
      </c>
    </row>
    <row r="133" spans="1:7" x14ac:dyDescent="0.25">
      <c r="A133" s="52" t="s">
        <v>510</v>
      </c>
      <c r="B133" s="49" t="s">
        <v>511</v>
      </c>
      <c r="C133" s="49" t="s">
        <v>132</v>
      </c>
      <c r="D133" s="53">
        <f>VLOOKUP(A133,'Title I Funding'!A:K,11,FALSE)</f>
        <v>506.15863045186182</v>
      </c>
      <c r="E133" s="54">
        <f>VLOOKUP(C133,'Per Pupil Funding'!A:G,7,FALSE)</f>
        <v>450.20079564489106</v>
      </c>
      <c r="F133" s="53">
        <f t="shared" si="7"/>
        <v>956.35942609675294</v>
      </c>
      <c r="G133" s="49" t="str">
        <f t="shared" si="6"/>
        <v>Yes</v>
      </c>
    </row>
    <row r="134" spans="1:7" x14ac:dyDescent="0.25">
      <c r="A134" s="52" t="s">
        <v>512</v>
      </c>
      <c r="B134" s="49" t="s">
        <v>514</v>
      </c>
      <c r="C134" s="49" t="s">
        <v>133</v>
      </c>
      <c r="D134" s="53">
        <f>VLOOKUP(A134,'Title I Funding'!A:K,11,FALSE)</f>
        <v>614.85768471107087</v>
      </c>
      <c r="E134" s="54">
        <f>VLOOKUP(C134,'Per Pupil Funding'!A:G,7,FALSE)</f>
        <v>0</v>
      </c>
      <c r="F134" s="53">
        <f t="shared" si="7"/>
        <v>614.85768471107087</v>
      </c>
      <c r="G134" s="49" t="str">
        <f t="shared" si="6"/>
        <v>Yes</v>
      </c>
    </row>
    <row r="135" spans="1:7" x14ac:dyDescent="0.25">
      <c r="A135" s="52" t="s">
        <v>515</v>
      </c>
      <c r="B135" s="49" t="s">
        <v>517</v>
      </c>
      <c r="C135" s="49" t="s">
        <v>134</v>
      </c>
      <c r="D135" s="53">
        <f>VLOOKUP(A135,'Title I Funding'!A:K,11,FALSE)</f>
        <v>860.8098399308102</v>
      </c>
      <c r="E135" s="54">
        <f>VLOOKUP(C135,'Per Pupil Funding'!A:G,7,FALSE)</f>
        <v>0</v>
      </c>
      <c r="F135" s="53">
        <f t="shared" si="7"/>
        <v>860.8098399308102</v>
      </c>
      <c r="G135" s="49" t="str">
        <f t="shared" si="6"/>
        <v>Yes</v>
      </c>
    </row>
    <row r="136" spans="1:7" x14ac:dyDescent="0.25">
      <c r="A136" s="52" t="s">
        <v>518</v>
      </c>
      <c r="B136" s="49" t="s">
        <v>519</v>
      </c>
      <c r="C136" s="49" t="s">
        <v>135</v>
      </c>
      <c r="D136" s="53">
        <f>VLOOKUP(A136,'Title I Funding'!A:K,11,FALSE)</f>
        <v>7304.1264444835451</v>
      </c>
      <c r="E136" s="54">
        <f>VLOOKUP(C136,'Per Pupil Funding'!A:G,7,FALSE)</f>
        <v>6482.8914572864314</v>
      </c>
      <c r="F136" s="53">
        <f t="shared" si="7"/>
        <v>13787.017901769977</v>
      </c>
      <c r="G136" s="49" t="str">
        <f t="shared" si="6"/>
        <v>No</v>
      </c>
    </row>
    <row r="137" spans="1:7" x14ac:dyDescent="0.25">
      <c r="A137" s="52" t="s">
        <v>520</v>
      </c>
      <c r="B137" s="49" t="s">
        <v>521</v>
      </c>
      <c r="C137" s="49" t="s">
        <v>136</v>
      </c>
      <c r="D137" s="53">
        <f>VLOOKUP(A137,'Title I Funding'!A:K,11,FALSE)</f>
        <v>1126.6950177175627</v>
      </c>
      <c r="E137" s="54">
        <f>VLOOKUP(C137,'Per Pupil Funding'!A:G,7,FALSE)</f>
        <v>0</v>
      </c>
      <c r="F137" s="53">
        <f t="shared" si="7"/>
        <v>1126.6950177175627</v>
      </c>
      <c r="G137" s="49" t="str">
        <f t="shared" si="6"/>
        <v>Yes</v>
      </c>
    </row>
    <row r="138" spans="1:7" x14ac:dyDescent="0.25">
      <c r="A138" s="52" t="s">
        <v>522</v>
      </c>
      <c r="B138" s="49" t="s">
        <v>523</v>
      </c>
      <c r="C138" s="49" t="s">
        <v>137</v>
      </c>
      <c r="D138" s="53">
        <f>VLOOKUP(A138,'Title I Funding'!A:K,11,FALSE)</f>
        <v>579.43357337858458</v>
      </c>
      <c r="E138" s="54">
        <f>VLOOKUP(C138,'Per Pupil Funding'!A:G,7,FALSE)</f>
        <v>0</v>
      </c>
      <c r="F138" s="53">
        <f t="shared" si="7"/>
        <v>579.43357337858458</v>
      </c>
      <c r="G138" s="49" t="str">
        <f t="shared" si="6"/>
        <v>Yes</v>
      </c>
    </row>
    <row r="139" spans="1:7" x14ac:dyDescent="0.25">
      <c r="A139" s="52" t="s">
        <v>524</v>
      </c>
      <c r="B139" s="49" t="s">
        <v>526</v>
      </c>
      <c r="C139" s="49" t="s">
        <v>138</v>
      </c>
      <c r="D139" s="53">
        <f>VLOOKUP(A139,'Title I Funding'!A:K,11,FALSE)</f>
        <v>92755.344158955646</v>
      </c>
      <c r="E139" s="54">
        <f>VLOOKUP(C139,'Per Pupil Funding'!A:G,7,FALSE)</f>
        <v>50422.489112227799</v>
      </c>
      <c r="F139" s="53">
        <f t="shared" si="7"/>
        <v>143177.83327118345</v>
      </c>
      <c r="G139" s="49" t="str">
        <f t="shared" si="6"/>
        <v>No</v>
      </c>
    </row>
    <row r="140" spans="1:7" x14ac:dyDescent="0.25">
      <c r="A140" s="52" t="s">
        <v>527</v>
      </c>
      <c r="B140" s="49" t="s">
        <v>528</v>
      </c>
      <c r="C140" s="49" t="s">
        <v>139</v>
      </c>
      <c r="D140" s="53">
        <f>VLOOKUP(A140,'Title I Funding'!A:K,11,FALSE)</f>
        <v>17079.065520242162</v>
      </c>
      <c r="E140" s="54">
        <f>VLOOKUP(C140,'Per Pupil Funding'!A:G,7,FALSE)</f>
        <v>4141.8473199329983</v>
      </c>
      <c r="F140" s="53">
        <f t="shared" si="7"/>
        <v>21220.912840175159</v>
      </c>
      <c r="G140" s="49" t="str">
        <f t="shared" si="6"/>
        <v>No</v>
      </c>
    </row>
    <row r="141" spans="1:7" x14ac:dyDescent="0.25">
      <c r="A141" s="52" t="s">
        <v>529</v>
      </c>
      <c r="B141" s="49" t="s">
        <v>531</v>
      </c>
      <c r="C141" s="49" t="s">
        <v>140</v>
      </c>
      <c r="D141" s="53">
        <f>VLOOKUP(A141,'Title I Funding'!A:K,11,FALSE)</f>
        <v>1512.7475231307085</v>
      </c>
      <c r="E141" s="54">
        <f>VLOOKUP(C141,'Per Pupil Funding'!A:G,7,FALSE)</f>
        <v>1980.8835008375208</v>
      </c>
      <c r="F141" s="53">
        <f t="shared" si="7"/>
        <v>3493.6310239682293</v>
      </c>
      <c r="G141" s="49" t="str">
        <f t="shared" si="6"/>
        <v>Yes</v>
      </c>
    </row>
    <row r="142" spans="1:7" x14ac:dyDescent="0.25">
      <c r="A142" s="52" t="s">
        <v>532</v>
      </c>
      <c r="B142" s="49" t="s">
        <v>533</v>
      </c>
      <c r="C142" s="49" t="s">
        <v>141</v>
      </c>
      <c r="D142" s="53">
        <f>VLOOKUP(A142,'Title I Funding'!A:K,11,FALSE)</f>
        <v>647.74898207192609</v>
      </c>
      <c r="E142" s="54">
        <f>VLOOKUP(C142,'Per Pupil Funding'!A:G,7,FALSE)</f>
        <v>900.40159128978212</v>
      </c>
      <c r="F142" s="53">
        <f t="shared" si="7"/>
        <v>1548.1505733617082</v>
      </c>
      <c r="G142" s="49" t="str">
        <f t="shared" si="6"/>
        <v>Yes</v>
      </c>
    </row>
    <row r="143" spans="1:7" x14ac:dyDescent="0.25">
      <c r="A143" s="52" t="s">
        <v>534</v>
      </c>
      <c r="B143" s="49" t="s">
        <v>142</v>
      </c>
      <c r="C143" s="49" t="s">
        <v>142</v>
      </c>
      <c r="D143" s="53">
        <f>VLOOKUP(A143,'Title I Funding'!A:K,11,FALSE)</f>
        <v>3486.9011844688284</v>
      </c>
      <c r="E143" s="54">
        <f>VLOOKUP(C143,'Per Pupil Funding'!A:G,7,FALSE)</f>
        <v>900.40159128978212</v>
      </c>
      <c r="F143" s="53">
        <f t="shared" si="7"/>
        <v>4387.3027757586106</v>
      </c>
      <c r="G143" s="49" t="str">
        <f t="shared" si="6"/>
        <v>Yes</v>
      </c>
    </row>
    <row r="144" spans="1:7" x14ac:dyDescent="0.25">
      <c r="A144" s="52" t="s">
        <v>536</v>
      </c>
      <c r="B144" s="49" t="s">
        <v>537</v>
      </c>
      <c r="C144" s="49" t="s">
        <v>143</v>
      </c>
      <c r="D144" s="53">
        <f>VLOOKUP(A144,'Title I Funding'!A:K,11,FALSE)</f>
        <v>4513.6376803913463</v>
      </c>
      <c r="E144" s="54">
        <f>VLOOKUP(C144,'Per Pupil Funding'!A:G,7,FALSE)</f>
        <v>1800.8031825795642</v>
      </c>
      <c r="F144" s="53">
        <f t="shared" si="7"/>
        <v>6314.4408629709105</v>
      </c>
      <c r="G144" s="49" t="str">
        <f t="shared" si="6"/>
        <v>No</v>
      </c>
    </row>
    <row r="145" spans="1:7" x14ac:dyDescent="0.25">
      <c r="A145" s="52" t="s">
        <v>538</v>
      </c>
      <c r="B145" s="49" t="s">
        <v>539</v>
      </c>
      <c r="C145" s="49" t="s">
        <v>144</v>
      </c>
      <c r="D145" s="53">
        <f>VLOOKUP(A145,'Title I Funding'!A:K,11,FALSE)</f>
        <v>676.34159909704351</v>
      </c>
      <c r="E145" s="54">
        <f>VLOOKUP(C145,'Per Pupil Funding'!A:G,7,FALSE)</f>
        <v>270.12047738693468</v>
      </c>
      <c r="F145" s="53">
        <f t="shared" si="7"/>
        <v>946.46207648397819</v>
      </c>
      <c r="G145" s="49" t="str">
        <f t="shared" si="6"/>
        <v>Yes</v>
      </c>
    </row>
    <row r="146" spans="1:7" x14ac:dyDescent="0.25">
      <c r="A146" s="52" t="s">
        <v>540</v>
      </c>
      <c r="B146" s="49" t="s">
        <v>542</v>
      </c>
      <c r="C146" s="49" t="s">
        <v>145</v>
      </c>
      <c r="D146" s="53">
        <f>VLOOKUP(A146,'Title I Funding'!A:K,11,FALSE)</f>
        <v>402.55964942277552</v>
      </c>
      <c r="E146" s="54">
        <f>VLOOKUP(C146,'Per Pupil Funding'!A:G,7,FALSE)</f>
        <v>270.12047738693468</v>
      </c>
      <c r="F146" s="53">
        <f t="shared" si="7"/>
        <v>672.68012680971015</v>
      </c>
      <c r="G146" s="49" t="str">
        <f t="shared" si="6"/>
        <v>Yes</v>
      </c>
    </row>
    <row r="147" spans="1:7" x14ac:dyDescent="0.25">
      <c r="A147" s="52" t="s">
        <v>543</v>
      </c>
      <c r="B147" s="49" t="s">
        <v>544</v>
      </c>
      <c r="C147" s="49" t="s">
        <v>146</v>
      </c>
      <c r="D147" s="53">
        <f>VLOOKUP(A147,'Title I Funding'!A:K,11,FALSE)</f>
        <v>1938.6202114389591</v>
      </c>
      <c r="E147" s="54">
        <f>VLOOKUP(C147,'Per Pupil Funding'!A:G,7,FALSE)</f>
        <v>630.28111390284755</v>
      </c>
      <c r="F147" s="53">
        <f t="shared" si="7"/>
        <v>2568.9013253418066</v>
      </c>
      <c r="G147" s="49" t="str">
        <f t="shared" si="6"/>
        <v>Yes</v>
      </c>
    </row>
    <row r="148" spans="1:7" x14ac:dyDescent="0.25">
      <c r="A148" s="52" t="s">
        <v>545</v>
      </c>
      <c r="B148" s="49" t="s">
        <v>546</v>
      </c>
      <c r="C148" s="49" t="s">
        <v>147</v>
      </c>
      <c r="D148" s="53">
        <f>VLOOKUP(A148,'Title I Funding'!A:K,11,FALSE)</f>
        <v>1969.889156765583</v>
      </c>
      <c r="E148" s="54">
        <f>VLOOKUP(C148,'Per Pupil Funding'!A:G,7,FALSE)</f>
        <v>0</v>
      </c>
      <c r="F148" s="53">
        <f t="shared" si="7"/>
        <v>1969.889156765583</v>
      </c>
      <c r="G148" s="49" t="str">
        <f t="shared" si="6"/>
        <v>Yes</v>
      </c>
    </row>
    <row r="149" spans="1:7" x14ac:dyDescent="0.25">
      <c r="A149" s="52" t="s">
        <v>547</v>
      </c>
      <c r="B149" s="49" t="s">
        <v>549</v>
      </c>
      <c r="C149" s="49" t="s">
        <v>148</v>
      </c>
      <c r="D149" s="53">
        <f>VLOOKUP(A149,'Title I Funding'!A:K,11,FALSE)</f>
        <v>1323.2403404933439</v>
      </c>
      <c r="E149" s="54">
        <f>VLOOKUP(C149,'Per Pupil Funding'!A:G,7,FALSE)</f>
        <v>4682.0882747068672</v>
      </c>
      <c r="F149" s="53">
        <f t="shared" si="7"/>
        <v>6005.3286152002111</v>
      </c>
      <c r="G149" s="49" t="str">
        <f t="shared" si="6"/>
        <v>No</v>
      </c>
    </row>
    <row r="150" spans="1:7" x14ac:dyDescent="0.25">
      <c r="A150" s="52" t="s">
        <v>550</v>
      </c>
      <c r="B150" s="49" t="s">
        <v>551</v>
      </c>
      <c r="C150" s="49" t="s">
        <v>149</v>
      </c>
      <c r="D150" s="53">
        <f>VLOOKUP(A150,'Title I Funding'!A:K,11,FALSE)</f>
        <v>2011.956739692127</v>
      </c>
      <c r="E150" s="54">
        <f>VLOOKUP(C150,'Per Pupil Funding'!A:G,7,FALSE)</f>
        <v>4682.0882747068672</v>
      </c>
      <c r="F150" s="53">
        <f t="shared" si="7"/>
        <v>6694.0450143989947</v>
      </c>
      <c r="G150" s="49" t="str">
        <f t="shared" si="6"/>
        <v>No</v>
      </c>
    </row>
    <row r="151" spans="1:7" x14ac:dyDescent="0.25">
      <c r="A151" s="52" t="s">
        <v>552</v>
      </c>
      <c r="B151" s="49" t="s">
        <v>553</v>
      </c>
      <c r="C151" s="49" t="s">
        <v>150</v>
      </c>
      <c r="D151" s="53">
        <f>VLOOKUP(A151,'Title I Funding'!A:K,11,FALSE)</f>
        <v>6213.7509323735721</v>
      </c>
      <c r="E151" s="54">
        <f>VLOOKUP(C151,'Per Pupil Funding'!A:G,7,FALSE)</f>
        <v>12425.541959798995</v>
      </c>
      <c r="F151" s="53">
        <f t="shared" si="7"/>
        <v>18639.292892172569</v>
      </c>
      <c r="G151" s="49" t="str">
        <f t="shared" si="6"/>
        <v>No</v>
      </c>
    </row>
    <row r="152" spans="1:7" x14ac:dyDescent="0.25">
      <c r="A152" s="52" t="s">
        <v>554</v>
      </c>
      <c r="B152" s="49" t="s">
        <v>556</v>
      </c>
      <c r="C152" s="49" t="s">
        <v>151</v>
      </c>
      <c r="D152" s="53">
        <f>VLOOKUP(A152,'Title I Funding'!A:K,11,FALSE)</f>
        <v>326.77022708156323</v>
      </c>
      <c r="E152" s="54">
        <f>VLOOKUP(C152,'Per Pupil Funding'!A:G,7,FALSE)</f>
        <v>900.40159128978212</v>
      </c>
      <c r="F152" s="53">
        <f t="shared" si="7"/>
        <v>1227.1718183713454</v>
      </c>
      <c r="G152" s="49" t="str">
        <f t="shared" si="6"/>
        <v>Yes</v>
      </c>
    </row>
    <row r="153" spans="1:7" x14ac:dyDescent="0.25">
      <c r="A153" s="52" t="s">
        <v>557</v>
      </c>
      <c r="B153" s="49" t="s">
        <v>559</v>
      </c>
      <c r="C153" s="49" t="s">
        <v>152</v>
      </c>
      <c r="D153" s="53">
        <f>VLOOKUP(A153,'Title I Funding'!A:K,11,FALSE)</f>
        <v>1066.9780208795505</v>
      </c>
      <c r="E153" s="54">
        <f>VLOOKUP(C153,'Per Pupil Funding'!A:G,7,FALSE)</f>
        <v>0</v>
      </c>
      <c r="F153" s="53">
        <f t="shared" si="7"/>
        <v>1066.9780208795505</v>
      </c>
      <c r="G153" s="49" t="str">
        <f t="shared" si="6"/>
        <v>Yes</v>
      </c>
    </row>
    <row r="154" spans="1:7" x14ac:dyDescent="0.25">
      <c r="A154" s="52" t="s">
        <v>560</v>
      </c>
      <c r="B154" s="49" t="s">
        <v>561</v>
      </c>
      <c r="C154" s="49" t="s">
        <v>153</v>
      </c>
      <c r="D154" s="53">
        <f>VLOOKUP(A154,'Title I Funding'!A:K,11,FALSE)</f>
        <v>832.50228548027144</v>
      </c>
      <c r="E154" s="54">
        <f>VLOOKUP(C154,'Per Pupil Funding'!A:G,7,FALSE)</f>
        <v>990.44175041876042</v>
      </c>
      <c r="F154" s="53">
        <f t="shared" si="7"/>
        <v>1822.9440358990319</v>
      </c>
      <c r="G154" s="49" t="str">
        <f t="shared" si="6"/>
        <v>Yes</v>
      </c>
    </row>
    <row r="155" spans="1:7" x14ac:dyDescent="0.25">
      <c r="A155" s="52" t="s">
        <v>562</v>
      </c>
      <c r="B155" s="49" t="s">
        <v>564</v>
      </c>
      <c r="C155" s="49" t="s">
        <v>154</v>
      </c>
      <c r="D155" s="53">
        <f>VLOOKUP(A155,'Title I Funding'!A:K,11,FALSE)</f>
        <v>1221.6605559893048</v>
      </c>
      <c r="E155" s="54">
        <f>VLOOKUP(C155,'Per Pupil Funding'!A:G,7,FALSE)</f>
        <v>990.44175041876042</v>
      </c>
      <c r="F155" s="53">
        <f t="shared" si="7"/>
        <v>2212.1023064080655</v>
      </c>
      <c r="G155" s="49" t="str">
        <f t="shared" si="6"/>
        <v>Yes</v>
      </c>
    </row>
    <row r="156" spans="1:7" x14ac:dyDescent="0.25">
      <c r="A156" s="52" t="s">
        <v>565</v>
      </c>
      <c r="B156" s="49" t="s">
        <v>566</v>
      </c>
      <c r="C156" s="49" t="s">
        <v>155</v>
      </c>
      <c r="D156" s="53">
        <f>VLOOKUP(A156,'Title I Funding'!A:K,11,FALSE)</f>
        <v>396.2322239207208</v>
      </c>
      <c r="E156" s="54">
        <f>VLOOKUP(C156,'Per Pupil Funding'!A:G,7,FALSE)</f>
        <v>990.44175041876042</v>
      </c>
      <c r="F156" s="53">
        <f t="shared" si="7"/>
        <v>1386.6739743394812</v>
      </c>
      <c r="G156" s="49" t="str">
        <f t="shared" si="6"/>
        <v>Yes</v>
      </c>
    </row>
    <row r="157" spans="1:7" x14ac:dyDescent="0.25">
      <c r="A157" s="52" t="s">
        <v>567</v>
      </c>
      <c r="B157" s="49" t="s">
        <v>569</v>
      </c>
      <c r="C157" s="49" t="s">
        <v>156</v>
      </c>
      <c r="D157" s="53">
        <f>VLOOKUP(A157,'Title I Funding'!A:K,11,FALSE)</f>
        <v>3608.2560099900884</v>
      </c>
      <c r="E157" s="54">
        <f>VLOOKUP(C157,'Per Pupil Funding'!A:G,7,FALSE)</f>
        <v>1620.7228643216079</v>
      </c>
      <c r="F157" s="53">
        <f t="shared" si="7"/>
        <v>5228.978874311696</v>
      </c>
      <c r="G157" s="49" t="str">
        <f t="shared" si="6"/>
        <v>No</v>
      </c>
    </row>
    <row r="158" spans="1:7" x14ac:dyDescent="0.25">
      <c r="A158" s="52" t="s">
        <v>570</v>
      </c>
      <c r="B158" s="49" t="s">
        <v>572</v>
      </c>
      <c r="C158" s="49" t="s">
        <v>157</v>
      </c>
      <c r="D158" s="53">
        <f>VLOOKUP(A158,'Title I Funding'!A:K,11,FALSE)</f>
        <v>1443.8762496258203</v>
      </c>
      <c r="E158" s="54">
        <f>VLOOKUP(C158,'Per Pupil Funding'!A:G,7,FALSE)</f>
        <v>4862.1685929648238</v>
      </c>
      <c r="F158" s="53">
        <f t="shared" si="7"/>
        <v>6306.0448425906443</v>
      </c>
      <c r="G158" s="49" t="str">
        <f t="shared" si="6"/>
        <v>No</v>
      </c>
    </row>
    <row r="159" spans="1:7" x14ac:dyDescent="0.25">
      <c r="A159" s="52" t="s">
        <v>573</v>
      </c>
      <c r="B159" s="49" t="s">
        <v>574</v>
      </c>
      <c r="C159" s="49" t="s">
        <v>158</v>
      </c>
      <c r="D159" s="53">
        <f>VLOOKUP(A159,'Title I Funding'!A:K,11,FALSE)</f>
        <v>4311.9018536610638</v>
      </c>
      <c r="E159" s="54">
        <f>VLOOKUP(C159,'Per Pupil Funding'!A:G,7,FALSE)</f>
        <v>2791.2449329983247</v>
      </c>
      <c r="F159" s="53">
        <f t="shared" si="7"/>
        <v>7103.1467866593885</v>
      </c>
      <c r="G159" s="49" t="str">
        <f t="shared" si="6"/>
        <v>No</v>
      </c>
    </row>
    <row r="160" spans="1:7" x14ac:dyDescent="0.25">
      <c r="A160" s="52" t="s">
        <v>575</v>
      </c>
      <c r="B160" s="49" t="s">
        <v>577</v>
      </c>
      <c r="C160" s="49" t="s">
        <v>159</v>
      </c>
      <c r="D160" s="53">
        <f>VLOOKUP(A160,'Title I Funding'!A:K,11,FALSE)</f>
        <v>1162.8076959530313</v>
      </c>
      <c r="E160" s="54">
        <f>VLOOKUP(C160,'Per Pupil Funding'!A:G,7,FALSE)</f>
        <v>2160.9638190954774</v>
      </c>
      <c r="F160" s="53">
        <f t="shared" si="7"/>
        <v>3323.7715150485087</v>
      </c>
      <c r="G160" s="49" t="str">
        <f t="shared" si="6"/>
        <v>Yes</v>
      </c>
    </row>
    <row r="161" spans="1:7" x14ac:dyDescent="0.25">
      <c r="A161" s="52" t="s">
        <v>578</v>
      </c>
      <c r="B161" s="49" t="s">
        <v>579</v>
      </c>
      <c r="C161" s="49" t="s">
        <v>160</v>
      </c>
      <c r="D161" s="53">
        <f>VLOOKUP(A161,'Title I Funding'!A:K,11,FALSE)</f>
        <v>291.13948656754849</v>
      </c>
      <c r="E161" s="54">
        <f>VLOOKUP(C161,'Per Pupil Funding'!A:G,7,FALSE)</f>
        <v>0</v>
      </c>
      <c r="F161" s="53">
        <f t="shared" si="7"/>
        <v>291.13948656754849</v>
      </c>
      <c r="G161" s="49" t="str">
        <f t="shared" si="6"/>
        <v>Yes</v>
      </c>
    </row>
    <row r="162" spans="1:7" x14ac:dyDescent="0.25">
      <c r="A162" s="52" t="s">
        <v>580</v>
      </c>
      <c r="B162" s="49" t="s">
        <v>581</v>
      </c>
      <c r="C162" s="49" t="s">
        <v>161</v>
      </c>
      <c r="D162" s="53">
        <f>VLOOKUP(A162,'Title I Funding'!A:K,11,FALSE)</f>
        <v>355.31532579766611</v>
      </c>
      <c r="E162" s="54">
        <f>VLOOKUP(C162,'Per Pupil Funding'!A:G,7,FALSE)</f>
        <v>540.24095477386936</v>
      </c>
      <c r="F162" s="53">
        <f t="shared" si="7"/>
        <v>895.55628057153547</v>
      </c>
      <c r="G162" s="49" t="str">
        <f t="shared" si="6"/>
        <v>Yes</v>
      </c>
    </row>
    <row r="163" spans="1:7" x14ac:dyDescent="0.25">
      <c r="A163" s="52" t="s">
        <v>582</v>
      </c>
      <c r="B163" s="49" t="s">
        <v>583</v>
      </c>
      <c r="C163" s="49" t="s">
        <v>162</v>
      </c>
      <c r="D163" s="53">
        <f>VLOOKUP(A163,'Title I Funding'!A:K,11,FALSE)</f>
        <v>142.81452839356757</v>
      </c>
      <c r="E163" s="54">
        <f>VLOOKUP(C163,'Per Pupil Funding'!A:G,7,FALSE)</f>
        <v>0</v>
      </c>
      <c r="F163" s="53">
        <f t="shared" si="7"/>
        <v>142.81452839356757</v>
      </c>
      <c r="G163" s="49" t="str">
        <f t="shared" ref="G163:G188" si="8">IF(F163&lt;5000,"Yes","No")</f>
        <v>Yes</v>
      </c>
    </row>
    <row r="164" spans="1:7" x14ac:dyDescent="0.25">
      <c r="A164" s="52" t="s">
        <v>584</v>
      </c>
      <c r="B164" s="49" t="s">
        <v>585</v>
      </c>
      <c r="C164" s="49" t="s">
        <v>163</v>
      </c>
      <c r="D164" s="53">
        <f>VLOOKUP(A164,'Title I Funding'!A:K,11,FALSE)</f>
        <v>447.2509729493641</v>
      </c>
      <c r="E164" s="54">
        <f>VLOOKUP(C164,'Per Pupil Funding'!A:G,7,FALSE)</f>
        <v>0</v>
      </c>
      <c r="F164" s="53">
        <f t="shared" si="7"/>
        <v>447.2509729493641</v>
      </c>
      <c r="G164" s="49" t="str">
        <f t="shared" si="8"/>
        <v>Yes</v>
      </c>
    </row>
    <row r="165" spans="1:7" x14ac:dyDescent="0.25">
      <c r="A165" s="52" t="s">
        <v>586</v>
      </c>
      <c r="B165" s="49" t="s">
        <v>588</v>
      </c>
      <c r="C165" s="49" t="s">
        <v>164</v>
      </c>
      <c r="D165" s="53">
        <f>VLOOKUP(A165,'Title I Funding'!A:K,11,FALSE)</f>
        <v>4703.9289920602596</v>
      </c>
      <c r="E165" s="54">
        <f>VLOOKUP(C165,'Per Pupil Funding'!A:G,7,FALSE)</f>
        <v>2881.285092127303</v>
      </c>
      <c r="F165" s="53">
        <f t="shared" si="7"/>
        <v>7585.2140841875625</v>
      </c>
      <c r="G165" s="49" t="str">
        <f t="shared" si="8"/>
        <v>No</v>
      </c>
    </row>
    <row r="166" spans="1:7" x14ac:dyDescent="0.25">
      <c r="A166" s="52" t="s">
        <v>589</v>
      </c>
      <c r="B166" s="49" t="s">
        <v>590</v>
      </c>
      <c r="C166" s="49" t="s">
        <v>165</v>
      </c>
      <c r="D166" s="53">
        <f>VLOOKUP(A166,'Title I Funding'!A:K,11,FALSE)</f>
        <v>2146.4361901082607</v>
      </c>
      <c r="E166" s="54">
        <f>VLOOKUP(C166,'Per Pupil Funding'!A:G,7,FALSE)</f>
        <v>4502.0079564489106</v>
      </c>
      <c r="F166" s="53">
        <f t="shared" si="7"/>
        <v>6648.4441465571708</v>
      </c>
      <c r="G166" s="49" t="str">
        <f t="shared" si="8"/>
        <v>No</v>
      </c>
    </row>
    <row r="167" spans="1:7" x14ac:dyDescent="0.25">
      <c r="A167" s="52" t="s">
        <v>591</v>
      </c>
      <c r="B167" s="49" t="s">
        <v>592</v>
      </c>
      <c r="C167" s="49" t="s">
        <v>166</v>
      </c>
      <c r="D167" s="53">
        <f>VLOOKUP(A167,'Title I Funding'!A:K,11,FALSE)</f>
        <v>7464.7155831720374</v>
      </c>
      <c r="E167" s="54">
        <f>VLOOKUP(C167,'Per Pupil Funding'!A:G,7,FALSE)</f>
        <v>17377.750711892797</v>
      </c>
      <c r="F167" s="53">
        <f t="shared" si="7"/>
        <v>24842.466295064834</v>
      </c>
      <c r="G167" s="49" t="str">
        <f t="shared" si="8"/>
        <v>No</v>
      </c>
    </row>
    <row r="168" spans="1:7" x14ac:dyDescent="0.25">
      <c r="A168" s="52" t="s">
        <v>593</v>
      </c>
      <c r="B168" s="49" t="s">
        <v>594</v>
      </c>
      <c r="C168" s="49" t="s">
        <v>167</v>
      </c>
      <c r="D168" s="53">
        <f>VLOOKUP(A168,'Title I Funding'!A:K,11,FALSE)</f>
        <v>3987.9710363839895</v>
      </c>
      <c r="E168" s="54">
        <f>VLOOKUP(C168,'Per Pupil Funding'!A:G,7,FALSE)</f>
        <v>6482.8914572864314</v>
      </c>
      <c r="F168" s="53">
        <f t="shared" si="7"/>
        <v>10470.862493670422</v>
      </c>
      <c r="G168" s="49" t="str">
        <f t="shared" si="8"/>
        <v>No</v>
      </c>
    </row>
    <row r="169" spans="1:7" x14ac:dyDescent="0.25">
      <c r="A169" s="52" t="s">
        <v>595</v>
      </c>
      <c r="B169" s="49" t="s">
        <v>596</v>
      </c>
      <c r="C169" s="49" t="s">
        <v>168</v>
      </c>
      <c r="D169" s="53">
        <f>VLOOKUP(A169,'Title I Funding'!A:K,11,FALSE)</f>
        <v>3469.2706182371157</v>
      </c>
      <c r="E169" s="54">
        <f>VLOOKUP(C169,'Per Pupil Funding'!A:G,7,FALSE)</f>
        <v>1980.8835008375208</v>
      </c>
      <c r="F169" s="53">
        <f t="shared" si="7"/>
        <v>5450.1541190746366</v>
      </c>
      <c r="G169" s="49" t="str">
        <f t="shared" si="8"/>
        <v>No</v>
      </c>
    </row>
    <row r="170" spans="1:7" x14ac:dyDescent="0.25">
      <c r="A170" s="52" t="s">
        <v>597</v>
      </c>
      <c r="B170" s="49" t="s">
        <v>598</v>
      </c>
      <c r="C170" s="49" t="s">
        <v>169</v>
      </c>
      <c r="D170" s="53">
        <f>VLOOKUP(A170,'Title I Funding'!A:K,11,FALSE)</f>
        <v>68720.684505777506</v>
      </c>
      <c r="E170" s="54">
        <f>VLOOKUP(C170,'Per Pupil Funding'!A:G,7,FALSE)</f>
        <v>50692.609589614738</v>
      </c>
      <c r="F170" s="53">
        <f t="shared" si="7"/>
        <v>119413.29409539225</v>
      </c>
      <c r="G170" s="49" t="str">
        <f t="shared" si="8"/>
        <v>No</v>
      </c>
    </row>
    <row r="171" spans="1:7" x14ac:dyDescent="0.25">
      <c r="A171" s="52" t="s">
        <v>599</v>
      </c>
      <c r="B171" s="49" t="s">
        <v>600</v>
      </c>
      <c r="C171" s="49" t="s">
        <v>170</v>
      </c>
      <c r="D171" s="53">
        <f>VLOOKUP(A171,'Title I Funding'!A:K,11,FALSE)</f>
        <v>2031.1657872472408</v>
      </c>
      <c r="E171" s="54">
        <f>VLOOKUP(C171,'Per Pupil Funding'!A:G,7,FALSE)</f>
        <v>5942.6505025125625</v>
      </c>
      <c r="F171" s="53">
        <f t="shared" si="7"/>
        <v>7973.8162897598031</v>
      </c>
      <c r="G171" s="49" t="str">
        <f t="shared" si="8"/>
        <v>No</v>
      </c>
    </row>
    <row r="172" spans="1:7" x14ac:dyDescent="0.25">
      <c r="A172" s="52" t="s">
        <v>601</v>
      </c>
      <c r="B172" s="49" t="s">
        <v>602</v>
      </c>
      <c r="C172" s="49" t="s">
        <v>171</v>
      </c>
      <c r="D172" s="53">
        <f>VLOOKUP(A172,'Title I Funding'!A:K,11,FALSE)</f>
        <v>6239.1969147810205</v>
      </c>
      <c r="E172" s="54">
        <f>VLOOKUP(C172,'Per Pupil Funding'!A:G,7,FALSE)</f>
        <v>3151.4055695142374</v>
      </c>
      <c r="F172" s="53">
        <f t="shared" si="7"/>
        <v>9390.6024842952575</v>
      </c>
      <c r="G172" s="49" t="str">
        <f t="shared" si="8"/>
        <v>No</v>
      </c>
    </row>
    <row r="173" spans="1:7" x14ac:dyDescent="0.25">
      <c r="A173" s="52" t="s">
        <v>603</v>
      </c>
      <c r="B173" s="49" t="s">
        <v>604</v>
      </c>
      <c r="C173" s="49" t="s">
        <v>172</v>
      </c>
      <c r="D173" s="53">
        <f>VLOOKUP(A173,'Title I Funding'!A:K,11,FALSE)</f>
        <v>2251.3149408698273</v>
      </c>
      <c r="E173" s="54">
        <f>VLOOKUP(C173,'Per Pupil Funding'!A:G,7,FALSE)</f>
        <v>3601.6063651591285</v>
      </c>
      <c r="F173" s="53">
        <f t="shared" si="7"/>
        <v>5852.9213060289558</v>
      </c>
      <c r="G173" s="49" t="str">
        <f t="shared" si="8"/>
        <v>No</v>
      </c>
    </row>
    <row r="174" spans="1:7" x14ac:dyDescent="0.25">
      <c r="A174" s="52" t="s">
        <v>605</v>
      </c>
      <c r="B174" s="49" t="s">
        <v>606</v>
      </c>
      <c r="C174" s="49" t="s">
        <v>173</v>
      </c>
      <c r="D174" s="53">
        <f>VLOOKUP(A174,'Title I Funding'!A:K,11,FALSE)</f>
        <v>201.22535703086038</v>
      </c>
      <c r="E174" s="54">
        <f>VLOOKUP(C174,'Per Pupil Funding'!A:G,7,FALSE)</f>
        <v>90.040159128978217</v>
      </c>
      <c r="F174" s="53">
        <f t="shared" si="7"/>
        <v>291.26551615983863</v>
      </c>
      <c r="G174" s="49" t="str">
        <f t="shared" si="8"/>
        <v>Yes</v>
      </c>
    </row>
    <row r="175" spans="1:7" x14ac:dyDescent="0.25">
      <c r="A175" s="52" t="s">
        <v>607</v>
      </c>
      <c r="B175" s="49" t="s">
        <v>608</v>
      </c>
      <c r="C175" s="49" t="s">
        <v>174</v>
      </c>
      <c r="D175" s="53">
        <f>VLOOKUP(A175,'Title I Funding'!A:K,11,FALSE)</f>
        <v>0</v>
      </c>
      <c r="E175" s="54">
        <f>VLOOKUP(C175,'Per Pupil Funding'!A:G,7,FALSE)</f>
        <v>0</v>
      </c>
      <c r="F175" s="53">
        <f t="shared" si="7"/>
        <v>0</v>
      </c>
      <c r="G175" s="49" t="str">
        <f t="shared" si="8"/>
        <v>Yes</v>
      </c>
    </row>
    <row r="176" spans="1:7" x14ac:dyDescent="0.25">
      <c r="A176" s="52" t="s">
        <v>609</v>
      </c>
      <c r="B176" s="49" t="s">
        <v>610</v>
      </c>
      <c r="C176" s="49" t="s">
        <v>175</v>
      </c>
      <c r="D176" s="53">
        <f>VLOOKUP(A176,'Title I Funding'!A:K,11,FALSE)</f>
        <v>276.0454563664677</v>
      </c>
      <c r="E176" s="54">
        <f>VLOOKUP(C176,'Per Pupil Funding'!A:G,7,FALSE)</f>
        <v>0</v>
      </c>
      <c r="F176" s="53">
        <f t="shared" si="7"/>
        <v>276.0454563664677</v>
      </c>
      <c r="G176" s="49" t="str">
        <f t="shared" si="8"/>
        <v>Yes</v>
      </c>
    </row>
    <row r="177" spans="1:7" x14ac:dyDescent="0.25">
      <c r="A177" s="52" t="s">
        <v>611</v>
      </c>
      <c r="B177" s="49" t="s">
        <v>613</v>
      </c>
      <c r="C177" s="49" t="s">
        <v>176</v>
      </c>
      <c r="D177" s="53">
        <f>VLOOKUP(A177,'Title I Funding'!A:K,11,FALSE)</f>
        <v>2262.6620210097717</v>
      </c>
      <c r="E177" s="54">
        <f>VLOOKUP(C177,'Per Pupil Funding'!A:G,7,FALSE)</f>
        <v>3691.6465242881068</v>
      </c>
      <c r="F177" s="53">
        <f t="shared" si="7"/>
        <v>5954.3085452978785</v>
      </c>
      <c r="G177" s="49" t="str">
        <f t="shared" si="8"/>
        <v>No</v>
      </c>
    </row>
    <row r="178" spans="1:7" x14ac:dyDescent="0.25">
      <c r="A178" s="52" t="s">
        <v>614</v>
      </c>
      <c r="B178" s="49" t="s">
        <v>615</v>
      </c>
      <c r="C178" s="49" t="s">
        <v>177</v>
      </c>
      <c r="D178" s="53">
        <f>VLOOKUP(A178,'Title I Funding'!A:K,11,FALSE)</f>
        <v>1872.4858812648536</v>
      </c>
      <c r="E178" s="54">
        <f>VLOOKUP(C178,'Per Pupil Funding'!A:G,7,FALSE)</f>
        <v>2431.0842964824119</v>
      </c>
      <c r="F178" s="53">
        <f t="shared" si="7"/>
        <v>4303.5701777472659</v>
      </c>
      <c r="G178" s="49" t="str">
        <f t="shared" si="8"/>
        <v>Yes</v>
      </c>
    </row>
    <row r="179" spans="1:7" x14ac:dyDescent="0.25">
      <c r="A179" s="52" t="s">
        <v>616</v>
      </c>
      <c r="B179" s="49" t="s">
        <v>617</v>
      </c>
      <c r="C179" s="49" t="s">
        <v>178</v>
      </c>
      <c r="D179" s="53">
        <f>VLOOKUP(A179,'Title I Funding'!A:K,11,FALSE)</f>
        <v>481.91333860927205</v>
      </c>
      <c r="E179" s="54">
        <f>VLOOKUP(C179,'Per Pupil Funding'!A:G,7,FALSE)</f>
        <v>90.040159128978217</v>
      </c>
      <c r="F179" s="53">
        <f t="shared" si="7"/>
        <v>571.95349773825023</v>
      </c>
      <c r="G179" s="49" t="str">
        <f t="shared" si="8"/>
        <v>Yes</v>
      </c>
    </row>
    <row r="180" spans="1:7" x14ac:dyDescent="0.25">
      <c r="A180" s="52" t="s">
        <v>618</v>
      </c>
      <c r="B180" s="49" t="s">
        <v>179</v>
      </c>
      <c r="C180" s="49" t="s">
        <v>179</v>
      </c>
      <c r="D180" s="53">
        <f>VLOOKUP(A180,'Title I Funding'!A:K,11,FALSE)</f>
        <v>15.330081539069937</v>
      </c>
      <c r="E180" s="54">
        <f>VLOOKUP(C180,'Per Pupil Funding'!A:G,7,FALSE)</f>
        <v>0</v>
      </c>
      <c r="F180" s="53">
        <f t="shared" si="7"/>
        <v>15.330081539069937</v>
      </c>
      <c r="G180" s="49" t="str">
        <f t="shared" si="8"/>
        <v>Yes</v>
      </c>
    </row>
    <row r="181" spans="1:7" s="59" customFormat="1" x14ac:dyDescent="0.25">
      <c r="A181" s="57" t="s">
        <v>620</v>
      </c>
      <c r="B181" s="58" t="s">
        <v>621</v>
      </c>
      <c r="C181" s="59" t="s">
        <v>180</v>
      </c>
      <c r="D181" s="53">
        <f>VLOOKUP(A181,'Title I Funding'!A:K,11,FALSE)</f>
        <v>1006.4823111794852</v>
      </c>
      <c r="E181" s="54">
        <f>VLOOKUP(C181,'Per Pupil Funding'!A:G,7,FALSE)</f>
        <v>12515.582118927972</v>
      </c>
      <c r="F181" s="53">
        <f t="shared" si="7"/>
        <v>13522.064430107457</v>
      </c>
      <c r="G181" s="49" t="str">
        <f t="shared" si="8"/>
        <v>No</v>
      </c>
    </row>
    <row r="182" spans="1:7" s="59" customFormat="1" x14ac:dyDescent="0.25">
      <c r="A182" s="57" t="s">
        <v>622</v>
      </c>
      <c r="B182" s="58" t="s">
        <v>623</v>
      </c>
      <c r="C182" s="59" t="s">
        <v>181</v>
      </c>
      <c r="D182" s="53">
        <f>VLOOKUP(A182,'Title I Funding'!A:K,11,FALSE)</f>
        <v>29660.40633533409</v>
      </c>
      <c r="E182" s="54">
        <f>VLOOKUP(C182,'Per Pupil Funding'!A:G,7,FALSE)</f>
        <v>630.28111390284755</v>
      </c>
      <c r="F182" s="53">
        <f t="shared" si="7"/>
        <v>30290.687449236939</v>
      </c>
      <c r="G182" s="49" t="str">
        <f t="shared" si="8"/>
        <v>No</v>
      </c>
    </row>
    <row r="183" spans="1:7" x14ac:dyDescent="0.25">
      <c r="A183" s="57"/>
      <c r="B183" s="58"/>
      <c r="C183" s="49" t="s">
        <v>182</v>
      </c>
      <c r="D183" s="53">
        <v>0</v>
      </c>
      <c r="E183" s="54">
        <f>VLOOKUP(C183,'Per Pupil Funding'!A:G,7,FALSE)</f>
        <v>1620.7228643216079</v>
      </c>
      <c r="F183" s="53">
        <f t="shared" si="7"/>
        <v>1620.7228643216079</v>
      </c>
      <c r="G183" s="49" t="str">
        <f t="shared" si="8"/>
        <v>Yes</v>
      </c>
    </row>
    <row r="184" spans="1:7" x14ac:dyDescent="0.25">
      <c r="A184" s="57"/>
      <c r="B184" s="58"/>
      <c r="C184" s="49" t="s">
        <v>183</v>
      </c>
      <c r="D184" s="53">
        <v>0</v>
      </c>
      <c r="E184" s="54">
        <f>VLOOKUP(C184,'Per Pupil Funding'!A:G,7,FALSE)</f>
        <v>0</v>
      </c>
      <c r="F184" s="53">
        <f t="shared" si="7"/>
        <v>0</v>
      </c>
      <c r="G184" s="49" t="str">
        <f t="shared" si="8"/>
        <v>Yes</v>
      </c>
    </row>
    <row r="185" spans="1:7" x14ac:dyDescent="0.25">
      <c r="A185" s="57"/>
      <c r="B185" s="58"/>
      <c r="C185" s="49" t="s">
        <v>184</v>
      </c>
      <c r="D185" s="53">
        <v>0</v>
      </c>
      <c r="E185" s="54">
        <f>VLOOKUP(C185,'Per Pupil Funding'!A:G,7,FALSE)</f>
        <v>0</v>
      </c>
      <c r="F185" s="53">
        <f t="shared" si="7"/>
        <v>0</v>
      </c>
      <c r="G185" s="49" t="str">
        <f t="shared" si="8"/>
        <v>Yes</v>
      </c>
    </row>
    <row r="186" spans="1:7" x14ac:dyDescent="0.25">
      <c r="A186" s="57"/>
      <c r="B186" s="58"/>
      <c r="C186" s="49" t="s">
        <v>185</v>
      </c>
      <c r="D186" s="53">
        <v>0</v>
      </c>
      <c r="E186" s="54">
        <f>VLOOKUP(C186,'Per Pupil Funding'!A:G,7,FALSE)</f>
        <v>0</v>
      </c>
      <c r="F186" s="53">
        <f t="shared" si="7"/>
        <v>0</v>
      </c>
      <c r="G186" s="49" t="str">
        <f t="shared" si="8"/>
        <v>Yes</v>
      </c>
    </row>
    <row r="187" spans="1:7" x14ac:dyDescent="0.25">
      <c r="A187" s="57"/>
      <c r="B187" s="58"/>
      <c r="C187" s="49" t="s">
        <v>186</v>
      </c>
      <c r="D187" s="53">
        <v>0</v>
      </c>
      <c r="E187" s="54">
        <f>VLOOKUP(C187,'Per Pupil Funding'!A:G,7,FALSE)</f>
        <v>8373.734798994974</v>
      </c>
      <c r="F187" s="53">
        <f t="shared" si="7"/>
        <v>8373.734798994974</v>
      </c>
      <c r="G187" s="49" t="str">
        <f t="shared" si="8"/>
        <v>No</v>
      </c>
    </row>
    <row r="188" spans="1:7" x14ac:dyDescent="0.25">
      <c r="C188" s="49" t="s">
        <v>187</v>
      </c>
      <c r="D188" s="53">
        <v>0</v>
      </c>
      <c r="E188" s="54">
        <f>VLOOKUP(C188,'Per Pupil Funding'!A:G,7,FALSE)</f>
        <v>1980.8835008375208</v>
      </c>
      <c r="F188" s="53">
        <f t="shared" si="7"/>
        <v>1980.8835008375208</v>
      </c>
      <c r="G188" s="49" t="str">
        <f t="shared" si="8"/>
        <v>Yes</v>
      </c>
    </row>
    <row r="189" spans="1:7" x14ac:dyDescent="0.25">
      <c r="D189" s="53"/>
      <c r="E189" s="54"/>
      <c r="F189" s="53"/>
    </row>
    <row r="190" spans="1:7" x14ac:dyDescent="0.25">
      <c r="C190" s="60" t="s">
        <v>638</v>
      </c>
      <c r="D190" s="53">
        <f>SUM(D3:D189)</f>
        <v>2150159.0042326548</v>
      </c>
      <c r="E190" s="53">
        <f t="shared" ref="E190:F190" si="9">SUM(E3:E188)</f>
        <v>2150159.0000000009</v>
      </c>
      <c r="F190" s="53">
        <f t="shared" si="9"/>
        <v>4300318.0042326562</v>
      </c>
    </row>
    <row r="191" spans="1:7" x14ac:dyDescent="0.25">
      <c r="C191" s="60" t="s">
        <v>639</v>
      </c>
      <c r="D191" s="54">
        <f>'Title I Funding'!D202</f>
        <v>2150159</v>
      </c>
      <c r="E191" s="54">
        <f>'Per Pupil Funding'!G188</f>
        <v>2150159.0000000009</v>
      </c>
      <c r="F191" s="54">
        <f>'Title I Funding'!D201</f>
        <v>4300318</v>
      </c>
    </row>
    <row r="192" spans="1:7" x14ac:dyDescent="0.25">
      <c r="C192" s="60" t="s">
        <v>640</v>
      </c>
      <c r="D192" s="54">
        <f>D190-D191</f>
        <v>4.2326548136770725E-3</v>
      </c>
      <c r="E192" s="54">
        <f t="shared" ref="E192:F192" si="10">E190-E191</f>
        <v>0</v>
      </c>
      <c r="F192" s="54">
        <f t="shared" si="10"/>
        <v>4.2326562106609344E-3</v>
      </c>
    </row>
  </sheetData>
  <sheetProtection algorithmName="SHA-512" hashValue="1VJF2mpDk5jncbjyvnJFwS/VvNZEYdJLxMzxgigJXyANgcQNfrVxfHkZWHmXE8ZJkBsZoBC/p143MVDVxr5VRA==" saltValue="bzyRbLMn0FfnTqa+Iw5Biw==" spinCount="100000" sheet="1" objects="1" scenarios="1"/>
  <autoFilter ref="A2:G188" xr:uid="{98C5713A-70BF-4BA6-80D2-BA8AFFD152CF}"/>
  <mergeCells count="1">
    <mergeCell ref="A1:G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8E7E-8DCF-45EC-A8C5-62EB2E1402A7}">
  <dimension ref="A1:G194"/>
  <sheetViews>
    <sheetView topLeftCell="A160" workbookViewId="0">
      <selection activeCell="A2" sqref="A2:A187"/>
    </sheetView>
  </sheetViews>
  <sheetFormatPr defaultRowHeight="15" x14ac:dyDescent="0.25"/>
  <cols>
    <col min="1" max="1" width="36.42578125" customWidth="1"/>
    <col min="2" max="2" width="11.7109375" customWidth="1"/>
    <col min="3" max="3" width="15.28515625" customWidth="1"/>
    <col min="4" max="4" width="14.42578125" customWidth="1"/>
    <col min="6" max="6" width="14.7109375" bestFit="1" customWidth="1"/>
    <col min="7" max="7" width="13.5703125" style="47" bestFit="1" customWidth="1"/>
  </cols>
  <sheetData>
    <row r="1" spans="1:7" ht="45" x14ac:dyDescent="0.25">
      <c r="A1" s="1" t="s">
        <v>0</v>
      </c>
      <c r="B1" s="1" t="s">
        <v>1</v>
      </c>
      <c r="C1" s="1" t="s">
        <v>188</v>
      </c>
      <c r="D1" s="1" t="s">
        <v>189</v>
      </c>
      <c r="F1" s="1" t="s">
        <v>628</v>
      </c>
      <c r="G1" s="44" t="s">
        <v>627</v>
      </c>
    </row>
    <row r="2" spans="1:7" x14ac:dyDescent="0.25">
      <c r="A2" t="s">
        <v>2</v>
      </c>
      <c r="B2">
        <v>10</v>
      </c>
      <c r="C2" s="3">
        <v>261</v>
      </c>
      <c r="D2" s="2">
        <v>242</v>
      </c>
      <c r="F2" s="2">
        <f>MAX(C2:D2)</f>
        <v>261</v>
      </c>
      <c r="G2" s="45">
        <f>F2*$F$190</f>
        <v>23500.481532663314</v>
      </c>
    </row>
    <row r="3" spans="1:7" x14ac:dyDescent="0.25">
      <c r="A3" t="s">
        <v>3</v>
      </c>
      <c r="B3">
        <v>20</v>
      </c>
      <c r="C3" s="2">
        <v>1335</v>
      </c>
      <c r="D3" s="4">
        <v>1852</v>
      </c>
      <c r="F3" s="2">
        <f t="shared" ref="F3:F66" si="0">MAX(C3:D3)</f>
        <v>1852</v>
      </c>
      <c r="G3" s="45">
        <f t="shared" ref="G3:G66" si="1">F3*$F$190</f>
        <v>166754.37470686765</v>
      </c>
    </row>
    <row r="4" spans="1:7" x14ac:dyDescent="0.25">
      <c r="A4" t="s">
        <v>4</v>
      </c>
      <c r="B4">
        <v>30</v>
      </c>
      <c r="C4" s="2">
        <v>229</v>
      </c>
      <c r="D4" s="4">
        <v>505</v>
      </c>
      <c r="F4" s="2">
        <f t="shared" si="0"/>
        <v>505</v>
      </c>
      <c r="G4" s="45">
        <f t="shared" si="1"/>
        <v>45470.280360133998</v>
      </c>
    </row>
    <row r="5" spans="1:7" x14ac:dyDescent="0.25">
      <c r="A5" t="s">
        <v>5</v>
      </c>
      <c r="B5">
        <v>40</v>
      </c>
      <c r="C5" s="4">
        <v>370</v>
      </c>
      <c r="D5" s="2">
        <v>238</v>
      </c>
      <c r="F5" s="2">
        <f t="shared" si="0"/>
        <v>370</v>
      </c>
      <c r="G5" s="45">
        <f t="shared" si="1"/>
        <v>33314.858877721941</v>
      </c>
    </row>
    <row r="6" spans="1:7" x14ac:dyDescent="0.25">
      <c r="A6" t="s">
        <v>6</v>
      </c>
      <c r="B6">
        <v>50</v>
      </c>
      <c r="C6" s="4">
        <v>44</v>
      </c>
      <c r="D6" s="2">
        <v>42</v>
      </c>
      <c r="F6" s="2">
        <f t="shared" si="0"/>
        <v>44</v>
      </c>
      <c r="G6" s="45">
        <f t="shared" si="1"/>
        <v>3961.7670016750417</v>
      </c>
    </row>
    <row r="7" spans="1:7" x14ac:dyDescent="0.25">
      <c r="A7" t="s">
        <v>7</v>
      </c>
      <c r="B7">
        <v>60</v>
      </c>
      <c r="C7" s="4">
        <v>18</v>
      </c>
      <c r="D7" s="2">
        <v>18</v>
      </c>
      <c r="F7" s="2">
        <f t="shared" si="0"/>
        <v>18</v>
      </c>
      <c r="G7" s="45">
        <f t="shared" si="1"/>
        <v>1620.7228643216079</v>
      </c>
    </row>
    <row r="8" spans="1:7" x14ac:dyDescent="0.25">
      <c r="A8" t="s">
        <v>8</v>
      </c>
      <c r="B8">
        <v>70</v>
      </c>
      <c r="C8" s="4">
        <v>908</v>
      </c>
      <c r="D8" s="2">
        <v>861</v>
      </c>
      <c r="F8" s="2">
        <f t="shared" si="0"/>
        <v>908</v>
      </c>
      <c r="G8" s="45">
        <f t="shared" si="1"/>
        <v>81756.464489112215</v>
      </c>
    </row>
    <row r="9" spans="1:7" x14ac:dyDescent="0.25">
      <c r="A9" t="s">
        <v>9</v>
      </c>
      <c r="B9">
        <v>100</v>
      </c>
      <c r="C9" s="4">
        <v>107</v>
      </c>
      <c r="D9" s="2">
        <v>58</v>
      </c>
      <c r="F9" s="2">
        <f t="shared" si="0"/>
        <v>107</v>
      </c>
      <c r="G9" s="45">
        <f t="shared" si="1"/>
        <v>9634.2970268006684</v>
      </c>
    </row>
    <row r="10" spans="1:7" x14ac:dyDescent="0.25">
      <c r="A10" t="s">
        <v>10</v>
      </c>
      <c r="B10">
        <v>110</v>
      </c>
      <c r="C10" s="4">
        <v>58</v>
      </c>
      <c r="D10" s="2">
        <v>57</v>
      </c>
      <c r="F10" s="2">
        <f t="shared" si="0"/>
        <v>58</v>
      </c>
      <c r="G10" s="45">
        <f t="shared" si="1"/>
        <v>5222.329229480737</v>
      </c>
    </row>
    <row r="11" spans="1:7" x14ac:dyDescent="0.25">
      <c r="A11" t="s">
        <v>11</v>
      </c>
      <c r="B11">
        <v>120</v>
      </c>
      <c r="C11" s="2">
        <v>144</v>
      </c>
      <c r="D11" s="4">
        <v>174</v>
      </c>
      <c r="F11" s="2">
        <f t="shared" si="0"/>
        <v>174</v>
      </c>
      <c r="G11" s="45">
        <f t="shared" si="1"/>
        <v>15666.98768844221</v>
      </c>
    </row>
    <row r="12" spans="1:7" x14ac:dyDescent="0.25">
      <c r="A12" t="s">
        <v>12</v>
      </c>
      <c r="B12">
        <v>123</v>
      </c>
      <c r="C12" s="2">
        <v>331</v>
      </c>
      <c r="D12" s="4">
        <v>417</v>
      </c>
      <c r="F12" s="2">
        <f t="shared" si="0"/>
        <v>417</v>
      </c>
      <c r="G12" s="45">
        <f t="shared" si="1"/>
        <v>37546.746356783915</v>
      </c>
    </row>
    <row r="13" spans="1:7" x14ac:dyDescent="0.25">
      <c r="A13" t="s">
        <v>13</v>
      </c>
      <c r="B13">
        <v>130</v>
      </c>
      <c r="C13" s="4">
        <v>238</v>
      </c>
      <c r="D13" s="2">
        <v>111</v>
      </c>
      <c r="F13" s="2">
        <f t="shared" si="0"/>
        <v>238</v>
      </c>
      <c r="G13" s="45">
        <f t="shared" si="1"/>
        <v>21429.557872696816</v>
      </c>
    </row>
    <row r="14" spans="1:7" x14ac:dyDescent="0.25">
      <c r="A14" t="s">
        <v>14</v>
      </c>
      <c r="B14">
        <v>140</v>
      </c>
      <c r="C14" s="4">
        <v>172</v>
      </c>
      <c r="D14" s="2">
        <v>123</v>
      </c>
      <c r="F14" s="2">
        <f t="shared" si="0"/>
        <v>172</v>
      </c>
      <c r="G14" s="45">
        <f t="shared" si="1"/>
        <v>15486.907370184254</v>
      </c>
    </row>
    <row r="15" spans="1:7" x14ac:dyDescent="0.25">
      <c r="A15" t="s">
        <v>15</v>
      </c>
      <c r="B15">
        <v>170</v>
      </c>
      <c r="C15" s="2">
        <v>0</v>
      </c>
      <c r="D15" s="4">
        <v>1</v>
      </c>
      <c r="F15" s="2">
        <f t="shared" si="0"/>
        <v>1</v>
      </c>
      <c r="G15" s="45">
        <f t="shared" si="1"/>
        <v>90.040159128978217</v>
      </c>
    </row>
    <row r="16" spans="1:7" x14ac:dyDescent="0.25">
      <c r="A16" t="s">
        <v>16</v>
      </c>
      <c r="B16">
        <v>180</v>
      </c>
      <c r="C16" s="2">
        <v>1781</v>
      </c>
      <c r="D16" s="4">
        <v>1939</v>
      </c>
      <c r="F16" s="2">
        <f t="shared" si="0"/>
        <v>1939</v>
      </c>
      <c r="G16" s="45">
        <f t="shared" si="1"/>
        <v>174587.86855108876</v>
      </c>
    </row>
    <row r="17" spans="1:7" x14ac:dyDescent="0.25">
      <c r="A17" t="s">
        <v>17</v>
      </c>
      <c r="B17">
        <v>190</v>
      </c>
      <c r="C17" s="2">
        <v>87</v>
      </c>
      <c r="D17" s="4">
        <v>132</v>
      </c>
      <c r="F17" s="2">
        <f t="shared" si="0"/>
        <v>132</v>
      </c>
      <c r="G17" s="45">
        <f t="shared" si="1"/>
        <v>11885.301005025125</v>
      </c>
    </row>
    <row r="18" spans="1:7" x14ac:dyDescent="0.25">
      <c r="A18" t="s">
        <v>18</v>
      </c>
      <c r="B18">
        <v>220</v>
      </c>
      <c r="C18" s="2">
        <v>17</v>
      </c>
      <c r="D18" s="4">
        <v>21</v>
      </c>
      <c r="F18" s="2">
        <f t="shared" si="0"/>
        <v>21</v>
      </c>
      <c r="G18" s="45">
        <f t="shared" si="1"/>
        <v>1890.8433417085425</v>
      </c>
    </row>
    <row r="19" spans="1:7" x14ac:dyDescent="0.25">
      <c r="A19" t="s">
        <v>19</v>
      </c>
      <c r="B19">
        <v>230</v>
      </c>
      <c r="C19" s="2">
        <v>0</v>
      </c>
      <c r="D19" s="2">
        <v>0</v>
      </c>
      <c r="F19" s="2">
        <f t="shared" si="0"/>
        <v>0</v>
      </c>
      <c r="G19" s="45">
        <f t="shared" si="1"/>
        <v>0</v>
      </c>
    </row>
    <row r="20" spans="1:7" x14ac:dyDescent="0.25">
      <c r="A20" t="s">
        <v>20</v>
      </c>
      <c r="B20">
        <v>240</v>
      </c>
      <c r="C20" s="2">
        <v>0</v>
      </c>
      <c r="D20" s="2">
        <v>0</v>
      </c>
      <c r="F20" s="2">
        <f t="shared" si="0"/>
        <v>0</v>
      </c>
      <c r="G20" s="45">
        <f t="shared" si="1"/>
        <v>0</v>
      </c>
    </row>
    <row r="21" spans="1:7" x14ac:dyDescent="0.25">
      <c r="A21" t="s">
        <v>21</v>
      </c>
      <c r="B21">
        <v>250</v>
      </c>
      <c r="C21" s="4">
        <v>4</v>
      </c>
      <c r="D21" s="2">
        <v>0</v>
      </c>
      <c r="F21" s="2">
        <f t="shared" si="0"/>
        <v>4</v>
      </c>
      <c r="G21" s="45">
        <f t="shared" si="1"/>
        <v>360.16063651591287</v>
      </c>
    </row>
    <row r="22" spans="1:7" x14ac:dyDescent="0.25">
      <c r="A22" t="s">
        <v>22</v>
      </c>
      <c r="B22">
        <v>260</v>
      </c>
      <c r="C22" s="2">
        <v>0</v>
      </c>
      <c r="D22" s="2">
        <v>0</v>
      </c>
      <c r="F22" s="2">
        <f t="shared" si="0"/>
        <v>0</v>
      </c>
      <c r="G22" s="45">
        <f t="shared" si="1"/>
        <v>0</v>
      </c>
    </row>
    <row r="23" spans="1:7" x14ac:dyDescent="0.25">
      <c r="A23" t="s">
        <v>23</v>
      </c>
      <c r="B23">
        <v>270</v>
      </c>
      <c r="C23" s="2">
        <v>0</v>
      </c>
      <c r="D23" s="2">
        <v>0</v>
      </c>
      <c r="F23" s="2">
        <f t="shared" si="0"/>
        <v>0</v>
      </c>
      <c r="G23" s="45">
        <f t="shared" si="1"/>
        <v>0</v>
      </c>
    </row>
    <row r="24" spans="1:7" x14ac:dyDescent="0.25">
      <c r="A24" t="s">
        <v>24</v>
      </c>
      <c r="B24">
        <v>290</v>
      </c>
      <c r="C24" s="4">
        <v>40</v>
      </c>
      <c r="D24" s="2">
        <v>11</v>
      </c>
      <c r="F24" s="2">
        <f t="shared" si="0"/>
        <v>40</v>
      </c>
      <c r="G24" s="45">
        <f t="shared" si="1"/>
        <v>3601.6063651591285</v>
      </c>
    </row>
    <row r="25" spans="1:7" x14ac:dyDescent="0.25">
      <c r="A25" t="s">
        <v>25</v>
      </c>
      <c r="B25">
        <v>310</v>
      </c>
      <c r="C25" s="2">
        <v>0</v>
      </c>
      <c r="D25" s="2">
        <v>0</v>
      </c>
      <c r="F25" s="2">
        <f t="shared" si="0"/>
        <v>0</v>
      </c>
      <c r="G25" s="45">
        <f t="shared" si="1"/>
        <v>0</v>
      </c>
    </row>
    <row r="26" spans="1:7" x14ac:dyDescent="0.25">
      <c r="A26" t="s">
        <v>26</v>
      </c>
      <c r="B26">
        <v>470</v>
      </c>
      <c r="C26" s="2">
        <v>391</v>
      </c>
      <c r="D26" s="4">
        <v>542</v>
      </c>
      <c r="F26" s="2">
        <f t="shared" si="0"/>
        <v>542</v>
      </c>
      <c r="G26" s="45">
        <f t="shared" si="1"/>
        <v>48801.766247906191</v>
      </c>
    </row>
    <row r="27" spans="1:7" x14ac:dyDescent="0.25">
      <c r="A27" t="s">
        <v>27</v>
      </c>
      <c r="B27">
        <v>480</v>
      </c>
      <c r="C27" s="2">
        <v>388</v>
      </c>
      <c r="D27" s="4">
        <v>397</v>
      </c>
      <c r="F27" s="2">
        <f t="shared" si="0"/>
        <v>397</v>
      </c>
      <c r="G27" s="45">
        <f t="shared" si="1"/>
        <v>35745.943174204353</v>
      </c>
    </row>
    <row r="28" spans="1:7" x14ac:dyDescent="0.25">
      <c r="A28" t="s">
        <v>28</v>
      </c>
      <c r="B28">
        <v>490</v>
      </c>
      <c r="C28" s="2">
        <v>5</v>
      </c>
      <c r="D28" s="4">
        <v>6</v>
      </c>
      <c r="F28" s="2">
        <f t="shared" si="0"/>
        <v>6</v>
      </c>
      <c r="G28" s="45">
        <f t="shared" si="1"/>
        <v>540.24095477386936</v>
      </c>
    </row>
    <row r="29" spans="1:7" x14ac:dyDescent="0.25">
      <c r="A29" t="s">
        <v>29</v>
      </c>
      <c r="B29">
        <v>500</v>
      </c>
      <c r="C29" s="4">
        <v>57</v>
      </c>
      <c r="D29" s="2">
        <v>37</v>
      </c>
      <c r="F29" s="2">
        <f t="shared" si="0"/>
        <v>57</v>
      </c>
      <c r="G29" s="45">
        <f t="shared" si="1"/>
        <v>5132.2890703517587</v>
      </c>
    </row>
    <row r="30" spans="1:7" x14ac:dyDescent="0.25">
      <c r="A30" t="s">
        <v>30</v>
      </c>
      <c r="B30">
        <v>510</v>
      </c>
      <c r="C30" s="2">
        <v>0</v>
      </c>
      <c r="D30" s="2">
        <v>0</v>
      </c>
      <c r="F30" s="2">
        <f t="shared" si="0"/>
        <v>0</v>
      </c>
      <c r="G30" s="45">
        <f t="shared" si="1"/>
        <v>0</v>
      </c>
    </row>
    <row r="31" spans="1:7" x14ac:dyDescent="0.25">
      <c r="A31" t="s">
        <v>31</v>
      </c>
      <c r="B31">
        <v>520</v>
      </c>
      <c r="C31" s="4">
        <v>5</v>
      </c>
      <c r="D31" s="2">
        <v>3</v>
      </c>
      <c r="F31" s="2">
        <f t="shared" si="0"/>
        <v>5</v>
      </c>
      <c r="G31" s="45">
        <f t="shared" si="1"/>
        <v>450.20079564489106</v>
      </c>
    </row>
    <row r="32" spans="1:7" x14ac:dyDescent="0.25">
      <c r="A32" t="s">
        <v>32</v>
      </c>
      <c r="B32">
        <v>540</v>
      </c>
      <c r="C32" s="4">
        <v>36</v>
      </c>
      <c r="D32" s="2">
        <v>34</v>
      </c>
      <c r="F32" s="2">
        <f t="shared" si="0"/>
        <v>36</v>
      </c>
      <c r="G32" s="45">
        <f t="shared" si="1"/>
        <v>3241.4457286432157</v>
      </c>
    </row>
    <row r="33" spans="1:7" x14ac:dyDescent="0.25">
      <c r="A33" t="s">
        <v>33</v>
      </c>
      <c r="B33">
        <v>550</v>
      </c>
      <c r="C33" s="4">
        <v>3</v>
      </c>
      <c r="D33" s="2">
        <v>1</v>
      </c>
      <c r="F33" s="2">
        <f t="shared" si="0"/>
        <v>3</v>
      </c>
      <c r="G33" s="45">
        <f t="shared" si="1"/>
        <v>270.12047738693468</v>
      </c>
    </row>
    <row r="34" spans="1:7" x14ac:dyDescent="0.25">
      <c r="A34" t="s">
        <v>34</v>
      </c>
      <c r="B34">
        <v>560</v>
      </c>
      <c r="C34" s="2">
        <v>7</v>
      </c>
      <c r="D34" s="4">
        <v>10</v>
      </c>
      <c r="F34" s="2">
        <f t="shared" si="0"/>
        <v>10</v>
      </c>
      <c r="G34" s="45">
        <f t="shared" si="1"/>
        <v>900.40159128978212</v>
      </c>
    </row>
    <row r="35" spans="1:7" x14ac:dyDescent="0.25">
      <c r="A35" t="s">
        <v>35</v>
      </c>
      <c r="B35">
        <v>580</v>
      </c>
      <c r="C35" s="4">
        <v>9</v>
      </c>
      <c r="D35" s="2">
        <v>1</v>
      </c>
      <c r="F35" s="2">
        <f t="shared" si="0"/>
        <v>9</v>
      </c>
      <c r="G35" s="45">
        <f t="shared" si="1"/>
        <v>810.36143216080393</v>
      </c>
    </row>
    <row r="36" spans="1:7" x14ac:dyDescent="0.25">
      <c r="A36" t="s">
        <v>36</v>
      </c>
      <c r="B36">
        <v>640</v>
      </c>
      <c r="C36" s="2">
        <v>7</v>
      </c>
      <c r="D36" s="4">
        <v>14</v>
      </c>
      <c r="F36" s="2">
        <f t="shared" si="0"/>
        <v>14</v>
      </c>
      <c r="G36" s="45">
        <f t="shared" si="1"/>
        <v>1260.5622278056951</v>
      </c>
    </row>
    <row r="37" spans="1:7" x14ac:dyDescent="0.25">
      <c r="A37" t="s">
        <v>37</v>
      </c>
      <c r="B37">
        <v>740</v>
      </c>
      <c r="C37" s="2">
        <v>17</v>
      </c>
      <c r="D37" s="4">
        <v>19</v>
      </c>
      <c r="F37" s="2">
        <f t="shared" si="0"/>
        <v>19</v>
      </c>
      <c r="G37" s="45">
        <f t="shared" si="1"/>
        <v>1710.7630234505862</v>
      </c>
    </row>
    <row r="38" spans="1:7" x14ac:dyDescent="0.25">
      <c r="A38" t="s">
        <v>38</v>
      </c>
      <c r="B38">
        <v>770</v>
      </c>
      <c r="C38" s="2">
        <v>0</v>
      </c>
      <c r="D38" s="2">
        <v>0</v>
      </c>
      <c r="F38" s="2">
        <f t="shared" si="0"/>
        <v>0</v>
      </c>
      <c r="G38" s="45">
        <f t="shared" si="1"/>
        <v>0</v>
      </c>
    </row>
    <row r="39" spans="1:7" x14ac:dyDescent="0.25">
      <c r="A39" t="s">
        <v>39</v>
      </c>
      <c r="B39">
        <v>860</v>
      </c>
      <c r="C39" s="2">
        <v>0</v>
      </c>
      <c r="D39" s="2">
        <v>0</v>
      </c>
      <c r="F39" s="2">
        <f t="shared" si="0"/>
        <v>0</v>
      </c>
      <c r="G39" s="45">
        <f t="shared" si="1"/>
        <v>0</v>
      </c>
    </row>
    <row r="40" spans="1:7" x14ac:dyDescent="0.25">
      <c r="A40" t="s">
        <v>40</v>
      </c>
      <c r="B40">
        <v>870</v>
      </c>
      <c r="C40" s="4">
        <v>233</v>
      </c>
      <c r="D40" s="2">
        <v>169</v>
      </c>
      <c r="F40" s="2">
        <f t="shared" si="0"/>
        <v>233</v>
      </c>
      <c r="G40" s="45">
        <f t="shared" si="1"/>
        <v>20979.357077051925</v>
      </c>
    </row>
    <row r="41" spans="1:7" x14ac:dyDescent="0.25">
      <c r="A41" t="s">
        <v>41</v>
      </c>
      <c r="B41">
        <v>880</v>
      </c>
      <c r="C41" s="4">
        <v>2124</v>
      </c>
      <c r="D41" s="2">
        <v>1849</v>
      </c>
      <c r="F41" s="2">
        <f t="shared" si="0"/>
        <v>2124</v>
      </c>
      <c r="G41" s="45">
        <f t="shared" si="1"/>
        <v>191245.29798994973</v>
      </c>
    </row>
    <row r="42" spans="1:7" x14ac:dyDescent="0.25">
      <c r="A42" t="s">
        <v>42</v>
      </c>
      <c r="B42">
        <v>890</v>
      </c>
      <c r="C42" s="2">
        <v>4</v>
      </c>
      <c r="D42" s="4">
        <v>4</v>
      </c>
      <c r="F42" s="2">
        <f t="shared" si="0"/>
        <v>4</v>
      </c>
      <c r="G42" s="45">
        <f t="shared" si="1"/>
        <v>360.16063651591287</v>
      </c>
    </row>
    <row r="43" spans="1:7" x14ac:dyDescent="0.25">
      <c r="A43" t="s">
        <v>43</v>
      </c>
      <c r="B43">
        <v>900</v>
      </c>
      <c r="C43" s="2">
        <v>628</v>
      </c>
      <c r="D43" s="4">
        <v>683</v>
      </c>
      <c r="F43" s="2">
        <f t="shared" si="0"/>
        <v>683</v>
      </c>
      <c r="G43" s="45">
        <f t="shared" si="1"/>
        <v>61497.42868509212</v>
      </c>
    </row>
    <row r="44" spans="1:7" x14ac:dyDescent="0.25">
      <c r="A44" t="s">
        <v>44</v>
      </c>
      <c r="B44">
        <v>910</v>
      </c>
      <c r="C44" s="4">
        <v>63</v>
      </c>
      <c r="D44" s="2">
        <v>57</v>
      </c>
      <c r="F44" s="2">
        <f t="shared" si="0"/>
        <v>63</v>
      </c>
      <c r="G44" s="45">
        <f t="shared" si="1"/>
        <v>5672.5300251256276</v>
      </c>
    </row>
    <row r="45" spans="1:7" x14ac:dyDescent="0.25">
      <c r="A45" t="s">
        <v>45</v>
      </c>
      <c r="B45">
        <v>920</v>
      </c>
      <c r="C45" s="4">
        <v>15</v>
      </c>
      <c r="D45" s="2">
        <v>13</v>
      </c>
      <c r="F45" s="2">
        <f t="shared" si="0"/>
        <v>15</v>
      </c>
      <c r="G45" s="45">
        <f t="shared" si="1"/>
        <v>1350.6023869346732</v>
      </c>
    </row>
    <row r="46" spans="1:7" x14ac:dyDescent="0.25">
      <c r="A46" t="s">
        <v>46</v>
      </c>
      <c r="B46">
        <v>930</v>
      </c>
      <c r="C46" s="2">
        <v>2</v>
      </c>
      <c r="D46" s="4">
        <v>8</v>
      </c>
      <c r="F46" s="2">
        <f t="shared" si="0"/>
        <v>8</v>
      </c>
      <c r="G46" s="45">
        <f t="shared" si="1"/>
        <v>720.32127303182574</v>
      </c>
    </row>
    <row r="47" spans="1:7" x14ac:dyDescent="0.25">
      <c r="A47" t="s">
        <v>47</v>
      </c>
      <c r="B47">
        <v>940</v>
      </c>
      <c r="C47" s="2">
        <v>7</v>
      </c>
      <c r="D47" s="4">
        <v>13</v>
      </c>
      <c r="F47" s="2">
        <f t="shared" si="0"/>
        <v>13</v>
      </c>
      <c r="G47" s="45">
        <f t="shared" si="1"/>
        <v>1170.5220686767168</v>
      </c>
    </row>
    <row r="48" spans="1:7" x14ac:dyDescent="0.25">
      <c r="A48" t="s">
        <v>48</v>
      </c>
      <c r="B48">
        <v>950</v>
      </c>
      <c r="C48" s="4">
        <v>2</v>
      </c>
      <c r="D48" s="2">
        <v>0</v>
      </c>
      <c r="F48" s="2">
        <f t="shared" si="0"/>
        <v>2</v>
      </c>
      <c r="G48" s="45">
        <f t="shared" si="1"/>
        <v>180.08031825795643</v>
      </c>
    </row>
    <row r="49" spans="1:7" x14ac:dyDescent="0.25">
      <c r="A49" t="s">
        <v>49</v>
      </c>
      <c r="B49">
        <v>960</v>
      </c>
      <c r="C49" s="2">
        <v>0</v>
      </c>
      <c r="D49" s="4">
        <v>4</v>
      </c>
      <c r="F49" s="2">
        <f t="shared" si="0"/>
        <v>4</v>
      </c>
      <c r="G49" s="45">
        <f t="shared" si="1"/>
        <v>360.16063651591287</v>
      </c>
    </row>
    <row r="50" spans="1:7" x14ac:dyDescent="0.25">
      <c r="A50" t="s">
        <v>50</v>
      </c>
      <c r="B50">
        <v>970</v>
      </c>
      <c r="C50" s="2">
        <v>0</v>
      </c>
      <c r="D50" s="2">
        <v>0</v>
      </c>
      <c r="F50" s="2">
        <f t="shared" si="0"/>
        <v>0</v>
      </c>
      <c r="G50" s="45">
        <f t="shared" si="1"/>
        <v>0</v>
      </c>
    </row>
    <row r="51" spans="1:7" x14ac:dyDescent="0.25">
      <c r="A51" t="s">
        <v>51</v>
      </c>
      <c r="B51">
        <v>980</v>
      </c>
      <c r="C51" s="4">
        <v>233</v>
      </c>
      <c r="D51" s="2">
        <v>231</v>
      </c>
      <c r="F51" s="2">
        <f t="shared" si="0"/>
        <v>233</v>
      </c>
      <c r="G51" s="45">
        <f t="shared" si="1"/>
        <v>20979.357077051925</v>
      </c>
    </row>
    <row r="52" spans="1:7" x14ac:dyDescent="0.25">
      <c r="A52" t="s">
        <v>52</v>
      </c>
      <c r="B52">
        <v>990</v>
      </c>
      <c r="C52" s="4">
        <v>41</v>
      </c>
      <c r="D52" s="2">
        <v>31</v>
      </c>
      <c r="F52" s="2">
        <f t="shared" si="0"/>
        <v>41</v>
      </c>
      <c r="G52" s="45">
        <f t="shared" si="1"/>
        <v>3691.6465242881068</v>
      </c>
    </row>
    <row r="53" spans="1:7" x14ac:dyDescent="0.25">
      <c r="A53" t="s">
        <v>53</v>
      </c>
      <c r="B53">
        <v>1000</v>
      </c>
      <c r="C53" s="2">
        <v>355</v>
      </c>
      <c r="D53" s="4">
        <v>370</v>
      </c>
      <c r="F53" s="2">
        <f t="shared" si="0"/>
        <v>370</v>
      </c>
      <c r="G53" s="45">
        <f t="shared" si="1"/>
        <v>33314.858877721941</v>
      </c>
    </row>
    <row r="54" spans="1:7" x14ac:dyDescent="0.25">
      <c r="A54" t="s">
        <v>54</v>
      </c>
      <c r="B54">
        <v>1010</v>
      </c>
      <c r="C54" s="2">
        <v>798</v>
      </c>
      <c r="D54" s="4">
        <v>939</v>
      </c>
      <c r="F54" s="2">
        <f t="shared" si="0"/>
        <v>939</v>
      </c>
      <c r="G54" s="45">
        <f t="shared" si="1"/>
        <v>84547.709422110551</v>
      </c>
    </row>
    <row r="55" spans="1:7" x14ac:dyDescent="0.25">
      <c r="A55" t="s">
        <v>55</v>
      </c>
      <c r="B55">
        <v>1020</v>
      </c>
      <c r="C55" s="4">
        <v>29</v>
      </c>
      <c r="D55" s="2">
        <v>25</v>
      </c>
      <c r="F55" s="2">
        <f t="shared" si="0"/>
        <v>29</v>
      </c>
      <c r="G55" s="45">
        <f t="shared" si="1"/>
        <v>2611.1646147403685</v>
      </c>
    </row>
    <row r="56" spans="1:7" x14ac:dyDescent="0.25">
      <c r="A56" t="s">
        <v>56</v>
      </c>
      <c r="B56">
        <v>1030</v>
      </c>
      <c r="C56" s="4">
        <v>84</v>
      </c>
      <c r="D56" s="2">
        <v>44</v>
      </c>
      <c r="F56" s="2">
        <f t="shared" si="0"/>
        <v>84</v>
      </c>
      <c r="G56" s="45">
        <f t="shared" si="1"/>
        <v>7563.3733668341702</v>
      </c>
    </row>
    <row r="57" spans="1:7" x14ac:dyDescent="0.25">
      <c r="A57" t="s">
        <v>57</v>
      </c>
      <c r="B57">
        <v>1040</v>
      </c>
      <c r="C57" s="4">
        <v>164</v>
      </c>
      <c r="D57" s="2">
        <v>151</v>
      </c>
      <c r="F57" s="2">
        <f t="shared" si="0"/>
        <v>164</v>
      </c>
      <c r="G57" s="45">
        <f t="shared" si="1"/>
        <v>14766.586097152427</v>
      </c>
    </row>
    <row r="58" spans="1:7" x14ac:dyDescent="0.25">
      <c r="A58" t="s">
        <v>58</v>
      </c>
      <c r="B58">
        <v>1050</v>
      </c>
      <c r="C58" s="4">
        <v>52</v>
      </c>
      <c r="D58" s="2">
        <v>25</v>
      </c>
      <c r="F58" s="2">
        <f t="shared" si="0"/>
        <v>52</v>
      </c>
      <c r="G58" s="45">
        <f t="shared" si="1"/>
        <v>4682.0882747068672</v>
      </c>
    </row>
    <row r="59" spans="1:7" x14ac:dyDescent="0.25">
      <c r="A59" t="s">
        <v>59</v>
      </c>
      <c r="B59">
        <v>1060</v>
      </c>
      <c r="C59" s="2">
        <v>4</v>
      </c>
      <c r="D59" s="4">
        <v>5</v>
      </c>
      <c r="F59" s="2">
        <f t="shared" si="0"/>
        <v>5</v>
      </c>
      <c r="G59" s="45">
        <f t="shared" si="1"/>
        <v>450.20079564489106</v>
      </c>
    </row>
    <row r="60" spans="1:7" x14ac:dyDescent="0.25">
      <c r="A60" t="s">
        <v>60</v>
      </c>
      <c r="B60">
        <v>1070</v>
      </c>
      <c r="C60" s="4">
        <v>42</v>
      </c>
      <c r="D60" s="2">
        <v>40</v>
      </c>
      <c r="F60" s="2">
        <f t="shared" si="0"/>
        <v>42</v>
      </c>
      <c r="G60" s="45">
        <f t="shared" si="1"/>
        <v>3781.6866834170851</v>
      </c>
    </row>
    <row r="61" spans="1:7" x14ac:dyDescent="0.25">
      <c r="A61" t="s">
        <v>61</v>
      </c>
      <c r="B61">
        <v>1080</v>
      </c>
      <c r="C61" s="2">
        <v>7</v>
      </c>
      <c r="D61" s="4">
        <v>15</v>
      </c>
      <c r="F61" s="2">
        <f t="shared" si="0"/>
        <v>15</v>
      </c>
      <c r="G61" s="45">
        <f t="shared" si="1"/>
        <v>1350.6023869346732</v>
      </c>
    </row>
    <row r="62" spans="1:7" x14ac:dyDescent="0.25">
      <c r="A62" t="s">
        <v>62</v>
      </c>
      <c r="B62">
        <v>1110</v>
      </c>
      <c r="C62" s="4">
        <v>171</v>
      </c>
      <c r="D62" s="2">
        <v>151</v>
      </c>
      <c r="F62" s="2">
        <f t="shared" si="0"/>
        <v>171</v>
      </c>
      <c r="G62" s="45">
        <f t="shared" si="1"/>
        <v>15396.867211055274</v>
      </c>
    </row>
    <row r="63" spans="1:7" x14ac:dyDescent="0.25">
      <c r="A63" t="s">
        <v>63</v>
      </c>
      <c r="B63">
        <v>1120</v>
      </c>
      <c r="C63" s="2">
        <v>1</v>
      </c>
      <c r="D63" s="4">
        <v>2</v>
      </c>
      <c r="F63" s="2">
        <f t="shared" si="0"/>
        <v>2</v>
      </c>
      <c r="G63" s="45">
        <f t="shared" si="1"/>
        <v>180.08031825795643</v>
      </c>
    </row>
    <row r="64" spans="1:7" x14ac:dyDescent="0.25">
      <c r="A64" t="s">
        <v>64</v>
      </c>
      <c r="B64">
        <v>1130</v>
      </c>
      <c r="C64" s="2">
        <v>0</v>
      </c>
      <c r="D64" s="2">
        <v>0</v>
      </c>
      <c r="F64" s="2">
        <f t="shared" si="0"/>
        <v>0</v>
      </c>
      <c r="G64" s="45">
        <f t="shared" si="1"/>
        <v>0</v>
      </c>
    </row>
    <row r="65" spans="1:7" x14ac:dyDescent="0.25">
      <c r="A65" t="s">
        <v>65</v>
      </c>
      <c r="B65">
        <v>1140</v>
      </c>
      <c r="C65" s="4">
        <v>114</v>
      </c>
      <c r="D65" s="2">
        <v>50</v>
      </c>
      <c r="F65" s="2">
        <f t="shared" si="0"/>
        <v>114</v>
      </c>
      <c r="G65" s="45">
        <f t="shared" si="1"/>
        <v>10264.578140703517</v>
      </c>
    </row>
    <row r="66" spans="1:7" x14ac:dyDescent="0.25">
      <c r="A66" t="s">
        <v>66</v>
      </c>
      <c r="B66">
        <v>1150</v>
      </c>
      <c r="C66" s="2">
        <v>58</v>
      </c>
      <c r="D66" s="4">
        <v>68</v>
      </c>
      <c r="F66" s="2">
        <f t="shared" si="0"/>
        <v>68</v>
      </c>
      <c r="G66" s="45">
        <f t="shared" si="1"/>
        <v>6122.7308207705191</v>
      </c>
    </row>
    <row r="67" spans="1:7" x14ac:dyDescent="0.25">
      <c r="A67" t="s">
        <v>67</v>
      </c>
      <c r="B67">
        <v>1160</v>
      </c>
      <c r="C67" s="2">
        <v>0</v>
      </c>
      <c r="D67" s="4">
        <v>4</v>
      </c>
      <c r="F67" s="2">
        <f t="shared" ref="F67:F130" si="2">MAX(C67:D67)</f>
        <v>4</v>
      </c>
      <c r="G67" s="45">
        <f t="shared" ref="G67:G130" si="3">F67*$F$190</f>
        <v>360.16063651591287</v>
      </c>
    </row>
    <row r="68" spans="1:7" x14ac:dyDescent="0.25">
      <c r="A68" t="s">
        <v>68</v>
      </c>
      <c r="B68">
        <v>1180</v>
      </c>
      <c r="C68" s="4">
        <v>99</v>
      </c>
      <c r="D68" s="2">
        <v>88</v>
      </c>
      <c r="F68" s="2">
        <f t="shared" si="2"/>
        <v>99</v>
      </c>
      <c r="G68" s="45">
        <f t="shared" si="3"/>
        <v>8913.9757537688438</v>
      </c>
    </row>
    <row r="69" spans="1:7" x14ac:dyDescent="0.25">
      <c r="A69" t="s">
        <v>69</v>
      </c>
      <c r="B69">
        <v>1195</v>
      </c>
      <c r="C69" s="2">
        <v>76</v>
      </c>
      <c r="D69" s="4">
        <v>103</v>
      </c>
      <c r="F69" s="2">
        <f t="shared" si="2"/>
        <v>103</v>
      </c>
      <c r="G69" s="45">
        <f t="shared" si="3"/>
        <v>9274.136390284757</v>
      </c>
    </row>
    <row r="70" spans="1:7" x14ac:dyDescent="0.25">
      <c r="A70" t="s">
        <v>70</v>
      </c>
      <c r="B70">
        <v>1220</v>
      </c>
      <c r="C70" s="4">
        <v>61</v>
      </c>
      <c r="D70" s="2">
        <v>60</v>
      </c>
      <c r="F70" s="2">
        <f t="shared" si="2"/>
        <v>61</v>
      </c>
      <c r="G70" s="45">
        <f t="shared" si="3"/>
        <v>5492.449706867671</v>
      </c>
    </row>
    <row r="71" spans="1:7" x14ac:dyDescent="0.25">
      <c r="A71" t="s">
        <v>71</v>
      </c>
      <c r="B71">
        <v>1330</v>
      </c>
      <c r="C71" s="4">
        <v>1</v>
      </c>
      <c r="D71" s="2">
        <v>0</v>
      </c>
      <c r="F71" s="2">
        <f t="shared" si="2"/>
        <v>1</v>
      </c>
      <c r="G71" s="45">
        <f t="shared" si="3"/>
        <v>90.040159128978217</v>
      </c>
    </row>
    <row r="72" spans="1:7" x14ac:dyDescent="0.25">
      <c r="A72" t="s">
        <v>72</v>
      </c>
      <c r="B72">
        <v>1340</v>
      </c>
      <c r="C72" s="2">
        <v>21</v>
      </c>
      <c r="D72" s="4">
        <v>27</v>
      </c>
      <c r="F72" s="2">
        <f t="shared" si="2"/>
        <v>27</v>
      </c>
      <c r="G72" s="45">
        <f t="shared" si="3"/>
        <v>2431.0842964824119</v>
      </c>
    </row>
    <row r="73" spans="1:7" x14ac:dyDescent="0.25">
      <c r="A73" t="s">
        <v>73</v>
      </c>
      <c r="B73">
        <v>1350</v>
      </c>
      <c r="C73" s="2">
        <v>42</v>
      </c>
      <c r="D73" s="4">
        <v>44</v>
      </c>
      <c r="F73" s="2">
        <f t="shared" si="2"/>
        <v>44</v>
      </c>
      <c r="G73" s="45">
        <f t="shared" si="3"/>
        <v>3961.7670016750417</v>
      </c>
    </row>
    <row r="74" spans="1:7" x14ac:dyDescent="0.25">
      <c r="A74" t="s">
        <v>74</v>
      </c>
      <c r="B74">
        <v>1360</v>
      </c>
      <c r="C74" s="4">
        <v>16</v>
      </c>
      <c r="D74" s="2">
        <v>12</v>
      </c>
      <c r="F74" s="2">
        <f t="shared" si="2"/>
        <v>16</v>
      </c>
      <c r="G74" s="45">
        <f t="shared" si="3"/>
        <v>1440.6425460636515</v>
      </c>
    </row>
    <row r="75" spans="1:7" x14ac:dyDescent="0.25">
      <c r="A75" t="s">
        <v>75</v>
      </c>
      <c r="B75">
        <v>1380</v>
      </c>
      <c r="C75" s="2">
        <v>0</v>
      </c>
      <c r="D75" s="2">
        <v>0</v>
      </c>
      <c r="F75" s="2">
        <f t="shared" si="2"/>
        <v>0</v>
      </c>
      <c r="G75" s="45">
        <f t="shared" si="3"/>
        <v>0</v>
      </c>
    </row>
    <row r="76" spans="1:7" x14ac:dyDescent="0.25">
      <c r="A76" t="s">
        <v>76</v>
      </c>
      <c r="B76">
        <v>1390</v>
      </c>
      <c r="C76" s="2">
        <v>2</v>
      </c>
      <c r="D76" s="4">
        <v>4</v>
      </c>
      <c r="F76" s="2">
        <f t="shared" si="2"/>
        <v>4</v>
      </c>
      <c r="G76" s="45">
        <f t="shared" si="3"/>
        <v>360.16063651591287</v>
      </c>
    </row>
    <row r="77" spans="1:7" x14ac:dyDescent="0.25">
      <c r="A77" t="s">
        <v>77</v>
      </c>
      <c r="B77">
        <v>1400</v>
      </c>
      <c r="C77" s="2">
        <v>7</v>
      </c>
      <c r="D77" s="4">
        <v>8</v>
      </c>
      <c r="F77" s="2">
        <f t="shared" si="2"/>
        <v>8</v>
      </c>
      <c r="G77" s="45">
        <f t="shared" si="3"/>
        <v>720.32127303182574</v>
      </c>
    </row>
    <row r="78" spans="1:7" x14ac:dyDescent="0.25">
      <c r="A78" t="s">
        <v>78</v>
      </c>
      <c r="B78">
        <v>1410</v>
      </c>
      <c r="C78" s="2">
        <v>4</v>
      </c>
      <c r="D78" s="4">
        <v>7</v>
      </c>
      <c r="F78" s="2">
        <f t="shared" si="2"/>
        <v>7</v>
      </c>
      <c r="G78" s="45">
        <f t="shared" si="3"/>
        <v>630.28111390284755</v>
      </c>
    </row>
    <row r="79" spans="1:7" x14ac:dyDescent="0.25">
      <c r="A79" t="s">
        <v>79</v>
      </c>
      <c r="B79">
        <v>1420</v>
      </c>
      <c r="C79" s="2">
        <v>2381</v>
      </c>
      <c r="D79" s="4">
        <v>2753</v>
      </c>
      <c r="F79" s="2">
        <f t="shared" si="2"/>
        <v>2753</v>
      </c>
      <c r="G79" s="45">
        <f t="shared" si="3"/>
        <v>247880.55808207704</v>
      </c>
    </row>
    <row r="80" spans="1:7" x14ac:dyDescent="0.25">
      <c r="A80" t="s">
        <v>80</v>
      </c>
      <c r="B80">
        <v>1430</v>
      </c>
      <c r="C80" s="2">
        <v>0</v>
      </c>
      <c r="D80" s="2">
        <v>0</v>
      </c>
      <c r="F80" s="2">
        <f t="shared" si="2"/>
        <v>0</v>
      </c>
      <c r="G80" s="45">
        <f t="shared" si="3"/>
        <v>0</v>
      </c>
    </row>
    <row r="81" spans="1:7" x14ac:dyDescent="0.25">
      <c r="A81" t="s">
        <v>81</v>
      </c>
      <c r="B81">
        <v>1440</v>
      </c>
      <c r="C81" s="2">
        <v>0</v>
      </c>
      <c r="D81" s="2">
        <v>0</v>
      </c>
      <c r="F81" s="2">
        <f t="shared" si="2"/>
        <v>0</v>
      </c>
      <c r="G81" s="45">
        <f t="shared" si="3"/>
        <v>0</v>
      </c>
    </row>
    <row r="82" spans="1:7" x14ac:dyDescent="0.25">
      <c r="A82" t="s">
        <v>82</v>
      </c>
      <c r="B82">
        <v>1450</v>
      </c>
      <c r="C82" s="4">
        <v>4</v>
      </c>
      <c r="D82" s="2">
        <v>2</v>
      </c>
      <c r="F82" s="2">
        <f t="shared" si="2"/>
        <v>4</v>
      </c>
      <c r="G82" s="45">
        <f t="shared" si="3"/>
        <v>360.16063651591287</v>
      </c>
    </row>
    <row r="83" spans="1:7" x14ac:dyDescent="0.25">
      <c r="A83" t="s">
        <v>83</v>
      </c>
      <c r="B83">
        <v>1460</v>
      </c>
      <c r="C83" s="4">
        <v>4</v>
      </c>
      <c r="D83" s="2">
        <v>1</v>
      </c>
      <c r="F83" s="2">
        <f t="shared" si="2"/>
        <v>4</v>
      </c>
      <c r="G83" s="45">
        <f t="shared" si="3"/>
        <v>360.16063651591287</v>
      </c>
    </row>
    <row r="84" spans="1:7" x14ac:dyDescent="0.25">
      <c r="A84" t="s">
        <v>84</v>
      </c>
      <c r="B84">
        <v>1480</v>
      </c>
      <c r="C84" s="2">
        <v>0</v>
      </c>
      <c r="D84" s="4">
        <v>3</v>
      </c>
      <c r="F84" s="2">
        <f t="shared" si="2"/>
        <v>3</v>
      </c>
      <c r="G84" s="45">
        <f t="shared" si="3"/>
        <v>270.12047738693468</v>
      </c>
    </row>
    <row r="85" spans="1:7" x14ac:dyDescent="0.25">
      <c r="A85" t="s">
        <v>85</v>
      </c>
      <c r="B85">
        <v>1490</v>
      </c>
      <c r="C85" s="4">
        <v>8</v>
      </c>
      <c r="D85" s="2">
        <v>0</v>
      </c>
      <c r="F85" s="2">
        <f t="shared" si="2"/>
        <v>8</v>
      </c>
      <c r="G85" s="45">
        <f t="shared" si="3"/>
        <v>720.32127303182574</v>
      </c>
    </row>
    <row r="86" spans="1:7" x14ac:dyDescent="0.25">
      <c r="A86" t="s">
        <v>86</v>
      </c>
      <c r="B86">
        <v>1500</v>
      </c>
      <c r="C86" s="4">
        <v>17</v>
      </c>
      <c r="D86" s="2">
        <v>12</v>
      </c>
      <c r="F86" s="2">
        <f t="shared" si="2"/>
        <v>17</v>
      </c>
      <c r="G86" s="45">
        <f t="shared" si="3"/>
        <v>1530.6827051926298</v>
      </c>
    </row>
    <row r="87" spans="1:7" x14ac:dyDescent="0.25">
      <c r="A87" t="s">
        <v>87</v>
      </c>
      <c r="B87">
        <v>1510</v>
      </c>
      <c r="C87" s="4">
        <v>19</v>
      </c>
      <c r="D87" s="2">
        <v>7</v>
      </c>
      <c r="F87" s="2">
        <f t="shared" si="2"/>
        <v>19</v>
      </c>
      <c r="G87" s="45">
        <f t="shared" si="3"/>
        <v>1710.7630234505862</v>
      </c>
    </row>
    <row r="88" spans="1:7" x14ac:dyDescent="0.25">
      <c r="A88" t="s">
        <v>88</v>
      </c>
      <c r="B88">
        <v>1520</v>
      </c>
      <c r="C88" s="2">
        <v>77</v>
      </c>
      <c r="D88" s="4">
        <v>117</v>
      </c>
      <c r="F88" s="2">
        <f t="shared" si="2"/>
        <v>117</v>
      </c>
      <c r="G88" s="45">
        <f t="shared" si="3"/>
        <v>10534.698618090451</v>
      </c>
    </row>
    <row r="89" spans="1:7" x14ac:dyDescent="0.25">
      <c r="A89" t="s">
        <v>89</v>
      </c>
      <c r="B89">
        <v>1530</v>
      </c>
      <c r="C89" s="4">
        <v>14</v>
      </c>
      <c r="D89" s="2">
        <v>11</v>
      </c>
      <c r="F89" s="2">
        <f t="shared" si="2"/>
        <v>14</v>
      </c>
      <c r="G89" s="45">
        <f t="shared" si="3"/>
        <v>1260.5622278056951</v>
      </c>
    </row>
    <row r="90" spans="1:7" x14ac:dyDescent="0.25">
      <c r="A90" t="s">
        <v>90</v>
      </c>
      <c r="B90">
        <v>1540</v>
      </c>
      <c r="C90" s="4">
        <v>21</v>
      </c>
      <c r="D90" s="2">
        <v>18</v>
      </c>
      <c r="F90" s="2">
        <f t="shared" si="2"/>
        <v>21</v>
      </c>
      <c r="G90" s="45">
        <f t="shared" si="3"/>
        <v>1890.8433417085425</v>
      </c>
    </row>
    <row r="91" spans="1:7" x14ac:dyDescent="0.25">
      <c r="A91" t="s">
        <v>91</v>
      </c>
      <c r="B91">
        <v>1550</v>
      </c>
      <c r="C91" s="4">
        <v>1387</v>
      </c>
      <c r="D91" s="2">
        <v>1208</v>
      </c>
      <c r="F91" s="2">
        <f t="shared" si="2"/>
        <v>1387</v>
      </c>
      <c r="G91" s="45">
        <f t="shared" si="3"/>
        <v>124885.70071189279</v>
      </c>
    </row>
    <row r="92" spans="1:7" x14ac:dyDescent="0.25">
      <c r="A92" t="s">
        <v>92</v>
      </c>
      <c r="B92">
        <v>1560</v>
      </c>
      <c r="C92" s="2">
        <v>778</v>
      </c>
      <c r="D92" s="4">
        <v>901</v>
      </c>
      <c r="F92" s="2">
        <f t="shared" si="2"/>
        <v>901</v>
      </c>
      <c r="G92" s="45">
        <f t="shared" si="3"/>
        <v>81126.183375209381</v>
      </c>
    </row>
    <row r="93" spans="1:7" x14ac:dyDescent="0.25">
      <c r="A93" t="s">
        <v>93</v>
      </c>
      <c r="B93">
        <v>1570</v>
      </c>
      <c r="C93" s="2">
        <v>40</v>
      </c>
      <c r="D93" s="4">
        <v>48</v>
      </c>
      <c r="F93" s="2">
        <f t="shared" si="2"/>
        <v>48</v>
      </c>
      <c r="G93" s="45">
        <f t="shared" si="3"/>
        <v>4321.9276381909549</v>
      </c>
    </row>
    <row r="94" spans="1:7" x14ac:dyDescent="0.25">
      <c r="A94" t="s">
        <v>94</v>
      </c>
      <c r="B94">
        <v>1580</v>
      </c>
      <c r="C94" s="2">
        <v>3</v>
      </c>
      <c r="D94" s="4">
        <v>9</v>
      </c>
      <c r="F94" s="2">
        <f t="shared" si="2"/>
        <v>9</v>
      </c>
      <c r="G94" s="45">
        <f t="shared" si="3"/>
        <v>810.36143216080393</v>
      </c>
    </row>
    <row r="95" spans="1:7" x14ac:dyDescent="0.25">
      <c r="A95" t="s">
        <v>95</v>
      </c>
      <c r="B95">
        <v>1590</v>
      </c>
      <c r="C95" s="2">
        <v>6</v>
      </c>
      <c r="D95" s="4">
        <v>6</v>
      </c>
      <c r="F95" s="2">
        <f t="shared" si="2"/>
        <v>6</v>
      </c>
      <c r="G95" s="45">
        <f t="shared" si="3"/>
        <v>540.24095477386936</v>
      </c>
    </row>
    <row r="96" spans="1:7" x14ac:dyDescent="0.25">
      <c r="A96" t="s">
        <v>96</v>
      </c>
      <c r="B96">
        <v>1600</v>
      </c>
      <c r="C96" s="2">
        <v>0</v>
      </c>
      <c r="D96" s="2">
        <v>0</v>
      </c>
      <c r="F96" s="2">
        <f t="shared" si="2"/>
        <v>0</v>
      </c>
      <c r="G96" s="45">
        <f t="shared" si="3"/>
        <v>0</v>
      </c>
    </row>
    <row r="97" spans="1:7" x14ac:dyDescent="0.25">
      <c r="A97" t="s">
        <v>97</v>
      </c>
      <c r="B97">
        <v>1620</v>
      </c>
      <c r="C97" s="2">
        <v>0</v>
      </c>
      <c r="D97" s="2">
        <v>0</v>
      </c>
      <c r="F97" s="2">
        <f t="shared" si="2"/>
        <v>0</v>
      </c>
      <c r="G97" s="45">
        <f t="shared" si="3"/>
        <v>0</v>
      </c>
    </row>
    <row r="98" spans="1:7" x14ac:dyDescent="0.25">
      <c r="A98" t="s">
        <v>98</v>
      </c>
      <c r="B98">
        <v>1750</v>
      </c>
      <c r="C98" s="2">
        <v>0</v>
      </c>
      <c r="D98" s="2">
        <v>0</v>
      </c>
      <c r="F98" s="2">
        <f t="shared" si="2"/>
        <v>0</v>
      </c>
      <c r="G98" s="45">
        <f t="shared" si="3"/>
        <v>0</v>
      </c>
    </row>
    <row r="99" spans="1:7" x14ac:dyDescent="0.25">
      <c r="A99" t="s">
        <v>99</v>
      </c>
      <c r="B99">
        <v>1760</v>
      </c>
      <c r="C99" s="2">
        <v>0</v>
      </c>
      <c r="D99" s="2">
        <v>0</v>
      </c>
      <c r="F99" s="2">
        <f t="shared" si="2"/>
        <v>0</v>
      </c>
      <c r="G99" s="45">
        <f t="shared" si="3"/>
        <v>0</v>
      </c>
    </row>
    <row r="100" spans="1:7" x14ac:dyDescent="0.25">
      <c r="A100" t="s">
        <v>100</v>
      </c>
      <c r="B100">
        <v>1780</v>
      </c>
      <c r="C100" s="2">
        <v>0</v>
      </c>
      <c r="D100" s="2">
        <v>0</v>
      </c>
      <c r="F100" s="2">
        <f t="shared" si="2"/>
        <v>0</v>
      </c>
      <c r="G100" s="45">
        <f t="shared" si="3"/>
        <v>0</v>
      </c>
    </row>
    <row r="101" spans="1:7" x14ac:dyDescent="0.25">
      <c r="A101" t="s">
        <v>101</v>
      </c>
      <c r="B101">
        <v>1790</v>
      </c>
      <c r="C101" s="2">
        <v>25</v>
      </c>
      <c r="D101" s="4">
        <v>35</v>
      </c>
      <c r="F101" s="2">
        <f t="shared" si="2"/>
        <v>35</v>
      </c>
      <c r="G101" s="45">
        <f t="shared" si="3"/>
        <v>3151.4055695142374</v>
      </c>
    </row>
    <row r="102" spans="1:7" x14ac:dyDescent="0.25">
      <c r="A102" t="s">
        <v>102</v>
      </c>
      <c r="B102">
        <v>1810</v>
      </c>
      <c r="C102" s="2">
        <v>0</v>
      </c>
      <c r="D102" s="2">
        <v>0</v>
      </c>
      <c r="F102" s="2">
        <f t="shared" si="2"/>
        <v>0</v>
      </c>
      <c r="G102" s="45">
        <f t="shared" si="3"/>
        <v>0</v>
      </c>
    </row>
    <row r="103" spans="1:7" x14ac:dyDescent="0.25">
      <c r="A103" t="s">
        <v>103</v>
      </c>
      <c r="B103">
        <v>1828</v>
      </c>
      <c r="C103" s="4">
        <v>68</v>
      </c>
      <c r="D103" s="2">
        <v>34</v>
      </c>
      <c r="F103" s="2">
        <f t="shared" si="2"/>
        <v>68</v>
      </c>
      <c r="G103" s="45">
        <f t="shared" si="3"/>
        <v>6122.7308207705191</v>
      </c>
    </row>
    <row r="104" spans="1:7" x14ac:dyDescent="0.25">
      <c r="A104" t="s">
        <v>104</v>
      </c>
      <c r="B104">
        <v>1850</v>
      </c>
      <c r="C104" s="2">
        <v>0</v>
      </c>
      <c r="D104" s="2">
        <v>0</v>
      </c>
      <c r="F104" s="2">
        <f t="shared" si="2"/>
        <v>0</v>
      </c>
      <c r="G104" s="45">
        <f t="shared" si="3"/>
        <v>0</v>
      </c>
    </row>
    <row r="105" spans="1:7" x14ac:dyDescent="0.25">
      <c r="A105" t="s">
        <v>105</v>
      </c>
      <c r="B105">
        <v>1860</v>
      </c>
      <c r="C105" s="4">
        <v>1</v>
      </c>
      <c r="D105" s="2">
        <v>0</v>
      </c>
      <c r="F105" s="2">
        <f t="shared" si="2"/>
        <v>1</v>
      </c>
      <c r="G105" s="45">
        <f t="shared" si="3"/>
        <v>90.040159128978217</v>
      </c>
    </row>
    <row r="106" spans="1:7" x14ac:dyDescent="0.25">
      <c r="A106" t="s">
        <v>106</v>
      </c>
      <c r="B106">
        <v>1870</v>
      </c>
      <c r="C106" s="2">
        <v>0</v>
      </c>
      <c r="D106" s="4">
        <v>1</v>
      </c>
      <c r="F106" s="2">
        <f t="shared" si="2"/>
        <v>1</v>
      </c>
      <c r="G106" s="45">
        <f t="shared" si="3"/>
        <v>90.040159128978217</v>
      </c>
    </row>
    <row r="107" spans="1:7" x14ac:dyDescent="0.25">
      <c r="A107" t="s">
        <v>107</v>
      </c>
      <c r="B107">
        <v>1980</v>
      </c>
      <c r="C107" s="2">
        <v>2</v>
      </c>
      <c r="D107" s="4">
        <v>2</v>
      </c>
      <c r="F107" s="2">
        <f t="shared" si="2"/>
        <v>2</v>
      </c>
      <c r="G107" s="45">
        <f t="shared" si="3"/>
        <v>180.08031825795643</v>
      </c>
    </row>
    <row r="108" spans="1:7" x14ac:dyDescent="0.25">
      <c r="A108" t="s">
        <v>108</v>
      </c>
      <c r="B108">
        <v>1990</v>
      </c>
      <c r="C108" s="2">
        <v>0</v>
      </c>
      <c r="D108" s="4">
        <v>1</v>
      </c>
      <c r="F108" s="2">
        <f t="shared" si="2"/>
        <v>1</v>
      </c>
      <c r="G108" s="45">
        <f t="shared" si="3"/>
        <v>90.040159128978217</v>
      </c>
    </row>
    <row r="109" spans="1:7" x14ac:dyDescent="0.25">
      <c r="A109" t="s">
        <v>109</v>
      </c>
      <c r="B109">
        <v>2000</v>
      </c>
      <c r="C109" s="4">
        <v>692</v>
      </c>
      <c r="D109" s="2">
        <v>617</v>
      </c>
      <c r="F109" s="2">
        <f t="shared" si="2"/>
        <v>692</v>
      </c>
      <c r="G109" s="45">
        <f t="shared" si="3"/>
        <v>62307.790117252924</v>
      </c>
    </row>
    <row r="110" spans="1:7" x14ac:dyDescent="0.25">
      <c r="A110" t="s">
        <v>110</v>
      </c>
      <c r="B110">
        <v>2010</v>
      </c>
      <c r="C110" s="4">
        <v>8</v>
      </c>
      <c r="D110" s="2">
        <v>0</v>
      </c>
      <c r="F110" s="2">
        <f t="shared" si="2"/>
        <v>8</v>
      </c>
      <c r="G110" s="45">
        <f t="shared" si="3"/>
        <v>720.32127303182574</v>
      </c>
    </row>
    <row r="111" spans="1:7" x14ac:dyDescent="0.25">
      <c r="A111" t="s">
        <v>111</v>
      </c>
      <c r="B111">
        <v>2020</v>
      </c>
      <c r="C111" s="2">
        <v>3</v>
      </c>
      <c r="D111" s="4">
        <v>8</v>
      </c>
      <c r="F111" s="2">
        <f t="shared" si="2"/>
        <v>8</v>
      </c>
      <c r="G111" s="45">
        <f t="shared" si="3"/>
        <v>720.32127303182574</v>
      </c>
    </row>
    <row r="112" spans="1:7" x14ac:dyDescent="0.25">
      <c r="A112" t="s">
        <v>112</v>
      </c>
      <c r="B112">
        <v>2035</v>
      </c>
      <c r="C112" s="4">
        <v>39</v>
      </c>
      <c r="D112" s="2">
        <v>27</v>
      </c>
      <c r="F112" s="2">
        <f t="shared" si="2"/>
        <v>39</v>
      </c>
      <c r="G112" s="45">
        <f t="shared" si="3"/>
        <v>3511.5662060301506</v>
      </c>
    </row>
    <row r="113" spans="1:7" x14ac:dyDescent="0.25">
      <c r="A113" t="s">
        <v>113</v>
      </c>
      <c r="B113">
        <v>2055</v>
      </c>
      <c r="C113" s="4">
        <v>49</v>
      </c>
      <c r="D113" s="2">
        <v>48</v>
      </c>
      <c r="F113" s="2">
        <f t="shared" si="2"/>
        <v>49</v>
      </c>
      <c r="G113" s="45">
        <f t="shared" si="3"/>
        <v>4411.9677973199323</v>
      </c>
    </row>
    <row r="114" spans="1:7" x14ac:dyDescent="0.25">
      <c r="A114" t="s">
        <v>114</v>
      </c>
      <c r="B114">
        <v>2070</v>
      </c>
      <c r="C114" s="4">
        <v>13</v>
      </c>
      <c r="D114" s="2">
        <v>12</v>
      </c>
      <c r="F114" s="2">
        <f t="shared" si="2"/>
        <v>13</v>
      </c>
      <c r="G114" s="45">
        <f t="shared" si="3"/>
        <v>1170.5220686767168</v>
      </c>
    </row>
    <row r="115" spans="1:7" x14ac:dyDescent="0.25">
      <c r="A115" t="s">
        <v>115</v>
      </c>
      <c r="B115">
        <v>2180</v>
      </c>
      <c r="C115" s="4">
        <v>258</v>
      </c>
      <c r="D115" s="2">
        <v>221</v>
      </c>
      <c r="F115" s="2">
        <f t="shared" si="2"/>
        <v>258</v>
      </c>
      <c r="G115" s="45">
        <f t="shared" si="3"/>
        <v>23230.361055276378</v>
      </c>
    </row>
    <row r="116" spans="1:7" x14ac:dyDescent="0.25">
      <c r="A116" t="s">
        <v>116</v>
      </c>
      <c r="B116">
        <v>2190</v>
      </c>
      <c r="C116" s="2">
        <v>0</v>
      </c>
      <c r="D116" s="2">
        <v>0</v>
      </c>
      <c r="F116" s="2">
        <f t="shared" si="2"/>
        <v>0</v>
      </c>
      <c r="G116" s="45">
        <f t="shared" si="3"/>
        <v>0</v>
      </c>
    </row>
    <row r="117" spans="1:7" x14ac:dyDescent="0.25">
      <c r="A117" t="s">
        <v>117</v>
      </c>
      <c r="B117">
        <v>2395</v>
      </c>
      <c r="C117" s="4">
        <v>73</v>
      </c>
      <c r="D117" s="2">
        <v>71</v>
      </c>
      <c r="F117" s="2">
        <f t="shared" si="2"/>
        <v>73</v>
      </c>
      <c r="G117" s="45">
        <f t="shared" si="3"/>
        <v>6572.9316164154097</v>
      </c>
    </row>
    <row r="118" spans="1:7" x14ac:dyDescent="0.25">
      <c r="A118" t="s">
        <v>118</v>
      </c>
      <c r="B118">
        <v>2405</v>
      </c>
      <c r="C118" s="2">
        <v>390</v>
      </c>
      <c r="D118" s="4">
        <v>415</v>
      </c>
      <c r="F118" s="2">
        <f t="shared" si="2"/>
        <v>415</v>
      </c>
      <c r="G118" s="45">
        <f t="shared" si="3"/>
        <v>37366.66603852596</v>
      </c>
    </row>
    <row r="119" spans="1:7" x14ac:dyDescent="0.25">
      <c r="A119" t="s">
        <v>119</v>
      </c>
      <c r="B119">
        <v>2505</v>
      </c>
      <c r="C119" s="2">
        <v>13</v>
      </c>
      <c r="D119" s="4">
        <v>14</v>
      </c>
      <c r="F119" s="2">
        <f t="shared" si="2"/>
        <v>14</v>
      </c>
      <c r="G119" s="45">
        <f t="shared" si="3"/>
        <v>1260.5622278056951</v>
      </c>
    </row>
    <row r="120" spans="1:7" x14ac:dyDescent="0.25">
      <c r="A120" t="s">
        <v>120</v>
      </c>
      <c r="B120">
        <v>2515</v>
      </c>
      <c r="C120" s="4">
        <v>23</v>
      </c>
      <c r="D120" s="2">
        <v>6</v>
      </c>
      <c r="F120" s="2">
        <f t="shared" si="2"/>
        <v>23</v>
      </c>
      <c r="G120" s="45">
        <f t="shared" si="3"/>
        <v>2070.9236599664991</v>
      </c>
    </row>
    <row r="121" spans="1:7" x14ac:dyDescent="0.25">
      <c r="A121" t="s">
        <v>121</v>
      </c>
      <c r="B121">
        <v>2520</v>
      </c>
      <c r="C121" s="4">
        <v>26</v>
      </c>
      <c r="D121" s="2">
        <v>16</v>
      </c>
      <c r="F121" s="2">
        <f t="shared" si="2"/>
        <v>26</v>
      </c>
      <c r="G121" s="45">
        <f t="shared" si="3"/>
        <v>2341.0441373534336</v>
      </c>
    </row>
    <row r="122" spans="1:7" x14ac:dyDescent="0.25">
      <c r="A122" t="s">
        <v>122</v>
      </c>
      <c r="B122">
        <v>2530</v>
      </c>
      <c r="C122" s="2">
        <v>13</v>
      </c>
      <c r="D122" s="4">
        <v>16</v>
      </c>
      <c r="F122" s="2">
        <f t="shared" si="2"/>
        <v>16</v>
      </c>
      <c r="G122" s="45">
        <f t="shared" si="3"/>
        <v>1440.6425460636515</v>
      </c>
    </row>
    <row r="123" spans="1:7" x14ac:dyDescent="0.25">
      <c r="A123" t="s">
        <v>123</v>
      </c>
      <c r="B123">
        <v>2535</v>
      </c>
      <c r="C123" s="2">
        <v>0</v>
      </c>
      <c r="D123" s="2">
        <v>0</v>
      </c>
      <c r="F123" s="2">
        <f t="shared" si="2"/>
        <v>0</v>
      </c>
      <c r="G123" s="45">
        <f t="shared" si="3"/>
        <v>0</v>
      </c>
    </row>
    <row r="124" spans="1:7" x14ac:dyDescent="0.25">
      <c r="A124" t="s">
        <v>124</v>
      </c>
      <c r="B124">
        <v>2540</v>
      </c>
      <c r="C124" s="2">
        <v>0</v>
      </c>
      <c r="D124" s="4">
        <v>1</v>
      </c>
      <c r="F124" s="2">
        <f t="shared" si="2"/>
        <v>1</v>
      </c>
      <c r="G124" s="45">
        <f t="shared" si="3"/>
        <v>90.040159128978217</v>
      </c>
    </row>
    <row r="125" spans="1:7" x14ac:dyDescent="0.25">
      <c r="A125" t="s">
        <v>125</v>
      </c>
      <c r="B125">
        <v>2560</v>
      </c>
      <c r="C125" s="2">
        <v>0</v>
      </c>
      <c r="D125" s="2">
        <v>0</v>
      </c>
      <c r="F125" s="2">
        <f t="shared" si="2"/>
        <v>0</v>
      </c>
      <c r="G125" s="45">
        <f t="shared" si="3"/>
        <v>0</v>
      </c>
    </row>
    <row r="126" spans="1:7" x14ac:dyDescent="0.25">
      <c r="A126" t="s">
        <v>126</v>
      </c>
      <c r="B126">
        <v>2570</v>
      </c>
      <c r="C126" s="2">
        <v>0</v>
      </c>
      <c r="D126" s="2">
        <v>0</v>
      </c>
      <c r="F126" s="2">
        <f t="shared" si="2"/>
        <v>0</v>
      </c>
      <c r="G126" s="45">
        <f t="shared" si="3"/>
        <v>0</v>
      </c>
    </row>
    <row r="127" spans="1:7" x14ac:dyDescent="0.25">
      <c r="A127" t="s">
        <v>127</v>
      </c>
      <c r="B127">
        <v>2580</v>
      </c>
      <c r="C127" s="4">
        <v>2</v>
      </c>
      <c r="D127" s="2">
        <v>1</v>
      </c>
      <c r="F127" s="2">
        <f t="shared" si="2"/>
        <v>2</v>
      </c>
      <c r="G127" s="45">
        <f t="shared" si="3"/>
        <v>180.08031825795643</v>
      </c>
    </row>
    <row r="128" spans="1:7" x14ac:dyDescent="0.25">
      <c r="A128" t="s">
        <v>128</v>
      </c>
      <c r="B128">
        <v>2590</v>
      </c>
      <c r="C128" s="2">
        <v>0</v>
      </c>
      <c r="D128" s="4">
        <v>1</v>
      </c>
      <c r="F128" s="2">
        <f t="shared" si="2"/>
        <v>1</v>
      </c>
      <c r="G128" s="45">
        <f t="shared" si="3"/>
        <v>90.040159128978217</v>
      </c>
    </row>
    <row r="129" spans="1:7" x14ac:dyDescent="0.25">
      <c r="A129" t="s">
        <v>129</v>
      </c>
      <c r="B129">
        <v>2600</v>
      </c>
      <c r="C129" s="2">
        <v>7</v>
      </c>
      <c r="D129" s="4">
        <v>9</v>
      </c>
      <c r="F129" s="2">
        <f t="shared" si="2"/>
        <v>9</v>
      </c>
      <c r="G129" s="45">
        <f t="shared" si="3"/>
        <v>810.36143216080393</v>
      </c>
    </row>
    <row r="130" spans="1:7" x14ac:dyDescent="0.25">
      <c r="A130" t="s">
        <v>130</v>
      </c>
      <c r="B130">
        <v>2610</v>
      </c>
      <c r="C130" s="2">
        <v>4</v>
      </c>
      <c r="D130" s="4">
        <v>4</v>
      </c>
      <c r="F130" s="2">
        <f t="shared" si="2"/>
        <v>4</v>
      </c>
      <c r="G130" s="45">
        <f t="shared" si="3"/>
        <v>360.16063651591287</v>
      </c>
    </row>
    <row r="131" spans="1:7" x14ac:dyDescent="0.25">
      <c r="A131" t="s">
        <v>131</v>
      </c>
      <c r="B131">
        <v>2620</v>
      </c>
      <c r="C131" s="2">
        <v>1</v>
      </c>
      <c r="D131" s="4">
        <v>1</v>
      </c>
      <c r="F131" s="2">
        <f t="shared" ref="F131:F187" si="4">MAX(C131:D131)</f>
        <v>1</v>
      </c>
      <c r="G131" s="45">
        <f t="shared" ref="G131:G187" si="5">F131*$F$190</f>
        <v>90.040159128978217</v>
      </c>
    </row>
    <row r="132" spans="1:7" x14ac:dyDescent="0.25">
      <c r="A132" t="s">
        <v>132</v>
      </c>
      <c r="B132">
        <v>2630</v>
      </c>
      <c r="C132" s="2">
        <v>5</v>
      </c>
      <c r="D132" s="4">
        <v>5</v>
      </c>
      <c r="F132" s="2">
        <f t="shared" si="4"/>
        <v>5</v>
      </c>
      <c r="G132" s="45">
        <f t="shared" si="5"/>
        <v>450.20079564489106</v>
      </c>
    </row>
    <row r="133" spans="1:7" x14ac:dyDescent="0.25">
      <c r="A133" t="s">
        <v>133</v>
      </c>
      <c r="B133">
        <v>2640</v>
      </c>
      <c r="C133" s="2">
        <v>0</v>
      </c>
      <c r="D133" s="2">
        <v>0</v>
      </c>
      <c r="F133" s="2">
        <f t="shared" si="4"/>
        <v>0</v>
      </c>
      <c r="G133" s="45">
        <f t="shared" si="5"/>
        <v>0</v>
      </c>
    </row>
    <row r="134" spans="1:7" x14ac:dyDescent="0.25">
      <c r="A134" t="s">
        <v>134</v>
      </c>
      <c r="B134">
        <v>2650</v>
      </c>
      <c r="C134" s="2">
        <v>0</v>
      </c>
      <c r="D134" s="2">
        <v>0</v>
      </c>
      <c r="F134" s="2">
        <f t="shared" si="4"/>
        <v>0</v>
      </c>
      <c r="G134" s="45">
        <f t="shared" si="5"/>
        <v>0</v>
      </c>
    </row>
    <row r="135" spans="1:7" x14ac:dyDescent="0.25">
      <c r="A135" t="s">
        <v>135</v>
      </c>
      <c r="B135">
        <v>2660</v>
      </c>
      <c r="C135" s="4">
        <v>72</v>
      </c>
      <c r="D135" s="2">
        <v>67</v>
      </c>
      <c r="F135" s="2">
        <f t="shared" si="4"/>
        <v>72</v>
      </c>
      <c r="G135" s="45">
        <f t="shared" si="5"/>
        <v>6482.8914572864314</v>
      </c>
    </row>
    <row r="136" spans="1:7" x14ac:dyDescent="0.25">
      <c r="A136" t="s">
        <v>136</v>
      </c>
      <c r="B136">
        <v>2670</v>
      </c>
      <c r="C136" s="2">
        <v>0</v>
      </c>
      <c r="D136" s="2">
        <v>0</v>
      </c>
      <c r="F136" s="2">
        <f t="shared" si="4"/>
        <v>0</v>
      </c>
      <c r="G136" s="45">
        <f t="shared" si="5"/>
        <v>0</v>
      </c>
    </row>
    <row r="137" spans="1:7" x14ac:dyDescent="0.25">
      <c r="A137" t="s">
        <v>137</v>
      </c>
      <c r="B137">
        <v>2680</v>
      </c>
      <c r="C137" s="2">
        <v>0</v>
      </c>
      <c r="D137" s="2">
        <v>0</v>
      </c>
      <c r="F137" s="2">
        <f t="shared" si="4"/>
        <v>0</v>
      </c>
      <c r="G137" s="45">
        <f t="shared" si="5"/>
        <v>0</v>
      </c>
    </row>
    <row r="138" spans="1:7" x14ac:dyDescent="0.25">
      <c r="A138" t="s">
        <v>138</v>
      </c>
      <c r="B138">
        <v>2690</v>
      </c>
      <c r="C138" s="2">
        <v>451</v>
      </c>
      <c r="D138" s="4">
        <v>560</v>
      </c>
      <c r="F138" s="2">
        <f t="shared" si="4"/>
        <v>560</v>
      </c>
      <c r="G138" s="45">
        <f t="shared" si="5"/>
        <v>50422.489112227799</v>
      </c>
    </row>
    <row r="139" spans="1:7" x14ac:dyDescent="0.25">
      <c r="A139" t="s">
        <v>139</v>
      </c>
      <c r="B139">
        <v>2700</v>
      </c>
      <c r="C139" s="4">
        <v>46</v>
      </c>
      <c r="D139" s="2">
        <v>28</v>
      </c>
      <c r="F139" s="2">
        <f t="shared" si="4"/>
        <v>46</v>
      </c>
      <c r="G139" s="45">
        <f t="shared" si="5"/>
        <v>4141.8473199329983</v>
      </c>
    </row>
    <row r="140" spans="1:7" x14ac:dyDescent="0.25">
      <c r="A140" t="s">
        <v>140</v>
      </c>
      <c r="B140">
        <v>2710</v>
      </c>
      <c r="C140" s="4">
        <v>22</v>
      </c>
      <c r="D140" s="2">
        <v>13</v>
      </c>
      <c r="F140" s="2">
        <f t="shared" si="4"/>
        <v>22</v>
      </c>
      <c r="G140" s="45">
        <f t="shared" si="5"/>
        <v>1980.8835008375208</v>
      </c>
    </row>
    <row r="141" spans="1:7" x14ac:dyDescent="0.25">
      <c r="A141" t="s">
        <v>141</v>
      </c>
      <c r="B141">
        <v>2720</v>
      </c>
      <c r="C141" s="2">
        <v>8</v>
      </c>
      <c r="D141" s="4">
        <v>10</v>
      </c>
      <c r="F141" s="2">
        <f t="shared" si="4"/>
        <v>10</v>
      </c>
      <c r="G141" s="45">
        <f t="shared" si="5"/>
        <v>900.40159128978212</v>
      </c>
    </row>
    <row r="142" spans="1:7" x14ac:dyDescent="0.25">
      <c r="A142" t="s">
        <v>142</v>
      </c>
      <c r="B142">
        <v>2730</v>
      </c>
      <c r="C142" s="4">
        <v>10</v>
      </c>
      <c r="D142" s="2">
        <v>3</v>
      </c>
      <c r="F142" s="2">
        <f t="shared" si="4"/>
        <v>10</v>
      </c>
      <c r="G142" s="45">
        <f t="shared" si="5"/>
        <v>900.40159128978212</v>
      </c>
    </row>
    <row r="143" spans="1:7" x14ac:dyDescent="0.25">
      <c r="A143" t="s">
        <v>143</v>
      </c>
      <c r="B143">
        <v>2740</v>
      </c>
      <c r="C143" s="4">
        <v>20</v>
      </c>
      <c r="D143" s="2">
        <v>15</v>
      </c>
      <c r="F143" s="2">
        <f t="shared" si="4"/>
        <v>20</v>
      </c>
      <c r="G143" s="45">
        <f t="shared" si="5"/>
        <v>1800.8031825795642</v>
      </c>
    </row>
    <row r="144" spans="1:7" x14ac:dyDescent="0.25">
      <c r="A144" t="s">
        <v>144</v>
      </c>
      <c r="B144">
        <v>2750</v>
      </c>
      <c r="C144" s="2">
        <v>3</v>
      </c>
      <c r="D144" s="2">
        <v>3</v>
      </c>
      <c r="F144" s="2">
        <f t="shared" si="4"/>
        <v>3</v>
      </c>
      <c r="G144" s="45">
        <f t="shared" si="5"/>
        <v>270.12047738693468</v>
      </c>
    </row>
    <row r="145" spans="1:7" x14ac:dyDescent="0.25">
      <c r="A145" t="s">
        <v>145</v>
      </c>
      <c r="B145">
        <v>2760</v>
      </c>
      <c r="C145" s="2">
        <v>0</v>
      </c>
      <c r="D145" s="4">
        <v>3</v>
      </c>
      <c r="F145" s="2">
        <f t="shared" si="4"/>
        <v>3</v>
      </c>
      <c r="G145" s="45">
        <f t="shared" si="5"/>
        <v>270.12047738693468</v>
      </c>
    </row>
    <row r="146" spans="1:7" x14ac:dyDescent="0.25">
      <c r="A146" t="s">
        <v>146</v>
      </c>
      <c r="B146">
        <v>2770</v>
      </c>
      <c r="C146" s="4">
        <v>7</v>
      </c>
      <c r="D146" s="2">
        <v>4</v>
      </c>
      <c r="F146" s="2">
        <f t="shared" si="4"/>
        <v>7</v>
      </c>
      <c r="G146" s="45">
        <f t="shared" si="5"/>
        <v>630.28111390284755</v>
      </c>
    </row>
    <row r="147" spans="1:7" x14ac:dyDescent="0.25">
      <c r="A147" t="s">
        <v>147</v>
      </c>
      <c r="B147">
        <v>2780</v>
      </c>
      <c r="C147" s="2">
        <v>0</v>
      </c>
      <c r="D147" s="2">
        <v>0</v>
      </c>
      <c r="F147" s="2">
        <f t="shared" si="4"/>
        <v>0</v>
      </c>
      <c r="G147" s="45">
        <f t="shared" si="5"/>
        <v>0</v>
      </c>
    </row>
    <row r="148" spans="1:7" x14ac:dyDescent="0.25">
      <c r="A148" t="s">
        <v>148</v>
      </c>
      <c r="B148">
        <v>2790</v>
      </c>
      <c r="C148" s="4">
        <v>52</v>
      </c>
      <c r="D148" s="2">
        <v>41</v>
      </c>
      <c r="F148" s="2">
        <f t="shared" si="4"/>
        <v>52</v>
      </c>
      <c r="G148" s="45">
        <f t="shared" si="5"/>
        <v>4682.0882747068672</v>
      </c>
    </row>
    <row r="149" spans="1:7" x14ac:dyDescent="0.25">
      <c r="A149" t="s">
        <v>149</v>
      </c>
      <c r="B149">
        <v>2800</v>
      </c>
      <c r="C149" s="4">
        <v>52</v>
      </c>
      <c r="D149" s="2">
        <v>49</v>
      </c>
      <c r="F149" s="2">
        <f t="shared" si="4"/>
        <v>52</v>
      </c>
      <c r="G149" s="45">
        <f t="shared" si="5"/>
        <v>4682.0882747068672</v>
      </c>
    </row>
    <row r="150" spans="1:7" x14ac:dyDescent="0.25">
      <c r="A150" t="s">
        <v>150</v>
      </c>
      <c r="B150">
        <v>2810</v>
      </c>
      <c r="C150" s="4">
        <v>138</v>
      </c>
      <c r="D150" s="2">
        <v>116</v>
      </c>
      <c r="F150" s="2">
        <f t="shared" si="4"/>
        <v>138</v>
      </c>
      <c r="G150" s="45">
        <f t="shared" si="5"/>
        <v>12425.541959798995</v>
      </c>
    </row>
    <row r="151" spans="1:7" x14ac:dyDescent="0.25">
      <c r="A151" t="s">
        <v>151</v>
      </c>
      <c r="B151">
        <v>2820</v>
      </c>
      <c r="C151" s="4">
        <v>10</v>
      </c>
      <c r="D151" s="2">
        <v>8</v>
      </c>
      <c r="F151" s="2">
        <f t="shared" si="4"/>
        <v>10</v>
      </c>
      <c r="G151" s="45">
        <f t="shared" si="5"/>
        <v>900.40159128978212</v>
      </c>
    </row>
    <row r="152" spans="1:7" x14ac:dyDescent="0.25">
      <c r="A152" t="s">
        <v>152</v>
      </c>
      <c r="B152">
        <v>2830</v>
      </c>
      <c r="C152" s="2">
        <v>0</v>
      </c>
      <c r="D152" s="2">
        <v>0</v>
      </c>
      <c r="F152" s="2">
        <f t="shared" si="4"/>
        <v>0</v>
      </c>
      <c r="G152" s="45">
        <f t="shared" si="5"/>
        <v>0</v>
      </c>
    </row>
    <row r="153" spans="1:7" x14ac:dyDescent="0.25">
      <c r="A153" t="s">
        <v>153</v>
      </c>
      <c r="B153">
        <v>2840</v>
      </c>
      <c r="C153" s="4">
        <v>11</v>
      </c>
      <c r="D153" s="2">
        <v>0</v>
      </c>
      <c r="F153" s="2">
        <f t="shared" si="4"/>
        <v>11</v>
      </c>
      <c r="G153" s="45">
        <f t="shared" si="5"/>
        <v>990.44175041876042</v>
      </c>
    </row>
    <row r="154" spans="1:7" x14ac:dyDescent="0.25">
      <c r="A154" t="s">
        <v>154</v>
      </c>
      <c r="B154">
        <v>2862</v>
      </c>
      <c r="C154" s="4">
        <v>11</v>
      </c>
      <c r="D154" s="2">
        <v>4</v>
      </c>
      <c r="F154" s="2">
        <f t="shared" si="4"/>
        <v>11</v>
      </c>
      <c r="G154" s="45">
        <f t="shared" si="5"/>
        <v>990.44175041876042</v>
      </c>
    </row>
    <row r="155" spans="1:7" x14ac:dyDescent="0.25">
      <c r="A155" t="s">
        <v>155</v>
      </c>
      <c r="B155">
        <v>2865</v>
      </c>
      <c r="C155" s="2">
        <v>10</v>
      </c>
      <c r="D155" s="4">
        <v>11</v>
      </c>
      <c r="F155" s="2">
        <f t="shared" si="4"/>
        <v>11</v>
      </c>
      <c r="G155" s="45">
        <f t="shared" si="5"/>
        <v>990.44175041876042</v>
      </c>
    </row>
    <row r="156" spans="1:7" x14ac:dyDescent="0.25">
      <c r="A156" t="s">
        <v>156</v>
      </c>
      <c r="B156">
        <v>3000</v>
      </c>
      <c r="C156" s="2">
        <v>16</v>
      </c>
      <c r="D156" s="4">
        <v>18</v>
      </c>
      <c r="F156" s="2">
        <f t="shared" si="4"/>
        <v>18</v>
      </c>
      <c r="G156" s="45">
        <f t="shared" si="5"/>
        <v>1620.7228643216079</v>
      </c>
    </row>
    <row r="157" spans="1:7" x14ac:dyDescent="0.25">
      <c r="A157" t="s">
        <v>157</v>
      </c>
      <c r="B157">
        <v>3010</v>
      </c>
      <c r="C157" s="2">
        <v>33</v>
      </c>
      <c r="D157" s="4">
        <v>54</v>
      </c>
      <c r="F157" s="2">
        <f t="shared" si="4"/>
        <v>54</v>
      </c>
      <c r="G157" s="45">
        <f t="shared" si="5"/>
        <v>4862.1685929648238</v>
      </c>
    </row>
    <row r="158" spans="1:7" x14ac:dyDescent="0.25">
      <c r="A158" t="s">
        <v>158</v>
      </c>
      <c r="B158">
        <v>3020</v>
      </c>
      <c r="C158" s="4">
        <v>31</v>
      </c>
      <c r="D158" s="2">
        <v>25</v>
      </c>
      <c r="F158" s="2">
        <f t="shared" si="4"/>
        <v>31</v>
      </c>
      <c r="G158" s="45">
        <f t="shared" si="5"/>
        <v>2791.2449329983247</v>
      </c>
    </row>
    <row r="159" spans="1:7" x14ac:dyDescent="0.25">
      <c r="A159" t="s">
        <v>159</v>
      </c>
      <c r="B159">
        <v>3030</v>
      </c>
      <c r="C159" s="4">
        <v>24</v>
      </c>
      <c r="D159" s="2">
        <v>19</v>
      </c>
      <c r="F159" s="2">
        <f t="shared" si="4"/>
        <v>24</v>
      </c>
      <c r="G159" s="45">
        <f t="shared" si="5"/>
        <v>2160.9638190954774</v>
      </c>
    </row>
    <row r="160" spans="1:7" x14ac:dyDescent="0.25">
      <c r="A160" t="s">
        <v>160</v>
      </c>
      <c r="B160">
        <v>3040</v>
      </c>
      <c r="C160" s="2">
        <v>0</v>
      </c>
      <c r="D160" s="2">
        <v>0</v>
      </c>
      <c r="F160" s="2">
        <f t="shared" si="4"/>
        <v>0</v>
      </c>
      <c r="G160" s="45">
        <f t="shared" si="5"/>
        <v>0</v>
      </c>
    </row>
    <row r="161" spans="1:7" x14ac:dyDescent="0.25">
      <c r="A161" t="s">
        <v>161</v>
      </c>
      <c r="B161">
        <v>3050</v>
      </c>
      <c r="C161" s="4">
        <v>6</v>
      </c>
      <c r="D161" s="2">
        <v>6</v>
      </c>
      <c r="F161" s="2">
        <f t="shared" si="4"/>
        <v>6</v>
      </c>
      <c r="G161" s="45">
        <f t="shared" si="5"/>
        <v>540.24095477386936</v>
      </c>
    </row>
    <row r="162" spans="1:7" x14ac:dyDescent="0.25">
      <c r="A162" t="s">
        <v>162</v>
      </c>
      <c r="B162">
        <v>3060</v>
      </c>
      <c r="C162" s="2">
        <v>0</v>
      </c>
      <c r="D162" s="2">
        <v>0</v>
      </c>
      <c r="F162" s="2">
        <f t="shared" si="4"/>
        <v>0</v>
      </c>
      <c r="G162" s="45">
        <f t="shared" si="5"/>
        <v>0</v>
      </c>
    </row>
    <row r="163" spans="1:7" x14ac:dyDescent="0.25">
      <c r="A163" t="s">
        <v>163</v>
      </c>
      <c r="B163">
        <v>3070</v>
      </c>
      <c r="C163" s="2">
        <v>0</v>
      </c>
      <c r="D163" s="2">
        <v>0</v>
      </c>
      <c r="F163" s="2">
        <f t="shared" si="4"/>
        <v>0</v>
      </c>
      <c r="G163" s="45">
        <f t="shared" si="5"/>
        <v>0</v>
      </c>
    </row>
    <row r="164" spans="1:7" x14ac:dyDescent="0.25">
      <c r="A164" t="s">
        <v>164</v>
      </c>
      <c r="B164">
        <v>3080</v>
      </c>
      <c r="C164" s="4">
        <v>32</v>
      </c>
      <c r="D164" s="2">
        <v>31</v>
      </c>
      <c r="F164" s="2">
        <f t="shared" si="4"/>
        <v>32</v>
      </c>
      <c r="G164" s="45">
        <f t="shared" si="5"/>
        <v>2881.285092127303</v>
      </c>
    </row>
    <row r="165" spans="1:7" x14ac:dyDescent="0.25">
      <c r="A165" t="s">
        <v>165</v>
      </c>
      <c r="B165">
        <v>3085</v>
      </c>
      <c r="C165" s="4">
        <v>50</v>
      </c>
      <c r="D165" s="2">
        <v>34</v>
      </c>
      <c r="F165" s="2">
        <f t="shared" si="4"/>
        <v>50</v>
      </c>
      <c r="G165" s="45">
        <f t="shared" si="5"/>
        <v>4502.0079564489106</v>
      </c>
    </row>
    <row r="166" spans="1:7" x14ac:dyDescent="0.25">
      <c r="A166" t="s">
        <v>166</v>
      </c>
      <c r="B166">
        <v>3090</v>
      </c>
      <c r="C166" s="2">
        <v>185</v>
      </c>
      <c r="D166" s="4">
        <v>193</v>
      </c>
      <c r="F166" s="2">
        <f t="shared" si="4"/>
        <v>193</v>
      </c>
      <c r="G166" s="45">
        <f t="shared" si="5"/>
        <v>17377.750711892797</v>
      </c>
    </row>
    <row r="167" spans="1:7" x14ac:dyDescent="0.25">
      <c r="A167" t="s">
        <v>167</v>
      </c>
      <c r="B167">
        <v>3100</v>
      </c>
      <c r="C167" s="4">
        <v>72</v>
      </c>
      <c r="D167" s="2">
        <v>60</v>
      </c>
      <c r="F167" s="2">
        <f t="shared" si="4"/>
        <v>72</v>
      </c>
      <c r="G167" s="45">
        <f t="shared" si="5"/>
        <v>6482.8914572864314</v>
      </c>
    </row>
    <row r="168" spans="1:7" x14ac:dyDescent="0.25">
      <c r="A168" t="s">
        <v>168</v>
      </c>
      <c r="B168">
        <v>3110</v>
      </c>
      <c r="C168" s="2">
        <v>19</v>
      </c>
      <c r="D168" s="4">
        <v>22</v>
      </c>
      <c r="F168" s="2">
        <f t="shared" si="4"/>
        <v>22</v>
      </c>
      <c r="G168" s="45">
        <f t="shared" si="5"/>
        <v>1980.8835008375208</v>
      </c>
    </row>
    <row r="169" spans="1:7" x14ac:dyDescent="0.25">
      <c r="A169" t="s">
        <v>169</v>
      </c>
      <c r="B169">
        <v>3120</v>
      </c>
      <c r="C169" s="2">
        <v>484</v>
      </c>
      <c r="D169" s="4">
        <v>563</v>
      </c>
      <c r="F169" s="2">
        <f t="shared" si="4"/>
        <v>563</v>
      </c>
      <c r="G169" s="45">
        <f t="shared" si="5"/>
        <v>50692.609589614738</v>
      </c>
    </row>
    <row r="170" spans="1:7" x14ac:dyDescent="0.25">
      <c r="A170" t="s">
        <v>170</v>
      </c>
      <c r="B170">
        <v>3130</v>
      </c>
      <c r="C170" s="2">
        <v>58</v>
      </c>
      <c r="D170" s="4">
        <v>66</v>
      </c>
      <c r="F170" s="2">
        <f t="shared" si="4"/>
        <v>66</v>
      </c>
      <c r="G170" s="45">
        <f t="shared" si="5"/>
        <v>5942.6505025125625</v>
      </c>
    </row>
    <row r="171" spans="1:7" x14ac:dyDescent="0.25">
      <c r="A171" t="s">
        <v>171</v>
      </c>
      <c r="B171">
        <v>3140</v>
      </c>
      <c r="C171" s="4">
        <v>35</v>
      </c>
      <c r="D171" s="2">
        <v>33</v>
      </c>
      <c r="F171" s="2">
        <f t="shared" si="4"/>
        <v>35</v>
      </c>
      <c r="G171" s="45">
        <f t="shared" si="5"/>
        <v>3151.4055695142374</v>
      </c>
    </row>
    <row r="172" spans="1:7" x14ac:dyDescent="0.25">
      <c r="A172" t="s">
        <v>172</v>
      </c>
      <c r="B172">
        <v>3145</v>
      </c>
      <c r="C172" s="4">
        <v>40</v>
      </c>
      <c r="D172" s="2">
        <v>34</v>
      </c>
      <c r="F172" s="2">
        <f t="shared" si="4"/>
        <v>40</v>
      </c>
      <c r="G172" s="45">
        <f t="shared" si="5"/>
        <v>3601.6063651591285</v>
      </c>
    </row>
    <row r="173" spans="1:7" x14ac:dyDescent="0.25">
      <c r="A173" t="s">
        <v>173</v>
      </c>
      <c r="B173">
        <v>3146</v>
      </c>
      <c r="C173" s="4">
        <v>1</v>
      </c>
      <c r="D173" s="2">
        <v>1</v>
      </c>
      <c r="F173" s="2">
        <f t="shared" si="4"/>
        <v>1</v>
      </c>
      <c r="G173" s="45">
        <f t="shared" si="5"/>
        <v>90.040159128978217</v>
      </c>
    </row>
    <row r="174" spans="1:7" x14ac:dyDescent="0.25">
      <c r="A174" t="s">
        <v>174</v>
      </c>
      <c r="B174">
        <v>3147</v>
      </c>
      <c r="C174" s="2">
        <v>0</v>
      </c>
      <c r="D174" s="2">
        <v>0</v>
      </c>
      <c r="F174" s="2">
        <f t="shared" si="4"/>
        <v>0</v>
      </c>
      <c r="G174" s="45">
        <f t="shared" si="5"/>
        <v>0</v>
      </c>
    </row>
    <row r="175" spans="1:7" x14ac:dyDescent="0.25">
      <c r="A175" t="s">
        <v>175</v>
      </c>
      <c r="B175">
        <v>3148</v>
      </c>
      <c r="C175" s="2">
        <v>0</v>
      </c>
      <c r="D175" s="2">
        <v>0</v>
      </c>
      <c r="F175" s="2">
        <f t="shared" si="4"/>
        <v>0</v>
      </c>
      <c r="G175" s="45">
        <f t="shared" si="5"/>
        <v>0</v>
      </c>
    </row>
    <row r="176" spans="1:7" x14ac:dyDescent="0.25">
      <c r="A176" t="s">
        <v>176</v>
      </c>
      <c r="B176">
        <v>3200</v>
      </c>
      <c r="C176" s="2">
        <v>37</v>
      </c>
      <c r="D176" s="4">
        <v>41</v>
      </c>
      <c r="F176" s="2">
        <f t="shared" si="4"/>
        <v>41</v>
      </c>
      <c r="G176" s="45">
        <f t="shared" si="5"/>
        <v>3691.6465242881068</v>
      </c>
    </row>
    <row r="177" spans="1:7" x14ac:dyDescent="0.25">
      <c r="A177" t="s">
        <v>177</v>
      </c>
      <c r="B177">
        <v>3210</v>
      </c>
      <c r="C177" s="2">
        <v>9</v>
      </c>
      <c r="D177" s="4">
        <v>27</v>
      </c>
      <c r="F177" s="2">
        <f t="shared" si="4"/>
        <v>27</v>
      </c>
      <c r="G177" s="45">
        <f t="shared" si="5"/>
        <v>2431.0842964824119</v>
      </c>
    </row>
    <row r="178" spans="1:7" x14ac:dyDescent="0.25">
      <c r="A178" t="s">
        <v>178</v>
      </c>
      <c r="B178">
        <v>3220</v>
      </c>
      <c r="C178" s="2">
        <v>1</v>
      </c>
      <c r="D178" s="4">
        <v>1</v>
      </c>
      <c r="F178" s="2">
        <f t="shared" si="4"/>
        <v>1</v>
      </c>
      <c r="G178" s="45">
        <f t="shared" si="5"/>
        <v>90.040159128978217</v>
      </c>
    </row>
    <row r="179" spans="1:7" x14ac:dyDescent="0.25">
      <c r="A179" t="s">
        <v>179</v>
      </c>
      <c r="B179">
        <v>3230</v>
      </c>
      <c r="C179" s="2">
        <v>0</v>
      </c>
      <c r="D179" s="2">
        <v>0</v>
      </c>
      <c r="F179" s="2">
        <f t="shared" si="4"/>
        <v>0</v>
      </c>
      <c r="G179" s="45">
        <f t="shared" si="5"/>
        <v>0</v>
      </c>
    </row>
    <row r="180" spans="1:7" x14ac:dyDescent="0.25">
      <c r="A180" t="s">
        <v>180</v>
      </c>
      <c r="B180">
        <v>8001</v>
      </c>
      <c r="C180" s="2">
        <v>128</v>
      </c>
      <c r="D180" s="4">
        <v>139</v>
      </c>
      <c r="F180" s="2">
        <f t="shared" si="4"/>
        <v>139</v>
      </c>
      <c r="G180" s="45">
        <f t="shared" si="5"/>
        <v>12515.582118927972</v>
      </c>
    </row>
    <row r="181" spans="1:7" x14ac:dyDescent="0.25">
      <c r="A181" t="s">
        <v>181</v>
      </c>
      <c r="B181">
        <v>9000</v>
      </c>
      <c r="C181" s="2">
        <v>1</v>
      </c>
      <c r="D181" s="4">
        <v>7</v>
      </c>
      <c r="F181" s="2">
        <f t="shared" si="4"/>
        <v>7</v>
      </c>
      <c r="G181" s="45">
        <f t="shared" si="5"/>
        <v>630.28111390284755</v>
      </c>
    </row>
    <row r="182" spans="1:7" x14ac:dyDescent="0.25">
      <c r="A182" t="s">
        <v>182</v>
      </c>
      <c r="B182">
        <v>9035</v>
      </c>
      <c r="C182" s="2">
        <v>17</v>
      </c>
      <c r="D182" s="4">
        <v>18</v>
      </c>
      <c r="F182" s="2">
        <f t="shared" si="4"/>
        <v>18</v>
      </c>
      <c r="G182" s="45">
        <f t="shared" si="5"/>
        <v>1620.7228643216079</v>
      </c>
    </row>
    <row r="183" spans="1:7" x14ac:dyDescent="0.25">
      <c r="A183" t="s">
        <v>183</v>
      </c>
      <c r="B183">
        <v>9050</v>
      </c>
      <c r="C183" s="2">
        <v>0</v>
      </c>
      <c r="D183" s="2"/>
      <c r="F183" s="2">
        <f t="shared" si="4"/>
        <v>0</v>
      </c>
      <c r="G183" s="45">
        <f t="shared" si="5"/>
        <v>0</v>
      </c>
    </row>
    <row r="184" spans="1:7" x14ac:dyDescent="0.25">
      <c r="A184" t="s">
        <v>184</v>
      </c>
      <c r="B184">
        <v>9055</v>
      </c>
      <c r="C184" s="2">
        <v>0</v>
      </c>
      <c r="D184" s="2">
        <v>0</v>
      </c>
      <c r="F184" s="2">
        <f t="shared" si="4"/>
        <v>0</v>
      </c>
      <c r="G184" s="45">
        <f t="shared" si="5"/>
        <v>0</v>
      </c>
    </row>
    <row r="185" spans="1:7" x14ac:dyDescent="0.25">
      <c r="A185" t="s">
        <v>185</v>
      </c>
      <c r="B185">
        <v>9130</v>
      </c>
      <c r="C185" s="2">
        <v>0</v>
      </c>
      <c r="D185" s="2">
        <v>0</v>
      </c>
      <c r="F185" s="2">
        <f t="shared" si="4"/>
        <v>0</v>
      </c>
      <c r="G185" s="45">
        <f t="shared" si="5"/>
        <v>0</v>
      </c>
    </row>
    <row r="186" spans="1:7" x14ac:dyDescent="0.25">
      <c r="A186" t="s">
        <v>186</v>
      </c>
      <c r="B186">
        <v>9170</v>
      </c>
      <c r="C186" s="4">
        <v>93</v>
      </c>
      <c r="D186" s="2">
        <v>41</v>
      </c>
      <c r="F186" s="2">
        <f t="shared" si="4"/>
        <v>93</v>
      </c>
      <c r="G186" s="45">
        <f t="shared" si="5"/>
        <v>8373.734798994974</v>
      </c>
    </row>
    <row r="187" spans="1:7" x14ac:dyDescent="0.25">
      <c r="A187" t="s">
        <v>187</v>
      </c>
      <c r="B187">
        <v>9175</v>
      </c>
      <c r="C187" s="4">
        <v>22</v>
      </c>
      <c r="D187" s="2">
        <v>18</v>
      </c>
      <c r="F187" s="2">
        <f t="shared" si="4"/>
        <v>22</v>
      </c>
      <c r="G187" s="45">
        <f t="shared" si="5"/>
        <v>1980.8835008375208</v>
      </c>
    </row>
    <row r="188" spans="1:7" x14ac:dyDescent="0.25">
      <c r="A188" t="s">
        <v>631</v>
      </c>
      <c r="C188" s="2">
        <f>SUM(C2:C187)</f>
        <v>21420</v>
      </c>
      <c r="D188" s="2">
        <f>SUM(D2:D187)</f>
        <v>22218</v>
      </c>
      <c r="F188" s="2">
        <f>SUM(F2:F187)</f>
        <v>23880</v>
      </c>
      <c r="G188" s="46">
        <f>SUM(G2:G187)</f>
        <v>2150159.0000000009</v>
      </c>
    </row>
    <row r="189" spans="1:7" x14ac:dyDescent="0.25">
      <c r="D189" s="1" t="s">
        <v>630</v>
      </c>
      <c r="F189" s="43">
        <v>2150159</v>
      </c>
    </row>
    <row r="190" spans="1:7" x14ac:dyDescent="0.25">
      <c r="D190" s="1" t="s">
        <v>629</v>
      </c>
      <c r="F190" s="43">
        <f>F189/F188</f>
        <v>90.040159128978217</v>
      </c>
    </row>
    <row r="192" spans="1:7" x14ac:dyDescent="0.25">
      <c r="F192" s="48">
        <f>'Title I Funding'!D201</f>
        <v>4300318</v>
      </c>
    </row>
    <row r="193" spans="6:6" x14ac:dyDescent="0.25">
      <c r="F193" s="48">
        <f>F192/2</f>
        <v>2150159</v>
      </c>
    </row>
    <row r="194" spans="6:6" x14ac:dyDescent="0.25">
      <c r="F194" s="48">
        <f>F189-F193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C85AE-6AF8-4874-9FF6-28C95FD49AFC}">
  <dimension ref="A1:P202"/>
  <sheetViews>
    <sheetView topLeftCell="A177" workbookViewId="0">
      <selection activeCell="K203" sqref="K203"/>
    </sheetView>
  </sheetViews>
  <sheetFormatPr defaultRowHeight="15" x14ac:dyDescent="0.25"/>
  <cols>
    <col min="1" max="1" width="6.7109375" customWidth="1"/>
    <col min="2" max="2" width="10.7109375" customWidth="1"/>
    <col min="3" max="3" width="25.5703125" customWidth="1"/>
    <col min="4" max="4" width="17.7109375" customWidth="1"/>
    <col min="5" max="5" width="15.5703125" hidden="1" customWidth="1"/>
    <col min="6" max="6" width="14.7109375" hidden="1" customWidth="1"/>
    <col min="7" max="7" width="13" hidden="1" customWidth="1"/>
    <col min="8" max="8" width="15.7109375" hidden="1" customWidth="1"/>
    <col min="9" max="9" width="14" hidden="1" customWidth="1"/>
    <col min="10" max="10" width="15.42578125" style="39" customWidth="1"/>
    <col min="11" max="11" width="14.5703125" style="9" customWidth="1"/>
  </cols>
  <sheetData>
    <row r="1" spans="1:16" ht="20.25" x14ac:dyDescent="0.3">
      <c r="A1" s="6" t="s">
        <v>190</v>
      </c>
      <c r="B1" s="7"/>
      <c r="C1" s="8"/>
      <c r="D1" s="8"/>
      <c r="E1" s="8"/>
      <c r="F1" s="8"/>
      <c r="G1" s="8"/>
      <c r="H1" s="8"/>
      <c r="I1" s="8"/>
    </row>
    <row r="2" spans="1:16" ht="20.25" x14ac:dyDescent="0.3">
      <c r="A2" s="10" t="s">
        <v>191</v>
      </c>
      <c r="B2" s="7"/>
      <c r="C2" s="8"/>
      <c r="D2" s="8"/>
      <c r="E2" s="8"/>
      <c r="F2" s="8"/>
      <c r="G2" s="8"/>
      <c r="H2" s="8"/>
      <c r="I2" s="8"/>
    </row>
    <row r="3" spans="1:16" ht="15.75" x14ac:dyDescent="0.25">
      <c r="A3" s="11" t="s">
        <v>192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/>
      <c r="B4" s="8"/>
      <c r="C4" s="12"/>
      <c r="D4" s="7"/>
      <c r="E4" s="7"/>
      <c r="F4" s="63"/>
      <c r="G4" s="63"/>
      <c r="H4" s="13"/>
      <c r="I4" s="7" t="s">
        <v>193</v>
      </c>
    </row>
    <row r="5" spans="1:16" ht="15.75" x14ac:dyDescent="0.25">
      <c r="C5" s="14"/>
      <c r="D5" s="13"/>
      <c r="E5" s="13"/>
      <c r="I5" s="13"/>
    </row>
    <row r="6" spans="1:16" x14ac:dyDescent="0.25">
      <c r="A6" s="13"/>
      <c r="D6" s="15" t="s">
        <v>194</v>
      </c>
      <c r="E6" s="15" t="s">
        <v>195</v>
      </c>
      <c r="F6" s="15" t="s">
        <v>196</v>
      </c>
      <c r="G6" s="15" t="s">
        <v>196</v>
      </c>
      <c r="H6" s="15" t="s">
        <v>197</v>
      </c>
      <c r="I6" s="15" t="s">
        <v>198</v>
      </c>
    </row>
    <row r="7" spans="1:16" x14ac:dyDescent="0.25">
      <c r="A7" s="16" t="s">
        <v>199</v>
      </c>
      <c r="B7" s="17"/>
      <c r="C7" s="13"/>
      <c r="D7" s="15"/>
      <c r="E7" s="15" t="s">
        <v>200</v>
      </c>
      <c r="F7" s="15" t="s">
        <v>201</v>
      </c>
      <c r="G7" s="18"/>
      <c r="H7" s="18"/>
      <c r="I7" s="15" t="s">
        <v>202</v>
      </c>
    </row>
    <row r="8" spans="1:16" ht="38.25" x14ac:dyDescent="0.25">
      <c r="A8" s="16" t="s">
        <v>203</v>
      </c>
      <c r="B8" s="13" t="s">
        <v>204</v>
      </c>
      <c r="C8" s="19" t="s">
        <v>205</v>
      </c>
      <c r="D8" s="15"/>
      <c r="E8" s="20" t="s">
        <v>206</v>
      </c>
      <c r="F8" s="21"/>
      <c r="G8" s="22" t="s">
        <v>207</v>
      </c>
      <c r="H8" s="22" t="s">
        <v>208</v>
      </c>
      <c r="I8" s="22" t="s">
        <v>209</v>
      </c>
    </row>
    <row r="9" spans="1:16" ht="45" x14ac:dyDescent="0.25">
      <c r="A9" s="17"/>
      <c r="B9" s="17"/>
      <c r="C9" s="13"/>
      <c r="D9" s="15"/>
      <c r="E9" s="15"/>
      <c r="F9" s="15"/>
      <c r="G9" s="15"/>
      <c r="H9" s="23" t="s">
        <v>210</v>
      </c>
      <c r="I9" s="15"/>
      <c r="J9" s="39" t="s">
        <v>626</v>
      </c>
      <c r="K9" s="42" t="s">
        <v>627</v>
      </c>
    </row>
    <row r="10" spans="1:16" x14ac:dyDescent="0.25">
      <c r="A10" s="24"/>
      <c r="B10" s="24"/>
      <c r="D10" s="19"/>
      <c r="E10" s="19"/>
      <c r="I10" s="19"/>
    </row>
    <row r="11" spans="1:16" x14ac:dyDescent="0.25">
      <c r="A11" s="24" t="s">
        <v>211</v>
      </c>
      <c r="B11" s="24" t="s">
        <v>212</v>
      </c>
      <c r="C11" t="s">
        <v>213</v>
      </c>
      <c r="D11" s="25">
        <v>1148376.248477834</v>
      </c>
      <c r="E11" s="26">
        <v>189958.7808045299</v>
      </c>
      <c r="F11" s="25">
        <v>194910.13055376048</v>
      </c>
      <c r="G11" s="25">
        <v>0</v>
      </c>
      <c r="H11" s="25">
        <v>82947.864591167323</v>
      </c>
      <c r="I11" s="26">
        <v>0</v>
      </c>
      <c r="J11" s="40">
        <f>D11/D199</f>
        <v>8.5127329589009971E-3</v>
      </c>
      <c r="K11" s="9">
        <f>J11*$D$202</f>
        <v>18303.729386177609</v>
      </c>
      <c r="P11" s="9"/>
    </row>
    <row r="12" spans="1:16" x14ac:dyDescent="0.25">
      <c r="A12" s="24" t="s">
        <v>214</v>
      </c>
      <c r="B12" s="24" t="s">
        <v>212</v>
      </c>
      <c r="C12" t="s">
        <v>215</v>
      </c>
      <c r="D12" s="25">
        <v>4429632.7832192061</v>
      </c>
      <c r="E12" s="26">
        <v>846465.98034049617</v>
      </c>
      <c r="F12" s="25">
        <v>508547.24418595375</v>
      </c>
      <c r="G12" s="25">
        <v>77530</v>
      </c>
      <c r="H12" s="25">
        <v>318246.56615790317</v>
      </c>
      <c r="I12" s="26">
        <v>0</v>
      </c>
      <c r="J12" s="40">
        <f>D12/D199</f>
        <v>3.283617284798479E-2</v>
      </c>
      <c r="K12" s="9">
        <f t="shared" ref="K12:K75" si="0">J12*$D$202</f>
        <v>70602.992574650125</v>
      </c>
      <c r="P12" s="9"/>
    </row>
    <row r="13" spans="1:16" x14ac:dyDescent="0.25">
      <c r="A13" s="24" t="s">
        <v>216</v>
      </c>
      <c r="B13" s="24" t="s">
        <v>212</v>
      </c>
      <c r="C13" t="s">
        <v>217</v>
      </c>
      <c r="D13" s="25">
        <v>2052336.495938505</v>
      </c>
      <c r="E13" s="26">
        <v>321895.1771674105</v>
      </c>
      <c r="F13" s="25">
        <v>226075.96361184909</v>
      </c>
      <c r="G13" s="25">
        <v>9838</v>
      </c>
      <c r="H13" s="25">
        <v>147770.79758753726</v>
      </c>
      <c r="I13" s="26">
        <v>0</v>
      </c>
      <c r="J13" s="40">
        <f>D13/D199</f>
        <v>1.5213648449180999E-2</v>
      </c>
      <c r="K13" s="9">
        <f t="shared" si="0"/>
        <v>32711.763135842568</v>
      </c>
      <c r="P13" s="9"/>
    </row>
    <row r="14" spans="1:16" x14ac:dyDescent="0.25">
      <c r="A14" s="24" t="s">
        <v>218</v>
      </c>
      <c r="B14" s="24" t="s">
        <v>212</v>
      </c>
      <c r="C14" t="s">
        <v>219</v>
      </c>
      <c r="D14" s="25">
        <v>1270030.7992178611</v>
      </c>
      <c r="E14" s="26">
        <v>293826.73393523623</v>
      </c>
      <c r="F14" s="25">
        <v>171942.11299394461</v>
      </c>
      <c r="G14" s="25">
        <v>0</v>
      </c>
      <c r="H14" s="25">
        <v>91671.704841307699</v>
      </c>
      <c r="I14" s="26">
        <v>0</v>
      </c>
      <c r="J14" s="40">
        <f>D14/D199</f>
        <v>9.4145390569090499E-3</v>
      </c>
      <c r="K14" s="9">
        <f t="shared" si="0"/>
        <v>20242.755884064507</v>
      </c>
      <c r="P14" s="9"/>
    </row>
    <row r="15" spans="1:16" x14ac:dyDescent="0.25">
      <c r="A15" s="24" t="s">
        <v>220</v>
      </c>
      <c r="B15" s="24" t="s">
        <v>212</v>
      </c>
      <c r="C15" t="s">
        <v>221</v>
      </c>
      <c r="D15" s="25">
        <v>85849.118912654463</v>
      </c>
      <c r="E15" s="26">
        <v>19312.81103419435</v>
      </c>
      <c r="F15" s="25">
        <v>9752.5736100141221</v>
      </c>
      <c r="G15" s="25">
        <v>234</v>
      </c>
      <c r="H15" s="25">
        <v>10000</v>
      </c>
      <c r="I15" s="26">
        <v>0</v>
      </c>
      <c r="J15" s="40">
        <f>D15/D199</f>
        <v>6.3638604945813687E-4</v>
      </c>
      <c r="K15" s="9">
        <f t="shared" si="0"/>
        <v>1368.331191716858</v>
      </c>
      <c r="P15" s="9"/>
    </row>
    <row r="16" spans="1:16" x14ac:dyDescent="0.25">
      <c r="A16" s="24" t="s">
        <v>222</v>
      </c>
      <c r="B16" s="24" t="s">
        <v>212</v>
      </c>
      <c r="C16" t="s">
        <v>223</v>
      </c>
      <c r="D16" s="25">
        <v>61106.849661868982</v>
      </c>
      <c r="E16" s="26">
        <v>15584.677909848224</v>
      </c>
      <c r="F16" s="25">
        <v>5724.3366841387233</v>
      </c>
      <c r="G16" s="25">
        <v>0</v>
      </c>
      <c r="H16" s="25">
        <v>10000</v>
      </c>
      <c r="I16" s="26">
        <v>0</v>
      </c>
      <c r="J16" s="40">
        <f>D16/D199</f>
        <v>4.5297548936657666E-4</v>
      </c>
      <c r="K16" s="9">
        <f t="shared" si="0"/>
        <v>973.96932524094905</v>
      </c>
      <c r="P16" s="9"/>
    </row>
    <row r="17" spans="1:16" x14ac:dyDescent="0.25">
      <c r="A17" s="24" t="s">
        <v>224</v>
      </c>
      <c r="B17" s="24" t="s">
        <v>212</v>
      </c>
      <c r="C17" t="s">
        <v>225</v>
      </c>
      <c r="D17" s="25">
        <v>2558734.6557778646</v>
      </c>
      <c r="E17" s="26">
        <v>394251.19994868338</v>
      </c>
      <c r="F17" s="25">
        <v>226429.31772815392</v>
      </c>
      <c r="G17" s="25">
        <v>0</v>
      </c>
      <c r="H17" s="25">
        <v>202029.05067613939</v>
      </c>
      <c r="I17" s="26">
        <v>0</v>
      </c>
      <c r="J17" s="40">
        <f>D17/D199</f>
        <v>1.8967498558241782E-2</v>
      </c>
      <c r="K17" s="9">
        <f t="shared" si="0"/>
        <v>40783.137732490592</v>
      </c>
      <c r="P17" s="9"/>
    </row>
    <row r="18" spans="1:16" x14ac:dyDescent="0.25">
      <c r="A18" s="24" t="s">
        <v>226</v>
      </c>
      <c r="B18" s="24" t="s">
        <v>227</v>
      </c>
      <c r="C18" t="s">
        <v>228</v>
      </c>
      <c r="D18" s="25">
        <v>830060.94945480931</v>
      </c>
      <c r="E18" s="26">
        <v>130409.52118043276</v>
      </c>
      <c r="F18" s="25">
        <v>22756.005090032948</v>
      </c>
      <c r="G18" s="25">
        <v>0</v>
      </c>
      <c r="H18" s="25">
        <v>60121.494340647259</v>
      </c>
      <c r="I18" s="26">
        <v>47426.984242703882</v>
      </c>
      <c r="J18" s="40">
        <f>D18/D199</f>
        <v>6.153111588372423E-3</v>
      </c>
      <c r="K18" s="9">
        <f t="shared" si="0"/>
        <v>13230.168259743261</v>
      </c>
      <c r="P18" s="9"/>
    </row>
    <row r="19" spans="1:16" x14ac:dyDescent="0.25">
      <c r="A19" s="24" t="s">
        <v>229</v>
      </c>
      <c r="B19" s="24" t="s">
        <v>227</v>
      </c>
      <c r="C19" t="s">
        <v>230</v>
      </c>
      <c r="D19" s="25">
        <v>98015.124122965935</v>
      </c>
      <c r="E19" s="26">
        <v>13656.988382078924</v>
      </c>
      <c r="F19" s="25">
        <v>1413.4164652194379</v>
      </c>
      <c r="G19" s="25">
        <v>0</v>
      </c>
      <c r="H19" s="25">
        <v>10000</v>
      </c>
      <c r="I19" s="26">
        <v>0</v>
      </c>
      <c r="J19" s="40">
        <f>D19/D199</f>
        <v>7.2657073733308701E-4</v>
      </c>
      <c r="K19" s="9">
        <f t="shared" si="0"/>
        <v>1562.242610013373</v>
      </c>
      <c r="P19" s="9"/>
    </row>
    <row r="20" spans="1:16" x14ac:dyDescent="0.25">
      <c r="A20" s="24" t="s">
        <v>231</v>
      </c>
      <c r="B20" s="24" t="s">
        <v>232</v>
      </c>
      <c r="C20" t="s">
        <v>233</v>
      </c>
      <c r="D20" s="25">
        <v>602871.8493808849</v>
      </c>
      <c r="E20" s="26">
        <v>94629.376875673712</v>
      </c>
      <c r="F20" s="25">
        <v>20211.855452637963</v>
      </c>
      <c r="G20" s="25">
        <v>0</v>
      </c>
      <c r="H20" s="25">
        <v>43829.778136347748</v>
      </c>
      <c r="I20" s="26">
        <v>0</v>
      </c>
      <c r="J20" s="40">
        <f>D20/D199</f>
        <v>4.4689944336804314E-3</v>
      </c>
      <c r="K20" s="9">
        <f t="shared" si="0"/>
        <v>9609.0486025278824</v>
      </c>
      <c r="P20" s="9"/>
    </row>
    <row r="21" spans="1:16" x14ac:dyDescent="0.25">
      <c r="A21" s="24" t="s">
        <v>234</v>
      </c>
      <c r="B21" s="24" t="s">
        <v>232</v>
      </c>
      <c r="C21" t="s">
        <v>235</v>
      </c>
      <c r="D21" s="25">
        <v>825152.59221291309</v>
      </c>
      <c r="E21" s="26">
        <v>61557.577043070421</v>
      </c>
      <c r="F21" s="25">
        <v>31801.870467437355</v>
      </c>
      <c r="G21" s="25">
        <v>7027</v>
      </c>
      <c r="H21" s="25">
        <v>65497.022504033812</v>
      </c>
      <c r="I21" s="26">
        <v>0</v>
      </c>
      <c r="J21" s="40">
        <f>D21/D199</f>
        <v>6.1167267062203108E-3</v>
      </c>
      <c r="K21" s="9">
        <f t="shared" si="0"/>
        <v>13151.934977919957</v>
      </c>
      <c r="P21" s="9"/>
    </row>
    <row r="22" spans="1:16" x14ac:dyDescent="0.25">
      <c r="A22" s="24" t="s">
        <v>236</v>
      </c>
      <c r="B22" s="24" t="s">
        <v>232</v>
      </c>
      <c r="C22" t="s">
        <v>237</v>
      </c>
      <c r="D22" s="25">
        <v>4276856.2207325418</v>
      </c>
      <c r="E22" s="26">
        <v>822574.5502090205</v>
      </c>
      <c r="F22" s="25">
        <v>439360.50821346231</v>
      </c>
      <c r="G22" s="25">
        <v>21783</v>
      </c>
      <c r="H22" s="25">
        <v>343732.57387644041</v>
      </c>
      <c r="I22" s="26">
        <v>0</v>
      </c>
      <c r="J22" s="40">
        <f>D22/D199</f>
        <v>3.1703664159694091E-2</v>
      </c>
      <c r="K22" s="9">
        <f t="shared" si="0"/>
        <v>68167.918825943692</v>
      </c>
      <c r="P22" s="9"/>
    </row>
    <row r="23" spans="1:16" x14ac:dyDescent="0.25">
      <c r="A23" s="24" t="s">
        <v>238</v>
      </c>
      <c r="B23" s="24" t="s">
        <v>232</v>
      </c>
      <c r="C23" t="s">
        <v>239</v>
      </c>
      <c r="D23" s="25">
        <v>429742.06959376659</v>
      </c>
      <c r="E23" s="26">
        <v>192052.75200838892</v>
      </c>
      <c r="F23" s="25">
        <v>42119.810663539247</v>
      </c>
      <c r="G23" s="25">
        <v>0</v>
      </c>
      <c r="H23" s="25">
        <v>64487.807103172905</v>
      </c>
      <c r="I23" s="26">
        <v>0</v>
      </c>
      <c r="J23" s="40">
        <f>D23/D199</f>
        <v>3.1856105387987697E-3</v>
      </c>
      <c r="K23" s="9">
        <f t="shared" si="0"/>
        <v>6849.5691704930241</v>
      </c>
      <c r="P23" s="9"/>
    </row>
    <row r="24" spans="1:16" x14ac:dyDescent="0.25">
      <c r="A24" s="24" t="s">
        <v>240</v>
      </c>
      <c r="B24" s="24" t="s">
        <v>232</v>
      </c>
      <c r="C24" t="s">
        <v>15</v>
      </c>
      <c r="D24" s="25">
        <v>26476.922871780007</v>
      </c>
      <c r="E24" s="26">
        <v>5102.6412653724228</v>
      </c>
      <c r="F24" s="25">
        <v>2120.1246978291565</v>
      </c>
      <c r="G24" s="25">
        <v>0</v>
      </c>
      <c r="H24" s="25">
        <v>10000</v>
      </c>
      <c r="I24" s="26">
        <v>0</v>
      </c>
      <c r="J24" s="40">
        <f>D24/D199</f>
        <v>1.9626927523068828E-4</v>
      </c>
      <c r="K24" s="9">
        <f t="shared" si="0"/>
        <v>422.01014856074147</v>
      </c>
      <c r="P24" s="9"/>
    </row>
    <row r="25" spans="1:16" x14ac:dyDescent="0.25">
      <c r="A25" s="24" t="s">
        <v>241</v>
      </c>
      <c r="B25" s="24" t="s">
        <v>232</v>
      </c>
      <c r="C25" t="s">
        <v>242</v>
      </c>
      <c r="D25" s="25">
        <v>10443439.314848298</v>
      </c>
      <c r="E25" s="26">
        <v>1286424.9370963827</v>
      </c>
      <c r="F25" s="25">
        <v>1105362.3466248615</v>
      </c>
      <c r="G25" s="25">
        <v>141475</v>
      </c>
      <c r="H25" s="25">
        <v>820121.2493737652</v>
      </c>
      <c r="I25" s="26">
        <v>0</v>
      </c>
      <c r="J25" s="40">
        <f>D25/D199</f>
        <v>7.7415577148718384E-2</v>
      </c>
      <c r="K25" s="9">
        <f t="shared" si="0"/>
        <v>166455.79994651116</v>
      </c>
      <c r="P25" s="9"/>
    </row>
    <row r="26" spans="1:16" x14ac:dyDescent="0.25">
      <c r="A26" s="24" t="s">
        <v>243</v>
      </c>
      <c r="B26" s="24" t="s">
        <v>232</v>
      </c>
      <c r="C26" t="s">
        <v>244</v>
      </c>
      <c r="D26" s="25">
        <v>375721.36724787176</v>
      </c>
      <c r="E26" s="26">
        <v>7908.526097048516</v>
      </c>
      <c r="F26" s="25">
        <v>24028.079908730444</v>
      </c>
      <c r="G26" s="25">
        <v>0</v>
      </c>
      <c r="H26" s="25">
        <v>28619.043376990958</v>
      </c>
      <c r="I26" s="26">
        <v>0</v>
      </c>
      <c r="J26" s="40">
        <f>D26/D199</f>
        <v>2.7851635477255687E-3</v>
      </c>
      <c r="K26" s="9">
        <f t="shared" si="0"/>
        <v>5988.5444686140609</v>
      </c>
      <c r="P26" s="9"/>
    </row>
    <row r="27" spans="1:16" x14ac:dyDescent="0.25">
      <c r="A27" s="24" t="s">
        <v>245</v>
      </c>
      <c r="B27" s="24" t="s">
        <v>246</v>
      </c>
      <c r="C27" t="s">
        <v>247</v>
      </c>
      <c r="D27" s="25">
        <v>365454.11233018513</v>
      </c>
      <c r="E27" s="26">
        <v>66872.020221895888</v>
      </c>
      <c r="F27" s="25">
        <v>6077.6908004435836</v>
      </c>
      <c r="G27" s="25">
        <v>0</v>
      </c>
      <c r="H27" s="25">
        <v>26804.567012053401</v>
      </c>
      <c r="I27" s="26">
        <v>33702.394624524168</v>
      </c>
      <c r="J27" s="40">
        <f>D27/D199</f>
        <v>2.7090539978710843E-3</v>
      </c>
      <c r="K27" s="9">
        <f t="shared" si="0"/>
        <v>5824.8968350084924</v>
      </c>
      <c r="P27" s="9"/>
    </row>
    <row r="28" spans="1:16" x14ac:dyDescent="0.25">
      <c r="A28" s="24" t="s">
        <v>248</v>
      </c>
      <c r="B28" s="24" t="s">
        <v>249</v>
      </c>
      <c r="C28" t="s">
        <v>250</v>
      </c>
      <c r="D28" s="25">
        <v>42880.807730025088</v>
      </c>
      <c r="E28" s="26">
        <v>4868.2207942134009</v>
      </c>
      <c r="F28" s="25">
        <v>353.35411630485947</v>
      </c>
      <c r="G28" s="25">
        <v>0</v>
      </c>
      <c r="H28" s="25">
        <v>10000</v>
      </c>
      <c r="I28" s="26">
        <v>0</v>
      </c>
      <c r="J28" s="40">
        <f>D28/D199</f>
        <v>3.1786870004628717E-4</v>
      </c>
      <c r="K28" s="9">
        <f t="shared" si="0"/>
        <v>683.46824622282475</v>
      </c>
      <c r="P28" s="9"/>
    </row>
    <row r="29" spans="1:16" x14ac:dyDescent="0.25">
      <c r="A29" s="27" t="s">
        <v>251</v>
      </c>
      <c r="B29" s="24" t="s">
        <v>249</v>
      </c>
      <c r="C29" t="s">
        <v>252</v>
      </c>
      <c r="D29" s="25">
        <v>9678.7258643465248</v>
      </c>
      <c r="E29" s="26">
        <v>1882.2246767106112</v>
      </c>
      <c r="F29" s="25">
        <v>0</v>
      </c>
      <c r="G29" s="25">
        <v>0</v>
      </c>
      <c r="H29" s="25">
        <v>10000</v>
      </c>
      <c r="I29" s="26">
        <v>0</v>
      </c>
      <c r="J29" s="40">
        <f>D29/D199</f>
        <v>7.1746876317583941E-5</v>
      </c>
      <c r="K29" s="9">
        <f t="shared" si="0"/>
        <v>154.26719183613997</v>
      </c>
      <c r="P29" s="9"/>
    </row>
    <row r="30" spans="1:16" x14ac:dyDescent="0.25">
      <c r="A30" s="24" t="s">
        <v>253</v>
      </c>
      <c r="B30" s="24" t="s">
        <v>249</v>
      </c>
      <c r="C30" t="s">
        <v>254</v>
      </c>
      <c r="D30" s="25">
        <v>117282.96380464926</v>
      </c>
      <c r="E30" s="26">
        <v>19778.957468920016</v>
      </c>
      <c r="F30" s="25">
        <v>0</v>
      </c>
      <c r="G30" s="25">
        <v>0</v>
      </c>
      <c r="H30" s="25">
        <v>10000</v>
      </c>
      <c r="I30" s="26">
        <v>0</v>
      </c>
      <c r="J30" s="40">
        <f>D30/D199</f>
        <v>8.6940020992318657E-4</v>
      </c>
      <c r="K30" s="9">
        <f t="shared" si="0"/>
        <v>1869.3486859682289</v>
      </c>
      <c r="P30" s="9"/>
    </row>
    <row r="31" spans="1:16" x14ac:dyDescent="0.25">
      <c r="A31" s="24" t="s">
        <v>255</v>
      </c>
      <c r="B31" s="24" t="s">
        <v>249</v>
      </c>
      <c r="C31" t="s">
        <v>256</v>
      </c>
      <c r="D31" s="25">
        <v>15387.474003942702</v>
      </c>
      <c r="E31" s="26">
        <v>2684.5983688697602</v>
      </c>
      <c r="F31" s="25">
        <v>70.6708232609719</v>
      </c>
      <c r="G31" s="25">
        <v>0</v>
      </c>
      <c r="H31" s="25">
        <v>10000</v>
      </c>
      <c r="I31" s="26">
        <v>0</v>
      </c>
      <c r="J31" s="40">
        <f>D31/D199</f>
        <v>1.1406493061940376E-4</v>
      </c>
      <c r="K31" s="9">
        <f t="shared" si="0"/>
        <v>245.25773715568658</v>
      </c>
      <c r="P31" s="9"/>
    </row>
    <row r="32" spans="1:16" x14ac:dyDescent="0.25">
      <c r="A32" s="24" t="s">
        <v>257</v>
      </c>
      <c r="B32" s="24" t="s">
        <v>249</v>
      </c>
      <c r="C32" t="s">
        <v>258</v>
      </c>
      <c r="D32" s="25">
        <v>0</v>
      </c>
      <c r="E32" s="26">
        <v>1149.4279892685686</v>
      </c>
      <c r="F32" s="25">
        <v>0</v>
      </c>
      <c r="G32" s="25">
        <v>0</v>
      </c>
      <c r="H32" s="25">
        <v>0</v>
      </c>
      <c r="I32" s="26">
        <v>0</v>
      </c>
      <c r="J32" s="40">
        <f>D32/D199</f>
        <v>0</v>
      </c>
      <c r="K32" s="9">
        <f t="shared" si="0"/>
        <v>0</v>
      </c>
      <c r="P32" s="9"/>
    </row>
    <row r="33" spans="1:16" x14ac:dyDescent="0.25">
      <c r="A33" s="24" t="s">
        <v>259</v>
      </c>
      <c r="B33" s="24" t="s">
        <v>260</v>
      </c>
      <c r="C33" t="s">
        <v>261</v>
      </c>
      <c r="D33" s="25">
        <v>592852.51771227235</v>
      </c>
      <c r="E33" s="26">
        <v>31518.056741737128</v>
      </c>
      <c r="F33" s="25">
        <v>1272.074818697494</v>
      </c>
      <c r="G33" s="25">
        <v>234</v>
      </c>
      <c r="H33" s="25">
        <v>38266.688170921756</v>
      </c>
      <c r="I33" s="26">
        <v>34250.566103356781</v>
      </c>
      <c r="J33" s="40">
        <f>D33/D199</f>
        <v>4.3947226999741544E-3</v>
      </c>
      <c r="K33" s="9">
        <f t="shared" si="0"/>
        <v>9449.3525658537274</v>
      </c>
      <c r="P33" s="9"/>
    </row>
    <row r="34" spans="1:16" x14ac:dyDescent="0.25">
      <c r="A34" s="24" t="s">
        <v>262</v>
      </c>
      <c r="B34" s="24" t="s">
        <v>260</v>
      </c>
      <c r="C34" t="s">
        <v>263</v>
      </c>
      <c r="D34" s="25">
        <v>39055.997887274061</v>
      </c>
      <c r="E34" s="26">
        <v>7411.8961528819609</v>
      </c>
      <c r="F34" s="25">
        <v>1696.0997582633254</v>
      </c>
      <c r="G34" s="25">
        <v>0</v>
      </c>
      <c r="H34" s="25">
        <v>10000</v>
      </c>
      <c r="I34" s="26">
        <v>0</v>
      </c>
      <c r="J34" s="40">
        <f>D34/D199</f>
        <v>2.895159847641023E-4</v>
      </c>
      <c r="K34" s="9">
        <f t="shared" si="0"/>
        <v>622.50540028439741</v>
      </c>
      <c r="P34" s="9"/>
    </row>
    <row r="35" spans="1:16" x14ac:dyDescent="0.25">
      <c r="A35" s="24" t="s">
        <v>264</v>
      </c>
      <c r="B35" s="24" t="s">
        <v>265</v>
      </c>
      <c r="C35" t="s">
        <v>266</v>
      </c>
      <c r="D35" s="25">
        <v>3089215.8783946605</v>
      </c>
      <c r="E35" s="26">
        <v>623651.97828171309</v>
      </c>
      <c r="F35" s="25">
        <v>300563.01132891345</v>
      </c>
      <c r="G35" s="25">
        <v>0</v>
      </c>
      <c r="H35" s="25">
        <v>222125.35346882025</v>
      </c>
      <c r="I35" s="26">
        <v>0</v>
      </c>
      <c r="J35" s="40">
        <f>D35/D199</f>
        <v>2.2899872633231424E-2</v>
      </c>
      <c r="K35" s="9">
        <f t="shared" si="0"/>
        <v>49238.367241196247</v>
      </c>
      <c r="P35" s="9"/>
    </row>
    <row r="36" spans="1:16" x14ac:dyDescent="0.25">
      <c r="A36" s="24" t="s">
        <v>267</v>
      </c>
      <c r="B36" s="24" t="s">
        <v>265</v>
      </c>
      <c r="C36" t="s">
        <v>268</v>
      </c>
      <c r="D36" s="25">
        <v>1892399.0484195817</v>
      </c>
      <c r="E36" s="26">
        <v>478290.57648681523</v>
      </c>
      <c r="F36" s="25">
        <v>195616.83878637021</v>
      </c>
      <c r="G36" s="25">
        <v>0</v>
      </c>
      <c r="H36" s="25">
        <v>136301.69319577509</v>
      </c>
      <c r="I36" s="26">
        <v>0</v>
      </c>
      <c r="J36" s="40">
        <f>D36/D199</f>
        <v>1.4028057243631856E-2</v>
      </c>
      <c r="K36" s="9">
        <f t="shared" si="0"/>
        <v>30162.553534910228</v>
      </c>
      <c r="P36" s="9"/>
    </row>
    <row r="37" spans="1:16" x14ac:dyDescent="0.25">
      <c r="A37" s="24" t="s">
        <v>269</v>
      </c>
      <c r="B37" s="24" t="s">
        <v>270</v>
      </c>
      <c r="C37" t="s">
        <v>271</v>
      </c>
      <c r="D37" s="25">
        <v>161963.2505876522</v>
      </c>
      <c r="E37" s="26">
        <v>29862.56090227099</v>
      </c>
      <c r="F37" s="25">
        <v>989.39152565360655</v>
      </c>
      <c r="G37" s="25">
        <v>0</v>
      </c>
      <c r="H37" s="25">
        <v>12540.366246801756</v>
      </c>
      <c r="I37" s="26">
        <v>0</v>
      </c>
      <c r="J37" s="40">
        <f>D37/D199</f>
        <v>1.2006081658653015E-3</v>
      </c>
      <c r="K37" s="9">
        <f t="shared" si="0"/>
        <v>2581.4984533087709</v>
      </c>
      <c r="P37" s="9"/>
    </row>
    <row r="38" spans="1:16" x14ac:dyDescent="0.25">
      <c r="A38" s="24" t="s">
        <v>272</v>
      </c>
      <c r="B38" s="24" t="s">
        <v>270</v>
      </c>
      <c r="C38" t="s">
        <v>273</v>
      </c>
      <c r="D38" s="25">
        <v>147716.67760163813</v>
      </c>
      <c r="E38" s="26">
        <v>30205.62390471348</v>
      </c>
      <c r="F38" s="25">
        <v>1554.7581117413818</v>
      </c>
      <c r="G38" s="25">
        <v>0</v>
      </c>
      <c r="H38" s="25">
        <v>11190.62914049432</v>
      </c>
      <c r="I38" s="26">
        <v>0</v>
      </c>
      <c r="J38" s="40">
        <f>D38/D199</f>
        <v>1.0950005554935416E-3</v>
      </c>
      <c r="K38" s="9">
        <f t="shared" si="0"/>
        <v>2354.4252993994378</v>
      </c>
      <c r="P38" s="9"/>
    </row>
    <row r="39" spans="1:16" x14ac:dyDescent="0.25">
      <c r="A39" s="24" t="s">
        <v>274</v>
      </c>
      <c r="B39" s="24" t="s">
        <v>275</v>
      </c>
      <c r="C39" t="s">
        <v>30</v>
      </c>
      <c r="D39" s="25">
        <v>13490.867097634786</v>
      </c>
      <c r="E39" s="26">
        <v>3079.4935784606128</v>
      </c>
      <c r="F39" s="25">
        <v>212.01246978291567</v>
      </c>
      <c r="G39" s="25">
        <v>0</v>
      </c>
      <c r="H39" s="25">
        <v>10000</v>
      </c>
      <c r="I39" s="26">
        <v>0</v>
      </c>
      <c r="J39" s="40">
        <f>D39/D199</f>
        <v>1.0000568118542499E-4</v>
      </c>
      <c r="K39" s="9">
        <f t="shared" si="0"/>
        <v>215.02811545197221</v>
      </c>
      <c r="P39" s="9"/>
    </row>
    <row r="40" spans="1:16" x14ac:dyDescent="0.25">
      <c r="A40" s="24" t="s">
        <v>276</v>
      </c>
      <c r="B40" s="24" t="s">
        <v>275</v>
      </c>
      <c r="C40" t="s">
        <v>277</v>
      </c>
      <c r="D40" s="25">
        <v>49080.366620636538</v>
      </c>
      <c r="E40" s="26">
        <v>9563.5962040170434</v>
      </c>
      <c r="F40" s="25">
        <v>282.6832930438876</v>
      </c>
      <c r="G40" s="25">
        <v>0</v>
      </c>
      <c r="H40" s="25">
        <v>10000</v>
      </c>
      <c r="I40" s="26">
        <v>0</v>
      </c>
      <c r="J40" s="40">
        <f>D40/D199</f>
        <v>3.6382505744109487E-4</v>
      </c>
      <c r="K40" s="9">
        <f t="shared" si="0"/>
        <v>782.28172168248716</v>
      </c>
      <c r="P40" s="9"/>
    </row>
    <row r="41" spans="1:16" x14ac:dyDescent="0.25">
      <c r="A41" s="24" t="s">
        <v>278</v>
      </c>
      <c r="B41" s="24" t="s">
        <v>279</v>
      </c>
      <c r="C41" t="s">
        <v>280</v>
      </c>
      <c r="D41" s="25">
        <v>96540.140521380614</v>
      </c>
      <c r="E41" s="26">
        <v>24873.076373901782</v>
      </c>
      <c r="F41" s="25">
        <v>353.35411630485947</v>
      </c>
      <c r="G41" s="25">
        <v>0</v>
      </c>
      <c r="H41" s="25">
        <v>10000</v>
      </c>
      <c r="I41" s="26">
        <v>0</v>
      </c>
      <c r="J41" s="40">
        <f>D41/D199</f>
        <v>7.1563691530768638E-4</v>
      </c>
      <c r="K41" s="9">
        <f t="shared" si="0"/>
        <v>1538.7331541810597</v>
      </c>
      <c r="P41" s="9"/>
    </row>
    <row r="42" spans="1:16" x14ac:dyDescent="0.25">
      <c r="A42" s="24" t="s">
        <v>281</v>
      </c>
      <c r="B42" s="24" t="s">
        <v>282</v>
      </c>
      <c r="C42" t="s">
        <v>283</v>
      </c>
      <c r="D42" s="25">
        <v>297934.18661262339</v>
      </c>
      <c r="E42" s="26">
        <v>43835.615692341518</v>
      </c>
      <c r="F42" s="25">
        <v>0</v>
      </c>
      <c r="G42" s="25">
        <v>0</v>
      </c>
      <c r="H42" s="25">
        <v>21962.717347751859</v>
      </c>
      <c r="I42" s="26">
        <v>0</v>
      </c>
      <c r="J42" s="40">
        <f>D42/D199</f>
        <v>2.2085393818640909E-3</v>
      </c>
      <c r="K42" s="9">
        <f t="shared" si="0"/>
        <v>4748.7108287695119</v>
      </c>
      <c r="P42" s="9"/>
    </row>
    <row r="43" spans="1:16" x14ac:dyDescent="0.25">
      <c r="A43" s="27" t="s">
        <v>284</v>
      </c>
      <c r="B43" s="24" t="s">
        <v>282</v>
      </c>
      <c r="C43" t="s">
        <v>34</v>
      </c>
      <c r="D43" s="25">
        <v>74634.677611990293</v>
      </c>
      <c r="E43" s="26">
        <v>13626.108040775864</v>
      </c>
      <c r="F43" s="25">
        <v>212.01246978291567</v>
      </c>
      <c r="G43" s="25">
        <v>0</v>
      </c>
      <c r="H43" s="25">
        <v>10000</v>
      </c>
      <c r="I43" s="26">
        <v>0</v>
      </c>
      <c r="J43" s="40">
        <f>D43/D199</f>
        <v>5.5325515555262157E-4</v>
      </c>
      <c r="K43" s="9">
        <f t="shared" si="0"/>
        <v>1189.5865520078692</v>
      </c>
      <c r="P43" s="9"/>
    </row>
    <row r="44" spans="1:16" x14ac:dyDescent="0.25">
      <c r="A44" s="24" t="s">
        <v>285</v>
      </c>
      <c r="B44" s="24" t="s">
        <v>282</v>
      </c>
      <c r="C44" t="s">
        <v>286</v>
      </c>
      <c r="D44" s="25">
        <v>144710.10257989107</v>
      </c>
      <c r="E44" s="26">
        <v>21165.405656590709</v>
      </c>
      <c r="F44" s="25">
        <v>1201.4039954365223</v>
      </c>
      <c r="G44" s="25">
        <v>0</v>
      </c>
      <c r="H44" s="25">
        <v>10975.027833101933</v>
      </c>
      <c r="I44" s="26">
        <v>3674.7791729149844</v>
      </c>
      <c r="J44" s="40">
        <f>D44/D199</f>
        <v>1.0727132865649481E-3</v>
      </c>
      <c r="K44" s="9">
        <f t="shared" si="0"/>
        <v>2306.5041275272024</v>
      </c>
      <c r="P44" s="9"/>
    </row>
    <row r="45" spans="1:16" x14ac:dyDescent="0.25">
      <c r="A45" s="24" t="s">
        <v>287</v>
      </c>
      <c r="B45" s="24" t="s">
        <v>288</v>
      </c>
      <c r="C45" s="28" t="s">
        <v>289</v>
      </c>
      <c r="D45" s="25">
        <v>158545.42442984268</v>
      </c>
      <c r="E45" s="26">
        <v>21043.619011382081</v>
      </c>
      <c r="F45" s="25">
        <v>70.6708232609719</v>
      </c>
      <c r="G45" s="25">
        <v>0</v>
      </c>
      <c r="H45" s="25">
        <v>11967.157900526878</v>
      </c>
      <c r="I45" s="26">
        <v>3979.3188833775516</v>
      </c>
      <c r="J45" s="40">
        <f>D45/D199</f>
        <v>1.175272356787097E-3</v>
      </c>
      <c r="K45" s="9">
        <f t="shared" si="0"/>
        <v>2527.0224353969879</v>
      </c>
      <c r="P45" s="9"/>
    </row>
    <row r="46" spans="1:16" x14ac:dyDescent="0.25">
      <c r="A46" s="24" t="s">
        <v>290</v>
      </c>
      <c r="B46" s="24" t="s">
        <v>288</v>
      </c>
      <c r="C46" t="s">
        <v>37</v>
      </c>
      <c r="D46" s="25">
        <v>168940.04502384912</v>
      </c>
      <c r="E46" s="26">
        <v>18600.824932162588</v>
      </c>
      <c r="F46" s="25">
        <v>2049.4538745681848</v>
      </c>
      <c r="G46" s="25">
        <v>0</v>
      </c>
      <c r="H46" s="25">
        <v>12712.555495366669</v>
      </c>
      <c r="I46" s="26">
        <v>0</v>
      </c>
      <c r="J46" s="40">
        <f>D46/D199</f>
        <v>1.2523260484174823E-3</v>
      </c>
      <c r="K46" s="9">
        <f t="shared" si="0"/>
        <v>2692.7001239392853</v>
      </c>
      <c r="P46" s="9"/>
    </row>
    <row r="47" spans="1:16" x14ac:dyDescent="0.25">
      <c r="A47" s="24" t="s">
        <v>291</v>
      </c>
      <c r="B47" s="24" t="s">
        <v>292</v>
      </c>
      <c r="C47" t="s">
        <v>293</v>
      </c>
      <c r="D47" s="25">
        <v>233026.50733442951</v>
      </c>
      <c r="E47" s="26">
        <v>30684.794138084071</v>
      </c>
      <c r="F47" s="25">
        <v>70.6708232609719</v>
      </c>
      <c r="G47" s="25">
        <v>0</v>
      </c>
      <c r="H47" s="25">
        <v>17308.19171278107</v>
      </c>
      <c r="I47" s="26">
        <v>0</v>
      </c>
      <c r="J47" s="40">
        <f>D47/D199</f>
        <v>1.7273889388715201E-3</v>
      </c>
      <c r="K47" s="9">
        <f t="shared" si="0"/>
        <v>3714.1608734150486</v>
      </c>
      <c r="P47" s="9"/>
    </row>
    <row r="48" spans="1:16" x14ac:dyDescent="0.25">
      <c r="A48" s="24" t="s">
        <v>294</v>
      </c>
      <c r="B48" s="24" t="s">
        <v>295</v>
      </c>
      <c r="C48" t="s">
        <v>296</v>
      </c>
      <c r="D48" s="25">
        <v>120870.64278146339</v>
      </c>
      <c r="E48" s="26">
        <v>21557.285775700402</v>
      </c>
      <c r="F48" s="25">
        <v>0</v>
      </c>
      <c r="G48" s="25">
        <v>0</v>
      </c>
      <c r="H48" s="25">
        <v>10000</v>
      </c>
      <c r="I48" s="26">
        <v>0</v>
      </c>
      <c r="J48" s="40">
        <f>D48/D199</f>
        <v>8.9599511130012094E-4</v>
      </c>
      <c r="K48" s="9">
        <f t="shared" si="0"/>
        <v>1926.5319525179568</v>
      </c>
      <c r="P48" s="9"/>
    </row>
    <row r="49" spans="1:16" x14ac:dyDescent="0.25">
      <c r="A49" s="24" t="s">
        <v>297</v>
      </c>
      <c r="B49" s="24" t="s">
        <v>298</v>
      </c>
      <c r="C49" t="s">
        <v>299</v>
      </c>
      <c r="D49" s="25">
        <v>976307.79534501967</v>
      </c>
      <c r="E49" s="26">
        <v>177917.24213515804</v>
      </c>
      <c r="F49" s="25">
        <v>19222.463926984357</v>
      </c>
      <c r="G49" s="25">
        <v>0</v>
      </c>
      <c r="H49" s="25">
        <v>70608.846543028252</v>
      </c>
      <c r="I49" s="26">
        <v>96133.035269350556</v>
      </c>
      <c r="J49" s="40">
        <f>D49/D199</f>
        <v>7.2372165119940109E-3</v>
      </c>
      <c r="K49" s="9">
        <f t="shared" si="0"/>
        <v>15561.166218212531</v>
      </c>
      <c r="P49" s="9"/>
    </row>
    <row r="50" spans="1:16" x14ac:dyDescent="0.25">
      <c r="A50" s="24" t="s">
        <v>300</v>
      </c>
      <c r="B50" s="24" t="s">
        <v>301</v>
      </c>
      <c r="C50" t="s">
        <v>302</v>
      </c>
      <c r="D50" s="25">
        <v>28379746.758498631</v>
      </c>
      <c r="E50" s="26">
        <v>3167071.1664742306</v>
      </c>
      <c r="F50" s="25">
        <v>2131997.3961370001</v>
      </c>
      <c r="G50" s="25">
        <v>124846</v>
      </c>
      <c r="H50" s="25">
        <v>2063186.5910036941</v>
      </c>
      <c r="I50" s="26">
        <v>0</v>
      </c>
      <c r="J50" s="40">
        <f>D50/D199</f>
        <v>0.21037461016505704</v>
      </c>
      <c r="K50" s="9">
        <f t="shared" si="0"/>
        <v>452338.8614178889</v>
      </c>
      <c r="P50" s="9"/>
    </row>
    <row r="51" spans="1:16" x14ac:dyDescent="0.25">
      <c r="A51" s="24" t="s">
        <v>303</v>
      </c>
      <c r="B51" s="24" t="s">
        <v>304</v>
      </c>
      <c r="C51" t="s">
        <v>305</v>
      </c>
      <c r="D51" s="25">
        <v>49921.73095680515</v>
      </c>
      <c r="E51" s="26">
        <v>9180.656277166061</v>
      </c>
      <c r="F51" s="25">
        <v>0</v>
      </c>
      <c r="G51" s="25">
        <v>0</v>
      </c>
      <c r="H51" s="25">
        <v>10000</v>
      </c>
      <c r="I51" s="26">
        <v>0</v>
      </c>
      <c r="J51" s="40">
        <f>D51/D199</f>
        <v>3.7006195926176554E-4</v>
      </c>
      <c r="K51" s="9">
        <f t="shared" si="0"/>
        <v>795.69205226431848</v>
      </c>
      <c r="P51" s="9"/>
    </row>
    <row r="52" spans="1:16" x14ac:dyDescent="0.25">
      <c r="A52" s="24" t="s">
        <v>306</v>
      </c>
      <c r="B52" s="24" t="s">
        <v>307</v>
      </c>
      <c r="C52" t="s">
        <v>308</v>
      </c>
      <c r="D52" s="25">
        <v>1585587.7549496572</v>
      </c>
      <c r="E52" s="26">
        <v>602661.25839880086</v>
      </c>
      <c r="F52" s="25">
        <v>270245.2281499565</v>
      </c>
      <c r="G52" s="25">
        <v>0</v>
      </c>
      <c r="H52" s="25">
        <v>114732.09174677082</v>
      </c>
      <c r="I52" s="26">
        <v>0</v>
      </c>
      <c r="J52" s="40">
        <f>D52/D199</f>
        <v>1.1753713261381787E-2</v>
      </c>
      <c r="K52" s="9">
        <f t="shared" si="0"/>
        <v>25272.352352379403</v>
      </c>
      <c r="P52" s="9"/>
    </row>
    <row r="53" spans="1:16" x14ac:dyDescent="0.25">
      <c r="A53" s="24" t="s">
        <v>309</v>
      </c>
      <c r="B53" s="24" t="s">
        <v>310</v>
      </c>
      <c r="C53" t="s">
        <v>311</v>
      </c>
      <c r="D53" s="25">
        <v>604876.29223206628</v>
      </c>
      <c r="E53" s="26">
        <v>131872.95755149744</v>
      </c>
      <c r="F53" s="25">
        <v>152931.66153674317</v>
      </c>
      <c r="G53" s="25">
        <v>4919</v>
      </c>
      <c r="H53" s="25">
        <v>46640.361173611258</v>
      </c>
      <c r="I53" s="26">
        <v>0</v>
      </c>
      <c r="J53" s="40">
        <f>D53/D199</f>
        <v>4.4838530540551582E-3</v>
      </c>
      <c r="K53" s="9">
        <f t="shared" si="0"/>
        <v>9640.9969988541852</v>
      </c>
      <c r="P53" s="9"/>
    </row>
    <row r="54" spans="1:16" x14ac:dyDescent="0.25">
      <c r="A54" s="24" t="s">
        <v>312</v>
      </c>
      <c r="B54" s="24" t="s">
        <v>313</v>
      </c>
      <c r="C54" t="s">
        <v>314</v>
      </c>
      <c r="D54" s="25">
        <v>148106.43026480053</v>
      </c>
      <c r="E54" s="26">
        <v>39643.735592904282</v>
      </c>
      <c r="F54" s="25">
        <v>2190.7955210901287</v>
      </c>
      <c r="G54" s="25">
        <v>0</v>
      </c>
      <c r="H54" s="25">
        <v>11218.578279674175</v>
      </c>
      <c r="I54" s="26">
        <v>0</v>
      </c>
      <c r="J54" s="40">
        <f>D54/D199</f>
        <v>1.097889730836483E-3</v>
      </c>
      <c r="K54" s="9">
        <f t="shared" si="0"/>
        <v>2360.6374857656415</v>
      </c>
      <c r="P54" s="9"/>
    </row>
    <row r="55" spans="1:16" x14ac:dyDescent="0.25">
      <c r="A55" s="24" t="s">
        <v>315</v>
      </c>
      <c r="B55" s="24" t="s">
        <v>313</v>
      </c>
      <c r="C55" t="s">
        <v>316</v>
      </c>
      <c r="D55" s="25">
        <v>31610.040610422093</v>
      </c>
      <c r="E55" s="26">
        <v>6382.9170961472182</v>
      </c>
      <c r="F55" s="25">
        <v>282.6832930438876</v>
      </c>
      <c r="G55" s="25">
        <v>0</v>
      </c>
      <c r="H55" s="25">
        <v>10000</v>
      </c>
      <c r="I55" s="26">
        <v>0</v>
      </c>
      <c r="J55" s="40">
        <f>D55/D199</f>
        <v>2.3432027168204973E-4</v>
      </c>
      <c r="K55" s="9">
        <f t="shared" si="0"/>
        <v>503.82584103960437</v>
      </c>
      <c r="P55" s="9"/>
    </row>
    <row r="56" spans="1:16" x14ac:dyDescent="0.25">
      <c r="A56" s="24" t="s">
        <v>317</v>
      </c>
      <c r="B56" s="24" t="s">
        <v>313</v>
      </c>
      <c r="C56" t="s">
        <v>318</v>
      </c>
      <c r="D56" s="25">
        <v>35998.24763413921</v>
      </c>
      <c r="E56" s="26">
        <v>7448.9227931529358</v>
      </c>
      <c r="F56" s="25">
        <v>0</v>
      </c>
      <c r="G56" s="25">
        <v>0</v>
      </c>
      <c r="H56" s="25">
        <v>10000</v>
      </c>
      <c r="I56" s="26">
        <v>0</v>
      </c>
      <c r="J56" s="40">
        <f>D56/D199</f>
        <v>2.6684936187421646E-4</v>
      </c>
      <c r="K56" s="9">
        <f t="shared" si="0"/>
        <v>573.76855707810341</v>
      </c>
      <c r="P56" s="9"/>
    </row>
    <row r="57" spans="1:16" x14ac:dyDescent="0.25">
      <c r="A57" s="24" t="s">
        <v>319</v>
      </c>
      <c r="B57" s="24" t="s">
        <v>313</v>
      </c>
      <c r="C57" t="s">
        <v>320</v>
      </c>
      <c r="D57" s="25">
        <v>21581.416090313054</v>
      </c>
      <c r="E57" s="26">
        <v>5650.6273949038623</v>
      </c>
      <c r="F57" s="25">
        <v>70.6708232609719</v>
      </c>
      <c r="G57" s="25">
        <v>0</v>
      </c>
      <c r="H57" s="25">
        <v>10000</v>
      </c>
      <c r="I57" s="26">
        <v>0</v>
      </c>
      <c r="J57" s="40">
        <f>D57/D199</f>
        <v>1.599796515256039E-4</v>
      </c>
      <c r="K57" s="9">
        <f t="shared" si="0"/>
        <v>343.98168754464098</v>
      </c>
      <c r="P57" s="9"/>
    </row>
    <row r="58" spans="1:16" x14ac:dyDescent="0.25">
      <c r="A58" s="24" t="s">
        <v>321</v>
      </c>
      <c r="B58" s="24" t="s">
        <v>313</v>
      </c>
      <c r="C58" t="s">
        <v>322</v>
      </c>
      <c r="D58" s="25">
        <v>9439.7602692206401</v>
      </c>
      <c r="E58" s="26">
        <v>2792.0327403339561</v>
      </c>
      <c r="F58" s="25">
        <v>565.3665860877752</v>
      </c>
      <c r="G58" s="25">
        <v>0</v>
      </c>
      <c r="H58" s="25">
        <v>10000</v>
      </c>
      <c r="I58" s="26">
        <v>0</v>
      </c>
      <c r="J58" s="40">
        <f>D58/D199</f>
        <v>6.9975461852709824E-5</v>
      </c>
      <c r="K58" s="9">
        <f t="shared" si="0"/>
        <v>150.45836908176071</v>
      </c>
      <c r="P58" s="9"/>
    </row>
    <row r="59" spans="1:16" x14ac:dyDescent="0.25">
      <c r="A59" s="24" t="s">
        <v>323</v>
      </c>
      <c r="B59" s="24" t="s">
        <v>324</v>
      </c>
      <c r="C59" t="s">
        <v>325</v>
      </c>
      <c r="D59" s="25">
        <v>85732.745217700227</v>
      </c>
      <c r="E59" s="26">
        <v>19256.598378238323</v>
      </c>
      <c r="F59" s="25">
        <v>777.37905587069088</v>
      </c>
      <c r="G59" s="25">
        <v>0</v>
      </c>
      <c r="H59" s="25">
        <v>10000</v>
      </c>
      <c r="I59" s="26">
        <v>0</v>
      </c>
      <c r="J59" s="40">
        <f>D59/D199</f>
        <v>6.3552338951554474E-4</v>
      </c>
      <c r="K59" s="9">
        <f t="shared" si="0"/>
        <v>1366.4763356773542</v>
      </c>
      <c r="P59" s="9"/>
    </row>
    <row r="60" spans="1:16" x14ac:dyDescent="0.25">
      <c r="A60" s="24" t="s">
        <v>326</v>
      </c>
      <c r="B60" s="24" t="s">
        <v>324</v>
      </c>
      <c r="C60" t="s">
        <v>327</v>
      </c>
      <c r="D60" s="25">
        <v>4178516.4153021341</v>
      </c>
      <c r="E60" s="26">
        <v>629636.99905601004</v>
      </c>
      <c r="F60" s="25">
        <v>150175.49942956527</v>
      </c>
      <c r="G60" s="25">
        <v>6558</v>
      </c>
      <c r="H60" s="25">
        <v>300239.02706809557</v>
      </c>
      <c r="I60" s="26">
        <v>0</v>
      </c>
      <c r="J60" s="40">
        <f>D60/D199</f>
        <v>3.0974686610768843E-2</v>
      </c>
      <c r="K60" s="9">
        <f t="shared" si="0"/>
        <v>66600.501188324124</v>
      </c>
      <c r="P60" s="9"/>
    </row>
    <row r="61" spans="1:16" x14ac:dyDescent="0.25">
      <c r="A61" s="24" t="s">
        <v>328</v>
      </c>
      <c r="B61" s="24" t="s">
        <v>324</v>
      </c>
      <c r="C61" t="s">
        <v>329</v>
      </c>
      <c r="D61" s="25">
        <v>1513087.6871558982</v>
      </c>
      <c r="E61" s="26">
        <v>274070.33365898818</v>
      </c>
      <c r="F61" s="25">
        <v>13710.139712628546</v>
      </c>
      <c r="G61" s="25">
        <v>0</v>
      </c>
      <c r="H61" s="25">
        <v>109101.29912421235</v>
      </c>
      <c r="I61" s="26">
        <v>0</v>
      </c>
      <c r="J61" s="40">
        <f>D61/D199</f>
        <v>1.1216281633508475E-2</v>
      </c>
      <c r="K61" s="9">
        <f t="shared" si="0"/>
        <v>24116.788900822947</v>
      </c>
      <c r="P61" s="9"/>
    </row>
    <row r="62" spans="1:16" x14ac:dyDescent="0.25">
      <c r="A62" s="24" t="s">
        <v>330</v>
      </c>
      <c r="B62" s="24" t="s">
        <v>324</v>
      </c>
      <c r="C62" t="s">
        <v>331</v>
      </c>
      <c r="D62" s="25">
        <v>1346314.1622700789</v>
      </c>
      <c r="E62" s="26">
        <v>258249.31337805008</v>
      </c>
      <c r="F62" s="25">
        <v>27985.64601134487</v>
      </c>
      <c r="G62" s="25">
        <v>0</v>
      </c>
      <c r="H62" s="25">
        <v>97141.98005060204</v>
      </c>
      <c r="I62" s="26">
        <v>0</v>
      </c>
      <c r="J62" s="40">
        <f>D62/D199</f>
        <v>9.9800156589644941E-3</v>
      </c>
      <c r="K62" s="9">
        <f t="shared" si="0"/>
        <v>21458.620489263438</v>
      </c>
      <c r="P62" s="9"/>
    </row>
    <row r="63" spans="1:16" x14ac:dyDescent="0.25">
      <c r="A63" s="24" t="s">
        <v>332</v>
      </c>
      <c r="B63" s="24" t="s">
        <v>324</v>
      </c>
      <c r="C63" t="s">
        <v>333</v>
      </c>
      <c r="D63" s="25">
        <v>7342998.3604539726</v>
      </c>
      <c r="E63" s="26">
        <v>1152968.7152975192</v>
      </c>
      <c r="F63" s="25">
        <v>147348.66649912641</v>
      </c>
      <c r="G63" s="25">
        <v>0</v>
      </c>
      <c r="H63" s="25">
        <v>527163.83009459695</v>
      </c>
      <c r="I63" s="26">
        <v>0</v>
      </c>
      <c r="J63" s="40">
        <f>D63/D199</f>
        <v>5.4432494788226246E-2</v>
      </c>
      <c r="K63" s="9">
        <f t="shared" si="0"/>
        <v>117038.51856135776</v>
      </c>
      <c r="P63" s="9"/>
    </row>
    <row r="64" spans="1:16" x14ac:dyDescent="0.25">
      <c r="A64" s="24" t="s">
        <v>334</v>
      </c>
      <c r="B64" s="24" t="s">
        <v>324</v>
      </c>
      <c r="C64" t="s">
        <v>335</v>
      </c>
      <c r="D64" s="25">
        <v>264621.40870021679</v>
      </c>
      <c r="E64" s="26">
        <v>65148.743944414171</v>
      </c>
      <c r="F64" s="25">
        <v>10317.940196101896</v>
      </c>
      <c r="G64" s="25">
        <v>0</v>
      </c>
      <c r="H64" s="25">
        <v>21008.371609515867</v>
      </c>
      <c r="I64" s="26">
        <v>0</v>
      </c>
      <c r="J64" s="40">
        <f>D64/D199</f>
        <v>1.9615969857083187E-3</v>
      </c>
      <c r="K64" s="9">
        <f t="shared" si="0"/>
        <v>4217.7454131936129</v>
      </c>
      <c r="P64" s="9"/>
    </row>
    <row r="65" spans="1:16" x14ac:dyDescent="0.25">
      <c r="A65" s="24" t="s">
        <v>336</v>
      </c>
      <c r="B65" s="24" t="s">
        <v>324</v>
      </c>
      <c r="C65" t="s">
        <v>337</v>
      </c>
      <c r="D65" s="25">
        <v>154080.68978426268</v>
      </c>
      <c r="E65" s="26">
        <v>19403.575390945345</v>
      </c>
      <c r="F65" s="25">
        <v>424.02493956583135</v>
      </c>
      <c r="G65" s="25">
        <v>234</v>
      </c>
      <c r="H65" s="25">
        <v>12351.350226346094</v>
      </c>
      <c r="I65" s="26">
        <v>0</v>
      </c>
      <c r="J65" s="40">
        <f>D65/D199</f>
        <v>1.1421759793406336E-3</v>
      </c>
      <c r="K65" s="9">
        <f t="shared" si="0"/>
        <v>2455.8599615630774</v>
      </c>
      <c r="P65" s="9"/>
    </row>
    <row r="66" spans="1:16" x14ac:dyDescent="0.25">
      <c r="A66" s="24" t="s">
        <v>338</v>
      </c>
      <c r="B66" s="24" t="s">
        <v>324</v>
      </c>
      <c r="C66" t="s">
        <v>339</v>
      </c>
      <c r="D66" s="25">
        <v>1067828.6849018247</v>
      </c>
      <c r="E66" s="26">
        <v>335519.27494767203</v>
      </c>
      <c r="F66" s="25">
        <v>46642.743352241443</v>
      </c>
      <c r="G66" s="25">
        <v>0</v>
      </c>
      <c r="H66" s="25">
        <v>77171.803828123986</v>
      </c>
      <c r="I66" s="26">
        <v>0</v>
      </c>
      <c r="J66" s="40">
        <f>D66/D199</f>
        <v>7.9156465073817028E-3</v>
      </c>
      <c r="K66" s="9">
        <f t="shared" si="0"/>
        <v>17019.898578665336</v>
      </c>
      <c r="P66" s="9"/>
    </row>
    <row r="67" spans="1:16" x14ac:dyDescent="0.25">
      <c r="A67" s="24" t="s">
        <v>340</v>
      </c>
      <c r="B67" s="24" t="s">
        <v>324</v>
      </c>
      <c r="C67" t="s">
        <v>341</v>
      </c>
      <c r="D67" s="25">
        <v>178374.08003858582</v>
      </c>
      <c r="E67" s="26">
        <v>36658.811713667725</v>
      </c>
      <c r="F67" s="25">
        <v>10176.598549579952</v>
      </c>
      <c r="G67" s="25">
        <v>0</v>
      </c>
      <c r="H67" s="25">
        <v>13389.069558195844</v>
      </c>
      <c r="I67" s="26">
        <v>0</v>
      </c>
      <c r="J67" s="40">
        <f>D67/D199</f>
        <v>1.3222590698569493E-3</v>
      </c>
      <c r="K67" s="9">
        <f t="shared" si="0"/>
        <v>2843.0672393845484</v>
      </c>
      <c r="P67" s="9"/>
    </row>
    <row r="68" spans="1:16" x14ac:dyDescent="0.25">
      <c r="A68" s="24" t="s">
        <v>342</v>
      </c>
      <c r="B68" s="24" t="s">
        <v>324</v>
      </c>
      <c r="C68" t="s">
        <v>343</v>
      </c>
      <c r="D68" s="25">
        <v>76055.512378918385</v>
      </c>
      <c r="E68" s="26">
        <v>17529.982791488215</v>
      </c>
      <c r="F68" s="25">
        <v>989.39152565360655</v>
      </c>
      <c r="G68" s="25">
        <v>0</v>
      </c>
      <c r="H68" s="25">
        <v>10000</v>
      </c>
      <c r="I68" s="26">
        <v>0</v>
      </c>
      <c r="J68" s="40">
        <f>D68/D199</f>
        <v>5.6378758076222797E-4</v>
      </c>
      <c r="K68" s="9">
        <f t="shared" si="0"/>
        <v>1212.2329408641313</v>
      </c>
      <c r="P68" s="9"/>
    </row>
    <row r="69" spans="1:16" x14ac:dyDescent="0.25">
      <c r="A69" s="24" t="s">
        <v>344</v>
      </c>
      <c r="B69" s="24" t="s">
        <v>324</v>
      </c>
      <c r="C69" t="s">
        <v>345</v>
      </c>
      <c r="D69" s="25">
        <v>53745.918347819599</v>
      </c>
      <c r="E69" s="26">
        <v>11292.932697025608</v>
      </c>
      <c r="F69" s="25">
        <v>2261.4663443511008</v>
      </c>
      <c r="G69" s="25">
        <v>0</v>
      </c>
      <c r="H69" s="25">
        <v>10000</v>
      </c>
      <c r="I69" s="26">
        <v>0</v>
      </c>
      <c r="J69" s="40">
        <f>D69/D199</f>
        <v>3.9841006040688487E-4</v>
      </c>
      <c r="K69" s="9">
        <f t="shared" si="0"/>
        <v>856.64497707440717</v>
      </c>
      <c r="P69" s="9"/>
    </row>
    <row r="70" spans="1:16" x14ac:dyDescent="0.25">
      <c r="A70" s="24" t="s">
        <v>346</v>
      </c>
      <c r="B70" s="24" t="s">
        <v>324</v>
      </c>
      <c r="C70" t="s">
        <v>61</v>
      </c>
      <c r="D70" s="25">
        <v>359974.96680920536</v>
      </c>
      <c r="E70" s="26">
        <v>92117.539222990308</v>
      </c>
      <c r="F70" s="25">
        <v>14982.214531326041</v>
      </c>
      <c r="G70" s="25">
        <v>703</v>
      </c>
      <c r="H70" s="25">
        <v>26973.562023848979</v>
      </c>
      <c r="I70" s="26">
        <v>0</v>
      </c>
      <c r="J70" s="40">
        <f>D70/D199</f>
        <v>2.66843795175825E-3</v>
      </c>
      <c r="K70" s="9">
        <f t="shared" si="0"/>
        <v>5737.565877914567</v>
      </c>
      <c r="P70" s="9"/>
    </row>
    <row r="71" spans="1:16" x14ac:dyDescent="0.25">
      <c r="A71" s="24" t="s">
        <v>347</v>
      </c>
      <c r="B71" s="24" t="s">
        <v>324</v>
      </c>
      <c r="C71" t="s">
        <v>348</v>
      </c>
      <c r="D71" s="25">
        <v>1591005.3550315618</v>
      </c>
      <c r="E71" s="26">
        <v>319993.83614796953</v>
      </c>
      <c r="F71" s="25">
        <v>77737.905587069079</v>
      </c>
      <c r="G71" s="25">
        <v>1405</v>
      </c>
      <c r="H71" s="25">
        <v>114453.66041995636</v>
      </c>
      <c r="I71" s="26">
        <v>0</v>
      </c>
      <c r="J71" s="40">
        <f>D71/D199</f>
        <v>1.1793873080810745E-2</v>
      </c>
      <c r="K71" s="9">
        <f t="shared" si="0"/>
        <v>25358.702349562951</v>
      </c>
      <c r="P71" s="9"/>
    </row>
    <row r="72" spans="1:16" x14ac:dyDescent="0.25">
      <c r="A72" s="24" t="s">
        <v>349</v>
      </c>
      <c r="B72" s="24" t="s">
        <v>324</v>
      </c>
      <c r="C72" t="s">
        <v>350</v>
      </c>
      <c r="D72" s="25">
        <v>20501.568809991051</v>
      </c>
      <c r="E72" s="26">
        <v>3196.9114956591525</v>
      </c>
      <c r="F72" s="25">
        <v>565.3665860877752</v>
      </c>
      <c r="G72" s="25">
        <v>0</v>
      </c>
      <c r="H72" s="25">
        <v>10000</v>
      </c>
      <c r="I72" s="26">
        <v>0</v>
      </c>
      <c r="J72" s="40">
        <f>D72/D199</f>
        <v>1.519749130559941E-4</v>
      </c>
      <c r="K72" s="9">
        <f t="shared" si="0"/>
        <v>326.77022708156323</v>
      </c>
      <c r="P72" s="9"/>
    </row>
    <row r="73" spans="1:16" x14ac:dyDescent="0.25">
      <c r="A73" s="24" t="s">
        <v>351</v>
      </c>
      <c r="B73" s="24" t="s">
        <v>324</v>
      </c>
      <c r="C73" t="s">
        <v>352</v>
      </c>
      <c r="D73" s="25">
        <v>103322.6163620869</v>
      </c>
      <c r="E73" s="26">
        <v>16418.625439604748</v>
      </c>
      <c r="F73" s="25">
        <v>706.70823260971895</v>
      </c>
      <c r="G73" s="25">
        <v>0</v>
      </c>
      <c r="H73" s="25">
        <v>10000</v>
      </c>
      <c r="I73" s="26">
        <v>0</v>
      </c>
      <c r="J73" s="40">
        <f>D73/D199</f>
        <v>7.6591434459853149E-4</v>
      </c>
      <c r="K73" s="9">
        <f t="shared" si="0"/>
        <v>1646.8376212676339</v>
      </c>
      <c r="P73" s="9"/>
    </row>
    <row r="74" spans="1:16" x14ac:dyDescent="0.25">
      <c r="A74" s="24" t="s">
        <v>353</v>
      </c>
      <c r="B74" s="24" t="s">
        <v>354</v>
      </c>
      <c r="C74" t="s">
        <v>355</v>
      </c>
      <c r="D74" s="25">
        <v>907149.76559739211</v>
      </c>
      <c r="E74" s="26">
        <v>163362.96849662749</v>
      </c>
      <c r="F74" s="25">
        <v>3604.2119863095663</v>
      </c>
      <c r="G74" s="25">
        <v>0</v>
      </c>
      <c r="H74" s="25">
        <v>65649.528540843152</v>
      </c>
      <c r="I74" s="26">
        <v>72175.911379628553</v>
      </c>
      <c r="J74" s="40">
        <f>D74/D199</f>
        <v>6.7245588878175836E-3</v>
      </c>
      <c r="K74" s="9">
        <f t="shared" si="0"/>
        <v>14458.870813670968</v>
      </c>
      <c r="P74" s="9"/>
    </row>
    <row r="75" spans="1:16" x14ac:dyDescent="0.25">
      <c r="A75" s="24" t="s">
        <v>356</v>
      </c>
      <c r="B75" s="24" t="s">
        <v>354</v>
      </c>
      <c r="C75" t="s">
        <v>357</v>
      </c>
      <c r="D75" s="25">
        <v>350077.25461909256</v>
      </c>
      <c r="E75" s="26">
        <v>62652.325533496187</v>
      </c>
      <c r="F75" s="25">
        <v>1130.7331721755504</v>
      </c>
      <c r="G75" s="25">
        <v>0</v>
      </c>
      <c r="H75" s="25">
        <v>25701.89350411882</v>
      </c>
      <c r="I75" s="26">
        <v>0</v>
      </c>
      <c r="J75" s="40">
        <f>D75/D199</f>
        <v>2.5950677641649669E-3</v>
      </c>
      <c r="K75" s="9">
        <f t="shared" si="0"/>
        <v>5579.8083087291807</v>
      </c>
      <c r="P75" s="9"/>
    </row>
    <row r="76" spans="1:16" x14ac:dyDescent="0.25">
      <c r="A76" s="24" t="s">
        <v>358</v>
      </c>
      <c r="B76" s="24" t="s">
        <v>354</v>
      </c>
      <c r="C76" t="s">
        <v>359</v>
      </c>
      <c r="D76" s="25">
        <v>57614.905990274361</v>
      </c>
      <c r="E76" s="26">
        <v>9923.4365103424479</v>
      </c>
      <c r="F76" s="25">
        <v>141.3416465219438</v>
      </c>
      <c r="G76" s="25">
        <v>0</v>
      </c>
      <c r="H76" s="25">
        <v>10000</v>
      </c>
      <c r="I76" s="26">
        <v>0</v>
      </c>
      <c r="J76" s="40">
        <f>D76/D199</f>
        <v>4.2709025878712945E-4</v>
      </c>
      <c r="K76" s="9">
        <f t="shared" ref="K76:K139" si="1">J76*$D$202</f>
        <v>918.31196374347553</v>
      </c>
      <c r="P76" s="9"/>
    </row>
    <row r="77" spans="1:16" x14ac:dyDescent="0.25">
      <c r="A77" s="24" t="s">
        <v>360</v>
      </c>
      <c r="B77" s="24" t="s">
        <v>361</v>
      </c>
      <c r="C77" t="s">
        <v>362</v>
      </c>
      <c r="D77" s="25">
        <v>508284.03309852269</v>
      </c>
      <c r="E77" s="26">
        <v>121388.16107373151</v>
      </c>
      <c r="F77" s="25">
        <v>129186.26492105662</v>
      </c>
      <c r="G77" s="25">
        <v>12883</v>
      </c>
      <c r="H77" s="25">
        <v>37046.891726941481</v>
      </c>
      <c r="I77" s="26">
        <v>0</v>
      </c>
      <c r="J77" s="40">
        <f>D77/D199</f>
        <v>3.7678297916525017E-3</v>
      </c>
      <c r="K77" s="9">
        <f t="shared" si="1"/>
        <v>8101.4331369897518</v>
      </c>
      <c r="P77" s="9"/>
    </row>
    <row r="78" spans="1:16" x14ac:dyDescent="0.25">
      <c r="A78" s="24" t="s">
        <v>363</v>
      </c>
      <c r="B78" s="24" t="s">
        <v>361</v>
      </c>
      <c r="C78" t="s">
        <v>364</v>
      </c>
      <c r="D78" s="25">
        <v>611824.70980105037</v>
      </c>
      <c r="E78" s="26">
        <v>119835.30309534397</v>
      </c>
      <c r="F78" s="25">
        <v>83320.900624685863</v>
      </c>
      <c r="G78" s="25">
        <v>0</v>
      </c>
      <c r="H78" s="25">
        <v>44471.787198994607</v>
      </c>
      <c r="I78" s="26">
        <v>0</v>
      </c>
      <c r="J78" s="40">
        <f>D78/D199</f>
        <v>4.5353605833427946E-3</v>
      </c>
      <c r="K78" s="9">
        <f t="shared" si="1"/>
        <v>9751.7463765197608</v>
      </c>
      <c r="P78" s="9"/>
    </row>
    <row r="79" spans="1:16" x14ac:dyDescent="0.25">
      <c r="A79" s="24" t="s">
        <v>365</v>
      </c>
      <c r="B79" s="24" t="s">
        <v>361</v>
      </c>
      <c r="C79" t="s">
        <v>366</v>
      </c>
      <c r="D79" s="25">
        <v>161614.3351142359</v>
      </c>
      <c r="E79" s="26">
        <v>30826.762970390904</v>
      </c>
      <c r="F79" s="25">
        <v>14628.860415021181</v>
      </c>
      <c r="G79" s="25">
        <v>234</v>
      </c>
      <c r="H79" s="25">
        <v>12406.237012874139</v>
      </c>
      <c r="I79" s="26">
        <v>0</v>
      </c>
      <c r="J79" s="40">
        <f>D79/D199</f>
        <v>1.1980217102029187E-3</v>
      </c>
      <c r="K79" s="9">
        <f t="shared" si="1"/>
        <v>2575.9371623881975</v>
      </c>
      <c r="P79" s="9"/>
    </row>
    <row r="80" spans="1:16" x14ac:dyDescent="0.25">
      <c r="A80" s="24" t="s">
        <v>367</v>
      </c>
      <c r="B80" s="24" t="s">
        <v>368</v>
      </c>
      <c r="C80" t="s">
        <v>369</v>
      </c>
      <c r="D80" s="25">
        <v>22086.809611153796</v>
      </c>
      <c r="E80" s="26">
        <v>6608.2763710086401</v>
      </c>
      <c r="F80" s="25">
        <v>141.3416465219438</v>
      </c>
      <c r="G80" s="25">
        <v>0</v>
      </c>
      <c r="H80" s="25">
        <v>10000</v>
      </c>
      <c r="I80" s="26">
        <v>0</v>
      </c>
      <c r="J80" s="40">
        <f>D80/D199</f>
        <v>1.6372605440338777E-4</v>
      </c>
      <c r="K80" s="9">
        <f t="shared" si="1"/>
        <v>352.03704940993384</v>
      </c>
      <c r="P80" s="9"/>
    </row>
    <row r="81" spans="1:16" x14ac:dyDescent="0.25">
      <c r="A81" s="24" t="s">
        <v>370</v>
      </c>
      <c r="B81" s="24" t="s">
        <v>371</v>
      </c>
      <c r="C81" t="s">
        <v>372</v>
      </c>
      <c r="D81" s="25">
        <v>75301.296620971189</v>
      </c>
      <c r="E81" s="26">
        <v>17488.008219926938</v>
      </c>
      <c r="F81" s="25">
        <v>4734.9451584851167</v>
      </c>
      <c r="G81" s="25">
        <v>0</v>
      </c>
      <c r="H81" s="25">
        <v>10000</v>
      </c>
      <c r="I81" s="26">
        <v>0</v>
      </c>
      <c r="J81" s="40">
        <f>D81/D199</f>
        <v>5.5819669767899645E-4</v>
      </c>
      <c r="K81" s="9">
        <f t="shared" si="1"/>
        <v>1200.2116532847733</v>
      </c>
      <c r="P81" s="9"/>
    </row>
    <row r="82" spans="1:16" x14ac:dyDescent="0.25">
      <c r="A82" s="24" t="s">
        <v>373</v>
      </c>
      <c r="B82" s="24" t="s">
        <v>371</v>
      </c>
      <c r="C82" t="s">
        <v>374</v>
      </c>
      <c r="D82" s="25">
        <v>116632.66882983045</v>
      </c>
      <c r="E82" s="26">
        <v>27423.133343155019</v>
      </c>
      <c r="F82" s="25">
        <v>7279.0947958801044</v>
      </c>
      <c r="G82" s="25">
        <v>0</v>
      </c>
      <c r="H82" s="25">
        <v>10491.14366960949</v>
      </c>
      <c r="I82" s="26">
        <v>0</v>
      </c>
      <c r="J82" s="40">
        <f>D82/D199</f>
        <v>8.6457967530094459E-4</v>
      </c>
      <c r="K82" s="9">
        <f t="shared" si="1"/>
        <v>1858.9837700654036</v>
      </c>
      <c r="P82" s="9"/>
    </row>
    <row r="83" spans="1:16" x14ac:dyDescent="0.25">
      <c r="A83" s="24" t="s">
        <v>375</v>
      </c>
      <c r="B83" s="24" t="s">
        <v>376</v>
      </c>
      <c r="C83" t="s">
        <v>377</v>
      </c>
      <c r="D83" s="25">
        <v>228620.32094602159</v>
      </c>
      <c r="E83" s="26">
        <v>46089.553129084597</v>
      </c>
      <c r="F83" s="25">
        <v>10247.269372840925</v>
      </c>
      <c r="G83" s="25">
        <v>0</v>
      </c>
      <c r="H83" s="25">
        <v>17594.248127842533</v>
      </c>
      <c r="I83" s="26">
        <v>0</v>
      </c>
      <c r="J83" s="40">
        <f>D83/D199</f>
        <v>1.6947265704697193E-3</v>
      </c>
      <c r="K83" s="9">
        <f t="shared" si="1"/>
        <v>3643.9315880346012</v>
      </c>
      <c r="P83" s="9"/>
    </row>
    <row r="84" spans="1:16" x14ac:dyDescent="0.25">
      <c r="A84" s="24" t="s">
        <v>378</v>
      </c>
      <c r="B84" s="24" t="s">
        <v>379</v>
      </c>
      <c r="C84" t="s">
        <v>380</v>
      </c>
      <c r="D84" s="25">
        <v>23131.150145919004</v>
      </c>
      <c r="E84" s="26">
        <v>3345.2183243515956</v>
      </c>
      <c r="F84" s="25">
        <v>70.6708232609719</v>
      </c>
      <c r="G84" s="25">
        <v>0</v>
      </c>
      <c r="H84" s="25">
        <v>10000</v>
      </c>
      <c r="I84" s="26">
        <v>0</v>
      </c>
      <c r="J84" s="40">
        <f>D84/D199</f>
        <v>1.7146758693890998E-4</v>
      </c>
      <c r="K84" s="9">
        <f t="shared" si="1"/>
        <v>368.68257526497973</v>
      </c>
      <c r="P84" s="9"/>
    </row>
    <row r="85" spans="1:16" x14ac:dyDescent="0.25">
      <c r="A85" s="24" t="s">
        <v>381</v>
      </c>
      <c r="B85" s="24" t="s">
        <v>382</v>
      </c>
      <c r="C85" t="s">
        <v>383</v>
      </c>
      <c r="D85" s="25">
        <v>262217.96381942584</v>
      </c>
      <c r="E85" s="26">
        <v>37777.92517810742</v>
      </c>
      <c r="F85" s="25">
        <v>353.35411630485947</v>
      </c>
      <c r="G85" s="25">
        <v>0</v>
      </c>
      <c r="H85" s="25">
        <v>19401.509237648996</v>
      </c>
      <c r="I85" s="26">
        <v>10557.376629369015</v>
      </c>
      <c r="J85" s="40">
        <f>D85/D199</f>
        <v>1.943780625888329E-3</v>
      </c>
      <c r="K85" s="9">
        <f t="shared" si="1"/>
        <v>4179.4374067794233</v>
      </c>
      <c r="P85" s="9"/>
    </row>
    <row r="86" spans="1:16" x14ac:dyDescent="0.25">
      <c r="A86" s="24" t="s">
        <v>384</v>
      </c>
      <c r="B86" s="24" t="s">
        <v>382</v>
      </c>
      <c r="C86" t="s">
        <v>385</v>
      </c>
      <c r="D86" s="25">
        <v>107971.04491169579</v>
      </c>
      <c r="E86" s="26">
        <v>12314.436312308479</v>
      </c>
      <c r="F86" s="25">
        <v>0</v>
      </c>
      <c r="G86" s="25">
        <v>0</v>
      </c>
      <c r="H86" s="25">
        <v>10000</v>
      </c>
      <c r="I86" s="26">
        <v>0</v>
      </c>
      <c r="J86" s="40">
        <f>D86/D199</f>
        <v>8.0037241613545394E-4</v>
      </c>
      <c r="K86" s="9">
        <f t="shared" si="1"/>
        <v>1720.9279539053914</v>
      </c>
      <c r="P86" s="9"/>
    </row>
    <row r="87" spans="1:16" x14ac:dyDescent="0.25">
      <c r="A87" s="24" t="s">
        <v>386</v>
      </c>
      <c r="B87" s="27" t="s">
        <v>387</v>
      </c>
      <c r="C87" s="28" t="s">
        <v>388</v>
      </c>
      <c r="D87" s="25">
        <v>39856.52219994113</v>
      </c>
      <c r="E87" s="26">
        <v>8065.5476531106096</v>
      </c>
      <c r="F87" s="25">
        <v>777.37905587069088</v>
      </c>
      <c r="G87" s="25">
        <v>0</v>
      </c>
      <c r="H87" s="25">
        <v>10000</v>
      </c>
      <c r="I87" s="26">
        <v>0</v>
      </c>
      <c r="J87" s="40">
        <f>D87/D199</f>
        <v>2.9545014589802971E-4</v>
      </c>
      <c r="K87" s="9">
        <f t="shared" si="1"/>
        <v>635.26479025396168</v>
      </c>
      <c r="P87" s="9"/>
    </row>
    <row r="88" spans="1:16" x14ac:dyDescent="0.25">
      <c r="A88" s="24" t="s">
        <v>389</v>
      </c>
      <c r="B88" s="24" t="s">
        <v>390</v>
      </c>
      <c r="C88" t="s">
        <v>391</v>
      </c>
      <c r="D88" s="25">
        <v>8717114.9859398119</v>
      </c>
      <c r="E88" s="26">
        <v>1540600.8008198785</v>
      </c>
      <c r="F88" s="25">
        <v>451374.54816782754</v>
      </c>
      <c r="G88" s="25">
        <v>11711</v>
      </c>
      <c r="H88" s="25">
        <v>625701.64765160414</v>
      </c>
      <c r="I88" s="26">
        <v>0</v>
      </c>
      <c r="J88" s="40">
        <f>D88/D199</f>
        <v>6.4618605745024663E-2</v>
      </c>
      <c r="K88" s="9">
        <f t="shared" si="1"/>
        <v>138940.27671011648</v>
      </c>
      <c r="P88" s="9"/>
    </row>
    <row r="89" spans="1:16" x14ac:dyDescent="0.25">
      <c r="A89" s="24" t="s">
        <v>392</v>
      </c>
      <c r="B89" s="24" t="s">
        <v>393</v>
      </c>
      <c r="C89" t="s">
        <v>394</v>
      </c>
      <c r="D89" s="25">
        <v>28449.258198731135</v>
      </c>
      <c r="E89" s="26">
        <v>5811.9328598118063</v>
      </c>
      <c r="F89" s="25">
        <v>0</v>
      </c>
      <c r="G89" s="25">
        <v>0</v>
      </c>
      <c r="H89" s="25">
        <v>10000</v>
      </c>
      <c r="I89" s="26">
        <v>0</v>
      </c>
      <c r="J89" s="40">
        <f>D89/D199</f>
        <v>2.1088988756571056E-4</v>
      </c>
      <c r="K89" s="9">
        <f t="shared" si="1"/>
        <v>453.44678975840066</v>
      </c>
      <c r="P89" s="9"/>
    </row>
    <row r="90" spans="1:16" x14ac:dyDescent="0.25">
      <c r="A90" s="24" t="s">
        <v>395</v>
      </c>
      <c r="B90" s="24" t="s">
        <v>393</v>
      </c>
      <c r="C90" t="s">
        <v>396</v>
      </c>
      <c r="D90" s="25">
        <v>19393.647402281738</v>
      </c>
      <c r="E90" s="26">
        <v>2284.5037047927071</v>
      </c>
      <c r="F90" s="25">
        <v>0</v>
      </c>
      <c r="G90" s="25">
        <v>0</v>
      </c>
      <c r="H90" s="25">
        <v>10000</v>
      </c>
      <c r="I90" s="26">
        <v>0</v>
      </c>
      <c r="J90" s="40">
        <f>D90/D199</f>
        <v>1.437620654846686E-4</v>
      </c>
      <c r="K90" s="9">
        <f t="shared" si="1"/>
        <v>309.11129896044957</v>
      </c>
      <c r="P90" s="9"/>
    </row>
    <row r="91" spans="1:16" x14ac:dyDescent="0.25">
      <c r="A91" s="24" t="s">
        <v>397</v>
      </c>
      <c r="B91" s="24" t="s">
        <v>398</v>
      </c>
      <c r="C91" t="s">
        <v>399</v>
      </c>
      <c r="D91" s="25">
        <v>31116.26741992942</v>
      </c>
      <c r="E91" s="26">
        <v>6233.3482528864761</v>
      </c>
      <c r="F91" s="25">
        <v>0</v>
      </c>
      <c r="G91" s="25">
        <v>0</v>
      </c>
      <c r="H91" s="25">
        <v>10000</v>
      </c>
      <c r="I91" s="26">
        <v>0</v>
      </c>
      <c r="J91" s="40">
        <f>D91/D199</f>
        <v>2.3066000848999903E-4</v>
      </c>
      <c r="K91" s="9">
        <f t="shared" si="1"/>
        <v>495.95569319484781</v>
      </c>
      <c r="P91" s="9"/>
    </row>
    <row r="92" spans="1:16" x14ac:dyDescent="0.25">
      <c r="A92" s="24" t="s">
        <v>400</v>
      </c>
      <c r="B92" s="24" t="s">
        <v>398</v>
      </c>
      <c r="C92" t="s">
        <v>401</v>
      </c>
      <c r="D92" s="25">
        <v>19112.456774631064</v>
      </c>
      <c r="E92" s="26">
        <v>3750.0970796767924</v>
      </c>
      <c r="F92" s="25">
        <v>212.01246978291567</v>
      </c>
      <c r="G92" s="25">
        <v>0</v>
      </c>
      <c r="H92" s="25">
        <v>10000</v>
      </c>
      <c r="I92" s="26">
        <v>0</v>
      </c>
      <c r="J92" s="40">
        <f>D92/D199</f>
        <v>1.4167764347845871E-4</v>
      </c>
      <c r="K92" s="9">
        <f t="shared" si="1"/>
        <v>304.62946022399933</v>
      </c>
      <c r="P92" s="9"/>
    </row>
    <row r="93" spans="1:16" x14ac:dyDescent="0.25">
      <c r="A93" s="24" t="s">
        <v>402</v>
      </c>
      <c r="B93" s="24" t="s">
        <v>398</v>
      </c>
      <c r="C93" t="s">
        <v>403</v>
      </c>
      <c r="D93" s="25">
        <v>39834.812994848719</v>
      </c>
      <c r="E93" s="26">
        <v>6242.5010721447052</v>
      </c>
      <c r="F93" s="25">
        <v>2190.7955210901287</v>
      </c>
      <c r="G93" s="25">
        <v>0</v>
      </c>
      <c r="H93" s="25">
        <v>10000</v>
      </c>
      <c r="I93" s="26">
        <v>0</v>
      </c>
      <c r="J93" s="40">
        <f>D93/D199</f>
        <v>2.9528921896668063E-4</v>
      </c>
      <c r="K93" s="9">
        <f t="shared" si="1"/>
        <v>634.91877176417904</v>
      </c>
      <c r="P93" s="9"/>
    </row>
    <row r="94" spans="1:16" x14ac:dyDescent="0.25">
      <c r="A94" s="24" t="s">
        <v>404</v>
      </c>
      <c r="B94" s="24" t="s">
        <v>398</v>
      </c>
      <c r="C94" t="s">
        <v>85</v>
      </c>
      <c r="D94" s="25">
        <v>18311.854396830968</v>
      </c>
      <c r="E94" s="26">
        <v>2401.5062587531897</v>
      </c>
      <c r="F94" s="25">
        <v>1696.0997582633254</v>
      </c>
      <c r="G94" s="25">
        <v>0</v>
      </c>
      <c r="H94" s="25">
        <v>10000</v>
      </c>
      <c r="I94" s="26">
        <v>0</v>
      </c>
      <c r="J94" s="40">
        <f>D94/D199</f>
        <v>1.3574290365994798E-4</v>
      </c>
      <c r="K94" s="9">
        <f t="shared" si="1"/>
        <v>291.86882599057009</v>
      </c>
      <c r="P94" s="9"/>
    </row>
    <row r="95" spans="1:16" x14ac:dyDescent="0.25">
      <c r="A95" s="24" t="s">
        <v>405</v>
      </c>
      <c r="B95" s="24" t="s">
        <v>398</v>
      </c>
      <c r="C95" t="s">
        <v>406</v>
      </c>
      <c r="D95" s="25">
        <v>160970.95214971955</v>
      </c>
      <c r="E95" s="26">
        <v>31564.651564504387</v>
      </c>
      <c r="F95" s="25">
        <v>10247.269372840925</v>
      </c>
      <c r="G95" s="25">
        <v>703</v>
      </c>
      <c r="H95" s="25">
        <v>12141.092342122172</v>
      </c>
      <c r="I95" s="26">
        <v>14597.603454839082</v>
      </c>
      <c r="J95" s="40">
        <f>D95/D199</f>
        <v>1.1932524132286096E-3</v>
      </c>
      <c r="K95" s="9">
        <f t="shared" si="1"/>
        <v>2565.6824155752142</v>
      </c>
      <c r="P95" s="9"/>
    </row>
    <row r="96" spans="1:16" x14ac:dyDescent="0.25">
      <c r="A96" s="24" t="s">
        <v>407</v>
      </c>
      <c r="B96" s="24" t="s">
        <v>408</v>
      </c>
      <c r="C96" t="s">
        <v>87</v>
      </c>
      <c r="D96" s="25">
        <v>234903.45038470434</v>
      </c>
      <c r="E96" s="26">
        <v>38509.998686888102</v>
      </c>
      <c r="F96" s="25">
        <v>24734.788141340163</v>
      </c>
      <c r="G96" s="25">
        <v>0</v>
      </c>
      <c r="H96" s="25">
        <v>18711.089526112733</v>
      </c>
      <c r="I96" s="26">
        <v>0</v>
      </c>
      <c r="J96" s="40">
        <f>D96/D199</f>
        <v>1.7413024232258276E-3</v>
      </c>
      <c r="K96" s="9">
        <f t="shared" si="1"/>
        <v>3744.0770770208223</v>
      </c>
      <c r="P96" s="9"/>
    </row>
    <row r="97" spans="1:16" x14ac:dyDescent="0.25">
      <c r="A97" s="24" t="s">
        <v>409</v>
      </c>
      <c r="B97" s="24" t="s">
        <v>410</v>
      </c>
      <c r="C97" t="s">
        <v>88</v>
      </c>
      <c r="D97" s="25">
        <v>542602.24264587963</v>
      </c>
      <c r="E97" s="26">
        <v>118136.57289754032</v>
      </c>
      <c r="F97" s="25">
        <v>16324.960173284508</v>
      </c>
      <c r="G97" s="25">
        <v>0</v>
      </c>
      <c r="H97" s="25">
        <v>40001.357966790922</v>
      </c>
      <c r="I97" s="26">
        <v>0</v>
      </c>
      <c r="J97" s="40">
        <f>D97/D199</f>
        <v>4.0222252947739647E-3</v>
      </c>
      <c r="K97" s="9">
        <f t="shared" si="1"/>
        <v>8648.4239175858929</v>
      </c>
      <c r="P97" s="9"/>
    </row>
    <row r="98" spans="1:16" x14ac:dyDescent="0.25">
      <c r="A98" s="24" t="s">
        <v>411</v>
      </c>
      <c r="B98" s="24" t="s">
        <v>410</v>
      </c>
      <c r="C98" t="s">
        <v>412</v>
      </c>
      <c r="D98" s="25">
        <v>99971.675935273466</v>
      </c>
      <c r="E98" s="26">
        <v>29230.88935246152</v>
      </c>
      <c r="F98" s="25">
        <v>2261.4663443511008</v>
      </c>
      <c r="G98" s="25">
        <v>0</v>
      </c>
      <c r="H98" s="25">
        <v>10000</v>
      </c>
      <c r="I98" s="26">
        <v>0</v>
      </c>
      <c r="J98" s="40">
        <f>D98/D199</f>
        <v>7.4107434895036382E-4</v>
      </c>
      <c r="K98" s="9">
        <f t="shared" si="1"/>
        <v>1593.4276810647652</v>
      </c>
      <c r="P98" s="9"/>
    </row>
    <row r="99" spans="1:16" x14ac:dyDescent="0.25">
      <c r="A99" s="24" t="s">
        <v>413</v>
      </c>
      <c r="B99" s="24" t="s">
        <v>410</v>
      </c>
      <c r="C99" t="s">
        <v>414</v>
      </c>
      <c r="D99" s="25">
        <v>114290.12582995427</v>
      </c>
      <c r="E99" s="26">
        <v>22629.734702933139</v>
      </c>
      <c r="F99" s="25">
        <v>3462.8703397876229</v>
      </c>
      <c r="G99" s="25">
        <v>0</v>
      </c>
      <c r="H99" s="25">
        <v>10084.738525237721</v>
      </c>
      <c r="I99" s="26">
        <v>0</v>
      </c>
      <c r="J99" s="40">
        <f>D99/D199</f>
        <v>8.4721477156915709E-4</v>
      </c>
      <c r="K99" s="9">
        <f t="shared" si="1"/>
        <v>1821.6464660223671</v>
      </c>
      <c r="P99" s="9"/>
    </row>
    <row r="100" spans="1:16" x14ac:dyDescent="0.25">
      <c r="A100" s="24" t="s">
        <v>415</v>
      </c>
      <c r="B100" s="24" t="s">
        <v>416</v>
      </c>
      <c r="C100" t="s">
        <v>417</v>
      </c>
      <c r="D100" s="25">
        <v>2676856.682764241</v>
      </c>
      <c r="E100" s="26">
        <v>546392.65386348544</v>
      </c>
      <c r="F100" s="25">
        <v>135546.63901454408</v>
      </c>
      <c r="G100" s="25">
        <v>0</v>
      </c>
      <c r="H100" s="25">
        <v>192555.10125488022</v>
      </c>
      <c r="I100" s="26">
        <v>0</v>
      </c>
      <c r="J100" s="40">
        <f>D100/D199</f>
        <v>1.9843118611888796E-2</v>
      </c>
      <c r="K100" s="9">
        <f t="shared" si="1"/>
        <v>42665.860071420204</v>
      </c>
      <c r="P100" s="9"/>
    </row>
    <row r="101" spans="1:16" x14ac:dyDescent="0.25">
      <c r="A101" s="24" t="s">
        <v>418</v>
      </c>
      <c r="B101" s="24" t="s">
        <v>416</v>
      </c>
      <c r="C101" t="s">
        <v>419</v>
      </c>
      <c r="D101" s="25">
        <v>1599058.2455295443</v>
      </c>
      <c r="E101" s="26">
        <v>355892.00363173126</v>
      </c>
      <c r="F101" s="25">
        <v>37950.232091141908</v>
      </c>
      <c r="G101" s="25">
        <v>234</v>
      </c>
      <c r="H101" s="25">
        <v>115266.24250614777</v>
      </c>
      <c r="I101" s="26">
        <v>0</v>
      </c>
      <c r="J101" s="40">
        <f>D101/D199</f>
        <v>1.185356789463806E-2</v>
      </c>
      <c r="K101" s="9">
        <f t="shared" si="1"/>
        <v>25487.055690767076</v>
      </c>
      <c r="P101" s="9"/>
    </row>
    <row r="102" spans="1:16" x14ac:dyDescent="0.25">
      <c r="A102" s="24" t="s">
        <v>420</v>
      </c>
      <c r="B102" s="24" t="s">
        <v>416</v>
      </c>
      <c r="C102" t="s">
        <v>421</v>
      </c>
      <c r="D102" s="25">
        <v>284131.26228809496</v>
      </c>
      <c r="E102" s="26">
        <v>48929.627049508526</v>
      </c>
      <c r="F102" s="25">
        <v>12226.052424148138</v>
      </c>
      <c r="G102" s="25">
        <v>703</v>
      </c>
      <c r="H102" s="25">
        <v>20972.910504855485</v>
      </c>
      <c r="I102" s="26">
        <v>22393.820042680814</v>
      </c>
      <c r="J102" s="40">
        <f>D102/D199</f>
        <v>2.106220469414991E-3</v>
      </c>
      <c r="K102" s="9">
        <f t="shared" si="1"/>
        <v>4528.708898296868</v>
      </c>
      <c r="P102" s="9"/>
    </row>
    <row r="103" spans="1:16" x14ac:dyDescent="0.25">
      <c r="A103" s="24" t="s">
        <v>422</v>
      </c>
      <c r="B103" s="24" t="s">
        <v>423</v>
      </c>
      <c r="C103" t="s">
        <v>424</v>
      </c>
      <c r="D103" s="25">
        <v>369479.21156465565</v>
      </c>
      <c r="E103" s="26">
        <v>77658.143230340036</v>
      </c>
      <c r="F103" s="25">
        <v>1978.7830513072131</v>
      </c>
      <c r="G103" s="25">
        <v>0</v>
      </c>
      <c r="H103" s="25">
        <v>26222.429655525935</v>
      </c>
      <c r="I103" s="26">
        <v>19937.1997116161</v>
      </c>
      <c r="J103" s="40">
        <f>D103/D199</f>
        <v>2.7388914269902793E-3</v>
      </c>
      <c r="K103" s="9">
        <f t="shared" si="1"/>
        <v>5889.0520517659916</v>
      </c>
      <c r="P103" s="9"/>
    </row>
    <row r="104" spans="1:16" x14ac:dyDescent="0.25">
      <c r="A104" s="24" t="s">
        <v>425</v>
      </c>
      <c r="B104" s="24" t="s">
        <v>423</v>
      </c>
      <c r="C104" t="s">
        <v>426</v>
      </c>
      <c r="D104" s="25">
        <v>38714.354656167234</v>
      </c>
      <c r="E104" s="26">
        <v>5469.6626539505305</v>
      </c>
      <c r="F104" s="25">
        <v>494.69576282680327</v>
      </c>
      <c r="G104" s="25">
        <v>0</v>
      </c>
      <c r="H104" s="25">
        <v>10000</v>
      </c>
      <c r="I104" s="26">
        <v>0</v>
      </c>
      <c r="J104" s="40">
        <f>D104/D199</f>
        <v>2.8698343709300284E-4</v>
      </c>
      <c r="K104" s="9">
        <f t="shared" si="1"/>
        <v>617.06002011645387</v>
      </c>
      <c r="P104" s="9"/>
    </row>
    <row r="105" spans="1:16" x14ac:dyDescent="0.25">
      <c r="A105" s="24" t="s">
        <v>427</v>
      </c>
      <c r="B105" s="24" t="s">
        <v>423</v>
      </c>
      <c r="C105" t="s">
        <v>428</v>
      </c>
      <c r="D105" s="25">
        <v>75367.161714008995</v>
      </c>
      <c r="E105" s="26">
        <v>14241.902174257422</v>
      </c>
      <c r="F105" s="25">
        <v>494.69576282680327</v>
      </c>
      <c r="G105" s="25">
        <v>0</v>
      </c>
      <c r="H105" s="25">
        <v>10000</v>
      </c>
      <c r="I105" s="26">
        <v>0</v>
      </c>
      <c r="J105" s="40">
        <f>D105/D199</f>
        <v>5.5868494527997847E-4</v>
      </c>
      <c r="K105" s="9">
        <f t="shared" si="1"/>
        <v>1201.2614632582533</v>
      </c>
      <c r="P105" s="9"/>
    </row>
    <row r="106" spans="1:16" x14ac:dyDescent="0.25">
      <c r="A106" s="24" t="s">
        <v>429</v>
      </c>
      <c r="B106" s="24" t="s">
        <v>423</v>
      </c>
      <c r="C106" s="28" t="s">
        <v>430</v>
      </c>
      <c r="D106" s="25">
        <v>80085.402798539188</v>
      </c>
      <c r="E106" s="26">
        <v>7615.4277125470808</v>
      </c>
      <c r="F106" s="25">
        <v>353.35411630485947</v>
      </c>
      <c r="G106" s="25">
        <v>0</v>
      </c>
      <c r="H106" s="25">
        <v>10000</v>
      </c>
      <c r="I106" s="26">
        <v>2212.9885626946593</v>
      </c>
      <c r="J106" s="40">
        <f>D106/D199</f>
        <v>5.9366052618524325E-4</v>
      </c>
      <c r="K106" s="9">
        <f t="shared" si="1"/>
        <v>1276.4645233219364</v>
      </c>
      <c r="P106" s="9"/>
    </row>
    <row r="107" spans="1:16" x14ac:dyDescent="0.25">
      <c r="A107" s="24" t="s">
        <v>431</v>
      </c>
      <c r="B107" s="24" t="s">
        <v>423</v>
      </c>
      <c r="C107" t="s">
        <v>432</v>
      </c>
      <c r="D107" s="25">
        <v>13100.64398401883</v>
      </c>
      <c r="E107" s="26">
        <v>1460.8092836359415</v>
      </c>
      <c r="F107" s="25">
        <v>70.6708232609719</v>
      </c>
      <c r="G107" s="25">
        <v>0</v>
      </c>
      <c r="H107" s="25">
        <v>10000</v>
      </c>
      <c r="I107" s="26">
        <v>0</v>
      </c>
      <c r="J107" s="40">
        <f>D107/D199</f>
        <v>9.7113018467081058E-5</v>
      </c>
      <c r="K107" s="9">
        <f t="shared" si="1"/>
        <v>208.80843067416055</v>
      </c>
      <c r="P107" s="9"/>
    </row>
    <row r="108" spans="1:16" x14ac:dyDescent="0.25">
      <c r="A108" s="24" t="s">
        <v>433</v>
      </c>
      <c r="B108" s="24" t="s">
        <v>423</v>
      </c>
      <c r="C108" t="s">
        <v>434</v>
      </c>
      <c r="D108" s="25">
        <v>1365.0564371912283</v>
      </c>
      <c r="E108" s="26">
        <v>1712.1817557824945</v>
      </c>
      <c r="F108" s="25">
        <v>0</v>
      </c>
      <c r="G108" s="25">
        <v>0</v>
      </c>
      <c r="H108" s="25">
        <v>10000</v>
      </c>
      <c r="I108" s="26">
        <v>0</v>
      </c>
      <c r="J108" s="40">
        <f>D108/D199</f>
        <v>1.011894920244167E-5</v>
      </c>
      <c r="K108" s="9">
        <f t="shared" si="1"/>
        <v>21.757349698172778</v>
      </c>
      <c r="P108" s="9"/>
    </row>
    <row r="109" spans="1:16" x14ac:dyDescent="0.25">
      <c r="A109" s="24" t="s">
        <v>435</v>
      </c>
      <c r="B109" s="24" t="s">
        <v>436</v>
      </c>
      <c r="C109" t="s">
        <v>437</v>
      </c>
      <c r="D109" s="25">
        <v>35541.785420527376</v>
      </c>
      <c r="E109" s="26">
        <v>7828.1120914704297</v>
      </c>
      <c r="F109" s="25">
        <v>0</v>
      </c>
      <c r="G109" s="25">
        <v>0</v>
      </c>
      <c r="H109" s="25">
        <v>10000</v>
      </c>
      <c r="I109" s="26">
        <v>0</v>
      </c>
      <c r="J109" s="40">
        <f>D109/D199</f>
        <v>2.6346567909998902E-4</v>
      </c>
      <c r="K109" s="9">
        <f t="shared" si="1"/>
        <v>566.49310110795329</v>
      </c>
      <c r="P109" s="9"/>
    </row>
    <row r="110" spans="1:16" x14ac:dyDescent="0.25">
      <c r="A110" s="24" t="s">
        <v>438</v>
      </c>
      <c r="B110" s="24" t="s">
        <v>436</v>
      </c>
      <c r="C110" t="s">
        <v>439</v>
      </c>
      <c r="D110" s="25">
        <v>96952.985651692419</v>
      </c>
      <c r="E110" s="26">
        <v>17919.40715873595</v>
      </c>
      <c r="F110" s="25">
        <v>2685.4912839169319</v>
      </c>
      <c r="G110" s="25">
        <v>0</v>
      </c>
      <c r="H110" s="25">
        <v>10000</v>
      </c>
      <c r="I110" s="26">
        <v>0</v>
      </c>
      <c r="J110" s="40">
        <f>D110/D199</f>
        <v>7.1869727148658291E-4</v>
      </c>
      <c r="K110" s="9">
        <f t="shared" si="1"/>
        <v>1545.3134065623196</v>
      </c>
      <c r="P110" s="9"/>
    </row>
    <row r="111" spans="1:16" x14ac:dyDescent="0.25">
      <c r="A111" s="24" t="s">
        <v>440</v>
      </c>
      <c r="B111" s="24" t="s">
        <v>436</v>
      </c>
      <c r="C111" t="s">
        <v>441</v>
      </c>
      <c r="D111" s="25">
        <v>21126.964941870738</v>
      </c>
      <c r="E111" s="26">
        <v>3563.517520999203</v>
      </c>
      <c r="F111" s="25">
        <v>0</v>
      </c>
      <c r="G111" s="25">
        <v>0</v>
      </c>
      <c r="H111" s="25">
        <v>10000</v>
      </c>
      <c r="I111" s="26">
        <v>0</v>
      </c>
      <c r="J111" s="40">
        <f>D111/D199</f>
        <v>1.5661087646195806E-4</v>
      </c>
      <c r="K111" s="9">
        <f t="shared" si="1"/>
        <v>336.73828552256725</v>
      </c>
      <c r="P111" s="9"/>
    </row>
    <row r="112" spans="1:16" x14ac:dyDescent="0.25">
      <c r="A112" s="24" t="s">
        <v>442</v>
      </c>
      <c r="B112" s="24" t="s">
        <v>443</v>
      </c>
      <c r="C112" t="s">
        <v>444</v>
      </c>
      <c r="D112" s="25">
        <v>423632.58617030247</v>
      </c>
      <c r="E112" s="26">
        <v>84709.395474399455</v>
      </c>
      <c r="F112" s="25">
        <v>8621.8404378385712</v>
      </c>
      <c r="G112" s="25">
        <v>0</v>
      </c>
      <c r="H112" s="25">
        <v>30976.54174452975</v>
      </c>
      <c r="I112" s="26">
        <v>0</v>
      </c>
      <c r="J112" s="40">
        <f>D112/D199</f>
        <v>3.1403218967098034E-3</v>
      </c>
      <c r="K112" s="9">
        <f t="shared" si="1"/>
        <v>6752.1913891076538</v>
      </c>
      <c r="P112" s="9"/>
    </row>
    <row r="113" spans="1:16" x14ac:dyDescent="0.25">
      <c r="A113" s="24" t="s">
        <v>445</v>
      </c>
      <c r="B113" s="24" t="s">
        <v>443</v>
      </c>
      <c r="C113" t="s">
        <v>446</v>
      </c>
      <c r="D113" s="25">
        <v>17623.460556243564</v>
      </c>
      <c r="E113" s="26">
        <v>586.56464962253892</v>
      </c>
      <c r="F113" s="25">
        <v>0</v>
      </c>
      <c r="G113" s="25">
        <v>0</v>
      </c>
      <c r="H113" s="25">
        <v>10000</v>
      </c>
      <c r="I113" s="26">
        <v>0</v>
      </c>
      <c r="J113" s="40">
        <f>D113/D199</f>
        <v>1.3063994812317128E-4</v>
      </c>
      <c r="K113" s="9">
        <f t="shared" si="1"/>
        <v>280.89666021656984</v>
      </c>
      <c r="P113" s="9"/>
    </row>
    <row r="114" spans="1:16" x14ac:dyDescent="0.25">
      <c r="A114" s="24" t="s">
        <v>447</v>
      </c>
      <c r="B114" s="24" t="s">
        <v>443</v>
      </c>
      <c r="C114" t="s">
        <v>448</v>
      </c>
      <c r="D114" s="25">
        <v>20824.587188508303</v>
      </c>
      <c r="E114" s="26">
        <v>4089.7675582949678</v>
      </c>
      <c r="F114" s="25">
        <v>282.6832930438876</v>
      </c>
      <c r="G114" s="25">
        <v>0</v>
      </c>
      <c r="H114" s="25">
        <v>10000</v>
      </c>
      <c r="I114" s="26">
        <v>0</v>
      </c>
      <c r="J114" s="40">
        <f>D114/D199</f>
        <v>1.5436939761693776E-4</v>
      </c>
      <c r="K114" s="9">
        <f t="shared" si="1"/>
        <v>331.91874961063729</v>
      </c>
      <c r="P114" s="9"/>
    </row>
    <row r="115" spans="1:16" x14ac:dyDescent="0.25">
      <c r="A115" s="24" t="s">
        <v>449</v>
      </c>
      <c r="B115" s="24" t="s">
        <v>443</v>
      </c>
      <c r="C115" t="s">
        <v>450</v>
      </c>
      <c r="D115" s="25">
        <v>12509.719569791578</v>
      </c>
      <c r="E115" s="26">
        <v>3055.573122219896</v>
      </c>
      <c r="F115" s="25">
        <v>0</v>
      </c>
      <c r="G115" s="25">
        <v>0</v>
      </c>
      <c r="H115" s="25">
        <v>10000</v>
      </c>
      <c r="I115" s="26">
        <v>0</v>
      </c>
      <c r="J115" s="40">
        <f>D115/D199</f>
        <v>9.2732588495737309E-5</v>
      </c>
      <c r="K115" s="9">
        <f t="shared" si="1"/>
        <v>199.38980974740605</v>
      </c>
      <c r="P115" s="9"/>
    </row>
    <row r="116" spans="1:16" x14ac:dyDescent="0.25">
      <c r="A116" s="24" t="s">
        <v>451</v>
      </c>
      <c r="B116" s="24" t="s">
        <v>452</v>
      </c>
      <c r="C116" t="s">
        <v>453</v>
      </c>
      <c r="D116" s="25">
        <v>15154.425107946527</v>
      </c>
      <c r="E116" s="26">
        <v>3342.6185971084951</v>
      </c>
      <c r="F116" s="25">
        <v>494.69576282680327</v>
      </c>
      <c r="G116" s="25">
        <v>0</v>
      </c>
      <c r="H116" s="25">
        <v>10000</v>
      </c>
      <c r="I116" s="26">
        <v>0</v>
      </c>
      <c r="J116" s="40">
        <f>D116/D199</f>
        <v>1.1233737571689533E-4</v>
      </c>
      <c r="K116" s="9">
        <f t="shared" si="1"/>
        <v>241.54321943406396</v>
      </c>
      <c r="P116" s="9"/>
    </row>
    <row r="117" spans="1:16" x14ac:dyDescent="0.25">
      <c r="A117" s="24" t="s">
        <v>454</v>
      </c>
      <c r="B117" s="24" t="s">
        <v>452</v>
      </c>
      <c r="C117" t="s">
        <v>455</v>
      </c>
      <c r="D117" s="25">
        <v>60447.324919817576</v>
      </c>
      <c r="E117" s="26">
        <v>9977.83051483901</v>
      </c>
      <c r="F117" s="25">
        <v>424.02493956583135</v>
      </c>
      <c r="G117" s="25">
        <v>0</v>
      </c>
      <c r="H117" s="25">
        <v>10000</v>
      </c>
      <c r="I117" s="26">
        <v>0</v>
      </c>
      <c r="J117" s="40">
        <f>D117/D199</f>
        <v>4.4808653592791619E-4</v>
      </c>
      <c r="K117" s="9">
        <f t="shared" si="1"/>
        <v>963.45729800423237</v>
      </c>
      <c r="P117" s="9"/>
    </row>
    <row r="118" spans="1:16" x14ac:dyDescent="0.25">
      <c r="A118" s="24" t="s">
        <v>456</v>
      </c>
      <c r="B118" s="24" t="s">
        <v>452</v>
      </c>
      <c r="C118" t="s">
        <v>457</v>
      </c>
      <c r="D118" s="25">
        <v>4223806.4688106263</v>
      </c>
      <c r="E118" s="26">
        <v>733891.12285542767</v>
      </c>
      <c r="F118" s="25">
        <v>51024.334394421705</v>
      </c>
      <c r="G118" s="25">
        <v>0</v>
      </c>
      <c r="H118" s="25">
        <v>303486.77398200036</v>
      </c>
      <c r="I118" s="26">
        <v>0</v>
      </c>
      <c r="J118" s="40">
        <f>D118/D199</f>
        <v>3.1310414671779481E-2</v>
      </c>
      <c r="K118" s="9">
        <f t="shared" si="1"/>
        <v>67322.369900258695</v>
      </c>
      <c r="P118" s="9"/>
    </row>
    <row r="119" spans="1:16" x14ac:dyDescent="0.25">
      <c r="A119" s="24" t="s">
        <v>458</v>
      </c>
      <c r="B119" s="24" t="s">
        <v>459</v>
      </c>
      <c r="C119" t="s">
        <v>460</v>
      </c>
      <c r="D119" s="25">
        <v>1531.5238007538906</v>
      </c>
      <c r="E119" s="26">
        <v>1836.5681282342207</v>
      </c>
      <c r="F119" s="25">
        <v>0</v>
      </c>
      <c r="G119" s="25">
        <v>0</v>
      </c>
      <c r="H119" s="25">
        <v>10000</v>
      </c>
      <c r="I119" s="26">
        <v>0</v>
      </c>
      <c r="J119" s="40">
        <f>D119/D199</f>
        <v>1.1352945651131356E-5</v>
      </c>
      <c r="K119" s="9">
        <f t="shared" si="1"/>
        <v>24.410638268290946</v>
      </c>
      <c r="P119" s="9"/>
    </row>
    <row r="120" spans="1:16" x14ac:dyDescent="0.25">
      <c r="A120" s="24" t="s">
        <v>461</v>
      </c>
      <c r="B120" s="24" t="s">
        <v>462</v>
      </c>
      <c r="C120" t="s">
        <v>463</v>
      </c>
      <c r="D120" s="25">
        <v>323823.4030468383</v>
      </c>
      <c r="E120" s="26">
        <v>64654.289695267085</v>
      </c>
      <c r="F120" s="25">
        <v>15123.556177847984</v>
      </c>
      <c r="G120" s="25">
        <v>0</v>
      </c>
      <c r="H120" s="25">
        <v>23819.231444425841</v>
      </c>
      <c r="I120" s="26">
        <v>0</v>
      </c>
      <c r="J120" s="40">
        <f>D120/D199</f>
        <v>2.400452081479557E-3</v>
      </c>
      <c r="K120" s="9">
        <f t="shared" si="1"/>
        <v>5161.3536470620029</v>
      </c>
      <c r="P120" s="9"/>
    </row>
    <row r="121" spans="1:16" x14ac:dyDescent="0.25">
      <c r="A121" s="24" t="s">
        <v>464</v>
      </c>
      <c r="B121" s="24" t="s">
        <v>465</v>
      </c>
      <c r="C121" t="s">
        <v>466</v>
      </c>
      <c r="D121" s="25">
        <v>889950.80764380738</v>
      </c>
      <c r="E121" s="26">
        <v>148385.09134443224</v>
      </c>
      <c r="F121" s="25">
        <v>9611.2319634921787</v>
      </c>
      <c r="G121" s="25">
        <v>0</v>
      </c>
      <c r="H121" s="25">
        <v>64416.19233810142</v>
      </c>
      <c r="I121" s="26">
        <v>54532.910820163794</v>
      </c>
      <c r="J121" s="40">
        <f>D121/D199</f>
        <v>6.5970657108868529E-3</v>
      </c>
      <c r="K121" s="9">
        <f t="shared" si="1"/>
        <v>14184.740211854765</v>
      </c>
      <c r="P121" s="9"/>
    </row>
    <row r="122" spans="1:16" x14ac:dyDescent="0.25">
      <c r="A122" s="24" t="s">
        <v>467</v>
      </c>
      <c r="B122" s="24" t="s">
        <v>468</v>
      </c>
      <c r="C122" t="s">
        <v>469</v>
      </c>
      <c r="D122" s="25">
        <v>82946.441372363814</v>
      </c>
      <c r="E122" s="26">
        <v>10671.523745819792</v>
      </c>
      <c r="F122" s="25">
        <v>1272.074818697494</v>
      </c>
      <c r="G122" s="25">
        <v>468</v>
      </c>
      <c r="H122" s="25">
        <v>10000</v>
      </c>
      <c r="I122" s="26">
        <v>0</v>
      </c>
      <c r="J122" s="40">
        <f>D122/D199</f>
        <v>6.1486895625889441E-4</v>
      </c>
      <c r="K122" s="9">
        <f t="shared" si="1"/>
        <v>1322.0660201206681</v>
      </c>
      <c r="P122" s="9"/>
    </row>
    <row r="123" spans="1:16" x14ac:dyDescent="0.25">
      <c r="A123" s="24" t="s">
        <v>470</v>
      </c>
      <c r="B123" s="24" t="s">
        <v>465</v>
      </c>
      <c r="C123" t="s">
        <v>471</v>
      </c>
      <c r="D123" s="25">
        <v>108485.30900853177</v>
      </c>
      <c r="E123" s="26">
        <v>19459.361629585284</v>
      </c>
      <c r="F123" s="25">
        <v>1837.4414047852692</v>
      </c>
      <c r="G123" s="25">
        <v>0</v>
      </c>
      <c r="H123" s="25">
        <v>10000</v>
      </c>
      <c r="I123" s="26">
        <v>0</v>
      </c>
      <c r="J123" s="40">
        <f>D123/D199</f>
        <v>8.0418457520136798E-4</v>
      </c>
      <c r="K123" s="9">
        <f t="shared" si="1"/>
        <v>1729.1247020303981</v>
      </c>
      <c r="P123" s="9"/>
    </row>
    <row r="124" spans="1:16" x14ac:dyDescent="0.25">
      <c r="A124" s="24" t="s">
        <v>472</v>
      </c>
      <c r="B124" s="24" t="s">
        <v>473</v>
      </c>
      <c r="C124" t="s">
        <v>474</v>
      </c>
      <c r="D124" s="25">
        <v>1247968.1295790824</v>
      </c>
      <c r="E124" s="26">
        <v>213801.92809673588</v>
      </c>
      <c r="F124" s="25">
        <v>62260.995292916239</v>
      </c>
      <c r="G124" s="25">
        <v>234</v>
      </c>
      <c r="H124" s="25">
        <v>90089.592176803795</v>
      </c>
      <c r="I124" s="26">
        <v>0</v>
      </c>
      <c r="J124" s="40">
        <f>D124/D199</f>
        <v>9.250991948333509E-3</v>
      </c>
      <c r="K124" s="9">
        <f t="shared" si="1"/>
        <v>19891.103596636829</v>
      </c>
      <c r="P124" s="9"/>
    </row>
    <row r="125" spans="1:16" x14ac:dyDescent="0.25">
      <c r="A125" s="24" t="s">
        <v>475</v>
      </c>
      <c r="B125" s="24" t="s">
        <v>473</v>
      </c>
      <c r="C125" t="s">
        <v>476</v>
      </c>
      <c r="D125" s="25">
        <v>65495.345659404848</v>
      </c>
      <c r="E125" s="26">
        <v>10385.308997407306</v>
      </c>
      <c r="F125" s="25">
        <v>70.6708232609719</v>
      </c>
      <c r="G125" s="25">
        <v>0</v>
      </c>
      <c r="H125" s="25">
        <v>10000</v>
      </c>
      <c r="I125" s="26">
        <v>0</v>
      </c>
      <c r="J125" s="40">
        <f>D125/D199</f>
        <v>4.8550672167632408E-4</v>
      </c>
      <c r="K125" s="9">
        <f t="shared" si="1"/>
        <v>1043.9166471728433</v>
      </c>
      <c r="P125" s="9"/>
    </row>
    <row r="126" spans="1:16" x14ac:dyDescent="0.25">
      <c r="A126" s="24" t="s">
        <v>477</v>
      </c>
      <c r="B126" s="24" t="s">
        <v>478</v>
      </c>
      <c r="C126" t="s">
        <v>479</v>
      </c>
      <c r="D126" s="25">
        <v>179166.30595643664</v>
      </c>
      <c r="E126" s="26">
        <v>41878.722104242363</v>
      </c>
      <c r="F126" s="25">
        <v>17950.389108286861</v>
      </c>
      <c r="G126" s="25">
        <v>0</v>
      </c>
      <c r="H126" s="25">
        <v>13445.880029380936</v>
      </c>
      <c r="I126" s="26">
        <v>0</v>
      </c>
      <c r="J126" s="40">
        <f>D126/D199</f>
        <v>1.3281317162920558E-3</v>
      </c>
      <c r="K126" s="9">
        <f t="shared" si="1"/>
        <v>2855.6943629708103</v>
      </c>
      <c r="P126" s="9"/>
    </row>
    <row r="127" spans="1:16" x14ac:dyDescent="0.25">
      <c r="A127" s="24" t="s">
        <v>480</v>
      </c>
      <c r="B127" s="24" t="s">
        <v>478</v>
      </c>
      <c r="C127" t="s">
        <v>481</v>
      </c>
      <c r="D127" s="25">
        <v>498466.49395050236</v>
      </c>
      <c r="E127" s="26">
        <v>92513.274991815255</v>
      </c>
      <c r="F127" s="25">
        <v>69540.090088796351</v>
      </c>
      <c r="G127" s="25">
        <v>468</v>
      </c>
      <c r="H127" s="25">
        <v>38388.32580077352</v>
      </c>
      <c r="I127" s="26">
        <v>0</v>
      </c>
      <c r="J127" s="40">
        <f>D127/D199</f>
        <v>3.6950539142417398E-3</v>
      </c>
      <c r="K127" s="9">
        <f t="shared" si="1"/>
        <v>7944.9534291921054</v>
      </c>
      <c r="P127" s="9"/>
    </row>
    <row r="128" spans="1:16" x14ac:dyDescent="0.25">
      <c r="A128" s="24" t="s">
        <v>482</v>
      </c>
      <c r="B128" s="24" t="s">
        <v>478</v>
      </c>
      <c r="C128" t="s">
        <v>483</v>
      </c>
      <c r="D128" s="25">
        <v>14202.992062248562</v>
      </c>
      <c r="E128" s="26">
        <v>3507.8774267884683</v>
      </c>
      <c r="F128" s="25">
        <v>0</v>
      </c>
      <c r="G128" s="25">
        <v>0</v>
      </c>
      <c r="H128" s="25">
        <v>10000</v>
      </c>
      <c r="I128" s="26">
        <v>0</v>
      </c>
      <c r="J128" s="40">
        <f>D128/D199</f>
        <v>1.0528455182138532E-4</v>
      </c>
      <c r="K128" s="9">
        <f t="shared" si="1"/>
        <v>226.37852665971803</v>
      </c>
      <c r="P128" s="9"/>
    </row>
    <row r="129" spans="1:16" x14ac:dyDescent="0.25">
      <c r="A129" s="24" t="s">
        <v>484</v>
      </c>
      <c r="B129" s="24" t="s">
        <v>478</v>
      </c>
      <c r="C129" t="s">
        <v>485</v>
      </c>
      <c r="D129" s="25">
        <v>108811.16548771611</v>
      </c>
      <c r="E129" s="26">
        <v>17641.487565795629</v>
      </c>
      <c r="F129" s="25">
        <v>4452.2618654412299</v>
      </c>
      <c r="G129" s="25">
        <v>0</v>
      </c>
      <c r="H129" s="25">
        <v>10000</v>
      </c>
      <c r="I129" s="26">
        <v>0</v>
      </c>
      <c r="J129" s="40">
        <f>D129/D199</f>
        <v>8.0660009815728144E-4</v>
      </c>
      <c r="K129" s="9">
        <f t="shared" si="1"/>
        <v>1734.3184604537621</v>
      </c>
      <c r="P129" s="9"/>
    </row>
    <row r="130" spans="1:16" x14ac:dyDescent="0.25">
      <c r="A130" s="24" t="s">
        <v>486</v>
      </c>
      <c r="B130" s="24" t="s">
        <v>487</v>
      </c>
      <c r="C130" t="s">
        <v>488</v>
      </c>
      <c r="D130" s="25">
        <v>564072.51372052159</v>
      </c>
      <c r="E130" s="26">
        <v>74430.079043492602</v>
      </c>
      <c r="F130" s="25">
        <v>2614.8204606559602</v>
      </c>
      <c r="G130" s="25">
        <v>0</v>
      </c>
      <c r="H130" s="25">
        <v>45003.335387245716</v>
      </c>
      <c r="I130" s="26">
        <v>28890.667199215593</v>
      </c>
      <c r="J130" s="40">
        <f>D130/D199</f>
        <v>4.1813810457361636E-3</v>
      </c>
      <c r="K130" s="9">
        <f t="shared" si="1"/>
        <v>8990.6340879190248</v>
      </c>
      <c r="P130" s="9"/>
    </row>
    <row r="131" spans="1:16" x14ac:dyDescent="0.25">
      <c r="A131" s="24" t="s">
        <v>489</v>
      </c>
      <c r="B131" s="24" t="s">
        <v>487</v>
      </c>
      <c r="C131" t="s">
        <v>490</v>
      </c>
      <c r="D131" s="25">
        <v>395905.37963321514</v>
      </c>
      <c r="E131" s="26">
        <v>48563.744202829832</v>
      </c>
      <c r="F131" s="25">
        <v>3674.8828095705385</v>
      </c>
      <c r="G131" s="25">
        <v>0</v>
      </c>
      <c r="H131" s="25">
        <v>31764.720204573121</v>
      </c>
      <c r="I131" s="26">
        <v>16160.907301880261</v>
      </c>
      <c r="J131" s="40">
        <f>D131/D199</f>
        <v>2.9347844648277173E-3</v>
      </c>
      <c r="K131" s="9">
        <f t="shared" si="1"/>
        <v>6310.2532301094998</v>
      </c>
      <c r="P131" s="9"/>
    </row>
    <row r="132" spans="1:16" x14ac:dyDescent="0.25">
      <c r="A132" s="24" t="s">
        <v>491</v>
      </c>
      <c r="B132" s="24" t="s">
        <v>487</v>
      </c>
      <c r="C132" t="s">
        <v>492</v>
      </c>
      <c r="D132" s="25">
        <v>78421.916011626367</v>
      </c>
      <c r="E132" s="26">
        <v>6678.6841022018616</v>
      </c>
      <c r="F132" s="25">
        <v>1342.745641958466</v>
      </c>
      <c r="G132" s="25">
        <v>0</v>
      </c>
      <c r="H132" s="25">
        <v>10000</v>
      </c>
      <c r="I132" s="26">
        <v>0</v>
      </c>
      <c r="J132" s="40">
        <f>D132/D199</f>
        <v>5.8132935962165472E-4</v>
      </c>
      <c r="K132" s="9">
        <f t="shared" si="1"/>
        <v>1249.9505545547374</v>
      </c>
      <c r="P132" s="9"/>
    </row>
    <row r="133" spans="1:16" x14ac:dyDescent="0.25">
      <c r="A133" s="24" t="s">
        <v>493</v>
      </c>
      <c r="B133" s="24" t="s">
        <v>487</v>
      </c>
      <c r="C133" t="s">
        <v>494</v>
      </c>
      <c r="D133" s="25">
        <v>95603.63960501863</v>
      </c>
      <c r="E133" s="26">
        <v>15845.818832099609</v>
      </c>
      <c r="F133" s="25">
        <v>636.03740934874702</v>
      </c>
      <c r="G133" s="25">
        <v>0</v>
      </c>
      <c r="H133" s="25">
        <v>10000</v>
      </c>
      <c r="I133" s="26">
        <v>0</v>
      </c>
      <c r="J133" s="40">
        <f>D133/D199</f>
        <v>7.0869478094421213E-4</v>
      </c>
      <c r="K133" s="9">
        <f t="shared" si="1"/>
        <v>1523.8064615002263</v>
      </c>
      <c r="P133" s="9"/>
    </row>
    <row r="134" spans="1:16" x14ac:dyDescent="0.25">
      <c r="A134" s="24" t="s">
        <v>495</v>
      </c>
      <c r="B134" s="24" t="s">
        <v>487</v>
      </c>
      <c r="C134" t="s">
        <v>496</v>
      </c>
      <c r="D134" s="25">
        <v>23331.992051914713</v>
      </c>
      <c r="E134" s="26">
        <v>3927.1084558580951</v>
      </c>
      <c r="F134" s="25">
        <v>0</v>
      </c>
      <c r="G134" s="25">
        <v>0</v>
      </c>
      <c r="H134" s="25">
        <v>10000</v>
      </c>
      <c r="I134" s="26">
        <v>0</v>
      </c>
      <c r="J134" s="40">
        <f>D134/D199</f>
        <v>1.7295639647756455E-4</v>
      </c>
      <c r="K134" s="9">
        <f t="shared" si="1"/>
        <v>371.88375249380374</v>
      </c>
      <c r="P134" s="9"/>
    </row>
    <row r="135" spans="1:16" x14ac:dyDescent="0.25">
      <c r="A135" s="24" t="s">
        <v>497</v>
      </c>
      <c r="B135" s="24" t="s">
        <v>487</v>
      </c>
      <c r="C135" t="s">
        <v>126</v>
      </c>
      <c r="D135" s="25">
        <v>67574.41795212304</v>
      </c>
      <c r="E135" s="26">
        <v>9236.2963713767949</v>
      </c>
      <c r="F135" s="25">
        <v>0</v>
      </c>
      <c r="G135" s="25">
        <v>0</v>
      </c>
      <c r="H135" s="25">
        <v>10000</v>
      </c>
      <c r="I135" s="26">
        <v>0</v>
      </c>
      <c r="J135" s="40">
        <f>D135/D199</f>
        <v>5.0091855839239985E-4</v>
      </c>
      <c r="K135" s="9">
        <f t="shared" si="1"/>
        <v>1077.054546594444</v>
      </c>
      <c r="P135" s="9"/>
    </row>
    <row r="136" spans="1:16" x14ac:dyDescent="0.25">
      <c r="A136" s="24" t="s">
        <v>498</v>
      </c>
      <c r="B136" s="24" t="s">
        <v>499</v>
      </c>
      <c r="C136" t="s">
        <v>127</v>
      </c>
      <c r="D136" s="25">
        <v>22592.156219759388</v>
      </c>
      <c r="E136" s="26">
        <v>5059.1690809010761</v>
      </c>
      <c r="F136" s="25">
        <v>777.37905587069088</v>
      </c>
      <c r="G136" s="25">
        <v>0</v>
      </c>
      <c r="H136" s="25">
        <v>10000</v>
      </c>
      <c r="I136" s="26">
        <v>0</v>
      </c>
      <c r="J136" s="40">
        <f>D136/D199</f>
        <v>1.6747210952813266E-4</v>
      </c>
      <c r="K136" s="9">
        <f t="shared" si="1"/>
        <v>360.09166355090019</v>
      </c>
      <c r="P136" s="9"/>
    </row>
    <row r="137" spans="1:16" x14ac:dyDescent="0.25">
      <c r="A137" s="24" t="s">
        <v>500</v>
      </c>
      <c r="B137" s="24" t="s">
        <v>499</v>
      </c>
      <c r="C137" t="s">
        <v>501</v>
      </c>
      <c r="D137" s="25">
        <v>32711.259384635076</v>
      </c>
      <c r="E137" s="26">
        <v>6606.0920070035972</v>
      </c>
      <c r="F137" s="25">
        <v>706.70823260971895</v>
      </c>
      <c r="G137" s="25">
        <v>234</v>
      </c>
      <c r="H137" s="25">
        <v>10000</v>
      </c>
      <c r="I137" s="26">
        <v>0</v>
      </c>
      <c r="J137" s="40">
        <f>D137/D199</f>
        <v>2.4248343368285662E-4</v>
      </c>
      <c r="K137" s="9">
        <f t="shared" si="1"/>
        <v>521.37793728409736</v>
      </c>
      <c r="P137" s="9"/>
    </row>
    <row r="138" spans="1:16" x14ac:dyDescent="0.25">
      <c r="A138" s="24" t="s">
        <v>502</v>
      </c>
      <c r="B138" s="24" t="s">
        <v>503</v>
      </c>
      <c r="C138" t="s">
        <v>504</v>
      </c>
      <c r="D138" s="25">
        <v>121812.01073328208</v>
      </c>
      <c r="E138" s="26">
        <v>28138.318784563868</v>
      </c>
      <c r="F138" s="25">
        <v>282.6832930438876</v>
      </c>
      <c r="G138" s="25">
        <v>0</v>
      </c>
      <c r="H138" s="25">
        <v>10000</v>
      </c>
      <c r="I138" s="26">
        <v>0</v>
      </c>
      <c r="J138" s="40">
        <f>D138/D199</f>
        <v>9.0297332423383667E-4</v>
      </c>
      <c r="K138" s="9">
        <f t="shared" si="1"/>
        <v>1941.536219861302</v>
      </c>
      <c r="P138" s="9"/>
    </row>
    <row r="139" spans="1:16" x14ac:dyDescent="0.25">
      <c r="A139" s="24" t="s">
        <v>505</v>
      </c>
      <c r="B139" s="24" t="s">
        <v>503</v>
      </c>
      <c r="C139" t="s">
        <v>506</v>
      </c>
      <c r="D139" s="25">
        <v>109767.40297575499</v>
      </c>
      <c r="E139" s="26">
        <v>21002.438738730536</v>
      </c>
      <c r="F139" s="25">
        <v>494.69576282680327</v>
      </c>
      <c r="G139" s="25">
        <v>0</v>
      </c>
      <c r="H139" s="25">
        <v>10000</v>
      </c>
      <c r="I139" s="26">
        <v>0</v>
      </c>
      <c r="J139" s="40">
        <f>D139/D199</f>
        <v>8.1368853663008598E-4</v>
      </c>
      <c r="K139" s="9">
        <f t="shared" si="1"/>
        <v>1749.5597302320091</v>
      </c>
      <c r="P139" s="9"/>
    </row>
    <row r="140" spans="1:16" x14ac:dyDescent="0.25">
      <c r="A140" s="24" t="s">
        <v>507</v>
      </c>
      <c r="B140" s="24" t="s">
        <v>508</v>
      </c>
      <c r="C140" t="s">
        <v>509</v>
      </c>
      <c r="D140" s="25">
        <v>87063.767104251136</v>
      </c>
      <c r="E140" s="26">
        <v>16110.712851514476</v>
      </c>
      <c r="F140" s="25">
        <v>8833.8529076214872</v>
      </c>
      <c r="G140" s="25">
        <v>0</v>
      </c>
      <c r="H140" s="25">
        <v>10000</v>
      </c>
      <c r="I140" s="26">
        <v>0</v>
      </c>
      <c r="J140" s="40">
        <f>D140/D199</f>
        <v>6.4539004593383901E-4</v>
      </c>
      <c r="K140" s="9">
        <f t="shared" ref="K140:K188" si="2">J140*$D$202</f>
        <v>1387.6912157750573</v>
      </c>
      <c r="P140" s="9"/>
    </row>
    <row r="141" spans="1:16" x14ac:dyDescent="0.25">
      <c r="A141" s="24" t="s">
        <v>510</v>
      </c>
      <c r="B141" s="24" t="s">
        <v>508</v>
      </c>
      <c r="C141" t="s">
        <v>511</v>
      </c>
      <c r="D141" s="25">
        <v>31756.399852149087</v>
      </c>
      <c r="E141" s="26">
        <v>8009.9075588998758</v>
      </c>
      <c r="F141" s="25">
        <v>918.72070239263462</v>
      </c>
      <c r="G141" s="25">
        <v>0</v>
      </c>
      <c r="H141" s="25">
        <v>10000</v>
      </c>
      <c r="I141" s="26">
        <v>0</v>
      </c>
      <c r="J141" s="40">
        <f>D141/D199</f>
        <v>2.3540520977837539E-4</v>
      </c>
      <c r="K141" s="9">
        <f t="shared" si="2"/>
        <v>506.15863045186182</v>
      </c>
      <c r="P141" s="9"/>
    </row>
    <row r="142" spans="1:16" x14ac:dyDescent="0.25">
      <c r="A142" s="24" t="s">
        <v>512</v>
      </c>
      <c r="B142" s="24" t="s">
        <v>513</v>
      </c>
      <c r="C142" t="s">
        <v>514</v>
      </c>
      <c r="D142" s="25">
        <v>38576.180100733</v>
      </c>
      <c r="E142" s="26">
        <v>19120.013794411381</v>
      </c>
      <c r="F142" s="25">
        <v>6784.3990330533015</v>
      </c>
      <c r="G142" s="25">
        <v>703</v>
      </c>
      <c r="H142" s="25">
        <v>10000</v>
      </c>
      <c r="I142" s="26">
        <v>0</v>
      </c>
      <c r="J142" s="40">
        <f>D142/D199</f>
        <v>2.8595917079205348E-4</v>
      </c>
      <c r="K142" s="9">
        <f t="shared" si="2"/>
        <v>614.85768471107087</v>
      </c>
      <c r="P142" s="9"/>
    </row>
    <row r="143" spans="1:16" x14ac:dyDescent="0.25">
      <c r="A143" s="24" t="s">
        <v>515</v>
      </c>
      <c r="B143" s="24" t="s">
        <v>516</v>
      </c>
      <c r="C143" t="s">
        <v>517</v>
      </c>
      <c r="D143" s="25">
        <v>54007.221904135971</v>
      </c>
      <c r="E143" s="26">
        <v>9068.8531776917789</v>
      </c>
      <c r="F143" s="25">
        <v>2402.8079908730447</v>
      </c>
      <c r="G143" s="25">
        <v>703</v>
      </c>
      <c r="H143" s="25">
        <v>10000</v>
      </c>
      <c r="I143" s="26">
        <v>3959.0162360133804</v>
      </c>
      <c r="J143" s="40">
        <f>D143/D199</f>
        <v>4.0034706267341632E-4</v>
      </c>
      <c r="K143" s="9">
        <f t="shared" si="2"/>
        <v>860.8098399308102</v>
      </c>
      <c r="P143" s="9"/>
    </row>
    <row r="144" spans="1:16" x14ac:dyDescent="0.25">
      <c r="A144" s="24" t="s">
        <v>518</v>
      </c>
      <c r="B144" s="24" t="s">
        <v>516</v>
      </c>
      <c r="C144" t="s">
        <v>519</v>
      </c>
      <c r="D144" s="25">
        <v>458260.99958940706</v>
      </c>
      <c r="E144" s="26">
        <v>73087.059004564348</v>
      </c>
      <c r="F144" s="25">
        <v>7915.1322052288524</v>
      </c>
      <c r="G144" s="25">
        <v>0</v>
      </c>
      <c r="H144" s="25">
        <v>33459.74311222582</v>
      </c>
      <c r="I144" s="26">
        <v>29621.562504325753</v>
      </c>
      <c r="J144" s="40">
        <f>D144/D199</f>
        <v>3.3970168924640203E-3</v>
      </c>
      <c r="K144" s="9">
        <f t="shared" si="2"/>
        <v>7304.1264444835451</v>
      </c>
      <c r="P144" s="9"/>
    </row>
    <row r="145" spans="1:16" x14ac:dyDescent="0.25">
      <c r="A145" s="24" t="s">
        <v>520</v>
      </c>
      <c r="B145" s="24" t="s">
        <v>516</v>
      </c>
      <c r="C145" t="s">
        <v>521</v>
      </c>
      <c r="D145" s="25">
        <v>70688.861833930438</v>
      </c>
      <c r="E145" s="26">
        <v>10558.36700881658</v>
      </c>
      <c r="F145" s="25">
        <v>3957.5661026144262</v>
      </c>
      <c r="G145" s="25">
        <v>0</v>
      </c>
      <c r="H145" s="25">
        <v>10000</v>
      </c>
      <c r="I145" s="26">
        <v>0</v>
      </c>
      <c r="J145" s="40">
        <f>D145/D199</f>
        <v>5.2400544225685757E-4</v>
      </c>
      <c r="K145" s="9">
        <f t="shared" si="2"/>
        <v>1126.6950177175627</v>
      </c>
      <c r="P145" s="9"/>
    </row>
    <row r="146" spans="1:16" x14ac:dyDescent="0.25">
      <c r="A146" s="24" t="s">
        <v>522</v>
      </c>
      <c r="B146" s="24" t="s">
        <v>516</v>
      </c>
      <c r="C146" t="s">
        <v>523</v>
      </c>
      <c r="D146" s="25">
        <v>36353.670839402788</v>
      </c>
      <c r="E146" s="26">
        <v>6630.8431897204282</v>
      </c>
      <c r="F146" s="25">
        <v>353.35411630485947</v>
      </c>
      <c r="G146" s="25">
        <v>0</v>
      </c>
      <c r="H146" s="25">
        <v>10000</v>
      </c>
      <c r="I146" s="26">
        <v>0</v>
      </c>
      <c r="J146" s="40">
        <f>D146/D199</f>
        <v>2.6948405833177204E-4</v>
      </c>
      <c r="K146" s="9">
        <f t="shared" si="2"/>
        <v>579.43357337858458</v>
      </c>
      <c r="P146" s="9"/>
    </row>
    <row r="147" spans="1:16" x14ac:dyDescent="0.25">
      <c r="A147" s="24" t="s">
        <v>524</v>
      </c>
      <c r="B147" s="24" t="s">
        <v>525</v>
      </c>
      <c r="C147" t="s">
        <v>526</v>
      </c>
      <c r="D147" s="25">
        <v>5819471.6445038179</v>
      </c>
      <c r="E147" s="26">
        <v>929175.16838653793</v>
      </c>
      <c r="F147" s="25">
        <v>64593.132460528308</v>
      </c>
      <c r="G147" s="25">
        <v>0</v>
      </c>
      <c r="H147" s="25">
        <v>417911.82426398288</v>
      </c>
      <c r="I147" s="26">
        <v>0</v>
      </c>
      <c r="J147" s="40">
        <f>D147/D199</f>
        <v>4.3138830272066227E-2</v>
      </c>
      <c r="K147" s="9">
        <f t="shared" si="2"/>
        <v>92755.344158955646</v>
      </c>
      <c r="P147" s="9"/>
    </row>
    <row r="148" spans="1:16" x14ac:dyDescent="0.25">
      <c r="A148" s="24" t="s">
        <v>527</v>
      </c>
      <c r="B148" s="24" t="s">
        <v>525</v>
      </c>
      <c r="C148" t="s">
        <v>528</v>
      </c>
      <c r="D148" s="25">
        <v>1071540.8196787522</v>
      </c>
      <c r="E148" s="26">
        <v>229210.49060649174</v>
      </c>
      <c r="F148" s="25">
        <v>26148.204606559601</v>
      </c>
      <c r="G148" s="25">
        <v>0</v>
      </c>
      <c r="H148" s="25">
        <v>77438.000781578783</v>
      </c>
      <c r="I148" s="26">
        <v>0</v>
      </c>
      <c r="J148" s="40">
        <f>D148/D199</f>
        <v>7.9431639800787573E-3</v>
      </c>
      <c r="K148" s="9">
        <f t="shared" si="2"/>
        <v>17079.065520242162</v>
      </c>
      <c r="P148" s="9"/>
    </row>
    <row r="149" spans="1:16" x14ac:dyDescent="0.25">
      <c r="A149" s="24" t="s">
        <v>529</v>
      </c>
      <c r="B149" s="24" t="s">
        <v>530</v>
      </c>
      <c r="C149" t="s">
        <v>531</v>
      </c>
      <c r="D149" s="25">
        <v>94909.801650523688</v>
      </c>
      <c r="E149" s="26">
        <v>18123.876992691941</v>
      </c>
      <c r="F149" s="25">
        <v>2968.1745769608192</v>
      </c>
      <c r="G149" s="25">
        <v>0</v>
      </c>
      <c r="H149" s="25">
        <v>10000</v>
      </c>
      <c r="I149" s="26">
        <v>0</v>
      </c>
      <c r="J149" s="40">
        <f>D149/D199</f>
        <v>7.035514690451769E-4</v>
      </c>
      <c r="K149" s="9">
        <f t="shared" si="2"/>
        <v>1512.7475231307085</v>
      </c>
      <c r="P149" s="9"/>
    </row>
    <row r="150" spans="1:16" x14ac:dyDescent="0.25">
      <c r="A150" s="24" t="s">
        <v>532</v>
      </c>
      <c r="B150" s="24" t="s">
        <v>530</v>
      </c>
      <c r="C150" t="s">
        <v>533</v>
      </c>
      <c r="D150" s="25">
        <v>40639.78057656563</v>
      </c>
      <c r="E150" s="26">
        <v>9325.9480153773475</v>
      </c>
      <c r="F150" s="25">
        <v>353.35411630485947</v>
      </c>
      <c r="G150" s="25">
        <v>0</v>
      </c>
      <c r="H150" s="25">
        <v>10000</v>
      </c>
      <c r="I150" s="26">
        <v>0</v>
      </c>
      <c r="J150" s="40">
        <f>D150/D199</f>
        <v>3.0125631735696109E-4</v>
      </c>
      <c r="K150" s="9">
        <f t="shared" si="2"/>
        <v>647.74898207192609</v>
      </c>
      <c r="P150" s="9"/>
    </row>
    <row r="151" spans="1:16" x14ac:dyDescent="0.25">
      <c r="A151" s="24" t="s">
        <v>534</v>
      </c>
      <c r="B151" s="24" t="s">
        <v>535</v>
      </c>
      <c r="C151" t="s">
        <v>142</v>
      </c>
      <c r="D151" s="25">
        <v>218768.23113748227</v>
      </c>
      <c r="E151" s="26">
        <v>26464.194663137008</v>
      </c>
      <c r="F151" s="25">
        <v>565.3665860877752</v>
      </c>
      <c r="G151" s="25">
        <v>0</v>
      </c>
      <c r="H151" s="25">
        <v>17819.958903750379</v>
      </c>
      <c r="I151" s="26">
        <v>0</v>
      </c>
      <c r="J151" s="40">
        <f>D151/D199</f>
        <v>1.6216945744332528E-3</v>
      </c>
      <c r="K151" s="9">
        <f t="shared" si="2"/>
        <v>3486.9011844688284</v>
      </c>
      <c r="P151" s="9"/>
    </row>
    <row r="152" spans="1:16" x14ac:dyDescent="0.25">
      <c r="A152" s="24" t="s">
        <v>536</v>
      </c>
      <c r="B152" s="24" t="s">
        <v>535</v>
      </c>
      <c r="C152" t="s">
        <v>537</v>
      </c>
      <c r="D152" s="25">
        <v>283185.69385702955</v>
      </c>
      <c r="E152" s="26">
        <v>54466.574796356363</v>
      </c>
      <c r="F152" s="25">
        <v>6572.3865632703864</v>
      </c>
      <c r="G152" s="25">
        <v>0</v>
      </c>
      <c r="H152" s="25">
        <v>20905.103851606498</v>
      </c>
      <c r="I152" s="26">
        <v>21926.859153304878</v>
      </c>
      <c r="J152" s="40">
        <f>D152/D199</f>
        <v>2.0992111189876406E-3</v>
      </c>
      <c r="K152" s="9">
        <f t="shared" si="2"/>
        <v>4513.6376803913463</v>
      </c>
      <c r="P152" s="9"/>
    </row>
    <row r="153" spans="1:16" x14ac:dyDescent="0.25">
      <c r="A153" s="24" t="s">
        <v>538</v>
      </c>
      <c r="B153" s="24" t="s">
        <v>535</v>
      </c>
      <c r="C153" t="s">
        <v>539</v>
      </c>
      <c r="D153" s="25">
        <v>42433.681785477937</v>
      </c>
      <c r="E153" s="26">
        <v>6376.8709903307763</v>
      </c>
      <c r="F153" s="25">
        <v>636.03740934874702</v>
      </c>
      <c r="G153" s="25">
        <v>0</v>
      </c>
      <c r="H153" s="25">
        <v>10000</v>
      </c>
      <c r="I153" s="26">
        <v>0</v>
      </c>
      <c r="J153" s="40">
        <f>D153/D199</f>
        <v>3.1455422556985016E-4</v>
      </c>
      <c r="K153" s="9">
        <f t="shared" si="2"/>
        <v>676.34159909704351</v>
      </c>
      <c r="P153" s="9"/>
    </row>
    <row r="154" spans="1:16" x14ac:dyDescent="0.25">
      <c r="A154" s="24" t="s">
        <v>540</v>
      </c>
      <c r="B154" s="24" t="s">
        <v>541</v>
      </c>
      <c r="C154" t="s">
        <v>542</v>
      </c>
      <c r="D154" s="25">
        <v>25256.598272360039</v>
      </c>
      <c r="E154" s="26">
        <v>4624.3396883728474</v>
      </c>
      <c r="F154" s="25">
        <v>1060.0623489145783</v>
      </c>
      <c r="G154" s="25">
        <v>0</v>
      </c>
      <c r="H154" s="25">
        <v>10000</v>
      </c>
      <c r="I154" s="26">
        <v>0</v>
      </c>
      <c r="J154" s="40">
        <f>D154/D199</f>
        <v>1.872232004343751E-4</v>
      </c>
      <c r="K154" s="9">
        <f t="shared" si="2"/>
        <v>402.55964942277552</v>
      </c>
      <c r="P154" s="9"/>
    </row>
    <row r="155" spans="1:16" x14ac:dyDescent="0.25">
      <c r="A155" s="24" t="s">
        <v>543</v>
      </c>
      <c r="B155" s="24" t="s">
        <v>541</v>
      </c>
      <c r="C155" t="s">
        <v>544</v>
      </c>
      <c r="D155" s="25">
        <v>121629.0603223615</v>
      </c>
      <c r="E155" s="26">
        <v>39468.385669675205</v>
      </c>
      <c r="F155" s="25">
        <v>16042.276880240621</v>
      </c>
      <c r="G155" s="25">
        <v>0</v>
      </c>
      <c r="H155" s="25">
        <v>10000</v>
      </c>
      <c r="I155" s="26">
        <v>0</v>
      </c>
      <c r="J155" s="40">
        <f>D155/D199</f>
        <v>9.0161714154114139E-4</v>
      </c>
      <c r="K155" s="9">
        <f t="shared" si="2"/>
        <v>1938.6202114389591</v>
      </c>
      <c r="P155" s="9"/>
    </row>
    <row r="156" spans="1:16" x14ac:dyDescent="0.25">
      <c r="A156" s="24" t="s">
        <v>545</v>
      </c>
      <c r="B156" s="24" t="s">
        <v>541</v>
      </c>
      <c r="C156" t="s">
        <v>546</v>
      </c>
      <c r="D156" s="25">
        <v>123590.8744079196</v>
      </c>
      <c r="E156" s="26">
        <v>11215.556510579201</v>
      </c>
      <c r="F156" s="25">
        <v>848.04987913166269</v>
      </c>
      <c r="G156" s="25">
        <v>0</v>
      </c>
      <c r="H156" s="25">
        <v>10000</v>
      </c>
      <c r="I156" s="26">
        <v>0</v>
      </c>
      <c r="J156" s="40">
        <f>D156/D199</f>
        <v>9.1615976156441596E-4</v>
      </c>
      <c r="K156" s="9">
        <f t="shared" si="2"/>
        <v>1969.889156765583</v>
      </c>
      <c r="P156" s="9"/>
    </row>
    <row r="157" spans="1:16" x14ac:dyDescent="0.25">
      <c r="A157" s="24" t="s">
        <v>547</v>
      </c>
      <c r="B157" s="24" t="s">
        <v>548</v>
      </c>
      <c r="C157" t="s">
        <v>549</v>
      </c>
      <c r="D157" s="25">
        <v>83020.118249661988</v>
      </c>
      <c r="E157" s="26">
        <v>11059.3429523427</v>
      </c>
      <c r="F157" s="25">
        <v>141.3416465219438</v>
      </c>
      <c r="G157" s="25">
        <v>0</v>
      </c>
      <c r="H157" s="25">
        <v>10000</v>
      </c>
      <c r="I157" s="26">
        <v>0</v>
      </c>
      <c r="J157" s="40">
        <f>D157/D199</f>
        <v>6.1541511139099193E-4</v>
      </c>
      <c r="K157" s="9">
        <f t="shared" si="2"/>
        <v>1323.2403404933439</v>
      </c>
      <c r="P157" s="9"/>
    </row>
    <row r="158" spans="1:16" x14ac:dyDescent="0.25">
      <c r="A158" s="24" t="s">
        <v>550</v>
      </c>
      <c r="B158" s="24" t="s">
        <v>548</v>
      </c>
      <c r="C158" t="s">
        <v>551</v>
      </c>
      <c r="D158" s="25">
        <v>126230.19517389403</v>
      </c>
      <c r="E158" s="26">
        <v>13473.432484073335</v>
      </c>
      <c r="F158" s="25">
        <v>424.02493956583135</v>
      </c>
      <c r="G158" s="25">
        <v>0</v>
      </c>
      <c r="H158" s="25">
        <v>10000</v>
      </c>
      <c r="I158" s="26">
        <v>0</v>
      </c>
      <c r="J158" s="40">
        <f>D158/D199</f>
        <v>9.3572463231422743E-4</v>
      </c>
      <c r="K158" s="9">
        <f t="shared" si="2"/>
        <v>2011.956739692127</v>
      </c>
      <c r="P158" s="9"/>
    </row>
    <row r="159" spans="1:16" x14ac:dyDescent="0.25">
      <c r="A159" s="24" t="s">
        <v>552</v>
      </c>
      <c r="B159" s="24" t="s">
        <v>548</v>
      </c>
      <c r="C159" t="s">
        <v>553</v>
      </c>
      <c r="D159" s="25">
        <v>389850.82406667777</v>
      </c>
      <c r="E159" s="26">
        <v>39408.777382671469</v>
      </c>
      <c r="F159" s="25">
        <v>16748.98511285034</v>
      </c>
      <c r="G159" s="25">
        <v>0</v>
      </c>
      <c r="H159" s="25">
        <v>29672.813317933818</v>
      </c>
      <c r="I159" s="26">
        <v>11877.048708040142</v>
      </c>
      <c r="J159" s="40">
        <f>D159/D199</f>
        <v>2.8899029943244068E-3</v>
      </c>
      <c r="K159" s="9">
        <f t="shared" si="2"/>
        <v>6213.7509323735721</v>
      </c>
      <c r="P159" s="9"/>
    </row>
    <row r="160" spans="1:16" x14ac:dyDescent="0.25">
      <c r="A160" s="24" t="s">
        <v>554</v>
      </c>
      <c r="B160" s="24" t="s">
        <v>555</v>
      </c>
      <c r="C160" t="s">
        <v>556</v>
      </c>
      <c r="D160" s="25">
        <v>20501.568809991051</v>
      </c>
      <c r="E160" s="26">
        <v>2279.7196135445638</v>
      </c>
      <c r="F160" s="25">
        <v>1413.4164652194379</v>
      </c>
      <c r="G160" s="25">
        <v>937</v>
      </c>
      <c r="H160" s="25">
        <v>10000</v>
      </c>
      <c r="I160" s="26">
        <v>0</v>
      </c>
      <c r="J160" s="40">
        <f>D160/D199</f>
        <v>1.519749130559941E-4</v>
      </c>
      <c r="K160" s="9">
        <f t="shared" si="2"/>
        <v>326.77022708156323</v>
      </c>
      <c r="P160" s="9"/>
    </row>
    <row r="161" spans="1:16" x14ac:dyDescent="0.25">
      <c r="A161" s="24" t="s">
        <v>557</v>
      </c>
      <c r="B161" s="24" t="s">
        <v>558</v>
      </c>
      <c r="C161" t="s">
        <v>559</v>
      </c>
      <c r="D161" s="25">
        <v>66942.216581898538</v>
      </c>
      <c r="E161" s="26">
        <v>14716.052019299987</v>
      </c>
      <c r="F161" s="25">
        <v>8409.8279680556552</v>
      </c>
      <c r="G161" s="25">
        <v>703</v>
      </c>
      <c r="H161" s="25">
        <v>10000</v>
      </c>
      <c r="I161" s="26">
        <v>0</v>
      </c>
      <c r="J161" s="40">
        <f>D161/D199</f>
        <v>4.9623214882227339E-4</v>
      </c>
      <c r="K161" s="9">
        <f t="shared" si="2"/>
        <v>1066.9780208795505</v>
      </c>
      <c r="P161" s="9"/>
    </row>
    <row r="162" spans="1:16" x14ac:dyDescent="0.25">
      <c r="A162" s="24" t="s">
        <v>560</v>
      </c>
      <c r="B162" s="24" t="s">
        <v>558</v>
      </c>
      <c r="C162" t="s">
        <v>561</v>
      </c>
      <c r="D162" s="25">
        <v>52231.205525307712</v>
      </c>
      <c r="E162" s="26">
        <v>8069.5010178826396</v>
      </c>
      <c r="F162" s="25">
        <v>424.02493956583135</v>
      </c>
      <c r="G162" s="25">
        <v>0</v>
      </c>
      <c r="H162" s="25">
        <v>10000</v>
      </c>
      <c r="I162" s="26">
        <v>0</v>
      </c>
      <c r="J162" s="40">
        <f>D162/D199</f>
        <v>3.8718173189995319E-4</v>
      </c>
      <c r="K162" s="9">
        <f t="shared" si="2"/>
        <v>832.50228548027144</v>
      </c>
      <c r="P162" s="9"/>
    </row>
    <row r="163" spans="1:16" x14ac:dyDescent="0.25">
      <c r="A163" s="24" t="s">
        <v>562</v>
      </c>
      <c r="B163" s="24" t="s">
        <v>563</v>
      </c>
      <c r="C163" t="s">
        <v>564</v>
      </c>
      <c r="D163" s="25">
        <v>76647.00108928555</v>
      </c>
      <c r="E163" s="26">
        <v>9111.9099989250699</v>
      </c>
      <c r="F163" s="25">
        <v>1908.1122280462409</v>
      </c>
      <c r="G163" s="25">
        <v>0</v>
      </c>
      <c r="H163" s="25">
        <v>10000</v>
      </c>
      <c r="I163" s="26">
        <v>0</v>
      </c>
      <c r="J163" s="40">
        <f>D163/D199</f>
        <v>5.6817219377232331E-4</v>
      </c>
      <c r="K163" s="9">
        <f t="shared" si="2"/>
        <v>1221.6605559893048</v>
      </c>
      <c r="P163" s="9"/>
    </row>
    <row r="164" spans="1:16" x14ac:dyDescent="0.25">
      <c r="A164" s="24" t="s">
        <v>565</v>
      </c>
      <c r="B164" s="24" t="s">
        <v>563</v>
      </c>
      <c r="C164" t="s">
        <v>566</v>
      </c>
      <c r="D164" s="25">
        <v>24859.615504134683</v>
      </c>
      <c r="E164" s="26">
        <v>5366.5970104964199</v>
      </c>
      <c r="F164" s="25">
        <v>0</v>
      </c>
      <c r="G164" s="25">
        <v>0</v>
      </c>
      <c r="H164" s="25">
        <v>10000</v>
      </c>
      <c r="I164" s="26">
        <v>0</v>
      </c>
      <c r="J164" s="40">
        <f>D164/D199</f>
        <v>1.8428042945694751E-4</v>
      </c>
      <c r="K164" s="9">
        <f t="shared" si="2"/>
        <v>396.2322239207208</v>
      </c>
      <c r="P164" s="9"/>
    </row>
    <row r="165" spans="1:16" x14ac:dyDescent="0.25">
      <c r="A165" s="24" t="s">
        <v>567</v>
      </c>
      <c r="B165" s="24" t="s">
        <v>568</v>
      </c>
      <c r="C165" t="s">
        <v>569</v>
      </c>
      <c r="D165" s="25">
        <v>226382.03465951353</v>
      </c>
      <c r="E165" s="26">
        <v>56492.136770923702</v>
      </c>
      <c r="F165" s="25">
        <v>63815.753404657618</v>
      </c>
      <c r="G165" s="25">
        <v>1171</v>
      </c>
      <c r="H165" s="25">
        <v>17934.98070823466</v>
      </c>
      <c r="I165" s="26">
        <v>0</v>
      </c>
      <c r="J165" s="40">
        <f>D165/D199</f>
        <v>1.6781345053970837E-3</v>
      </c>
      <c r="K165" s="9">
        <f t="shared" si="2"/>
        <v>3608.2560099900884</v>
      </c>
      <c r="P165" s="9"/>
    </row>
    <row r="166" spans="1:16" x14ac:dyDescent="0.25">
      <c r="A166" s="24" t="s">
        <v>570</v>
      </c>
      <c r="B166" s="24" t="s">
        <v>571</v>
      </c>
      <c r="C166" t="s">
        <v>572</v>
      </c>
      <c r="D166" s="25">
        <v>90588.816946982304</v>
      </c>
      <c r="E166" s="26">
        <v>16165.937582487151</v>
      </c>
      <c r="F166" s="25">
        <v>0</v>
      </c>
      <c r="G166" s="25">
        <v>0</v>
      </c>
      <c r="H166" s="25">
        <v>10000</v>
      </c>
      <c r="I166" s="26">
        <v>0</v>
      </c>
      <c r="J166" s="40">
        <f>D166/D199</f>
        <v>6.7152068736582745E-4</v>
      </c>
      <c r="K166" s="9">
        <f t="shared" si="2"/>
        <v>1443.8762496258203</v>
      </c>
      <c r="P166" s="9"/>
    </row>
    <row r="167" spans="1:16" x14ac:dyDescent="0.25">
      <c r="A167" s="24" t="s">
        <v>573</v>
      </c>
      <c r="B167" s="24" t="s">
        <v>571</v>
      </c>
      <c r="C167" t="s">
        <v>574</v>
      </c>
      <c r="D167" s="25">
        <v>270528.78514753754</v>
      </c>
      <c r="E167" s="26">
        <v>66545.885483372258</v>
      </c>
      <c r="F167" s="25">
        <v>3816.2244560924819</v>
      </c>
      <c r="G167" s="25">
        <v>0</v>
      </c>
      <c r="H167" s="25">
        <v>19997.477717026653</v>
      </c>
      <c r="I167" s="26">
        <v>0</v>
      </c>
      <c r="J167" s="40">
        <f>D167/D199</f>
        <v>2.005387440492105E-3</v>
      </c>
      <c r="K167" s="9">
        <f t="shared" si="2"/>
        <v>4311.9018536610638</v>
      </c>
      <c r="P167" s="9"/>
    </row>
    <row r="168" spans="1:16" x14ac:dyDescent="0.25">
      <c r="A168" s="24" t="s">
        <v>575</v>
      </c>
      <c r="B168" s="24" t="s">
        <v>576</v>
      </c>
      <c r="C168" t="s">
        <v>577</v>
      </c>
      <c r="D168" s="25">
        <v>72954.571792790099</v>
      </c>
      <c r="E168" s="26">
        <v>16853.908447928919</v>
      </c>
      <c r="F168" s="25">
        <v>1060.0623489145783</v>
      </c>
      <c r="G168" s="25">
        <v>0</v>
      </c>
      <c r="H168" s="25">
        <v>10000</v>
      </c>
      <c r="I168" s="26">
        <v>0</v>
      </c>
      <c r="J168" s="40">
        <f>D168/D199</f>
        <v>5.4080079471008021E-4</v>
      </c>
      <c r="K168" s="9">
        <f t="shared" si="2"/>
        <v>1162.8076959530313</v>
      </c>
      <c r="P168" s="9"/>
    </row>
    <row r="169" spans="1:16" x14ac:dyDescent="0.25">
      <c r="A169" s="24" t="s">
        <v>578</v>
      </c>
      <c r="B169" s="24" t="s">
        <v>576</v>
      </c>
      <c r="C169" t="s">
        <v>579</v>
      </c>
      <c r="D169" s="25">
        <v>18266.095630799988</v>
      </c>
      <c r="E169" s="26">
        <v>3893.6198171210917</v>
      </c>
      <c r="F169" s="25">
        <v>1837.4414047852692</v>
      </c>
      <c r="G169" s="25">
        <v>0</v>
      </c>
      <c r="H169" s="25">
        <v>10000</v>
      </c>
      <c r="I169" s="26">
        <v>0</v>
      </c>
      <c r="J169" s="40">
        <f>D169/D199</f>
        <v>1.3540370110654538E-4</v>
      </c>
      <c r="K169" s="9">
        <f t="shared" si="2"/>
        <v>291.13948656754849</v>
      </c>
      <c r="P169" s="9"/>
    </row>
    <row r="170" spans="1:16" x14ac:dyDescent="0.25">
      <c r="A170" s="24" t="s">
        <v>580</v>
      </c>
      <c r="B170" s="24" t="s">
        <v>576</v>
      </c>
      <c r="C170" t="s">
        <v>581</v>
      </c>
      <c r="D170" s="25">
        <v>22292.488719503177</v>
      </c>
      <c r="E170" s="26">
        <v>3687.4885302128714</v>
      </c>
      <c r="F170" s="25">
        <v>0</v>
      </c>
      <c r="G170" s="25">
        <v>0</v>
      </c>
      <c r="H170" s="25">
        <v>10000</v>
      </c>
      <c r="I170" s="26">
        <v>0</v>
      </c>
      <c r="J170" s="40">
        <f>D170/D199</f>
        <v>1.6525072136417172E-4</v>
      </c>
      <c r="K170" s="9">
        <f t="shared" si="2"/>
        <v>355.31532579766611</v>
      </c>
      <c r="P170" s="9"/>
    </row>
    <row r="171" spans="1:16" x14ac:dyDescent="0.25">
      <c r="A171" s="24" t="s">
        <v>582</v>
      </c>
      <c r="B171" s="24" t="s">
        <v>576</v>
      </c>
      <c r="C171" t="s">
        <v>583</v>
      </c>
      <c r="D171" s="25">
        <v>8960.1855930293332</v>
      </c>
      <c r="E171" s="26">
        <v>2071.4039626313006</v>
      </c>
      <c r="F171" s="25">
        <v>636.03740934874702</v>
      </c>
      <c r="G171" s="25">
        <v>0</v>
      </c>
      <c r="H171" s="25">
        <v>10000</v>
      </c>
      <c r="I171" s="26">
        <v>0</v>
      </c>
      <c r="J171" s="40">
        <f>D171/D199</f>
        <v>6.6420450019541615E-5</v>
      </c>
      <c r="K171" s="9">
        <f t="shared" si="2"/>
        <v>142.81452839356757</v>
      </c>
      <c r="P171" s="9"/>
    </row>
    <row r="172" spans="1:16" x14ac:dyDescent="0.25">
      <c r="A172" s="24" t="s">
        <v>584</v>
      </c>
      <c r="B172" s="24" t="s">
        <v>576</v>
      </c>
      <c r="C172" t="s">
        <v>585</v>
      </c>
      <c r="D172" s="25">
        <v>28060.53256182402</v>
      </c>
      <c r="E172" s="26">
        <v>2919.018840028783</v>
      </c>
      <c r="F172" s="25">
        <v>0</v>
      </c>
      <c r="G172" s="25">
        <v>0</v>
      </c>
      <c r="H172" s="25">
        <v>10000</v>
      </c>
      <c r="I172" s="26">
        <v>0</v>
      </c>
      <c r="J172" s="40">
        <f>D172/D199</f>
        <v>2.0800832540726714E-4</v>
      </c>
      <c r="K172" s="9">
        <f t="shared" si="2"/>
        <v>447.2509729493641</v>
      </c>
      <c r="P172" s="9"/>
    </row>
    <row r="173" spans="1:16" x14ac:dyDescent="0.25">
      <c r="A173" s="24" t="s">
        <v>586</v>
      </c>
      <c r="B173" s="24" t="s">
        <v>587</v>
      </c>
      <c r="C173" t="s">
        <v>588</v>
      </c>
      <c r="D173" s="25">
        <v>295124.57352475979</v>
      </c>
      <c r="E173" s="26">
        <v>45780.356198722264</v>
      </c>
      <c r="F173" s="25">
        <v>24734.788141340163</v>
      </c>
      <c r="G173" s="25">
        <v>0</v>
      </c>
      <c r="H173" s="25">
        <v>22494.794451539314</v>
      </c>
      <c r="I173" s="26">
        <v>0</v>
      </c>
      <c r="J173" s="40">
        <f>D173/D199</f>
        <v>2.1877121608496206E-3</v>
      </c>
      <c r="K173" s="9">
        <f t="shared" si="2"/>
        <v>4703.9289920602596</v>
      </c>
      <c r="P173" s="9"/>
    </row>
    <row r="174" spans="1:16" x14ac:dyDescent="0.25">
      <c r="A174" s="24" t="s">
        <v>589</v>
      </c>
      <c r="B174" s="24" t="s">
        <v>587</v>
      </c>
      <c r="C174" t="s">
        <v>590</v>
      </c>
      <c r="D174" s="25">
        <v>134667.43785312984</v>
      </c>
      <c r="E174" s="26">
        <v>35449.133390388219</v>
      </c>
      <c r="F174" s="25">
        <v>8339.1571447946826</v>
      </c>
      <c r="G174" s="25">
        <v>0</v>
      </c>
      <c r="H174" s="25">
        <v>10254.868971562864</v>
      </c>
      <c r="I174" s="26">
        <v>0</v>
      </c>
      <c r="J174" s="40">
        <f>D174/D199</f>
        <v>9.9826858855938598E-4</v>
      </c>
      <c r="K174" s="9">
        <f t="shared" si="2"/>
        <v>2146.4361901082607</v>
      </c>
      <c r="P174" s="9"/>
    </row>
    <row r="175" spans="1:16" x14ac:dyDescent="0.25">
      <c r="A175" s="24" t="s">
        <v>591</v>
      </c>
      <c r="B175" s="24" t="s">
        <v>587</v>
      </c>
      <c r="C175" t="s">
        <v>592</v>
      </c>
      <c r="D175" s="25">
        <v>468336.36449141672</v>
      </c>
      <c r="E175" s="26">
        <v>72148.45367365834</v>
      </c>
      <c r="F175" s="25">
        <v>28409.670950910702</v>
      </c>
      <c r="G175" s="25">
        <v>234</v>
      </c>
      <c r="H175" s="25">
        <v>35163.455834224063</v>
      </c>
      <c r="I175" s="26">
        <v>0</v>
      </c>
      <c r="J175" s="40">
        <f>D175/D199</f>
        <v>3.4717039917383026E-3</v>
      </c>
      <c r="K175" s="9">
        <f t="shared" si="2"/>
        <v>7464.7155831720374</v>
      </c>
      <c r="P175" s="9"/>
    </row>
    <row r="176" spans="1:16" x14ac:dyDescent="0.25">
      <c r="A176" s="24" t="s">
        <v>593</v>
      </c>
      <c r="B176" s="24" t="s">
        <v>587</v>
      </c>
      <c r="C176" t="s">
        <v>594</v>
      </c>
      <c r="D176" s="25">
        <v>250205.36095006642</v>
      </c>
      <c r="E176" s="26">
        <v>68797.627112568647</v>
      </c>
      <c r="F176" s="25">
        <v>11519.344191538417</v>
      </c>
      <c r="G176" s="25">
        <v>0</v>
      </c>
      <c r="H176" s="25">
        <v>18790.975775856525</v>
      </c>
      <c r="I176" s="26">
        <v>0</v>
      </c>
      <c r="J176" s="40">
        <f>D176/D199</f>
        <v>1.8547330854992536E-3</v>
      </c>
      <c r="K176" s="9">
        <f t="shared" si="2"/>
        <v>3987.9710363839895</v>
      </c>
      <c r="P176" s="9"/>
    </row>
    <row r="177" spans="1:16" x14ac:dyDescent="0.25">
      <c r="A177" s="24" t="s">
        <v>595</v>
      </c>
      <c r="B177" s="24" t="s">
        <v>587</v>
      </c>
      <c r="C177" t="s">
        <v>596</v>
      </c>
      <c r="D177" s="25">
        <v>217662.08915512735</v>
      </c>
      <c r="E177" s="26">
        <v>59891.712158569571</v>
      </c>
      <c r="F177" s="25">
        <v>14416.847945238265</v>
      </c>
      <c r="G177" s="25">
        <v>0</v>
      </c>
      <c r="H177" s="25">
        <v>16206.41024289575</v>
      </c>
      <c r="I177" s="26">
        <v>0</v>
      </c>
      <c r="J177" s="40">
        <f>D177/D199</f>
        <v>1.6134949174629019E-3</v>
      </c>
      <c r="K177" s="9">
        <f t="shared" si="2"/>
        <v>3469.2706182371157</v>
      </c>
      <c r="P177" s="9"/>
    </row>
    <row r="178" spans="1:16" x14ac:dyDescent="0.25">
      <c r="A178" s="24" t="s">
        <v>597</v>
      </c>
      <c r="B178" s="24" t="s">
        <v>587</v>
      </c>
      <c r="C178" t="s">
        <v>598</v>
      </c>
      <c r="D178" s="25">
        <v>4311536.7475422435</v>
      </c>
      <c r="E178" s="26">
        <v>709986.3923125813</v>
      </c>
      <c r="F178" s="25">
        <v>371516.51788292924</v>
      </c>
      <c r="G178" s="25">
        <v>62071</v>
      </c>
      <c r="H178" s="25">
        <v>309777.9068011124</v>
      </c>
      <c r="I178" s="26">
        <v>0</v>
      </c>
      <c r="J178" s="40">
        <f>D178/D199</f>
        <v>3.1960745463836628E-2</v>
      </c>
      <c r="K178" s="9">
        <f t="shared" si="2"/>
        <v>68720.684505777506</v>
      </c>
      <c r="P178" s="9"/>
    </row>
    <row r="179" spans="1:16" x14ac:dyDescent="0.25">
      <c r="A179" s="24" t="s">
        <v>599</v>
      </c>
      <c r="B179" s="24" t="s">
        <v>587</v>
      </c>
      <c r="C179" t="s">
        <v>600</v>
      </c>
      <c r="D179" s="25">
        <v>127435.37109748654</v>
      </c>
      <c r="E179" s="26">
        <v>34797.343610720345</v>
      </c>
      <c r="F179" s="25">
        <v>7561.7780889239921</v>
      </c>
      <c r="G179" s="25">
        <v>234</v>
      </c>
      <c r="H179" s="25">
        <v>10000</v>
      </c>
      <c r="I179" s="26">
        <v>0</v>
      </c>
      <c r="J179" s="40">
        <f>D179/D199</f>
        <v>9.4465841235333802E-4</v>
      </c>
      <c r="K179" s="9">
        <f t="shared" si="2"/>
        <v>2031.1657872472408</v>
      </c>
      <c r="P179" s="9"/>
    </row>
    <row r="180" spans="1:16" x14ac:dyDescent="0.25">
      <c r="A180" s="24" t="s">
        <v>601</v>
      </c>
      <c r="B180" s="24" t="s">
        <v>587</v>
      </c>
      <c r="C180" t="s">
        <v>602</v>
      </c>
      <c r="D180" s="25">
        <v>391447.3053738132</v>
      </c>
      <c r="E180" s="26">
        <v>76816.274742879177</v>
      </c>
      <c r="F180" s="25">
        <v>41413.102430929532</v>
      </c>
      <c r="G180" s="25">
        <v>234</v>
      </c>
      <c r="H180" s="25">
        <v>28668.537264906932</v>
      </c>
      <c r="I180" s="26">
        <v>0</v>
      </c>
      <c r="J180" s="40">
        <f>D180/D199</f>
        <v>2.9017374597790305E-3</v>
      </c>
      <c r="K180" s="9">
        <f t="shared" si="2"/>
        <v>6239.1969147810205</v>
      </c>
      <c r="P180" s="9"/>
    </row>
    <row r="181" spans="1:16" x14ac:dyDescent="0.25">
      <c r="A181" s="24" t="s">
        <v>603</v>
      </c>
      <c r="B181" s="24" t="s">
        <v>587</v>
      </c>
      <c r="C181" t="s">
        <v>604</v>
      </c>
      <c r="D181" s="25">
        <v>141247.53220458821</v>
      </c>
      <c r="E181" s="26">
        <v>26870.093502599357</v>
      </c>
      <c r="F181" s="25">
        <v>8197.8154982727392</v>
      </c>
      <c r="G181" s="25">
        <v>0</v>
      </c>
      <c r="H181" s="25">
        <v>11202.863023525395</v>
      </c>
      <c r="I181" s="26">
        <v>0</v>
      </c>
      <c r="J181" s="40">
        <f>D181/D199</f>
        <v>1.047045795622476E-3</v>
      </c>
      <c r="K181" s="9">
        <f t="shared" si="2"/>
        <v>2251.3149408698273</v>
      </c>
      <c r="P181" s="9"/>
    </row>
    <row r="182" spans="1:16" x14ac:dyDescent="0.25">
      <c r="A182" s="24" t="s">
        <v>605</v>
      </c>
      <c r="B182" s="24" t="s">
        <v>587</v>
      </c>
      <c r="C182" t="s">
        <v>606</v>
      </c>
      <c r="D182" s="25">
        <v>12624.881833109828</v>
      </c>
      <c r="E182" s="26">
        <v>3460.0365143070353</v>
      </c>
      <c r="F182" s="25">
        <v>0</v>
      </c>
      <c r="G182" s="25">
        <v>0</v>
      </c>
      <c r="H182" s="25">
        <v>10000</v>
      </c>
      <c r="I182" s="26">
        <v>0</v>
      </c>
      <c r="J182" s="40">
        <f>D182/D199</f>
        <v>9.3586268285675788E-5</v>
      </c>
      <c r="K182" s="9">
        <f t="shared" si="2"/>
        <v>201.22535703086038</v>
      </c>
      <c r="P182" s="9"/>
    </row>
    <row r="183" spans="1:16" x14ac:dyDescent="0.25">
      <c r="A183" s="24" t="s">
        <v>607</v>
      </c>
      <c r="B183" s="24" t="s">
        <v>587</v>
      </c>
      <c r="C183" t="s">
        <v>608</v>
      </c>
      <c r="D183" s="25">
        <v>0</v>
      </c>
      <c r="E183" s="26">
        <v>921.56061012467489</v>
      </c>
      <c r="F183" s="25">
        <v>70.6708232609719</v>
      </c>
      <c r="G183" s="25">
        <v>0</v>
      </c>
      <c r="H183" s="25">
        <v>0</v>
      </c>
      <c r="I183" s="26">
        <v>0</v>
      </c>
      <c r="J183" s="40">
        <f>D183/D199</f>
        <v>0</v>
      </c>
      <c r="K183" s="9">
        <f t="shared" si="2"/>
        <v>0</v>
      </c>
      <c r="P183" s="9"/>
    </row>
    <row r="184" spans="1:16" x14ac:dyDescent="0.25">
      <c r="A184" s="24" t="s">
        <v>609</v>
      </c>
      <c r="B184" s="24" t="s">
        <v>587</v>
      </c>
      <c r="C184" t="s">
        <v>610</v>
      </c>
      <c r="D184" s="25">
        <v>17319.095955978632</v>
      </c>
      <c r="E184" s="26">
        <v>3244.7524081405859</v>
      </c>
      <c r="F184" s="25">
        <v>0</v>
      </c>
      <c r="G184" s="25">
        <v>0</v>
      </c>
      <c r="H184" s="25">
        <v>10000</v>
      </c>
      <c r="I184" s="26">
        <v>0</v>
      </c>
      <c r="J184" s="40">
        <f>D184/D199</f>
        <v>1.2838374109378316E-4</v>
      </c>
      <c r="K184" s="9">
        <f t="shared" si="2"/>
        <v>276.0454563664677</v>
      </c>
      <c r="P184" s="9"/>
    </row>
    <row r="185" spans="1:16" x14ac:dyDescent="0.25">
      <c r="A185" s="24" t="s">
        <v>611</v>
      </c>
      <c r="B185" s="24" t="s">
        <v>612</v>
      </c>
      <c r="C185" t="s">
        <v>613</v>
      </c>
      <c r="D185" s="25">
        <v>141959.44817795957</v>
      </c>
      <c r="E185" s="26">
        <v>31036.324711018337</v>
      </c>
      <c r="F185" s="25">
        <v>19010.451457201438</v>
      </c>
      <c r="G185" s="25">
        <v>0</v>
      </c>
      <c r="H185" s="25">
        <v>10777.778577403513</v>
      </c>
      <c r="I185" s="26">
        <v>0</v>
      </c>
      <c r="J185" s="40">
        <f>D185/D199</f>
        <v>1.0523231170391453E-3</v>
      </c>
      <c r="K185" s="9">
        <f t="shared" si="2"/>
        <v>2262.6620210097717</v>
      </c>
      <c r="P185" s="9"/>
    </row>
    <row r="186" spans="1:16" x14ac:dyDescent="0.25">
      <c r="A186" s="24" t="s">
        <v>614</v>
      </c>
      <c r="B186" s="24" t="s">
        <v>612</v>
      </c>
      <c r="C186" t="s">
        <v>615</v>
      </c>
      <c r="D186" s="25">
        <v>117479.7914832862</v>
      </c>
      <c r="E186" s="26">
        <v>23376.071176470978</v>
      </c>
      <c r="F186" s="25">
        <v>7067.0823260971893</v>
      </c>
      <c r="G186" s="25">
        <v>468</v>
      </c>
      <c r="H186" s="25">
        <v>10000</v>
      </c>
      <c r="I186" s="26">
        <v>0</v>
      </c>
      <c r="J186" s="40">
        <f>D186/D199</f>
        <v>8.7085926262423083E-4</v>
      </c>
      <c r="K186" s="9">
        <f t="shared" si="2"/>
        <v>1872.4858812648536</v>
      </c>
      <c r="P186" s="9"/>
    </row>
    <row r="187" spans="1:16" x14ac:dyDescent="0.25">
      <c r="A187" s="24" t="s">
        <v>616</v>
      </c>
      <c r="B187" s="24" t="s">
        <v>612</v>
      </c>
      <c r="C187" t="s">
        <v>617</v>
      </c>
      <c r="D187" s="25">
        <v>30235.249888553721</v>
      </c>
      <c r="E187" s="26">
        <v>3920.1400006049084</v>
      </c>
      <c r="F187" s="25">
        <v>2261.4663443511008</v>
      </c>
      <c r="G187" s="25">
        <v>0</v>
      </c>
      <c r="H187" s="25">
        <v>10000</v>
      </c>
      <c r="I187" s="26">
        <v>0</v>
      </c>
      <c r="J187" s="40">
        <f>D187/D199</f>
        <v>2.2412916375452794E-4</v>
      </c>
      <c r="K187" s="9">
        <f t="shared" si="2"/>
        <v>481.91333860927205</v>
      </c>
      <c r="P187" s="9"/>
    </row>
    <row r="188" spans="1:16" x14ac:dyDescent="0.25">
      <c r="A188" s="24" t="s">
        <v>618</v>
      </c>
      <c r="B188" s="24" t="s">
        <v>612</v>
      </c>
      <c r="C188" t="s">
        <v>179</v>
      </c>
      <c r="D188" s="25">
        <v>961.80953920740023</v>
      </c>
      <c r="E188" s="26">
        <v>1656.9570248098175</v>
      </c>
      <c r="F188" s="25">
        <v>0</v>
      </c>
      <c r="G188" s="25">
        <v>0</v>
      </c>
      <c r="H188" s="25">
        <v>10000</v>
      </c>
      <c r="I188" s="26">
        <v>0</v>
      </c>
      <c r="J188" s="40">
        <f>D188/D199</f>
        <v>7.1297432139064774E-6</v>
      </c>
      <c r="K188" s="9">
        <f t="shared" si="2"/>
        <v>15.330081539069937</v>
      </c>
      <c r="P188" s="9"/>
    </row>
    <row r="189" spans="1:16" x14ac:dyDescent="0.25">
      <c r="A189" s="24"/>
      <c r="B189" s="24"/>
      <c r="D189" s="25">
        <f t="shared" ref="D189:K189" si="3">SUM(D11:D188)</f>
        <v>132976966.22488421</v>
      </c>
      <c r="E189" s="25">
        <f t="shared" si="3"/>
        <v>21792264.124379907</v>
      </c>
      <c r="F189" s="25">
        <f t="shared" si="3"/>
        <v>8637034.6648396812</v>
      </c>
      <c r="G189" s="25">
        <f t="shared" si="3"/>
        <v>492116</v>
      </c>
      <c r="H189" s="25">
        <f t="shared" si="3"/>
        <v>10380898.258499471</v>
      </c>
      <c r="I189" s="25">
        <f t="shared" si="3"/>
        <v>528010.94999999995</v>
      </c>
      <c r="J189" s="50">
        <f t="shared" si="3"/>
        <v>0.98573738760070373</v>
      </c>
      <c r="K189" s="25">
        <f t="shared" si="3"/>
        <v>2119492.1155861411</v>
      </c>
    </row>
    <row r="190" spans="1:16" x14ac:dyDescent="0.25">
      <c r="A190" s="24"/>
      <c r="B190" s="24"/>
      <c r="C190" t="s">
        <v>619</v>
      </c>
      <c r="D190" s="25">
        <v>132976966.22488421</v>
      </c>
      <c r="E190" s="25">
        <v>21792264.124379907</v>
      </c>
      <c r="F190" s="25">
        <v>8637034.6648396812</v>
      </c>
      <c r="G190" s="25">
        <v>492116</v>
      </c>
      <c r="H190" s="25">
        <v>10380898.258499471</v>
      </c>
      <c r="I190" s="26">
        <v>528010.94999999995</v>
      </c>
      <c r="L190" s="29"/>
      <c r="P190" s="9"/>
    </row>
    <row r="191" spans="1:16" x14ac:dyDescent="0.25">
      <c r="A191" s="24"/>
      <c r="B191" s="24"/>
      <c r="D191" s="25"/>
      <c r="E191" s="26"/>
      <c r="F191" s="25"/>
      <c r="G191" s="25"/>
      <c r="H191" s="30"/>
      <c r="I191" s="26"/>
    </row>
    <row r="192" spans="1:16" x14ac:dyDescent="0.25">
      <c r="A192" s="27"/>
      <c r="B192" s="24"/>
      <c r="D192" s="25"/>
      <c r="E192" s="26"/>
      <c r="F192" s="25"/>
      <c r="G192" s="25"/>
      <c r="H192" s="13"/>
      <c r="I192" s="26"/>
    </row>
    <row r="193" spans="1:11" ht="13.9" customHeight="1" x14ac:dyDescent="0.25">
      <c r="A193" s="27"/>
      <c r="B193" s="24"/>
      <c r="D193" s="25"/>
      <c r="E193" s="26"/>
      <c r="F193" s="25"/>
      <c r="G193" s="25"/>
      <c r="H193" s="25"/>
      <c r="I193" s="26"/>
    </row>
    <row r="194" spans="1:11" x14ac:dyDescent="0.25">
      <c r="A194" s="24"/>
      <c r="B194" s="24"/>
      <c r="D194" s="25"/>
      <c r="E194" s="26"/>
      <c r="F194" s="25"/>
      <c r="G194" s="25"/>
      <c r="H194" s="13"/>
      <c r="I194" s="26"/>
    </row>
    <row r="195" spans="1:11" x14ac:dyDescent="0.25">
      <c r="A195" s="31" t="s">
        <v>620</v>
      </c>
      <c r="C195" s="32" t="s">
        <v>621</v>
      </c>
      <c r="D195" s="25">
        <v>63146.714873551173</v>
      </c>
      <c r="E195" s="26">
        <v>6473.3787071383558</v>
      </c>
      <c r="F195" s="25"/>
      <c r="G195" s="25"/>
      <c r="H195" s="25">
        <v>10000</v>
      </c>
      <c r="I195" s="26"/>
      <c r="J195" s="40">
        <f>D195/D199</f>
        <v>4.6809669014221051E-4</v>
      </c>
      <c r="K195" s="9">
        <f t="shared" ref="K195:K196" si="4">J195*$D$202</f>
        <v>1006.4823111794852</v>
      </c>
    </row>
    <row r="196" spans="1:11" x14ac:dyDescent="0.25">
      <c r="A196" s="31" t="s">
        <v>622</v>
      </c>
      <c r="C196" s="32" t="s">
        <v>623</v>
      </c>
      <c r="D196" s="25">
        <v>1860894.3257990449</v>
      </c>
      <c r="E196" s="26">
        <v>328593.4969129641</v>
      </c>
      <c r="F196" s="25">
        <v>221058.3351603201</v>
      </c>
      <c r="G196" s="25">
        <v>0</v>
      </c>
      <c r="H196" s="25">
        <v>134042.49150052672</v>
      </c>
      <c r="I196" s="26">
        <v>0</v>
      </c>
      <c r="J196" s="40">
        <f>D196/D199</f>
        <v>1.3794517677685273E-2</v>
      </c>
      <c r="K196" s="9">
        <f t="shared" si="4"/>
        <v>29660.40633533409</v>
      </c>
    </row>
    <row r="197" spans="1:11" x14ac:dyDescent="0.25">
      <c r="A197" s="24"/>
      <c r="B197" s="24"/>
      <c r="C197" s="32"/>
      <c r="D197" s="25">
        <f>SUM(D195:D196)</f>
        <v>1924041.0406725961</v>
      </c>
      <c r="E197" s="25">
        <f t="shared" ref="E197:K197" si="5">SUM(E195:E196)</f>
        <v>335066.87562010245</v>
      </c>
      <c r="F197" s="25">
        <f t="shared" si="5"/>
        <v>221058.3351603201</v>
      </c>
      <c r="G197" s="25">
        <f t="shared" si="5"/>
        <v>0</v>
      </c>
      <c r="H197" s="25">
        <f t="shared" si="5"/>
        <v>144042.49150052672</v>
      </c>
      <c r="I197" s="25">
        <f t="shared" si="5"/>
        <v>0</v>
      </c>
      <c r="J197" s="50">
        <f t="shared" si="5"/>
        <v>1.4262614367827484E-2</v>
      </c>
      <c r="K197" s="25">
        <f t="shared" si="5"/>
        <v>30666.888646513577</v>
      </c>
    </row>
    <row r="198" spans="1:11" x14ac:dyDescent="0.25">
      <c r="C198" t="s">
        <v>624</v>
      </c>
      <c r="D198" s="33">
        <f>D197+D189</f>
        <v>134901007.26555681</v>
      </c>
      <c r="E198" s="33">
        <f t="shared" ref="E198:K198" si="6">E197+E189</f>
        <v>22127331.000000007</v>
      </c>
      <c r="F198" s="33">
        <f t="shared" si="6"/>
        <v>8858093.0000000019</v>
      </c>
      <c r="G198" s="33">
        <f t="shared" si="6"/>
        <v>492116</v>
      </c>
      <c r="H198" s="33">
        <f t="shared" si="6"/>
        <v>10524940.749999998</v>
      </c>
      <c r="I198" s="33">
        <f t="shared" si="6"/>
        <v>528010.94999999995</v>
      </c>
      <c r="J198" s="51">
        <f t="shared" si="6"/>
        <v>1.0000000019685311</v>
      </c>
      <c r="K198" s="33">
        <f t="shared" si="6"/>
        <v>2150159.0042326548</v>
      </c>
    </row>
    <row r="199" spans="1:11" x14ac:dyDescent="0.25">
      <c r="D199" s="25">
        <v>134901007</v>
      </c>
      <c r="E199" s="29"/>
      <c r="F199" s="29"/>
      <c r="G199" s="29"/>
      <c r="H199" s="29"/>
      <c r="J199" s="41"/>
    </row>
    <row r="200" spans="1:11" x14ac:dyDescent="0.25">
      <c r="D200" s="25"/>
      <c r="E200" s="25"/>
      <c r="F200" s="33"/>
      <c r="G200" s="34"/>
      <c r="H200" s="35"/>
      <c r="I200" s="25"/>
      <c r="J200" s="41"/>
    </row>
    <row r="201" spans="1:11" x14ac:dyDescent="0.25">
      <c r="C201" t="s">
        <v>625</v>
      </c>
      <c r="D201" s="36">
        <v>4300318</v>
      </c>
      <c r="E201" s="37"/>
      <c r="F201" s="37"/>
      <c r="G201" s="37"/>
      <c r="H201" s="37"/>
      <c r="I201" s="37"/>
      <c r="J201" s="41"/>
    </row>
    <row r="202" spans="1:11" x14ac:dyDescent="0.25">
      <c r="C202" s="38">
        <v>0.5</v>
      </c>
      <c r="D202" s="5">
        <f>D201/2</f>
        <v>2150159</v>
      </c>
    </row>
  </sheetData>
  <mergeCells count="1"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 Funding</vt:lpstr>
      <vt:lpstr>Per Pupil Funding</vt:lpstr>
      <vt:lpstr>Title I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Wrenick, Kerry</dc:creator>
  <cp:lastModifiedBy>Dana Scott</cp:lastModifiedBy>
  <dcterms:created xsi:type="dcterms:W3CDTF">2021-07-28T13:15:33Z</dcterms:created>
  <dcterms:modified xsi:type="dcterms:W3CDTF">2021-09-10T18:38:25Z</dcterms:modified>
</cp:coreProperties>
</file>