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95" windowHeight="6750" activeTab="0"/>
  </bookViews>
  <sheets>
    <sheet name="Final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<sst xmlns="http://schemas.openxmlformats.org/spreadsheetml/2006/main" count="98" uniqueCount="35">
  <si>
    <t>COLORADO DEPARTMENT OF EDUCATION</t>
  </si>
  <si>
    <t>Pupil Count October 2003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</si>
  <si>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</si>
  <si>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</si>
  <si>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</si>
  <si>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</si>
  <si>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</si>
  <si>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</si>
  <si>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</si>
  <si>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</si>
  <si>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*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</si>
  <si>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</si>
  <si>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</si>
  <si>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</si>
  <si>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</si>
  <si>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</si>
  <si>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</si>
  <si>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</si>
  <si>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</si>
  <si>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</si>
  <si>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</si>
  <si>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</si>
  <si>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>Pupil Count October 2004</t>
  </si>
  <si>
    <t>Pupil Count October 1994</t>
  </si>
  <si>
    <t>Pupil Count October 1984</t>
  </si>
  <si>
    <t>Count Change From 1994 to 2004</t>
  </si>
  <si>
    <t>Percent Change From 1994  to 2004</t>
  </si>
  <si>
    <t>FALL PUPIL MEMBERSHIP COMPARISONS FROM 1984-2004</t>
  </si>
  <si>
    <t>Count Change From 2003 to 2004</t>
  </si>
  <si>
    <t>Percent Change From 2003  to 2004</t>
  </si>
  <si>
    <t>Count Change From 1984 to 2004</t>
  </si>
  <si>
    <t>Percent Change From 1984  to 2004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</si>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</sst>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15" applyNumberFormat="1" applyFont="1" applyFill="1" applyBorder="1" applyAlignment="1" applyProtection="1">
      <alignment/>
      <protection/>
    </xf>
    <xf numFmtId="0" fontId="5" fillId="0" borderId="0" xfId="15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workbookViewId="0" topLeftCell="A16">
      <selection activeCell="G33" sqref="G33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7" max="17" width="9.28125" style="0" bestFit="1" customWidth="1"/>
    <col min="18" max="18" width="2.00390625" style="0" bestFit="1" customWidth="1"/>
  </cols>
  <sheetData>
    <row r="1" ht="20.25">
      <c r="H1" s="12" t="s">
        <v>0</v>
      </c>
    </row>
    <row r="3" ht="20.25">
      <c r="H3" s="12" t="s">
        <v>27</v>
      </c>
    </row>
    <row r="4" ht="13.5" thickBot="1"/>
    <row r="5" spans="1:17" ht="64.5" thickTop="1">
      <c r="A5" s="2"/>
      <c r="B5" s="3" t="s">
        <v>1</v>
      </c>
      <c r="C5" s="3" t="s">
        <v>22</v>
      </c>
      <c r="D5" s="4" t="s">
        <v>28</v>
      </c>
      <c r="E5" s="5" t="s">
        <v>29</v>
      </c>
      <c r="G5" s="2"/>
      <c r="H5" s="3" t="s">
        <v>23</v>
      </c>
      <c r="I5" s="3" t="s">
        <v>22</v>
      </c>
      <c r="J5" s="4" t="s">
        <v>25</v>
      </c>
      <c r="K5" s="5" t="s">
        <v>26</v>
      </c>
      <c r="M5" s="2"/>
      <c r="N5" s="3" t="s">
        <v>24</v>
      </c>
      <c r="O5" s="3" t="s">
        <v>22</v>
      </c>
      <c r="P5" s="4" t="s">
        <v>30</v>
      </c>
      <c r="Q5" s="5" t="s">
        <v>31</v>
      </c>
    </row>
    <row r="6" spans="1:17" ht="12.75">
      <c r="A6" s="6" t="s">
        <v>2</v>
      </c>
      <c r="B6" s="7">
        <v>19993</v>
      </c>
      <c r="C6" s="7">
        <v>21395</v>
      </c>
      <c r="D6" s="7">
        <f>C6-B6</f>
        <v>1402</v>
      </c>
      <c r="E6" s="8">
        <f>D6/B6</f>
        <v>0.07012454359025659</v>
      </c>
      <c r="G6" s="6" t="s">
        <v>2</v>
      </c>
      <c r="H6" s="1">
        <v>9853</v>
      </c>
      <c r="I6" s="7">
        <v>21395</v>
      </c>
      <c r="J6" s="7">
        <f>I6-H6</f>
        <v>11542</v>
      </c>
      <c r="K6" s="8">
        <f>J6/H6</f>
        <v>1.1714198721201665</v>
      </c>
      <c r="M6" s="6" t="s">
        <v>2</v>
      </c>
      <c r="N6" s="7">
        <v>1540</v>
      </c>
      <c r="O6" s="7">
        <v>21395</v>
      </c>
      <c r="P6" s="7">
        <f>O6-N6</f>
        <v>19855</v>
      </c>
      <c r="Q6" s="8">
        <f>P6/N6</f>
        <v>12.892857142857142</v>
      </c>
    </row>
    <row r="7" spans="1:17" ht="12.75">
      <c r="A7" s="6" t="s">
        <v>3</v>
      </c>
      <c r="B7" s="7">
        <v>55913</v>
      </c>
      <c r="C7" s="7">
        <v>56968</v>
      </c>
      <c r="D7" s="7">
        <f aca="true" t="shared" si="0" ref="D7:D18">C7-B7</f>
        <v>1055</v>
      </c>
      <c r="E7" s="8">
        <f aca="true" t="shared" si="1" ref="E7:E19">D7/B7</f>
        <v>0.018868599431259278</v>
      </c>
      <c r="G7" s="6" t="s">
        <v>3</v>
      </c>
      <c r="H7" s="1">
        <v>48673</v>
      </c>
      <c r="I7" s="7">
        <v>56968</v>
      </c>
      <c r="J7" s="7">
        <f aca="true" t="shared" si="2" ref="J7:J18">I7-H7</f>
        <v>8295</v>
      </c>
      <c r="K7" s="8">
        <f aca="true" t="shared" si="3" ref="K7:K19">J7/H7</f>
        <v>0.17042302714030366</v>
      </c>
      <c r="M7" s="6" t="s">
        <v>3</v>
      </c>
      <c r="N7" s="7">
        <v>42566</v>
      </c>
      <c r="O7" s="7">
        <v>56968</v>
      </c>
      <c r="P7" s="7">
        <f aca="true" t="shared" si="4" ref="P7:P24">O7-N7</f>
        <v>14402</v>
      </c>
      <c r="Q7" s="8">
        <f aca="true" t="shared" si="5" ref="Q7:Q24">P7/N7</f>
        <v>0.33834515810740967</v>
      </c>
    </row>
    <row r="8" spans="1:17" ht="12.75">
      <c r="A8" s="6" t="s">
        <v>4</v>
      </c>
      <c r="B8" s="7">
        <v>57030</v>
      </c>
      <c r="C8" s="7">
        <v>58799</v>
      </c>
      <c r="D8" s="7">
        <f t="shared" si="0"/>
        <v>1769</v>
      </c>
      <c r="E8" s="8">
        <f t="shared" si="1"/>
        <v>0.03101876205505874</v>
      </c>
      <c r="G8" s="6" t="s">
        <v>4</v>
      </c>
      <c r="H8" s="1">
        <v>51634</v>
      </c>
      <c r="I8" s="7">
        <v>58799</v>
      </c>
      <c r="J8" s="7">
        <f t="shared" si="2"/>
        <v>7165</v>
      </c>
      <c r="K8" s="8">
        <f t="shared" si="3"/>
        <v>0.1387651547429988</v>
      </c>
      <c r="M8" s="6" t="s">
        <v>4</v>
      </c>
      <c r="N8" s="7">
        <v>43144</v>
      </c>
      <c r="O8" s="7">
        <v>58799</v>
      </c>
      <c r="P8" s="7">
        <f t="shared" si="4"/>
        <v>15655</v>
      </c>
      <c r="Q8" s="8">
        <f t="shared" si="5"/>
        <v>0.3628546263675134</v>
      </c>
    </row>
    <row r="9" spans="1:17" ht="12.75">
      <c r="A9" s="6" t="s">
        <v>5</v>
      </c>
      <c r="B9" s="7">
        <v>56188</v>
      </c>
      <c r="C9" s="7">
        <v>56634</v>
      </c>
      <c r="D9" s="7">
        <f t="shared" si="0"/>
        <v>446</v>
      </c>
      <c r="E9" s="8">
        <f t="shared" si="1"/>
        <v>0.007937637929807076</v>
      </c>
      <c r="G9" s="6" t="s">
        <v>5</v>
      </c>
      <c r="H9" s="1">
        <v>51229</v>
      </c>
      <c r="I9" s="7">
        <v>56634</v>
      </c>
      <c r="J9" s="7">
        <f t="shared" si="2"/>
        <v>5405</v>
      </c>
      <c r="K9" s="8">
        <f t="shared" si="3"/>
        <v>0.10550664662593454</v>
      </c>
      <c r="M9" s="6" t="s">
        <v>5</v>
      </c>
      <c r="N9" s="7">
        <v>41291</v>
      </c>
      <c r="O9" s="7">
        <v>56634</v>
      </c>
      <c r="P9" s="7">
        <f t="shared" si="4"/>
        <v>15343</v>
      </c>
      <c r="Q9" s="8">
        <f t="shared" si="5"/>
        <v>0.3715821849797777</v>
      </c>
    </row>
    <row r="10" spans="1:17" ht="12.75">
      <c r="A10" s="6" t="s">
        <v>6</v>
      </c>
      <c r="B10" s="7">
        <v>55840</v>
      </c>
      <c r="C10" s="7">
        <v>56471</v>
      </c>
      <c r="D10" s="7">
        <f t="shared" si="0"/>
        <v>631</v>
      </c>
      <c r="E10" s="8">
        <f t="shared" si="1"/>
        <v>0.011300143266475644</v>
      </c>
      <c r="G10" s="6" t="s">
        <v>6</v>
      </c>
      <c r="H10" s="1">
        <v>52191</v>
      </c>
      <c r="I10" s="7">
        <v>56471</v>
      </c>
      <c r="J10" s="7">
        <f t="shared" si="2"/>
        <v>4280</v>
      </c>
      <c r="K10" s="8">
        <f t="shared" si="3"/>
        <v>0.08200647621237378</v>
      </c>
      <c r="M10" s="6" t="s">
        <v>6</v>
      </c>
      <c r="N10" s="7">
        <v>39475</v>
      </c>
      <c r="O10" s="7">
        <v>56471</v>
      </c>
      <c r="P10" s="7">
        <f t="shared" si="4"/>
        <v>16996</v>
      </c>
      <c r="Q10" s="8">
        <f t="shared" si="5"/>
        <v>0.43055098163394556</v>
      </c>
    </row>
    <row r="11" spans="1:17" ht="12.75">
      <c r="A11" s="6" t="s">
        <v>7</v>
      </c>
      <c r="B11" s="7">
        <v>56437</v>
      </c>
      <c r="C11" s="7">
        <v>56428</v>
      </c>
      <c r="D11" s="7">
        <f t="shared" si="0"/>
        <v>-9</v>
      </c>
      <c r="E11" s="8">
        <f t="shared" si="1"/>
        <v>-0.0001594698513386608</v>
      </c>
      <c r="G11" s="6" t="s">
        <v>7</v>
      </c>
      <c r="H11" s="1">
        <v>51877</v>
      </c>
      <c r="I11" s="7">
        <v>56428</v>
      </c>
      <c r="J11" s="7">
        <f t="shared" si="2"/>
        <v>4551</v>
      </c>
      <c r="K11" s="8">
        <f t="shared" si="3"/>
        <v>0.0877267382462363</v>
      </c>
      <c r="M11" s="6" t="s">
        <v>7</v>
      </c>
      <c r="N11" s="7">
        <v>39361</v>
      </c>
      <c r="O11" s="7">
        <v>56428</v>
      </c>
      <c r="P11" s="7">
        <f t="shared" si="4"/>
        <v>17067</v>
      </c>
      <c r="Q11" s="8">
        <f t="shared" si="5"/>
        <v>0.4336017885724448</v>
      </c>
    </row>
    <row r="12" spans="1:17" ht="12.75">
      <c r="A12" s="6" t="s">
        <v>8</v>
      </c>
      <c r="B12" s="7">
        <v>57662</v>
      </c>
      <c r="C12" s="7">
        <v>56903</v>
      </c>
      <c r="D12" s="7">
        <f t="shared" si="0"/>
        <v>-759</v>
      </c>
      <c r="E12" s="8">
        <f t="shared" si="1"/>
        <v>-0.013162914917970241</v>
      </c>
      <c r="G12" s="6" t="s">
        <v>8</v>
      </c>
      <c r="H12" s="1">
        <v>51311</v>
      </c>
      <c r="I12" s="7">
        <v>56903</v>
      </c>
      <c r="J12" s="7">
        <f t="shared" si="2"/>
        <v>5592</v>
      </c>
      <c r="K12" s="8">
        <f t="shared" si="3"/>
        <v>0.10898247939038413</v>
      </c>
      <c r="M12" s="6" t="s">
        <v>8</v>
      </c>
      <c r="N12" s="7">
        <v>38674</v>
      </c>
      <c r="O12" s="7">
        <v>56903</v>
      </c>
      <c r="P12" s="7">
        <f t="shared" si="4"/>
        <v>18229</v>
      </c>
      <c r="Q12" s="8">
        <f t="shared" si="5"/>
        <v>0.4713502611573667</v>
      </c>
    </row>
    <row r="13" spans="1:18" ht="12.75">
      <c r="A13" s="6" t="s">
        <v>9</v>
      </c>
      <c r="B13" s="7">
        <f>59012-3</f>
        <v>59009</v>
      </c>
      <c r="C13" s="7">
        <v>58301</v>
      </c>
      <c r="D13" s="7">
        <f t="shared" si="0"/>
        <v>-708</v>
      </c>
      <c r="E13" s="8">
        <f t="shared" si="1"/>
        <v>-0.011998169770712943</v>
      </c>
      <c r="F13" t="s">
        <v>10</v>
      </c>
      <c r="G13" s="6" t="s">
        <v>9</v>
      </c>
      <c r="H13" s="1">
        <v>51775</v>
      </c>
      <c r="I13" s="7">
        <v>58301</v>
      </c>
      <c r="J13" s="7">
        <f t="shared" si="2"/>
        <v>6526</v>
      </c>
      <c r="K13" s="8">
        <f t="shared" si="3"/>
        <v>0.12604538870111057</v>
      </c>
      <c r="L13" t="s">
        <v>10</v>
      </c>
      <c r="M13" s="6" t="s">
        <v>9</v>
      </c>
      <c r="N13" s="7">
        <v>39518</v>
      </c>
      <c r="O13" s="7">
        <v>58301</v>
      </c>
      <c r="P13" s="7">
        <f t="shared" si="4"/>
        <v>18783</v>
      </c>
      <c r="Q13" s="8">
        <f t="shared" si="5"/>
        <v>0.4753023938458424</v>
      </c>
      <c r="R13" t="s">
        <v>10</v>
      </c>
    </row>
    <row r="14" spans="1:18" ht="12.75">
      <c r="A14" s="6" t="s">
        <v>11</v>
      </c>
      <c r="B14" s="7">
        <f>59352-2</f>
        <v>59350</v>
      </c>
      <c r="C14" s="7">
        <v>59555</v>
      </c>
      <c r="D14" s="7">
        <f t="shared" si="0"/>
        <v>205</v>
      </c>
      <c r="E14" s="8">
        <f t="shared" si="1"/>
        <v>0.0034540859309182812</v>
      </c>
      <c r="F14" t="s">
        <v>10</v>
      </c>
      <c r="G14" s="6" t="s">
        <v>11</v>
      </c>
      <c r="H14" s="1">
        <v>51103</v>
      </c>
      <c r="I14" s="7">
        <v>59555</v>
      </c>
      <c r="J14" s="7">
        <f t="shared" si="2"/>
        <v>8452</v>
      </c>
      <c r="K14" s="8">
        <f t="shared" si="3"/>
        <v>0.16539146429759505</v>
      </c>
      <c r="L14" t="s">
        <v>10</v>
      </c>
      <c r="M14" s="6" t="s">
        <v>11</v>
      </c>
      <c r="N14" s="7">
        <v>42324</v>
      </c>
      <c r="O14" s="7">
        <v>59555</v>
      </c>
      <c r="P14" s="7">
        <f t="shared" si="4"/>
        <v>17231</v>
      </c>
      <c r="Q14" s="8">
        <f t="shared" si="5"/>
        <v>0.40712125507986013</v>
      </c>
      <c r="R14" t="s">
        <v>10</v>
      </c>
    </row>
    <row r="15" spans="1:18" ht="12.75">
      <c r="A15" s="6" t="s">
        <v>12</v>
      </c>
      <c r="B15" s="7">
        <f>58894-22</f>
        <v>58872</v>
      </c>
      <c r="C15" s="7">
        <v>59413</v>
      </c>
      <c r="D15" s="7">
        <f t="shared" si="0"/>
        <v>541</v>
      </c>
      <c r="E15" s="8">
        <f t="shared" si="1"/>
        <v>0.009189427911401005</v>
      </c>
      <c r="F15" t="s">
        <v>10</v>
      </c>
      <c r="G15" s="6" t="s">
        <v>12</v>
      </c>
      <c r="H15" s="1">
        <v>49332</v>
      </c>
      <c r="I15" s="7">
        <v>59413</v>
      </c>
      <c r="J15" s="7">
        <f t="shared" si="2"/>
        <v>10081</v>
      </c>
      <c r="K15" s="8">
        <f t="shared" si="3"/>
        <v>0.20435011757074514</v>
      </c>
      <c r="L15" t="s">
        <v>10</v>
      </c>
      <c r="M15" s="6" t="s">
        <v>12</v>
      </c>
      <c r="N15" s="7">
        <v>44999</v>
      </c>
      <c r="O15" s="7">
        <v>59413</v>
      </c>
      <c r="P15" s="7">
        <f t="shared" si="4"/>
        <v>14414</v>
      </c>
      <c r="Q15" s="8">
        <f t="shared" si="5"/>
        <v>0.3203182292939843</v>
      </c>
      <c r="R15" t="s">
        <v>10</v>
      </c>
    </row>
    <row r="16" spans="1:18" ht="12.75">
      <c r="A16" s="6" t="s">
        <v>13</v>
      </c>
      <c r="B16" s="7">
        <f>63310-50</f>
        <v>63260</v>
      </c>
      <c r="C16" s="7">
        <v>64465</v>
      </c>
      <c r="D16" s="7">
        <f t="shared" si="0"/>
        <v>1205</v>
      </c>
      <c r="E16" s="8">
        <f t="shared" si="1"/>
        <v>0.01904837179892507</v>
      </c>
      <c r="F16" t="s">
        <v>10</v>
      </c>
      <c r="G16" s="6" t="s">
        <v>13</v>
      </c>
      <c r="H16" s="1">
        <v>50078</v>
      </c>
      <c r="I16" s="7">
        <v>64465</v>
      </c>
      <c r="J16" s="7">
        <f t="shared" si="2"/>
        <v>14387</v>
      </c>
      <c r="K16" s="8">
        <f t="shared" si="3"/>
        <v>0.2872918247533847</v>
      </c>
      <c r="L16" t="s">
        <v>10</v>
      </c>
      <c r="M16" s="6" t="s">
        <v>13</v>
      </c>
      <c r="N16" s="7">
        <v>47049</v>
      </c>
      <c r="O16" s="7">
        <v>64465</v>
      </c>
      <c r="P16" s="7">
        <f t="shared" si="4"/>
        <v>17416</v>
      </c>
      <c r="Q16" s="8">
        <f t="shared" si="5"/>
        <v>0.37016727241811725</v>
      </c>
      <c r="R16" t="s">
        <v>10</v>
      </c>
    </row>
    <row r="17" spans="1:18" ht="12.75">
      <c r="A17" s="6" t="s">
        <v>14</v>
      </c>
      <c r="B17" s="7">
        <f>56837-58</f>
        <v>56779</v>
      </c>
      <c r="C17" s="7">
        <v>57704</v>
      </c>
      <c r="D17" s="7">
        <f t="shared" si="0"/>
        <v>925</v>
      </c>
      <c r="E17" s="8">
        <f t="shared" si="1"/>
        <v>0.01629123443526656</v>
      </c>
      <c r="F17" t="s">
        <v>10</v>
      </c>
      <c r="G17" s="6" t="s">
        <v>14</v>
      </c>
      <c r="H17" s="1">
        <v>44702</v>
      </c>
      <c r="I17" s="7">
        <v>57704</v>
      </c>
      <c r="J17" s="7">
        <f t="shared" si="2"/>
        <v>13002</v>
      </c>
      <c r="K17" s="8">
        <f t="shared" si="3"/>
        <v>0.29085946937497204</v>
      </c>
      <c r="L17" t="s">
        <v>10</v>
      </c>
      <c r="M17" s="6" t="s">
        <v>14</v>
      </c>
      <c r="N17" s="7">
        <v>43987</v>
      </c>
      <c r="O17" s="7">
        <v>57704</v>
      </c>
      <c r="P17" s="7">
        <f t="shared" si="4"/>
        <v>13717</v>
      </c>
      <c r="Q17" s="8">
        <f t="shared" si="5"/>
        <v>0.3118421351763021</v>
      </c>
      <c r="R17" t="s">
        <v>10</v>
      </c>
    </row>
    <row r="18" spans="1:18" ht="12.75">
      <c r="A18" s="6" t="s">
        <v>15</v>
      </c>
      <c r="B18" s="7">
        <f>52279-56</f>
        <v>52223</v>
      </c>
      <c r="C18" s="7">
        <v>52799</v>
      </c>
      <c r="D18" s="7">
        <f t="shared" si="0"/>
        <v>576</v>
      </c>
      <c r="E18" s="8">
        <f t="shared" si="1"/>
        <v>0.011029622963062253</v>
      </c>
      <c r="F18" t="s">
        <v>10</v>
      </c>
      <c r="G18" s="6" t="s">
        <v>15</v>
      </c>
      <c r="H18" s="1">
        <v>39956</v>
      </c>
      <c r="I18" s="7">
        <v>52799</v>
      </c>
      <c r="J18" s="7">
        <f t="shared" si="2"/>
        <v>12843</v>
      </c>
      <c r="K18" s="8">
        <f t="shared" si="3"/>
        <v>0.32142857142857145</v>
      </c>
      <c r="L18" t="s">
        <v>10</v>
      </c>
      <c r="M18" s="6" t="s">
        <v>15</v>
      </c>
      <c r="N18" s="7">
        <v>39188</v>
      </c>
      <c r="O18" s="7">
        <v>52799</v>
      </c>
      <c r="P18" s="7">
        <f t="shared" si="4"/>
        <v>13611</v>
      </c>
      <c r="Q18" s="8">
        <f t="shared" si="5"/>
        <v>0.34732571195263856</v>
      </c>
      <c r="R18" t="s">
        <v>10</v>
      </c>
    </row>
    <row r="19" spans="1:18" ht="12.75">
      <c r="A19" s="6" t="s">
        <v>16</v>
      </c>
      <c r="B19" s="7">
        <f>48921-36</f>
        <v>48885</v>
      </c>
      <c r="C19" s="7">
        <v>50401</v>
      </c>
      <c r="D19" s="7">
        <f>C19-B19</f>
        <v>1516</v>
      </c>
      <c r="E19" s="8">
        <f t="shared" si="1"/>
        <v>0.031011557737547307</v>
      </c>
      <c r="F19" t="s">
        <v>10</v>
      </c>
      <c r="G19" s="6" t="s">
        <v>16</v>
      </c>
      <c r="H19" s="1">
        <v>35464</v>
      </c>
      <c r="I19" s="7">
        <v>50401</v>
      </c>
      <c r="J19" s="7">
        <f>I19-H19</f>
        <v>14937</v>
      </c>
      <c r="K19" s="8">
        <f t="shared" si="3"/>
        <v>0.4211876832844575</v>
      </c>
      <c r="L19" t="s">
        <v>10</v>
      </c>
      <c r="M19" s="6" t="s">
        <v>16</v>
      </c>
      <c r="N19" s="7">
        <v>35872</v>
      </c>
      <c r="O19" s="7">
        <v>50401</v>
      </c>
      <c r="P19" s="7">
        <f t="shared" si="4"/>
        <v>14529</v>
      </c>
      <c r="Q19" s="8">
        <f t="shared" si="5"/>
        <v>0.40502341659232827</v>
      </c>
      <c r="R19" t="s">
        <v>10</v>
      </c>
    </row>
    <row r="20" spans="1:18" ht="12.75">
      <c r="A20" s="6" t="s">
        <v>17</v>
      </c>
      <c r="B20" s="7">
        <v>227</v>
      </c>
      <c r="C20" s="7">
        <v>421</v>
      </c>
      <c r="D20" s="7"/>
      <c r="E20" s="8"/>
      <c r="F20" t="s">
        <v>10</v>
      </c>
      <c r="G20" s="6" t="s">
        <v>17</v>
      </c>
      <c r="H20" s="1"/>
      <c r="I20" s="7">
        <v>421</v>
      </c>
      <c r="J20" s="7"/>
      <c r="K20" s="8"/>
      <c r="L20" t="s">
        <v>10</v>
      </c>
      <c r="M20" s="6" t="s">
        <v>17</v>
      </c>
      <c r="N20" s="7"/>
      <c r="O20" s="7">
        <v>421</v>
      </c>
      <c r="P20" s="7"/>
      <c r="Q20" s="8"/>
      <c r="R20" t="s">
        <v>10</v>
      </c>
    </row>
    <row r="21" spans="1:17" ht="12.75">
      <c r="A21" s="6" t="s">
        <v>18</v>
      </c>
      <c r="B21" s="1"/>
      <c r="C21" s="7"/>
      <c r="D21" s="7"/>
      <c r="E21" s="8"/>
      <c r="G21" s="6" t="s">
        <v>18</v>
      </c>
      <c r="I21" s="7"/>
      <c r="J21" s="7"/>
      <c r="K21" s="8"/>
      <c r="M21" s="6" t="s">
        <v>18</v>
      </c>
      <c r="N21" s="7">
        <v>5499</v>
      </c>
      <c r="O21" s="7"/>
      <c r="P21" s="7"/>
      <c r="Q21" s="8"/>
    </row>
    <row r="22" spans="1:17" ht="12.75">
      <c r="A22" s="6" t="s">
        <v>19</v>
      </c>
      <c r="B22" s="1"/>
      <c r="C22" s="7"/>
      <c r="D22" s="7"/>
      <c r="E22" s="8"/>
      <c r="G22" s="6" t="s">
        <v>19</v>
      </c>
      <c r="H22" s="1">
        <v>1343</v>
      </c>
      <c r="I22" s="7"/>
      <c r="J22" s="7"/>
      <c r="K22" s="8"/>
      <c r="M22" s="6" t="s">
        <v>19</v>
      </c>
      <c r="N22" s="7">
        <v>880</v>
      </c>
      <c r="O22" s="7"/>
      <c r="P22" s="7"/>
      <c r="Q22" s="8"/>
    </row>
    <row r="23" spans="1:17" ht="12.75">
      <c r="A23" s="6" t="s">
        <v>20</v>
      </c>
      <c r="B23" s="1"/>
      <c r="C23" s="7"/>
      <c r="D23" s="7"/>
      <c r="E23" s="8"/>
      <c r="G23" s="6" t="s">
        <v>20</v>
      </c>
      <c r="H23" s="1"/>
      <c r="I23" s="7"/>
      <c r="J23" s="7"/>
      <c r="K23" s="8"/>
      <c r="M23" s="6" t="s">
        <v>20</v>
      </c>
      <c r="N23" s="7">
        <v>60</v>
      </c>
      <c r="O23" s="7"/>
      <c r="P23" s="7"/>
      <c r="Q23" s="8"/>
    </row>
    <row r="24" spans="1:17" ht="13.5" thickBot="1">
      <c r="A24" s="9" t="s">
        <v>21</v>
      </c>
      <c r="B24" s="10">
        <f>SUM(B6:B23)</f>
        <v>757668</v>
      </c>
      <c r="C24" s="10">
        <f>SUM(C6:C23)</f>
        <v>766657</v>
      </c>
      <c r="D24" s="10">
        <f>C24-B24</f>
        <v>8989</v>
      </c>
      <c r="E24" s="11">
        <f>D24/B24</f>
        <v>0.011864035435045429</v>
      </c>
      <c r="G24" s="9" t="s">
        <v>21</v>
      </c>
      <c r="H24" s="10">
        <f>SUM(H6:H23)</f>
        <v>640521</v>
      </c>
      <c r="I24" s="10">
        <f>SUM(I6:I23)</f>
        <v>766657</v>
      </c>
      <c r="J24" s="10">
        <f>I24-H24</f>
        <v>126136</v>
      </c>
      <c r="K24" s="11">
        <f>J24/H24</f>
        <v>0.19692718896023706</v>
      </c>
      <c r="M24" s="9" t="s">
        <v>21</v>
      </c>
      <c r="N24" s="10">
        <f>SUM(N6:N23)</f>
        <v>545427</v>
      </c>
      <c r="O24" s="10">
        <f>SUM(O6:O23)</f>
        <v>766657</v>
      </c>
      <c r="P24" s="10">
        <f t="shared" si="4"/>
        <v>221230</v>
      </c>
      <c r="Q24" s="11">
        <f t="shared" si="5"/>
        <v>0.40560881657857056</v>
      </c>
    </row>
    <row r="25" ht="13.5" thickTop="1"/>
    <row r="27" ht="12.75">
      <c r="A27" s="13" t="s">
        <v>32</v>
      </c>
    </row>
    <row r="28" ht="12.75">
      <c r="A28" s="13" t="s">
        <v>33</v>
      </c>
    </row>
    <row r="29" ht="12.75">
      <c r="A29" s="14" t="s">
        <v>34</v>
      </c>
    </row>
  </sheetData>
  <printOptions/>
  <pageMargins left="0.75" right="0.75" top="1" bottom="1" header="0.5" footer="0.5"/>
  <pageSetup fitToHeight="100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2005-02-24T18:50:18Z</cp:lastPrinted>
  <dcterms:created xsi:type="dcterms:W3CDTF">2005-02-16T21:25:50Z</dcterms:created>
  <dcterms:modified xsi:type="dcterms:W3CDTF">2005-02-24T18:51:01Z</dcterms:modified>
  <cp:category/>
  <cp:version/>
  <cp:contentType/>
  <cp:contentStatus/>
</cp:coreProperties>
</file>