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540" windowWidth="15480" windowHeight="11640" activeTab="1"/>
  </bookViews>
  <sheets>
    <sheet name="Year 1 Budget" sheetId="1" r:id="rId1"/>
    <sheet name="5 year Projections" sheetId="2" r:id="rId2"/>
    <sheet name="5 year Student and Salaries" sheetId="3" r:id="rId3"/>
    <sheet name="FY  budget assumptions" sheetId="4" r:id="rId4"/>
  </sheets>
  <definedNames>
    <definedName name="_xlnm.Print_Area" localSheetId="2">'5 year Student and Salaries'!$A$1:$O$127</definedName>
    <definedName name="_xlnm.Print_Titles" localSheetId="2">'5 year Student and Salaries'!$1:$5</definedName>
  </definedNames>
  <calcPr fullCalcOnLoad="1"/>
</workbook>
</file>

<file path=xl/sharedStrings.xml><?xml version="1.0" encoding="utf-8"?>
<sst xmlns="http://schemas.openxmlformats.org/spreadsheetml/2006/main" count="535" uniqueCount="325">
  <si>
    <t>PPR</t>
  </si>
  <si>
    <t>Home School Income</t>
  </si>
  <si>
    <t>General Operations</t>
  </si>
  <si>
    <t>Grants</t>
  </si>
  <si>
    <t>Total</t>
  </si>
  <si>
    <t>Home School</t>
  </si>
  <si>
    <t>Kindergarten Tuition</t>
  </si>
  <si>
    <t># Home  Schoolers</t>
  </si>
  <si>
    <t>Health Insurance</t>
  </si>
  <si>
    <t>Vision</t>
  </si>
  <si>
    <t>Dental</t>
  </si>
  <si>
    <t>Life/ST LT Ins</t>
  </si>
  <si>
    <t>PERA</t>
  </si>
  <si>
    <t>Medicare</t>
  </si>
  <si>
    <t>Liaison</t>
  </si>
  <si>
    <t>Total FTE's</t>
  </si>
  <si>
    <t xml:space="preserve"># of Kindergarten </t>
  </si>
  <si>
    <t>Capital Constuction</t>
  </si>
  <si>
    <t>Interest Income</t>
  </si>
  <si>
    <t>Miscellaneous</t>
  </si>
  <si>
    <t>Rental/Leases</t>
  </si>
  <si>
    <t>Full Time Kindergarten</t>
  </si>
  <si>
    <t>Total Bodies</t>
  </si>
  <si>
    <t>Salaries</t>
  </si>
  <si>
    <t>Total Salaries</t>
  </si>
  <si>
    <t>Total Income</t>
  </si>
  <si>
    <t>Benefits</t>
  </si>
  <si>
    <t>Life/Disability</t>
  </si>
  <si>
    <t>Unemployment</t>
  </si>
  <si>
    <t>Total Benefits</t>
  </si>
  <si>
    <t>Total Salaries and Benefits</t>
  </si>
  <si>
    <t>Purchased Property Services</t>
  </si>
  <si>
    <t>Total Purchased Property Services</t>
  </si>
  <si>
    <t>Educational Supplies</t>
  </si>
  <si>
    <t>Office Supplies</t>
  </si>
  <si>
    <t>Advertising</t>
  </si>
  <si>
    <t>Technology</t>
  </si>
  <si>
    <t>Total Expenses</t>
  </si>
  <si>
    <t>Total Materials and Supplies</t>
  </si>
  <si>
    <t>Net Income</t>
  </si>
  <si>
    <t>Substitutes</t>
  </si>
  <si>
    <t>Student Fees Income</t>
  </si>
  <si>
    <t>Before &amp; After School</t>
  </si>
  <si>
    <t>Water</t>
  </si>
  <si>
    <t>Risk Management</t>
  </si>
  <si>
    <t>Capital - Insurance Reserve</t>
  </si>
  <si>
    <t>% Total Income</t>
  </si>
  <si>
    <t>Capital Construction/Facilities Financing</t>
  </si>
  <si>
    <t>Paraprofessionals</t>
  </si>
  <si>
    <t>Expense</t>
  </si>
  <si>
    <t>Gifts and Contributions</t>
  </si>
  <si>
    <t>Professional Staff</t>
  </si>
  <si>
    <t>Special Education District</t>
  </si>
  <si>
    <t>District Purchased Services Other</t>
  </si>
  <si>
    <t>Bank Service Charges</t>
  </si>
  <si>
    <t>Educational Professional Services</t>
  </si>
  <si>
    <t>Legal Fees</t>
  </si>
  <si>
    <t>Accounting/Audit</t>
  </si>
  <si>
    <t>Total Purchased Professional Services</t>
  </si>
  <si>
    <t>Purchased/Professional/Technical Services</t>
  </si>
  <si>
    <t>Other Purchased Services</t>
  </si>
  <si>
    <t xml:space="preserve">Supplies and Materials </t>
  </si>
  <si>
    <t>Property</t>
  </si>
  <si>
    <t>Total Property</t>
  </si>
  <si>
    <t>Other Objects</t>
  </si>
  <si>
    <t>Total Other Objects</t>
  </si>
  <si>
    <t>Other Professional Services</t>
  </si>
  <si>
    <t>Fire/Security</t>
  </si>
  <si>
    <t>Water/Sewer</t>
  </si>
  <si>
    <t>Snow Removal</t>
  </si>
  <si>
    <t>Custodial</t>
  </si>
  <si>
    <t>Lawn Care</t>
  </si>
  <si>
    <t>Rental of Equipment</t>
  </si>
  <si>
    <t>Contracted Field Trips</t>
  </si>
  <si>
    <t>Liability Insurance</t>
  </si>
  <si>
    <t>Telephone</t>
  </si>
  <si>
    <t>Postage and Delivery</t>
  </si>
  <si>
    <t>Printing and Reproduction</t>
  </si>
  <si>
    <t>Tuition</t>
  </si>
  <si>
    <t>Travel Registration and Entry</t>
  </si>
  <si>
    <t>Total Other Purchased Services</t>
  </si>
  <si>
    <t>Natural Gas</t>
  </si>
  <si>
    <t>Electricity</t>
  </si>
  <si>
    <t>Food</t>
  </si>
  <si>
    <t>Books and Periodicals</t>
  </si>
  <si>
    <t>Software</t>
  </si>
  <si>
    <t>Fixtures and Furniture Classroom</t>
  </si>
  <si>
    <t>Fixtures and Furniture Office</t>
  </si>
  <si>
    <t>Non-Capital Equipment</t>
  </si>
  <si>
    <t>Dues, Fees and Subscriptions</t>
  </si>
  <si>
    <t>Contingency (for budget only)</t>
  </si>
  <si>
    <t>TABOR RESERVE</t>
  </si>
  <si>
    <t>Assumes $70 per student available for facilities financing</t>
  </si>
  <si>
    <t>Capital Insurance Reserve</t>
  </si>
  <si>
    <t>Assumes per person cost per year for health insurance</t>
  </si>
  <si>
    <t>Assumes per person cost per year for vision insurance</t>
  </si>
  <si>
    <t>Assumes per person cost per year for dental insurance</t>
  </si>
  <si>
    <t>Assumes per person cost per year for disability insurance</t>
  </si>
  <si>
    <t>Assumes Medicare cost</t>
  </si>
  <si>
    <t xml:space="preserve">Assumes cost for PERA </t>
  </si>
  <si>
    <t>District Special Education</t>
  </si>
  <si>
    <t>Mail Service</t>
  </si>
  <si>
    <t>Media Center</t>
  </si>
  <si>
    <t>Assumes Per pupil testing costs</t>
  </si>
  <si>
    <t>Assumes per pupil Media center costs</t>
  </si>
  <si>
    <t>Director</t>
  </si>
  <si>
    <t>FT Clerical Position</t>
  </si>
  <si>
    <t>Bank Fees</t>
  </si>
  <si>
    <t>Assumes yearly cost for banking fees</t>
  </si>
  <si>
    <t>Assumes yearly cost for outside educational services</t>
  </si>
  <si>
    <t>Legal</t>
  </si>
  <si>
    <t>Audit</t>
  </si>
  <si>
    <t>Other professional fees</t>
  </si>
  <si>
    <t>Assumes cost for outside professional fees</t>
  </si>
  <si>
    <t>Fire</t>
  </si>
  <si>
    <t xml:space="preserve">Snow </t>
  </si>
  <si>
    <t>Assumes cost for security and fire monitoring</t>
  </si>
  <si>
    <t>Assumes yearly cost for water consumption</t>
  </si>
  <si>
    <t>Assumes yearly cost for snow removal</t>
  </si>
  <si>
    <t>Number of FT teachers</t>
  </si>
  <si>
    <t>Number available for benefits</t>
  </si>
  <si>
    <t>Assumes FT personnel available for benefits</t>
  </si>
  <si>
    <t>Number of Paraprofessionals</t>
  </si>
  <si>
    <t>Number of custodial staff</t>
  </si>
  <si>
    <t>Assumes onsite custodial staff</t>
  </si>
  <si>
    <t>Student Fee Income</t>
  </si>
  <si>
    <t>Assumes available home school income</t>
  </si>
  <si>
    <t xml:space="preserve">Teachers </t>
  </si>
  <si>
    <t xml:space="preserve">Custodial </t>
  </si>
  <si>
    <t>Assumes yearly salary for custodian</t>
  </si>
  <si>
    <t>Clerical</t>
  </si>
  <si>
    <t>Assumes yearly salaries for clerical</t>
  </si>
  <si>
    <t>Assumes outside cost for custodial</t>
  </si>
  <si>
    <t>Assumes no cost for lawn care (in house personnel will do)</t>
  </si>
  <si>
    <t>Assumes 6 days a year per teacher absences @ 100/day</t>
  </si>
  <si>
    <t>Bonuses/stipends</t>
  </si>
  <si>
    <t>Rental of Land and Buildings</t>
  </si>
  <si>
    <t>Building size</t>
  </si>
  <si>
    <t>Cost per square foot</t>
  </si>
  <si>
    <t>Assumes cost/sq ft for building</t>
  </si>
  <si>
    <t>Assumes cost/student for all equipment rental</t>
  </si>
  <si>
    <t>Equipment rental</t>
  </si>
  <si>
    <t>Field Trip cost</t>
  </si>
  <si>
    <t>Assumes cost/student for all field trips</t>
  </si>
  <si>
    <t>Telephone cost</t>
  </si>
  <si>
    <t>Assumes 4 lines at $300/month for telephones</t>
  </si>
  <si>
    <t>T-1 or other DSL</t>
  </si>
  <si>
    <t>DSL or T-1 or other</t>
  </si>
  <si>
    <t>Assumes cost of all advertising and recruitment</t>
  </si>
  <si>
    <t>Assumes cost per student for printing</t>
  </si>
  <si>
    <t>Assumes no tuition for students or staff will be paid</t>
  </si>
  <si>
    <t>Assumes per student cost for educational material</t>
  </si>
  <si>
    <t>Assumes yearly office supply needs</t>
  </si>
  <si>
    <t>Assumes yearly cost/sq. ft for natural gas</t>
  </si>
  <si>
    <t>Assumes yearly cost/sq. ft for electricity</t>
  </si>
  <si>
    <t>Assumes misc cost for student and staff food costs based on $15/student</t>
  </si>
  <si>
    <t>General Fund Assumptions</t>
  </si>
  <si>
    <t>Unrestricted reserve</t>
  </si>
  <si>
    <t>Assumes cost for software</t>
  </si>
  <si>
    <t>Assumes Technology cost</t>
  </si>
  <si>
    <t>Assumes Furniture and Fixtures for the Classroom</t>
  </si>
  <si>
    <t>Assumed non-capital equipment expense for item &lt; 5K</t>
  </si>
  <si>
    <t>Liability insurance</t>
  </si>
  <si>
    <t>Assumes most of liability insurance costs are covered in risk management</t>
  </si>
  <si>
    <t>Paraprofessional</t>
  </si>
  <si>
    <t>Assumes yearly salaries for paraprofessionals ($10*8*190days)</t>
  </si>
  <si>
    <t>Assessment</t>
  </si>
  <si>
    <t>Assumes 100/month for internet access</t>
  </si>
  <si>
    <t>Assumes $5 per student for postage</t>
  </si>
  <si>
    <t>District Business Services</t>
  </si>
  <si>
    <t>Business and Tech Services</t>
  </si>
  <si>
    <t xml:space="preserve">Assumes per pupil cost for business services </t>
  </si>
  <si>
    <t>Assumed Office furniture and cost per handsets from district for phones</t>
  </si>
  <si>
    <t>Number of specials teachers</t>
  </si>
  <si>
    <t>Assumes same % per year of payroll</t>
  </si>
  <si>
    <t>Assumes 10% increase/year</t>
  </si>
  <si>
    <t>Assumes 3% increase/year</t>
  </si>
  <si>
    <t>Assumes 5% increase/year</t>
  </si>
  <si>
    <t>Yearly Unrestricted Net</t>
  </si>
  <si>
    <t>Running unrestricted net</t>
  </si>
  <si>
    <t>Assumes 2% increase/year</t>
  </si>
  <si>
    <t>Assumes 65.44 sq. Ft per student</t>
  </si>
  <si>
    <t>Assumes stable cost for 3 yrs then 5% increase</t>
  </si>
  <si>
    <t>Assumes 1% increase/year</t>
  </si>
  <si>
    <t>Assumes zeroed out cap const. in 2nd year</t>
  </si>
  <si>
    <t>Assumes 10% inc. per year</t>
  </si>
  <si>
    <t>Dues and Fees</t>
  </si>
  <si>
    <t>Assumes memberships in prof orgs. Like CLCS, etc.</t>
  </si>
  <si>
    <t>Assumes 2% inc./year</t>
  </si>
  <si>
    <t>FTE students</t>
  </si>
  <si>
    <t>Kintergaten Fees</t>
  </si>
  <si>
    <t>Fiscal Year Ending June 30</t>
  </si>
  <si>
    <t>Budget Assumptions</t>
  </si>
  <si>
    <t>K</t>
  </si>
  <si>
    <t>Compensation Schedule:</t>
  </si>
  <si>
    <t>Grades K-6</t>
  </si>
  <si>
    <t>FTE</t>
  </si>
  <si>
    <t>Salary</t>
  </si>
  <si>
    <t>Cost</t>
  </si>
  <si>
    <t>SALARIES:</t>
  </si>
  <si>
    <t>Chief Administrative Officer</t>
  </si>
  <si>
    <t>Business Director</t>
  </si>
  <si>
    <t>Office Assistant</t>
  </si>
  <si>
    <t>Subtotal - ADMINISTRATION</t>
  </si>
  <si>
    <t>FACULTY: (Footnote 2)</t>
  </si>
  <si>
    <t>Grades K-8:</t>
  </si>
  <si>
    <t>Instructor</t>
  </si>
  <si>
    <t>Sr. Instructor</t>
  </si>
  <si>
    <t>Lead Instructor</t>
  </si>
  <si>
    <t>Other Faculty:</t>
  </si>
  <si>
    <t>Art</t>
  </si>
  <si>
    <t>PE</t>
  </si>
  <si>
    <t>Mus</t>
  </si>
  <si>
    <t>Subtotal - Other</t>
  </si>
  <si>
    <t>Subtotal - FACULTY</t>
  </si>
  <si>
    <t>TOTAL SALARIES</t>
  </si>
  <si>
    <t>BONUSES:</t>
  </si>
  <si>
    <t>Administrative Assistant</t>
  </si>
  <si>
    <t>TOTAL BONUSES</t>
  </si>
  <si>
    <t>TOTAL SALARIES &amp; BONUSES</t>
  </si>
  <si>
    <t>Footnotes:</t>
  </si>
  <si>
    <t>Students</t>
  </si>
  <si>
    <t>Class Size</t>
  </si>
  <si>
    <t>Lng</t>
  </si>
  <si>
    <t xml:space="preserve"> </t>
  </si>
  <si>
    <t>Subtotal - K-6</t>
  </si>
  <si>
    <t>Kintergarten</t>
  </si>
  <si>
    <t>Grades K-6:</t>
  </si>
  <si>
    <t xml:space="preserve">ADMINISTRATION: </t>
  </si>
  <si>
    <t>Staff Bonus</t>
  </si>
  <si>
    <t>Custodian</t>
  </si>
  <si>
    <t>Assumes sq ft amount per student at 65.0 sq. ft. per student</t>
  </si>
  <si>
    <t>Health Services</t>
  </si>
  <si>
    <t>Assumes per pupil cost for Health services</t>
  </si>
  <si>
    <t>First to Sixth Grade</t>
  </si>
  <si>
    <t>Read</t>
  </si>
  <si>
    <t>Assumes per pupil district costs for agreed upon services (3 day service)</t>
  </si>
  <si>
    <t>Total FTE</t>
  </si>
  <si>
    <t>Staff Bonuses</t>
  </si>
  <si>
    <t>(double check)</t>
  </si>
  <si>
    <t>Assumes # faculty based on 5 yr. student and faculty proj.</t>
  </si>
  <si>
    <t>Assumes student growth based on 5 yr student and faculty proj.</t>
  </si>
  <si>
    <t>Will be evaluated before beginning</t>
  </si>
  <si>
    <t xml:space="preserve">Assumes 2 years of Walton </t>
  </si>
  <si>
    <t>Assumes 1.9% interest on TABOR reserve and cash reserves</t>
  </si>
  <si>
    <t>Assumes admin custodial and other support personnel</t>
  </si>
  <si>
    <t>Assumes teacher growth per 5 year proj.</t>
  </si>
  <si>
    <t xml:space="preserve">Assumes 10% increase/year * 6 days/per teacher </t>
  </si>
  <si>
    <t>Administrative, office and custodial</t>
  </si>
  <si>
    <t>Included in total teachers from 5 year proj.</t>
  </si>
  <si>
    <t>Included in admin staff from 5 year proj.</t>
  </si>
  <si>
    <t>Repairs and Maintenance</t>
  </si>
  <si>
    <t>Assumes 35% inc. per year</t>
  </si>
  <si>
    <t>Assumes in Risk Management costs with district</t>
  </si>
  <si>
    <t>Assumes 2% increase/year with most communication done online</t>
  </si>
  <si>
    <t>Assumes no PERA for bonuses</t>
  </si>
  <si>
    <t>Assumes adding in year two then 5% increase/year</t>
  </si>
  <si>
    <t>Assumes 3% increase/year cost/student</t>
  </si>
  <si>
    <t>Assumes replacement and growth costs</t>
  </si>
  <si>
    <t>Foreign Language costs</t>
  </si>
  <si>
    <t>Assumes 10%/year increase</t>
  </si>
  <si>
    <t>Adds Repair and Maint in year 2 then increases 10% each year</t>
  </si>
  <si>
    <t>Academic Director</t>
  </si>
  <si>
    <t>Operating Budget</t>
  </si>
  <si>
    <t>Annual Increase of PPR</t>
  </si>
  <si>
    <t>Actual Yearly % increase for PPR</t>
  </si>
  <si>
    <t>Assumes 3 classes 1-4 of 25 students each and 1 class each of 25 for grade 5&amp;6</t>
  </si>
  <si>
    <t xml:space="preserve">Assumes 4 kindergarten classes of 17 students each </t>
  </si>
  <si>
    <t>Total Square Feet - total bodies times sqft per FTE</t>
  </si>
  <si>
    <t>sqft per student body (not FTE)</t>
  </si>
  <si>
    <t>Assumes 6% increase/year &amp; 50% jump in year 3-4 on</t>
  </si>
  <si>
    <t>Assumes 12% increase/year</t>
  </si>
  <si>
    <t>Assumes 7.5% increase/year</t>
  </si>
  <si>
    <t>Assumes Art, music, PE, Reading and 2 Foreign language</t>
  </si>
  <si>
    <t>Assumes $250 per teacher for professional development costs</t>
  </si>
  <si>
    <t>Principal</t>
  </si>
  <si>
    <t>Assistant Principal</t>
  </si>
  <si>
    <t>FACULTY:</t>
  </si>
  <si>
    <t>Assumes reduction to 5K in year 2 then 10% inc.year</t>
  </si>
  <si>
    <t>Assumes 12% increase per year</t>
  </si>
  <si>
    <t>Assumes 10% increase per year</t>
  </si>
  <si>
    <t>2010/2011</t>
  </si>
  <si>
    <t>ADMINISTRATION:</t>
  </si>
  <si>
    <t>Growth</t>
  </si>
  <si>
    <t>Admin (Principal, VP, Director, Business Manager, Office Admin)</t>
  </si>
  <si>
    <t>Assumes competitive rate</t>
  </si>
  <si>
    <t>Assumes yearly cost per student for all activities, books with max fee of $15, field trips etc. 80% collection</t>
  </si>
  <si>
    <t>Use of parent volunteers to cover class room assistance</t>
  </si>
  <si>
    <t>Assumes all teachers/staff meet criteria for bounus payout</t>
  </si>
  <si>
    <t>Assumes cost for books and periodicals - all picked up by grant dollars year one</t>
  </si>
  <si>
    <t>Revenue</t>
  </si>
  <si>
    <t>Assumes tuition paid to other schools/universities</t>
  </si>
  <si>
    <t>Assumes training/registration travel per person inc. 2% year</t>
  </si>
  <si>
    <t>Foreign Language Teacher Training Costs</t>
  </si>
  <si>
    <t>Estimated Exceptional Studetns</t>
  </si>
  <si>
    <t>Use home school district averages</t>
  </si>
  <si>
    <t>Year 1</t>
  </si>
  <si>
    <t>Year 2</t>
  </si>
  <si>
    <t>Year 3</t>
  </si>
  <si>
    <t>Year 5</t>
  </si>
  <si>
    <t>Year 4</t>
  </si>
  <si>
    <t>Your school Year 1 Budget Budget</t>
  </si>
  <si>
    <t>Federal Grant Income  (Do not assume grants)</t>
  </si>
  <si>
    <t>Private Grant Income (Do not assume grants)</t>
  </si>
  <si>
    <t>State Grant Income (Do not assume grants)</t>
  </si>
  <si>
    <t xml:space="preserve">Assumes 5% increase/year </t>
  </si>
  <si>
    <t xml:space="preserve">Assumes 2% increase/year </t>
  </si>
  <si>
    <t>Your School Five Year Budget Projection</t>
  </si>
  <si>
    <t>Requires you to charge for second half of fay</t>
  </si>
  <si>
    <t>FTE 1-12</t>
  </si>
  <si>
    <t>See guidelines</t>
  </si>
  <si>
    <t xml:space="preserve"> Assumes per pupil district special Education costs</t>
  </si>
  <si>
    <t>Assumes Risk management costs</t>
  </si>
  <si>
    <t>Assumes per pupil Liaision costs</t>
  </si>
  <si>
    <t xml:space="preserve"> Assumes yearly cost for legal fees actual costs will be charged $15K is good estimate</t>
  </si>
  <si>
    <t xml:space="preserve"> Assumes cost for district supported audit - actual costs will be charged $5K is approximate cost</t>
  </si>
  <si>
    <t>2011/2012</t>
  </si>
  <si>
    <t>2012/2013</t>
  </si>
  <si>
    <t>2013/2014</t>
  </si>
  <si>
    <t>Assumes 15% increase/year</t>
  </si>
  <si>
    <t>Assumes 3 years of Start-up/Implementation</t>
  </si>
  <si>
    <t>Included in PPR - No longer necessary to budget beginning in FY 2009-2010</t>
  </si>
  <si>
    <t>2014/2015</t>
  </si>
  <si>
    <t>Assumes current statutory amounts</t>
  </si>
  <si>
    <t>Use current district estimates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</si>
</sst>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_(* #,##0.000_);_(* \(#,##0.000\);_(* &quot;-&quot;?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_);_(@_)"/>
    <numFmt numFmtId="178" formatCode="0.0000"/>
    <numFmt numFmtId="179" formatCode="0.000"/>
    <numFmt numFmtId="180" formatCode="0.0"/>
    <numFmt numFmtId="181" formatCode="_(&quot;$&quot;* #,##0.000_);_(&quot;$&quot;* \(#,##0.000\);_(&quot;$&quot;* &quot;-&quot;??_);_(@_)"/>
    <numFmt numFmtId="182" formatCode="0.000%"/>
    <numFmt numFmtId="183" formatCode="0.0000%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2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166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168" fontId="10" fillId="0" borderId="0" xfId="44" applyNumberFormat="1" applyFont="1" applyBorder="1" applyAlignment="1">
      <alignment/>
    </xf>
    <xf numFmtId="168" fontId="0" fillId="0" borderId="0" xfId="44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44" applyNumberFormat="1" applyFont="1" applyBorder="1" applyAlignment="1">
      <alignment/>
    </xf>
    <xf numFmtId="180" fontId="0" fillId="0" borderId="13" xfId="0" applyNumberFormat="1" applyBorder="1" applyAlignment="1">
      <alignment/>
    </xf>
    <xf numFmtId="168" fontId="0" fillId="0" borderId="13" xfId="44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14" xfId="0" applyNumberFormat="1" applyFont="1" applyBorder="1" applyAlignment="1">
      <alignment/>
    </xf>
    <xf numFmtId="168" fontId="1" fillId="0" borderId="0" xfId="44" applyNumberFormat="1" applyFont="1" applyBorder="1" applyAlignment="1">
      <alignment/>
    </xf>
    <xf numFmtId="168" fontId="1" fillId="0" borderId="14" xfId="44" applyNumberFormat="1" applyFont="1" applyBorder="1" applyAlignment="1">
      <alignment/>
    </xf>
    <xf numFmtId="0" fontId="0" fillId="0" borderId="13" xfId="0" applyFill="1" applyBorder="1" applyAlignment="1">
      <alignment/>
    </xf>
    <xf numFmtId="168" fontId="1" fillId="0" borderId="15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68" fontId="0" fillId="0" borderId="13" xfId="44" applyNumberFormat="1" applyFont="1" applyBorder="1" applyAlignment="1">
      <alignment/>
    </xf>
    <xf numFmtId="0" fontId="0" fillId="0" borderId="16" xfId="0" applyFill="1" applyBorder="1" applyAlignment="1">
      <alignment/>
    </xf>
    <xf numFmtId="168" fontId="1" fillId="0" borderId="13" xfId="44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inden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17" xfId="0" applyFill="1" applyBorder="1" applyAlignment="1">
      <alignment/>
    </xf>
    <xf numFmtId="0" fontId="13" fillId="34" borderId="17" xfId="0" applyFont="1" applyFill="1" applyBorder="1" applyAlignment="1">
      <alignment/>
    </xf>
    <xf numFmtId="4" fontId="4" fillId="0" borderId="0" xfId="0" applyNumberFormat="1" applyFont="1" applyAlignment="1">
      <alignment/>
    </xf>
    <xf numFmtId="1" fontId="13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6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8" fontId="0" fillId="0" borderId="21" xfId="44" applyNumberFormat="1" applyBorder="1" applyAlignment="1">
      <alignment/>
    </xf>
    <xf numFmtId="0" fontId="0" fillId="0" borderId="12" xfId="0" applyFill="1" applyBorder="1" applyAlignment="1">
      <alignment/>
    </xf>
    <xf numFmtId="180" fontId="0" fillId="0" borderId="18" xfId="0" applyNumberFormat="1" applyBorder="1" applyAlignment="1">
      <alignment/>
    </xf>
    <xf numFmtId="168" fontId="1" fillId="0" borderId="19" xfId="44" applyNumberFormat="1" applyFont="1" applyBorder="1" applyAlignment="1">
      <alignment/>
    </xf>
    <xf numFmtId="168" fontId="0" fillId="0" borderId="19" xfId="44" applyNumberFormat="1" applyBorder="1" applyAlignment="1">
      <alignment/>
    </xf>
    <xf numFmtId="0" fontId="0" fillId="0" borderId="18" xfId="0" applyBorder="1" applyAlignment="1">
      <alignment/>
    </xf>
    <xf numFmtId="168" fontId="0" fillId="0" borderId="19" xfId="44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68" fontId="1" fillId="0" borderId="23" xfId="44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44" applyNumberFormat="1" applyFont="1" applyFill="1" applyAlignment="1">
      <alignment/>
    </xf>
    <xf numFmtId="0" fontId="4" fillId="0" borderId="0" xfId="0" applyFont="1" applyBorder="1" applyAlignment="1">
      <alignment/>
    </xf>
    <xf numFmtId="9" fontId="4" fillId="0" borderId="0" xfId="59" applyFont="1" applyAlignment="1">
      <alignment/>
    </xf>
    <xf numFmtId="182" fontId="4" fillId="0" borderId="0" xfId="59" applyNumberFormat="1" applyFont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168" fontId="10" fillId="33" borderId="17" xfId="44" applyNumberFormat="1" applyFont="1" applyFill="1" applyBorder="1" applyAlignment="1">
      <alignment/>
    </xf>
    <xf numFmtId="168" fontId="0" fillId="33" borderId="17" xfId="44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7" xfId="0" applyFill="1" applyBorder="1" applyAlignment="1">
      <alignment/>
    </xf>
    <xf numFmtId="0" fontId="13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8" fontId="10" fillId="0" borderId="17" xfId="44" applyNumberFormat="1" applyFont="1" applyBorder="1" applyAlignment="1">
      <alignment/>
    </xf>
    <xf numFmtId="168" fontId="0" fillId="0" borderId="17" xfId="44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8" fontId="10" fillId="0" borderId="17" xfId="44" applyNumberFormat="1" applyFont="1" applyFill="1" applyBorder="1" applyAlignment="1">
      <alignment/>
    </xf>
    <xf numFmtId="168" fontId="0" fillId="0" borderId="17" xfId="44" applyNumberFormat="1" applyFill="1" applyBorder="1" applyAlignment="1">
      <alignment/>
    </xf>
    <xf numFmtId="0" fontId="0" fillId="0" borderId="17" xfId="0" applyFill="1" applyBorder="1" applyAlignment="1">
      <alignment horizontal="right"/>
    </xf>
    <xf numFmtId="10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44" fontId="4" fillId="0" borderId="18" xfId="44" applyFont="1" applyFill="1" applyBorder="1" applyAlignment="1">
      <alignment/>
    </xf>
    <xf numFmtId="0" fontId="4" fillId="0" borderId="0" xfId="0" applyFont="1" applyFill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168" fontId="1" fillId="0" borderId="0" xfId="44" applyNumberFormat="1" applyFont="1" applyFill="1" applyBorder="1" applyAlignment="1">
      <alignment/>
    </xf>
    <xf numFmtId="168" fontId="5" fillId="0" borderId="0" xfId="44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4" fontId="15" fillId="0" borderId="17" xfId="44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166" fontId="4" fillId="0" borderId="0" xfId="44" applyNumberFormat="1" applyFont="1" applyFill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5">
      <selection activeCell="C5" sqref="C5"/>
    </sheetView>
  </sheetViews>
  <sheetFormatPr defaultColWidth="9.140625" defaultRowHeight="12.75"/>
  <cols>
    <col min="1" max="1" width="7.140625" style="0" customWidth="1"/>
    <col min="2" max="2" width="29.8515625" style="0" customWidth="1"/>
    <col min="3" max="3" width="11.57421875" style="0" bestFit="1" customWidth="1"/>
    <col min="4" max="4" width="8.8515625" style="0" bestFit="1" customWidth="1"/>
    <col min="5" max="5" width="7.140625" style="0" bestFit="1" customWidth="1"/>
    <col min="8" max="8" width="4.7109375" style="0" customWidth="1"/>
  </cols>
  <sheetData>
    <row r="1" spans="1:8" ht="15.75">
      <c r="A1" s="17"/>
      <c r="B1" s="30" t="s">
        <v>301</v>
      </c>
      <c r="C1" s="19"/>
      <c r="D1" s="19"/>
      <c r="E1" s="19"/>
      <c r="F1" s="19"/>
      <c r="G1" s="19"/>
      <c r="H1" s="19"/>
    </row>
    <row r="2" spans="1:8" ht="12.75">
      <c r="A2" s="17"/>
      <c r="B2" s="19"/>
      <c r="C2" s="19"/>
      <c r="D2" s="19"/>
      <c r="E2" s="19"/>
      <c r="F2" s="19"/>
      <c r="G2" s="19"/>
      <c r="H2" s="19"/>
    </row>
    <row r="3" spans="1:8" ht="36.75" customHeight="1">
      <c r="A3" s="17" t="s">
        <v>46</v>
      </c>
      <c r="B3" s="20"/>
      <c r="C3" s="20" t="s">
        <v>2</v>
      </c>
      <c r="D3" s="20" t="s">
        <v>45</v>
      </c>
      <c r="E3" s="20" t="s">
        <v>3</v>
      </c>
      <c r="F3" s="20" t="s">
        <v>4</v>
      </c>
      <c r="G3" s="20"/>
      <c r="H3" s="21"/>
    </row>
    <row r="4" spans="1:8" ht="12.75">
      <c r="A4" s="17"/>
      <c r="B4" s="18" t="s">
        <v>290</v>
      </c>
      <c r="C4" s="22"/>
      <c r="D4" s="22"/>
      <c r="E4" s="22"/>
      <c r="F4" s="22"/>
      <c r="G4" s="22"/>
      <c r="H4" s="23"/>
    </row>
    <row r="5" spans="1:8" ht="12.75">
      <c r="A5" s="17"/>
      <c r="B5" s="24" t="s">
        <v>0</v>
      </c>
      <c r="C5" s="23">
        <f>('FY  budget assumptions'!C8*'FY  budget assumptions'!C10)-D5</f>
        <v>0</v>
      </c>
      <c r="D5" s="23">
        <f>'FY  budget assumptions'!C8*'FY  budget assumptions'!C14</f>
        <v>0</v>
      </c>
      <c r="E5" s="23"/>
      <c r="F5" s="23">
        <f aca="true" t="shared" si="0" ref="F5:F17">C5+D5+E5</f>
        <v>0</v>
      </c>
      <c r="G5" s="23"/>
      <c r="H5" s="23"/>
    </row>
    <row r="6" spans="1:8" ht="12.75">
      <c r="A6" s="17"/>
      <c r="B6" s="24" t="s">
        <v>5</v>
      </c>
      <c r="C6" s="23">
        <f>'FY  budget assumptions'!C3*'FY  budget assumptions'!C9</f>
        <v>0</v>
      </c>
      <c r="D6" s="23"/>
      <c r="E6" s="23"/>
      <c r="F6" s="23">
        <f t="shared" si="0"/>
        <v>0</v>
      </c>
      <c r="G6" s="23"/>
      <c r="H6" s="23"/>
    </row>
    <row r="7" spans="1:8" ht="12.75">
      <c r="A7" s="17"/>
      <c r="B7" s="24" t="s">
        <v>6</v>
      </c>
      <c r="C7" s="23">
        <f>'FY  budget assumptions'!C11*'FY  budget assumptions'!C6</f>
        <v>0</v>
      </c>
      <c r="D7" s="23"/>
      <c r="E7" s="23"/>
      <c r="F7" s="23">
        <f t="shared" si="0"/>
        <v>0</v>
      </c>
      <c r="G7" s="23"/>
      <c r="H7" s="23"/>
    </row>
    <row r="8" spans="1:8" ht="12.75">
      <c r="A8" s="17"/>
      <c r="B8" s="24" t="s">
        <v>42</v>
      </c>
      <c r="C8" s="23"/>
      <c r="D8" s="23"/>
      <c r="E8" s="23"/>
      <c r="F8" s="23">
        <f t="shared" si="0"/>
        <v>0</v>
      </c>
      <c r="G8" s="23"/>
      <c r="H8" s="23"/>
    </row>
    <row r="9" spans="1:8" ht="12.75">
      <c r="A9" s="17"/>
      <c r="B9" s="24" t="s">
        <v>47</v>
      </c>
      <c r="C9" s="19"/>
      <c r="D9" s="23">
        <f>'FY  budget assumptions'!C12*'FY  budget assumptions'!C8</f>
        <v>0</v>
      </c>
      <c r="E9" s="23"/>
      <c r="F9" s="23">
        <f t="shared" si="0"/>
        <v>0</v>
      </c>
      <c r="G9" s="23"/>
      <c r="H9" s="23"/>
    </row>
    <row r="10" spans="1:8" ht="12.75">
      <c r="A10" s="17"/>
      <c r="B10" s="24" t="s">
        <v>41</v>
      </c>
      <c r="C10" s="23">
        <f>('FY  budget assumptions'!C8*'FY  budget assumptions'!C13)*0.8</f>
        <v>0</v>
      </c>
      <c r="D10" s="23"/>
      <c r="E10" s="23"/>
      <c r="F10" s="23">
        <f t="shared" si="0"/>
        <v>0</v>
      </c>
      <c r="G10" s="23"/>
      <c r="H10" s="23"/>
    </row>
    <row r="11" spans="1:8" ht="12.75">
      <c r="A11" s="17"/>
      <c r="B11" s="24" t="s">
        <v>50</v>
      </c>
      <c r="C11" s="23">
        <f>('FY  budget assumptions'!C9*'FY  budget assumptions'!C14)*0.8</f>
        <v>0</v>
      </c>
      <c r="D11" s="23"/>
      <c r="E11" s="23"/>
      <c r="F11" s="23">
        <f t="shared" si="0"/>
        <v>0</v>
      </c>
      <c r="G11" s="23"/>
      <c r="H11" s="23"/>
    </row>
    <row r="12" spans="1:8" ht="12.75">
      <c r="A12" s="17"/>
      <c r="B12" s="24" t="s">
        <v>20</v>
      </c>
      <c r="C12" s="23">
        <f>('FY  budget assumptions'!C10*'FY  budget assumptions'!C15)*0.8</f>
        <v>0</v>
      </c>
      <c r="D12" s="23"/>
      <c r="E12" s="23"/>
      <c r="F12" s="23">
        <f t="shared" si="0"/>
        <v>0</v>
      </c>
      <c r="G12" s="23"/>
      <c r="H12" s="23"/>
    </row>
    <row r="13" spans="1:8" ht="12.75">
      <c r="A13" s="17"/>
      <c r="B13" s="24" t="s">
        <v>303</v>
      </c>
      <c r="C13" s="23"/>
      <c r="D13" s="23"/>
      <c r="E13" s="23"/>
      <c r="F13" s="23">
        <f t="shared" si="0"/>
        <v>0</v>
      </c>
      <c r="G13" s="23"/>
      <c r="H13" s="23"/>
    </row>
    <row r="14" spans="1:8" ht="12.75">
      <c r="A14" s="17"/>
      <c r="B14" s="24" t="s">
        <v>302</v>
      </c>
      <c r="C14" s="23"/>
      <c r="D14" s="23"/>
      <c r="E14" s="23"/>
      <c r="F14" s="23">
        <f t="shared" si="0"/>
        <v>0</v>
      </c>
      <c r="G14" s="23"/>
      <c r="H14" s="23"/>
    </row>
    <row r="15" spans="1:8" ht="12.75">
      <c r="A15" s="17"/>
      <c r="B15" s="24" t="s">
        <v>304</v>
      </c>
      <c r="C15" s="19"/>
      <c r="D15" s="19"/>
      <c r="E15" s="19"/>
      <c r="F15" s="23">
        <f t="shared" si="0"/>
        <v>0</v>
      </c>
      <c r="G15" s="19"/>
      <c r="H15" s="19"/>
    </row>
    <row r="16" spans="1:8" ht="12.75">
      <c r="A16" s="17"/>
      <c r="B16" s="24" t="s">
        <v>18</v>
      </c>
      <c r="C16" s="23"/>
      <c r="D16" s="23"/>
      <c r="E16" s="23"/>
      <c r="F16" s="23">
        <f t="shared" si="0"/>
        <v>0</v>
      </c>
      <c r="G16" s="23"/>
      <c r="H16" s="23"/>
    </row>
    <row r="17" spans="1:8" ht="12.75">
      <c r="A17" s="17"/>
      <c r="B17" s="24" t="s">
        <v>19</v>
      </c>
      <c r="C17" s="23">
        <v>0</v>
      </c>
      <c r="D17" s="23"/>
      <c r="E17" s="23"/>
      <c r="F17" s="23">
        <f t="shared" si="0"/>
        <v>0</v>
      </c>
      <c r="G17" s="23"/>
      <c r="H17" s="23"/>
    </row>
    <row r="18" spans="1:8" ht="12.75">
      <c r="A18" s="17"/>
      <c r="B18" s="25" t="s">
        <v>25</v>
      </c>
      <c r="C18" s="22">
        <f>SUM(C5:C17)</f>
        <v>0</v>
      </c>
      <c r="D18" s="22">
        <f>SUM(D5:D14)</f>
        <v>0</v>
      </c>
      <c r="E18" s="22">
        <f>SUM(E5:E14)</f>
        <v>0</v>
      </c>
      <c r="F18" s="22">
        <f>SUM(F5:F14)</f>
        <v>0</v>
      </c>
      <c r="G18" s="22">
        <f>SUM(C18:E18)</f>
        <v>0</v>
      </c>
      <c r="H18" s="23"/>
    </row>
    <row r="19" spans="1:8" ht="12.75">
      <c r="A19" s="17"/>
      <c r="B19" s="18" t="s">
        <v>49</v>
      </c>
      <c r="C19" s="23"/>
      <c r="D19" s="23"/>
      <c r="E19" s="23"/>
      <c r="F19" s="23"/>
      <c r="G19" s="23"/>
      <c r="H19" s="23"/>
    </row>
    <row r="20" spans="1:8" ht="12.75">
      <c r="A20" s="17"/>
      <c r="B20" s="18"/>
      <c r="C20" s="23"/>
      <c r="D20" s="23"/>
      <c r="E20" s="23"/>
      <c r="F20" s="23"/>
      <c r="G20" s="23"/>
      <c r="H20" s="23"/>
    </row>
    <row r="21" spans="1:8" ht="12.75">
      <c r="A21" s="17"/>
      <c r="B21" s="25" t="s">
        <v>23</v>
      </c>
      <c r="C21" s="23"/>
      <c r="D21" s="23"/>
      <c r="E21" s="23"/>
      <c r="F21" s="23"/>
      <c r="G21" s="23"/>
      <c r="H21" s="23"/>
    </row>
    <row r="22" spans="1:8" ht="12.75">
      <c r="A22" s="17"/>
      <c r="B22" s="26" t="s">
        <v>284</v>
      </c>
      <c r="C22" s="23">
        <f>'5 year Student and Salaries'!H19</f>
        <v>0</v>
      </c>
      <c r="D22" s="23"/>
      <c r="E22" s="23">
        <f>'5 year Student and Salaries'!H19</f>
        <v>0</v>
      </c>
      <c r="F22" s="23">
        <f>C22+D22+E22</f>
        <v>0</v>
      </c>
      <c r="G22" s="23"/>
      <c r="H22" s="23"/>
    </row>
    <row r="23" spans="1:8" ht="12.75">
      <c r="A23" s="17"/>
      <c r="B23" s="26" t="s">
        <v>51</v>
      </c>
      <c r="C23" s="23">
        <f>'5 year Student and Salaries'!H66</f>
        <v>0</v>
      </c>
      <c r="D23" s="23"/>
      <c r="E23" s="23">
        <f>'5 year Student and Salaries'!H68</f>
        <v>0</v>
      </c>
      <c r="F23" s="23">
        <f>C23+D23+E23</f>
        <v>0</v>
      </c>
      <c r="G23" s="23"/>
      <c r="H23" s="23"/>
    </row>
    <row r="24" spans="1:8" ht="12.75">
      <c r="A24" s="17"/>
      <c r="B24" s="27" t="s">
        <v>40</v>
      </c>
      <c r="C24" s="23">
        <f>'FY  budget assumptions'!C25</f>
        <v>0</v>
      </c>
      <c r="D24" s="23"/>
      <c r="E24" s="23"/>
      <c r="F24" s="23">
        <f>C24+D24+E24</f>
        <v>0</v>
      </c>
      <c r="G24" s="23"/>
      <c r="H24" s="23"/>
    </row>
    <row r="25" spans="1:8" ht="12.75">
      <c r="A25" s="17"/>
      <c r="B25" s="26" t="s">
        <v>48</v>
      </c>
      <c r="C25" s="23">
        <f>'FY  budget assumptions'!C17*'FY  budget assumptions'!C23</f>
        <v>0</v>
      </c>
      <c r="D25" s="23"/>
      <c r="E25" s="23"/>
      <c r="F25" s="23">
        <f>C25+D25+E25</f>
        <v>0</v>
      </c>
      <c r="G25" s="23"/>
      <c r="H25" s="23"/>
    </row>
    <row r="26" spans="1:8" ht="12.75">
      <c r="A26" s="17"/>
      <c r="B26" s="25" t="s">
        <v>229</v>
      </c>
      <c r="C26" s="23">
        <f>'5 year Student and Salaries'!H122</f>
        <v>0</v>
      </c>
      <c r="D26" s="23"/>
      <c r="E26" s="23"/>
      <c r="F26" s="23">
        <f>C26+D26+E26</f>
        <v>0</v>
      </c>
      <c r="G26" s="23"/>
      <c r="H26" s="23"/>
    </row>
    <row r="27" spans="1:8" ht="12.75">
      <c r="A27" s="17" t="e">
        <f>F27/F18</f>
        <v>#DIV/0!</v>
      </c>
      <c r="B27" s="25" t="s">
        <v>24</v>
      </c>
      <c r="C27" s="22">
        <f>SUM(C22:C26)</f>
        <v>0</v>
      </c>
      <c r="D27" s="22">
        <f>SUM(D22:D26)</f>
        <v>0</v>
      </c>
      <c r="E27" s="22">
        <f>SUM(E22:E26)</f>
        <v>0</v>
      </c>
      <c r="F27" s="22">
        <f>SUM(F22:F26)</f>
        <v>0</v>
      </c>
      <c r="G27" s="22">
        <f>SUM(C27:E27)</f>
        <v>0</v>
      </c>
      <c r="H27" s="23"/>
    </row>
    <row r="28" spans="1:8" ht="12.75">
      <c r="A28" s="17"/>
      <c r="B28" s="25" t="s">
        <v>26</v>
      </c>
      <c r="C28" s="23"/>
      <c r="D28" s="23"/>
      <c r="E28" s="23"/>
      <c r="F28" s="23"/>
      <c r="G28" s="23"/>
      <c r="H28" s="23"/>
    </row>
    <row r="29" spans="1:8" ht="12.75">
      <c r="A29" s="17"/>
      <c r="B29" s="26" t="s">
        <v>12</v>
      </c>
      <c r="C29" s="23">
        <f>C27*'FY  budget assumptions'!C32</f>
        <v>0</v>
      </c>
      <c r="D29" s="23"/>
      <c r="E29" s="23">
        <f>E27*0.1074</f>
        <v>0</v>
      </c>
      <c r="F29" s="23">
        <f aca="true" t="shared" si="1" ref="F29:F35">C29+D29+E29</f>
        <v>0</v>
      </c>
      <c r="G29" s="23"/>
      <c r="H29" s="23"/>
    </row>
    <row r="30" spans="1:8" ht="12.75">
      <c r="A30" s="17"/>
      <c r="B30" s="26" t="s">
        <v>13</v>
      </c>
      <c r="C30" s="23">
        <f>C27*'FY  budget assumptions'!C33</f>
        <v>0</v>
      </c>
      <c r="D30" s="23"/>
      <c r="E30" s="23">
        <f>E27*0.0145</f>
        <v>0</v>
      </c>
      <c r="F30" s="23">
        <f t="shared" si="1"/>
        <v>0</v>
      </c>
      <c r="G30" s="23"/>
      <c r="H30" s="23"/>
    </row>
    <row r="31" spans="1:8" ht="12.75">
      <c r="A31" s="17"/>
      <c r="B31" s="26" t="s">
        <v>8</v>
      </c>
      <c r="C31" s="23">
        <f>'FY  budget assumptions'!C27*'FY  budget assumptions'!C28</f>
        <v>0</v>
      </c>
      <c r="D31" s="23"/>
      <c r="E31" s="23">
        <v>0</v>
      </c>
      <c r="F31" s="23">
        <f t="shared" si="1"/>
        <v>0</v>
      </c>
      <c r="G31" s="23"/>
      <c r="H31" s="23"/>
    </row>
    <row r="32" spans="1:8" ht="12.75">
      <c r="A32" s="17"/>
      <c r="B32" s="26" t="s">
        <v>9</v>
      </c>
      <c r="C32" s="23">
        <f>'FY  budget assumptions'!C27*'FY  budget assumptions'!C29</f>
        <v>0</v>
      </c>
      <c r="D32" s="23"/>
      <c r="E32" s="23">
        <v>0</v>
      </c>
      <c r="F32" s="23">
        <f t="shared" si="1"/>
        <v>0</v>
      </c>
      <c r="G32" s="23"/>
      <c r="H32" s="23"/>
    </row>
    <row r="33" spans="1:8" ht="12.75">
      <c r="A33" s="17"/>
      <c r="B33" s="26" t="s">
        <v>10</v>
      </c>
      <c r="C33" s="23">
        <f>'FY  budget assumptions'!C27*'FY  budget assumptions'!C30</f>
        <v>0</v>
      </c>
      <c r="D33" s="23"/>
      <c r="E33" s="23">
        <v>0</v>
      </c>
      <c r="F33" s="23">
        <f t="shared" si="1"/>
        <v>0</v>
      </c>
      <c r="G33" s="23"/>
      <c r="H33" s="23"/>
    </row>
    <row r="34" spans="1:8" ht="12.75">
      <c r="A34" s="17"/>
      <c r="B34" s="26" t="s">
        <v>27</v>
      </c>
      <c r="C34" s="23">
        <f>'FY  budget assumptions'!C27*'FY  budget assumptions'!C31</f>
        <v>0</v>
      </c>
      <c r="D34" s="23"/>
      <c r="E34" s="23"/>
      <c r="F34" s="23">
        <f t="shared" si="1"/>
        <v>0</v>
      </c>
      <c r="G34" s="23"/>
      <c r="H34" s="23"/>
    </row>
    <row r="35" spans="1:8" ht="12.75">
      <c r="A35" s="17"/>
      <c r="B35" s="26" t="s">
        <v>28</v>
      </c>
      <c r="C35" s="23">
        <f>C27*0.005</f>
        <v>0</v>
      </c>
      <c r="D35" s="23"/>
      <c r="E35" s="23"/>
      <c r="F35" s="23">
        <f t="shared" si="1"/>
        <v>0</v>
      </c>
      <c r="G35" s="23"/>
      <c r="H35" s="23"/>
    </row>
    <row r="36" spans="1:8" ht="12.75">
      <c r="A36" s="17" t="e">
        <f>F36/F18</f>
        <v>#DIV/0!</v>
      </c>
      <c r="B36" s="25" t="s">
        <v>29</v>
      </c>
      <c r="C36" s="22">
        <f>SUM(C29:C35)</f>
        <v>0</v>
      </c>
      <c r="D36" s="22">
        <f>SUM(D29:D35)</f>
        <v>0</v>
      </c>
      <c r="E36" s="22">
        <f>SUM(E29:E35)</f>
        <v>0</v>
      </c>
      <c r="F36" s="22">
        <f>SUM(F29:F35)</f>
        <v>0</v>
      </c>
      <c r="G36" s="22">
        <f>SUM(C36:E36)</f>
        <v>0</v>
      </c>
      <c r="H36" s="23"/>
    </row>
    <row r="37" spans="1:8" ht="12.75">
      <c r="A37" s="17" t="e">
        <f>F37/F18</f>
        <v>#DIV/0!</v>
      </c>
      <c r="B37" s="28" t="s">
        <v>30</v>
      </c>
      <c r="C37" s="22">
        <f>C27+C36</f>
        <v>0</v>
      </c>
      <c r="D37" s="22">
        <f>D27+D36</f>
        <v>0</v>
      </c>
      <c r="E37" s="22">
        <f>E27+E36</f>
        <v>0</v>
      </c>
      <c r="F37" s="22">
        <f>F27+F36</f>
        <v>0</v>
      </c>
      <c r="G37" s="22">
        <f>G27+G36</f>
        <v>0</v>
      </c>
      <c r="H37" s="23"/>
    </row>
    <row r="38" spans="1:8" ht="12.75">
      <c r="A38" s="17"/>
      <c r="B38" s="28"/>
      <c r="C38" s="22"/>
      <c r="D38" s="22"/>
      <c r="E38" s="22"/>
      <c r="F38" s="22"/>
      <c r="G38" s="22"/>
      <c r="H38" s="23"/>
    </row>
    <row r="39" spans="1:8" ht="12.75">
      <c r="A39" s="17"/>
      <c r="B39" s="28" t="s">
        <v>59</v>
      </c>
      <c r="C39" s="23"/>
      <c r="D39" s="23"/>
      <c r="E39" s="23"/>
      <c r="F39" s="23"/>
      <c r="G39" s="23"/>
      <c r="H39" s="23"/>
    </row>
    <row r="40" spans="1:8" ht="12.75">
      <c r="A40" s="17"/>
      <c r="B40" s="24" t="s">
        <v>52</v>
      </c>
      <c r="C40" s="23">
        <f>'FY  budget assumptions'!C34*'FY  budget assumptions'!C8</f>
        <v>0</v>
      </c>
      <c r="D40" s="23"/>
      <c r="E40" s="23"/>
      <c r="F40" s="23">
        <f aca="true" t="shared" si="2" ref="F40:F47">C40+D40+E40</f>
        <v>0</v>
      </c>
      <c r="G40" s="23"/>
      <c r="H40" s="23"/>
    </row>
    <row r="41" spans="1:8" ht="12.75">
      <c r="A41" s="17"/>
      <c r="B41" s="24" t="s">
        <v>169</v>
      </c>
      <c r="C41" s="23">
        <f>'FY  budget assumptions'!C8*'FY  budget assumptions'!C35</f>
        <v>0</v>
      </c>
      <c r="D41" s="23"/>
      <c r="E41" s="23"/>
      <c r="F41" s="23">
        <f t="shared" si="2"/>
        <v>0</v>
      </c>
      <c r="G41" s="23"/>
      <c r="H41" s="23"/>
    </row>
    <row r="42" spans="1:8" ht="12.75">
      <c r="A42" s="17"/>
      <c r="B42" s="24" t="s">
        <v>53</v>
      </c>
      <c r="C42" s="23">
        <f>('FY  budget assumptions'!C8*'FY  budget assumptions'!C36)+('FY  budget assumptions'!C8*'FY  budget assumptions'!C37)+('FY  budget assumptions'!C8*'FY  budget assumptions'!C38)+('FY  budget assumptions'!C8*'FY  budget assumptions'!C39)+('FY  budget assumptions'!C8*'FY  budget assumptions'!C41)+('FY  budget assumptions'!C8+'FY  budget assumptions'!C40)</f>
        <v>0</v>
      </c>
      <c r="D42" s="23"/>
      <c r="E42" s="23"/>
      <c r="F42" s="23">
        <f t="shared" si="2"/>
        <v>0</v>
      </c>
      <c r="G42" s="23"/>
      <c r="H42" s="23"/>
    </row>
    <row r="43" spans="1:8" ht="12.75">
      <c r="A43" s="17"/>
      <c r="B43" s="24" t="s">
        <v>54</v>
      </c>
      <c r="C43" s="23">
        <f>'FY  budget assumptions'!C42</f>
        <v>0</v>
      </c>
      <c r="D43" s="23"/>
      <c r="E43" s="23"/>
      <c r="F43" s="23">
        <f t="shared" si="2"/>
        <v>0</v>
      </c>
      <c r="G43" s="23"/>
      <c r="H43" s="23"/>
    </row>
    <row r="44" spans="1:8" ht="12.75">
      <c r="A44" s="17"/>
      <c r="B44" s="24" t="s">
        <v>55</v>
      </c>
      <c r="C44" s="23">
        <f>'FY  budget assumptions'!C43</f>
        <v>0</v>
      </c>
      <c r="D44" s="23"/>
      <c r="E44" s="23"/>
      <c r="F44" s="23">
        <f t="shared" si="2"/>
        <v>0</v>
      </c>
      <c r="G44" s="23"/>
      <c r="H44" s="23"/>
    </row>
    <row r="45" spans="1:8" ht="12.75">
      <c r="A45" s="17"/>
      <c r="B45" s="24" t="s">
        <v>56</v>
      </c>
      <c r="C45" s="23">
        <f>'FY  budget assumptions'!C44</f>
        <v>0</v>
      </c>
      <c r="D45" s="23"/>
      <c r="E45" s="23"/>
      <c r="F45" s="23">
        <f t="shared" si="2"/>
        <v>0</v>
      </c>
      <c r="G45" s="23"/>
      <c r="H45" s="23"/>
    </row>
    <row r="46" spans="1:8" ht="12.75">
      <c r="A46" s="17"/>
      <c r="B46" s="24" t="s">
        <v>57</v>
      </c>
      <c r="C46" s="23">
        <f>'FY  budget assumptions'!C45</f>
        <v>0</v>
      </c>
      <c r="D46" s="23"/>
      <c r="E46" s="23"/>
      <c r="F46" s="23">
        <f t="shared" si="2"/>
        <v>0</v>
      </c>
      <c r="G46" s="23"/>
      <c r="H46" s="23"/>
    </row>
    <row r="47" spans="1:8" ht="12.75">
      <c r="A47" s="17"/>
      <c r="B47" s="24" t="s">
        <v>66</v>
      </c>
      <c r="C47" s="23">
        <f>'FY  budget assumptions'!C46</f>
        <v>0</v>
      </c>
      <c r="D47" s="22"/>
      <c r="E47" s="23"/>
      <c r="F47" s="23">
        <f t="shared" si="2"/>
        <v>0</v>
      </c>
      <c r="G47" s="22"/>
      <c r="H47" s="23"/>
    </row>
    <row r="48" spans="1:8" ht="12.75">
      <c r="A48" s="17" t="e">
        <f>C48/C18</f>
        <v>#DIV/0!</v>
      </c>
      <c r="B48" s="28" t="s">
        <v>58</v>
      </c>
      <c r="C48" s="22">
        <f>SUM(C40:C47)</f>
        <v>0</v>
      </c>
      <c r="D48" s="22">
        <f>SUM(D40:D47)</f>
        <v>0</v>
      </c>
      <c r="E48" s="22">
        <f>SUM(E40:E47)</f>
        <v>0</v>
      </c>
      <c r="F48" s="22">
        <f>SUM(F40:F47)</f>
        <v>0</v>
      </c>
      <c r="G48" s="22">
        <f>SUM(C48:E48)</f>
        <v>0</v>
      </c>
      <c r="H48" s="23"/>
    </row>
    <row r="49" spans="1:8" ht="12.75">
      <c r="A49" s="17"/>
      <c r="B49" s="28"/>
      <c r="C49" s="22"/>
      <c r="D49" s="22"/>
      <c r="E49" s="22"/>
      <c r="F49" s="22"/>
      <c r="G49" s="22"/>
      <c r="H49" s="23"/>
    </row>
    <row r="50" spans="1:8" ht="12.75">
      <c r="A50" s="17"/>
      <c r="B50" s="28" t="s">
        <v>31</v>
      </c>
      <c r="C50" s="23"/>
      <c r="D50" s="23"/>
      <c r="E50" s="23"/>
      <c r="F50" s="23"/>
      <c r="G50" s="23"/>
      <c r="H50" s="23"/>
    </row>
    <row r="51" spans="1:8" ht="12.75">
      <c r="A51" s="17"/>
      <c r="B51" s="24" t="s">
        <v>67</v>
      </c>
      <c r="C51" s="23">
        <f>'FY  budget assumptions'!C47</f>
        <v>0</v>
      </c>
      <c r="D51" s="23"/>
      <c r="E51" s="23"/>
      <c r="F51" s="23">
        <f aca="true" t="shared" si="3" ref="F51:F57">C51+D51+E51</f>
        <v>0</v>
      </c>
      <c r="G51" s="23"/>
      <c r="H51" s="23"/>
    </row>
    <row r="52" spans="1:8" ht="12.75">
      <c r="A52" s="17"/>
      <c r="B52" s="24" t="s">
        <v>68</v>
      </c>
      <c r="C52" s="23">
        <f>'FY  budget assumptions'!C48</f>
        <v>0</v>
      </c>
      <c r="D52" s="23"/>
      <c r="E52" s="23"/>
      <c r="F52" s="23">
        <f t="shared" si="3"/>
        <v>0</v>
      </c>
      <c r="G52" s="23"/>
      <c r="H52" s="23"/>
    </row>
    <row r="53" spans="1:8" ht="12.75">
      <c r="A53" s="17"/>
      <c r="B53" s="24" t="s">
        <v>69</v>
      </c>
      <c r="C53" s="23">
        <f>'FY  budget assumptions'!C49</f>
        <v>0</v>
      </c>
      <c r="D53" s="23"/>
      <c r="E53" s="23"/>
      <c r="F53" s="23">
        <f t="shared" si="3"/>
        <v>0</v>
      </c>
      <c r="G53" s="23"/>
      <c r="H53" s="23"/>
    </row>
    <row r="54" spans="1:8" ht="12.75">
      <c r="A54" s="17"/>
      <c r="B54" s="24" t="s">
        <v>70</v>
      </c>
      <c r="C54" s="23">
        <f>'FY  budget assumptions'!C50</f>
        <v>0</v>
      </c>
      <c r="D54" s="23"/>
      <c r="E54" s="23"/>
      <c r="F54" s="23">
        <f t="shared" si="3"/>
        <v>0</v>
      </c>
      <c r="G54" s="23"/>
      <c r="H54" s="23"/>
    </row>
    <row r="55" spans="1:8" ht="12.75">
      <c r="A55" s="17"/>
      <c r="B55" s="24" t="s">
        <v>71</v>
      </c>
      <c r="C55" s="23">
        <f>'FY  budget assumptions'!C51</f>
        <v>0</v>
      </c>
      <c r="D55" s="23"/>
      <c r="E55" s="23"/>
      <c r="F55" s="23">
        <f t="shared" si="3"/>
        <v>0</v>
      </c>
      <c r="G55" s="23"/>
      <c r="H55" s="23"/>
    </row>
    <row r="56" spans="1:8" ht="12.75">
      <c r="A56" s="17" t="e">
        <f>F56/F18</f>
        <v>#DIV/0!</v>
      </c>
      <c r="B56" s="24" t="s">
        <v>136</v>
      </c>
      <c r="C56" s="23">
        <f>('FY  budget assumptions'!C53*'FY  budget assumptions'!C54)-D56</f>
        <v>0</v>
      </c>
      <c r="D56" s="23">
        <f>D5+D9</f>
        <v>0</v>
      </c>
      <c r="E56" s="23"/>
      <c r="F56" s="23">
        <f t="shared" si="3"/>
        <v>0</v>
      </c>
      <c r="G56" s="73"/>
      <c r="H56" s="23"/>
    </row>
    <row r="57" spans="1:8" ht="12.75">
      <c r="A57" s="17"/>
      <c r="B57" s="24" t="s">
        <v>72</v>
      </c>
      <c r="C57" s="23">
        <f>'FY  budget assumptions'!C55*'FY  budget assumptions'!C8</f>
        <v>0</v>
      </c>
      <c r="D57" s="23"/>
      <c r="E57" s="23"/>
      <c r="F57" s="23">
        <f t="shared" si="3"/>
        <v>0</v>
      </c>
      <c r="G57" s="23"/>
      <c r="H57" s="23"/>
    </row>
    <row r="58" spans="1:8" ht="12.75">
      <c r="A58" s="17" t="e">
        <f>F58/F18</f>
        <v>#DIV/0!</v>
      </c>
      <c r="B58" s="25" t="s">
        <v>32</v>
      </c>
      <c r="C58" s="22">
        <f>SUM(C51:C57)</f>
        <v>0</v>
      </c>
      <c r="D58" s="22">
        <f>SUM(D51:D57)</f>
        <v>0</v>
      </c>
      <c r="E58" s="22">
        <f>SUM(E51:E57)</f>
        <v>0</v>
      </c>
      <c r="F58" s="22">
        <f>SUM(F51:F57)</f>
        <v>0</v>
      </c>
      <c r="G58" s="22">
        <f>SUM(C58:E58)</f>
        <v>0</v>
      </c>
      <c r="H58" s="23"/>
    </row>
    <row r="59" spans="1:8" ht="12.75">
      <c r="A59" s="17"/>
      <c r="B59" s="25"/>
      <c r="C59" s="22"/>
      <c r="D59" s="22"/>
      <c r="E59" s="22"/>
      <c r="F59" s="22"/>
      <c r="G59" s="22"/>
      <c r="H59" s="23"/>
    </row>
    <row r="60" spans="1:8" ht="12.75">
      <c r="A60" s="17"/>
      <c r="B60" s="28" t="s">
        <v>60</v>
      </c>
      <c r="C60" s="23"/>
      <c r="D60" s="23"/>
      <c r="E60" s="23"/>
      <c r="F60" s="23"/>
      <c r="G60" s="23"/>
      <c r="H60" s="23"/>
    </row>
    <row r="61" spans="1:8" ht="12.75">
      <c r="A61" s="17"/>
      <c r="B61" s="24" t="s">
        <v>73</v>
      </c>
      <c r="C61" s="23">
        <f>'FY  budget assumptions'!C8*'FY  budget assumptions'!C56</f>
        <v>0</v>
      </c>
      <c r="D61" s="23"/>
      <c r="E61" s="23"/>
      <c r="F61" s="23">
        <f aca="true" t="shared" si="4" ref="F61:F69">C61+D61+E61</f>
        <v>0</v>
      </c>
      <c r="G61" s="23"/>
      <c r="H61" s="23"/>
    </row>
    <row r="62" spans="1:8" ht="12.75">
      <c r="A62" s="17"/>
      <c r="B62" s="24" t="s">
        <v>74</v>
      </c>
      <c r="C62" s="23">
        <f>'FY  budget assumptions'!C57</f>
        <v>0</v>
      </c>
      <c r="D62" s="23"/>
      <c r="E62" s="23"/>
      <c r="F62" s="23">
        <f t="shared" si="4"/>
        <v>0</v>
      </c>
      <c r="G62" s="23"/>
      <c r="H62" s="23"/>
    </row>
    <row r="63" spans="1:8" ht="12.75">
      <c r="A63" s="17"/>
      <c r="B63" s="24" t="s">
        <v>75</v>
      </c>
      <c r="C63" s="23">
        <f>'FY  budget assumptions'!C58</f>
        <v>0</v>
      </c>
      <c r="D63" s="23"/>
      <c r="E63" s="23"/>
      <c r="F63" s="23">
        <f t="shared" si="4"/>
        <v>0</v>
      </c>
      <c r="G63" s="23"/>
      <c r="H63" s="23"/>
    </row>
    <row r="64" spans="1:8" ht="12.75">
      <c r="A64" s="17"/>
      <c r="B64" s="24" t="s">
        <v>146</v>
      </c>
      <c r="C64" s="23">
        <f>'FY  budget assumptions'!C59</f>
        <v>0</v>
      </c>
      <c r="D64" s="23"/>
      <c r="E64" s="23"/>
      <c r="F64" s="23">
        <f t="shared" si="4"/>
        <v>0</v>
      </c>
      <c r="G64" s="23"/>
      <c r="H64" s="23"/>
    </row>
    <row r="65" spans="1:8" ht="12.75">
      <c r="A65" s="17"/>
      <c r="B65" s="24" t="s">
        <v>76</v>
      </c>
      <c r="C65" s="23">
        <f>'FY  budget assumptions'!C60*'FY  budget assumptions'!C8</f>
        <v>0</v>
      </c>
      <c r="D65" s="23"/>
      <c r="E65" s="23"/>
      <c r="F65" s="23">
        <f t="shared" si="4"/>
        <v>0</v>
      </c>
      <c r="G65" s="23"/>
      <c r="H65" s="23"/>
    </row>
    <row r="66" spans="1:8" ht="12.75">
      <c r="A66" s="17"/>
      <c r="B66" s="24" t="s">
        <v>35</v>
      </c>
      <c r="C66" s="23">
        <f>'FY  budget assumptions'!C61</f>
        <v>0</v>
      </c>
      <c r="D66" s="23"/>
      <c r="E66" s="23"/>
      <c r="F66" s="23">
        <f t="shared" si="4"/>
        <v>0</v>
      </c>
      <c r="G66" s="23"/>
      <c r="H66" s="23"/>
    </row>
    <row r="67" spans="1:8" ht="12.75">
      <c r="A67" s="17"/>
      <c r="B67" s="24" t="s">
        <v>77</v>
      </c>
      <c r="C67" s="23">
        <f>'FY  budget assumptions'!C62*'FY  budget assumptions'!C8</f>
        <v>0</v>
      </c>
      <c r="D67" s="23"/>
      <c r="E67" s="23"/>
      <c r="F67" s="23">
        <f t="shared" si="4"/>
        <v>0</v>
      </c>
      <c r="G67" s="23"/>
      <c r="H67" s="23"/>
    </row>
    <row r="68" spans="1:8" ht="12.75">
      <c r="A68" s="17"/>
      <c r="B68" s="24" t="s">
        <v>78</v>
      </c>
      <c r="C68" s="23">
        <f>'FY  budget assumptions'!C63</f>
        <v>0</v>
      </c>
      <c r="D68" s="23"/>
      <c r="E68" s="23"/>
      <c r="F68" s="23">
        <f t="shared" si="4"/>
        <v>0</v>
      </c>
      <c r="G68" s="23"/>
      <c r="H68" s="23"/>
    </row>
    <row r="69" spans="1:8" ht="12.75">
      <c r="A69" s="17"/>
      <c r="B69" s="24" t="s">
        <v>79</v>
      </c>
      <c r="C69" s="23">
        <f>'FY  budget assumptions'!C15*'FY  budget assumptions'!C64</f>
        <v>0</v>
      </c>
      <c r="D69" s="23"/>
      <c r="E69" s="23">
        <v>0</v>
      </c>
      <c r="F69" s="23">
        <f t="shared" si="4"/>
        <v>0</v>
      </c>
      <c r="G69" s="23"/>
      <c r="H69" s="23"/>
    </row>
    <row r="70" spans="1:8" ht="12.75">
      <c r="A70" s="17" t="e">
        <f>F70/F18</f>
        <v>#DIV/0!</v>
      </c>
      <c r="B70" s="25" t="s">
        <v>80</v>
      </c>
      <c r="C70" s="22">
        <f>SUM(C61:C69)</f>
        <v>0</v>
      </c>
      <c r="D70" s="22">
        <f>SUM(D61:D69)</f>
        <v>0</v>
      </c>
      <c r="E70" s="22">
        <f>SUM(E61:E69)</f>
        <v>0</v>
      </c>
      <c r="F70" s="22">
        <f>SUM(F61:F69)</f>
        <v>0</v>
      </c>
      <c r="G70" s="22">
        <f>SUM(C70:E70)</f>
        <v>0</v>
      </c>
      <c r="H70" s="23"/>
    </row>
    <row r="71" spans="1:8" ht="12.75">
      <c r="A71" s="17"/>
      <c r="B71" s="25"/>
      <c r="C71" s="22"/>
      <c r="D71" s="22"/>
      <c r="E71" s="22"/>
      <c r="F71" s="22"/>
      <c r="G71" s="22"/>
      <c r="H71" s="23"/>
    </row>
    <row r="72" spans="1:8" ht="12.75">
      <c r="A72" s="17"/>
      <c r="B72" s="28" t="s">
        <v>61</v>
      </c>
      <c r="C72" s="23"/>
      <c r="D72" s="23"/>
      <c r="E72" s="23"/>
      <c r="F72" s="23"/>
      <c r="G72" s="23"/>
      <c r="H72" s="23"/>
    </row>
    <row r="73" spans="1:8" ht="12.75">
      <c r="A73" s="17"/>
      <c r="B73" s="24" t="s">
        <v>33</v>
      </c>
      <c r="C73" s="23">
        <f>'FY  budget assumptions'!C8*'FY  budget assumptions'!C65</f>
        <v>0</v>
      </c>
      <c r="D73" s="23"/>
      <c r="E73" s="23">
        <v>0</v>
      </c>
      <c r="F73" s="23">
        <f aca="true" t="shared" si="5" ref="F73:F80">C73+D73+E73</f>
        <v>0</v>
      </c>
      <c r="G73" s="19"/>
      <c r="H73" s="19"/>
    </row>
    <row r="74" spans="1:8" ht="12.75">
      <c r="A74" s="17"/>
      <c r="B74" s="24" t="s">
        <v>34</v>
      </c>
      <c r="C74" s="23">
        <f>'FY  budget assumptions'!C66</f>
        <v>0</v>
      </c>
      <c r="D74" s="23"/>
      <c r="E74" s="23"/>
      <c r="F74" s="23">
        <f t="shared" si="5"/>
        <v>0</v>
      </c>
      <c r="G74" s="23"/>
      <c r="H74" s="23"/>
    </row>
    <row r="75" spans="1:8" ht="12.75">
      <c r="A75" s="17"/>
      <c r="B75" s="24" t="s">
        <v>81</v>
      </c>
      <c r="C75" s="23">
        <f>'FY  budget assumptions'!C67*'FY  budget assumptions'!C53</f>
        <v>0</v>
      </c>
      <c r="D75" s="23"/>
      <c r="E75" s="23"/>
      <c r="F75" s="23">
        <f t="shared" si="5"/>
        <v>0</v>
      </c>
      <c r="G75" s="23"/>
      <c r="H75" s="23"/>
    </row>
    <row r="76" spans="1:8" ht="12.75">
      <c r="A76" s="17"/>
      <c r="B76" s="24" t="s">
        <v>82</v>
      </c>
      <c r="C76" s="23">
        <f>'FY  budget assumptions'!C68*'FY  budget assumptions'!C53</f>
        <v>0</v>
      </c>
      <c r="D76" s="23"/>
      <c r="E76" s="23"/>
      <c r="F76" s="23">
        <f t="shared" si="5"/>
        <v>0</v>
      </c>
      <c r="G76" s="23"/>
      <c r="H76" s="23"/>
    </row>
    <row r="77" spans="1:8" ht="12.75">
      <c r="A77" s="17"/>
      <c r="B77" s="24" t="s">
        <v>83</v>
      </c>
      <c r="C77" s="23">
        <f>'FY  budget assumptions'!C8*'FY  budget assumptions'!C69</f>
        <v>0</v>
      </c>
      <c r="D77" s="23"/>
      <c r="E77" s="23"/>
      <c r="F77" s="23">
        <f t="shared" si="5"/>
        <v>0</v>
      </c>
      <c r="G77" s="23"/>
      <c r="H77" s="23"/>
    </row>
    <row r="78" spans="1:8" ht="12.75">
      <c r="A78" s="17"/>
      <c r="B78" s="24" t="s">
        <v>84</v>
      </c>
      <c r="C78" s="23">
        <f>'FY  budget assumptions'!C70</f>
        <v>0</v>
      </c>
      <c r="D78" s="23"/>
      <c r="E78" s="23">
        <v>0</v>
      </c>
      <c r="F78" s="23">
        <f t="shared" si="5"/>
        <v>0</v>
      </c>
      <c r="G78" s="23"/>
      <c r="H78" s="23"/>
    </row>
    <row r="79" spans="1:8" ht="12.75">
      <c r="A79" s="17"/>
      <c r="B79" s="24" t="s">
        <v>293</v>
      </c>
      <c r="C79" s="23">
        <v>0</v>
      </c>
      <c r="D79" s="23"/>
      <c r="E79" s="23"/>
      <c r="F79" s="23">
        <f t="shared" si="5"/>
        <v>0</v>
      </c>
      <c r="G79" s="23"/>
      <c r="H79" s="23"/>
    </row>
    <row r="80" spans="1:8" ht="12.75">
      <c r="A80" s="17"/>
      <c r="B80" s="24" t="s">
        <v>85</v>
      </c>
      <c r="C80" s="23">
        <f>'FY  budget assumptions'!C71</f>
        <v>0</v>
      </c>
      <c r="D80" s="23"/>
      <c r="E80" s="23">
        <v>0</v>
      </c>
      <c r="F80" s="23">
        <f t="shared" si="5"/>
        <v>0</v>
      </c>
      <c r="G80" s="23"/>
      <c r="H80" s="23"/>
    </row>
    <row r="81" spans="1:8" ht="12.75">
      <c r="A81" s="17" t="e">
        <f>F81/F18</f>
        <v>#DIV/0!</v>
      </c>
      <c r="B81" s="25" t="s">
        <v>38</v>
      </c>
      <c r="C81" s="22">
        <f>SUM(C73:C80)</f>
        <v>0</v>
      </c>
      <c r="D81" s="22">
        <f>SUM(D73:D80)</f>
        <v>0</v>
      </c>
      <c r="E81" s="22">
        <f>SUM(E73:E80)</f>
        <v>0</v>
      </c>
      <c r="F81" s="22">
        <f>SUM(F73:F80)</f>
        <v>0</v>
      </c>
      <c r="G81" s="22">
        <f>SUM(C81:E81)</f>
        <v>0</v>
      </c>
      <c r="H81" s="23"/>
    </row>
    <row r="82" spans="1:8" ht="12.75">
      <c r="A82" s="17"/>
      <c r="B82" s="25"/>
      <c r="C82" s="22"/>
      <c r="D82" s="22"/>
      <c r="E82" s="22"/>
      <c r="F82" s="22"/>
      <c r="G82" s="22"/>
      <c r="H82" s="23"/>
    </row>
    <row r="83" spans="1:8" ht="12.75">
      <c r="A83" s="17"/>
      <c r="B83" s="28" t="s">
        <v>62</v>
      </c>
      <c r="C83" s="22"/>
      <c r="D83" s="22"/>
      <c r="E83" s="23"/>
      <c r="F83" s="23"/>
      <c r="G83" s="23"/>
      <c r="H83" s="23"/>
    </row>
    <row r="84" spans="1:8" ht="12.75">
      <c r="A84" s="17"/>
      <c r="B84" s="24" t="s">
        <v>36</v>
      </c>
      <c r="C84" s="23">
        <f>'FY  budget assumptions'!C72</f>
        <v>0</v>
      </c>
      <c r="D84" s="22"/>
      <c r="E84" s="23">
        <v>0</v>
      </c>
      <c r="F84" s="23">
        <f>C84+D84+E84</f>
        <v>0</v>
      </c>
      <c r="G84" s="23"/>
      <c r="H84" s="23"/>
    </row>
    <row r="85" spans="1:8" ht="12.75">
      <c r="A85" s="17"/>
      <c r="B85" s="24" t="s">
        <v>86</v>
      </c>
      <c r="C85" s="23">
        <f>'FY  budget assumptions'!C73</f>
        <v>0</v>
      </c>
      <c r="D85" s="22"/>
      <c r="E85" s="23">
        <v>0</v>
      </c>
      <c r="F85" s="23">
        <f>C85+D85+E85</f>
        <v>0</v>
      </c>
      <c r="G85" s="23"/>
      <c r="H85" s="23"/>
    </row>
    <row r="86" spans="1:8" ht="12.75">
      <c r="A86" s="17"/>
      <c r="B86" s="24" t="s">
        <v>87</v>
      </c>
      <c r="C86" s="23">
        <f>'FY  budget assumptions'!C74</f>
        <v>0</v>
      </c>
      <c r="D86" s="22"/>
      <c r="E86" s="23">
        <v>0</v>
      </c>
      <c r="F86" s="23">
        <f>C86+D86+E86</f>
        <v>0</v>
      </c>
      <c r="G86" s="23"/>
      <c r="H86" s="23"/>
    </row>
    <row r="87" spans="1:8" ht="12.75">
      <c r="A87" s="17"/>
      <c r="B87" s="24" t="s">
        <v>88</v>
      </c>
      <c r="C87" s="64">
        <f>'FY  budget assumptions'!C75</f>
        <v>0</v>
      </c>
      <c r="D87" s="22"/>
      <c r="E87" s="23"/>
      <c r="F87" s="23">
        <f>C87+D87+E87</f>
        <v>0</v>
      </c>
      <c r="G87" s="23"/>
      <c r="H87" s="23"/>
    </row>
    <row r="88" spans="1:8" ht="12.75">
      <c r="A88" s="17" t="e">
        <f>F88/F18</f>
        <v>#DIV/0!</v>
      </c>
      <c r="B88" s="25" t="s">
        <v>63</v>
      </c>
      <c r="C88" s="22">
        <f>SUM(C84:C87)</f>
        <v>0</v>
      </c>
      <c r="D88" s="22">
        <f>SUM(D84:D87)</f>
        <v>0</v>
      </c>
      <c r="E88" s="22">
        <f>SUM(E84:E87)</f>
        <v>0</v>
      </c>
      <c r="F88" s="22">
        <f>SUM(F84:F87)</f>
        <v>0</v>
      </c>
      <c r="G88" s="22">
        <f>SUM(C88:E88)</f>
        <v>0</v>
      </c>
      <c r="H88" s="23"/>
    </row>
    <row r="89" spans="1:8" ht="12.75">
      <c r="A89" s="17"/>
      <c r="B89" s="25"/>
      <c r="C89" s="22"/>
      <c r="D89" s="22"/>
      <c r="E89" s="22"/>
      <c r="F89" s="22"/>
      <c r="G89" s="22"/>
      <c r="H89" s="23"/>
    </row>
    <row r="90" spans="1:8" ht="12.75">
      <c r="A90" s="17"/>
      <c r="B90" s="28" t="s">
        <v>64</v>
      </c>
      <c r="C90" s="22"/>
      <c r="D90" s="22"/>
      <c r="E90" s="23"/>
      <c r="F90" s="23"/>
      <c r="G90" s="23"/>
      <c r="H90" s="23"/>
    </row>
    <row r="91" spans="1:8" ht="12.75">
      <c r="A91" s="17"/>
      <c r="B91" s="25" t="s">
        <v>89</v>
      </c>
      <c r="C91" s="22">
        <f>'FY  budget assumptions'!C76</f>
        <v>0</v>
      </c>
      <c r="D91" s="22"/>
      <c r="E91" s="23"/>
      <c r="F91" s="23">
        <f>C91+D91+E91</f>
        <v>0</v>
      </c>
      <c r="G91" s="23"/>
      <c r="H91" s="23"/>
    </row>
    <row r="92" spans="1:8" ht="12.75">
      <c r="A92" s="17"/>
      <c r="B92" s="25" t="s">
        <v>90</v>
      </c>
      <c r="C92" s="22"/>
      <c r="D92" s="22"/>
      <c r="E92" s="23"/>
      <c r="F92" s="23">
        <f>C92+D92+E92</f>
        <v>0</v>
      </c>
      <c r="G92" s="23"/>
      <c r="H92" s="23"/>
    </row>
    <row r="93" spans="1:8" ht="12.75">
      <c r="A93" s="17" t="e">
        <f>F93/F18</f>
        <v>#DIV/0!</v>
      </c>
      <c r="B93" s="25" t="s">
        <v>65</v>
      </c>
      <c r="C93" s="22">
        <f>SUM(C91:C92)</f>
        <v>0</v>
      </c>
      <c r="D93" s="22">
        <f>SUM(D91:D92)</f>
        <v>0</v>
      </c>
      <c r="E93" s="22">
        <f>SUM(E91:E92)</f>
        <v>0</v>
      </c>
      <c r="F93" s="22">
        <f>SUM(F91:F92)</f>
        <v>0</v>
      </c>
      <c r="G93" s="22">
        <f>SUM(C93:E93)</f>
        <v>0</v>
      </c>
      <c r="H93" s="23"/>
    </row>
    <row r="94" spans="1:8" ht="12.75">
      <c r="A94" s="17"/>
      <c r="B94" s="25"/>
      <c r="C94" s="22"/>
      <c r="D94" s="22"/>
      <c r="E94" s="23"/>
      <c r="F94" s="23"/>
      <c r="G94" s="23"/>
      <c r="H94" s="23"/>
    </row>
    <row r="95" spans="1:8" ht="12.75">
      <c r="A95" s="17" t="e">
        <f>F95/F18</f>
        <v>#DIV/0!</v>
      </c>
      <c r="B95" s="25" t="s">
        <v>37</v>
      </c>
      <c r="C95" s="22">
        <f>C37+C48+C58+C70+C81+C88+C93</f>
        <v>0</v>
      </c>
      <c r="D95" s="22">
        <f>D37+D48+D58+D70+D81+D88+D93</f>
        <v>0</v>
      </c>
      <c r="E95" s="22">
        <f>E37+E48+E58+E70+E81+E88+E93</f>
        <v>0</v>
      </c>
      <c r="F95" s="22">
        <f>F37+F48+F58+F70+F81+F88+F93</f>
        <v>0</v>
      </c>
      <c r="G95" s="22">
        <f>SUM(C95:E95)</f>
        <v>0</v>
      </c>
      <c r="H95" s="23"/>
    </row>
    <row r="96" spans="1:8" ht="12.75">
      <c r="A96" s="17"/>
      <c r="B96" s="24"/>
      <c r="C96" s="23"/>
      <c r="D96" s="23"/>
      <c r="E96" s="23"/>
      <c r="F96" s="23"/>
      <c r="G96" s="23"/>
      <c r="H96" s="23"/>
    </row>
    <row r="97" spans="1:8" ht="12.75">
      <c r="A97" s="17"/>
      <c r="B97" s="25" t="s">
        <v>39</v>
      </c>
      <c r="C97" s="22">
        <f>C18-C95</f>
        <v>0</v>
      </c>
      <c r="D97" s="22">
        <f>D18-D95</f>
        <v>0</v>
      </c>
      <c r="E97" s="22">
        <f>E18-E95</f>
        <v>0</v>
      </c>
      <c r="F97" s="22">
        <f>F18-F95</f>
        <v>0</v>
      </c>
      <c r="G97" s="22">
        <f>SUM(C97:E97)</f>
        <v>0</v>
      </c>
      <c r="H97" s="23"/>
    </row>
    <row r="98" spans="1:8" ht="12.75">
      <c r="A98" s="17"/>
      <c r="B98" s="26" t="s">
        <v>91</v>
      </c>
      <c r="C98" s="23">
        <f>0.03*(F18-E18-C11)</f>
        <v>0</v>
      </c>
      <c r="D98" s="23"/>
      <c r="E98" s="19"/>
      <c r="F98" s="23"/>
      <c r="G98" s="23"/>
      <c r="H98" s="23"/>
    </row>
    <row r="99" spans="1:8" ht="12.75">
      <c r="A99" s="17"/>
      <c r="B99" s="25" t="s">
        <v>157</v>
      </c>
      <c r="C99" s="143">
        <f>C97-C98</f>
        <v>0</v>
      </c>
      <c r="D99" s="23"/>
      <c r="E99" s="23"/>
      <c r="F99" s="23"/>
      <c r="G99" s="23"/>
      <c r="H99" s="23"/>
    </row>
    <row r="100" spans="1:8" ht="12.75">
      <c r="A100" s="17"/>
      <c r="B100" s="25"/>
      <c r="C100" s="64"/>
      <c r="D100" s="23"/>
      <c r="E100" s="23"/>
      <c r="F100" s="23"/>
      <c r="G100" s="23"/>
      <c r="H100" s="23"/>
    </row>
  </sheetData>
  <sheetProtection/>
  <printOptions gridLines="1"/>
  <pageMargins left="0.2" right="0.26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08" sqref="H108"/>
    </sheetView>
  </sheetViews>
  <sheetFormatPr defaultColWidth="9.140625" defaultRowHeight="12.75"/>
  <cols>
    <col min="1" max="1" width="46.7109375" style="3" customWidth="1"/>
    <col min="2" max="2" width="9.00390625" style="3" customWidth="1"/>
    <col min="3" max="3" width="8.7109375" style="3" customWidth="1"/>
    <col min="4" max="4" width="8.421875" style="3" customWidth="1"/>
    <col min="5" max="6" width="9.57421875" style="3" bestFit="1" customWidth="1"/>
    <col min="7" max="7" width="8.7109375" style="3" customWidth="1"/>
    <col min="8" max="8" width="7.7109375" style="3" customWidth="1"/>
    <col min="9" max="9" width="8.421875" style="3" customWidth="1"/>
    <col min="10" max="10" width="9.00390625" style="3" customWidth="1"/>
    <col min="11" max="11" width="8.8515625" style="3" customWidth="1"/>
    <col min="12" max="12" width="9.00390625" style="3" customWidth="1"/>
    <col min="13" max="13" width="8.28125" style="3" customWidth="1"/>
    <col min="14" max="14" width="9.140625" style="3" customWidth="1"/>
    <col min="15" max="15" width="9.00390625" style="3" customWidth="1"/>
  </cols>
  <sheetData>
    <row r="1" ht="15.75">
      <c r="A1" s="142" t="s">
        <v>307</v>
      </c>
    </row>
    <row r="3" spans="1:7" ht="12.75">
      <c r="A3" s="4"/>
      <c r="B3" s="135" t="s">
        <v>296</v>
      </c>
      <c r="C3" s="135" t="s">
        <v>297</v>
      </c>
      <c r="D3" s="135" t="s">
        <v>298</v>
      </c>
      <c r="E3" s="135" t="s">
        <v>300</v>
      </c>
      <c r="F3" s="135" t="s">
        <v>299</v>
      </c>
      <c r="G3" s="135"/>
    </row>
    <row r="4" spans="1:7" ht="12.75">
      <c r="A4" s="11" t="s">
        <v>189</v>
      </c>
      <c r="B4" s="9">
        <f>'FY  budget assumptions'!C8</f>
        <v>0</v>
      </c>
      <c r="C4" s="9">
        <f>C105</f>
        <v>0</v>
      </c>
      <c r="D4" s="9">
        <f>D105</f>
        <v>0</v>
      </c>
      <c r="E4" s="9">
        <f>E105</f>
        <v>0</v>
      </c>
      <c r="F4" s="9">
        <f>F105</f>
        <v>0</v>
      </c>
      <c r="G4" s="9"/>
    </row>
    <row r="5" spans="1:8" ht="12.75">
      <c r="A5" s="11" t="s">
        <v>294</v>
      </c>
      <c r="H5" s="3" t="s">
        <v>295</v>
      </c>
    </row>
    <row r="6" spans="1:8" ht="12.75">
      <c r="A6" s="5" t="s">
        <v>290</v>
      </c>
      <c r="B6" s="9"/>
      <c r="C6" s="9"/>
      <c r="D6" s="9"/>
      <c r="E6" s="9"/>
      <c r="F6" s="9"/>
      <c r="G6" s="9"/>
      <c r="H6" s="9"/>
    </row>
    <row r="7" spans="1:8" ht="12.75">
      <c r="A7" s="5"/>
      <c r="B7" s="9"/>
      <c r="C7" s="9"/>
      <c r="D7" s="9"/>
      <c r="E7" s="9"/>
      <c r="F7" s="9"/>
      <c r="G7" s="9"/>
      <c r="H7" s="9"/>
    </row>
    <row r="8" spans="1:15" ht="12.75">
      <c r="A8" s="6" t="str">
        <f>'Year 1 Budget'!B5</f>
        <v>PPR</v>
      </c>
      <c r="B8" s="9">
        <f>'Year 1 Budget'!F5</f>
        <v>0</v>
      </c>
      <c r="C8" s="9">
        <f>C105*C107</f>
        <v>0</v>
      </c>
      <c r="D8" s="9">
        <f>D105*D107</f>
        <v>0</v>
      </c>
      <c r="E8" s="9">
        <f>E105*E107</f>
        <v>0</v>
      </c>
      <c r="F8" s="9">
        <f>F105*F107</f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6" t="str">
        <f>'Year 1 Budget'!B6</f>
        <v>Home School</v>
      </c>
      <c r="B9" s="9">
        <f>'Year 1 Budget'!F6</f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6" t="str">
        <f>'Year 1 Budget'!B7</f>
        <v>Kindergarten Tuition</v>
      </c>
      <c r="B10" s="9">
        <f>'Year 1 Budget'!F7</f>
        <v>0</v>
      </c>
      <c r="C10" s="9">
        <f>C103*C109</f>
        <v>0</v>
      </c>
      <c r="D10" s="9">
        <f>D103*D109</f>
        <v>0</v>
      </c>
      <c r="E10" s="9">
        <f>E103*E109</f>
        <v>0</v>
      </c>
      <c r="F10" s="9">
        <f>F103*F109</f>
        <v>0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6" t="str">
        <f>'Year 1 Budget'!B8</f>
        <v>Before &amp; After School</v>
      </c>
      <c r="B11" s="9">
        <f>'Year 1 Budget'!F8</f>
        <v>0</v>
      </c>
      <c r="C11" s="9"/>
      <c r="D11" s="9"/>
      <c r="E11" s="9"/>
      <c r="F11" s="9"/>
      <c r="G11" s="9"/>
      <c r="H11" s="9" t="s">
        <v>242</v>
      </c>
      <c r="I11" s="9"/>
      <c r="J11" s="9"/>
      <c r="K11" s="9"/>
      <c r="L11" s="9"/>
      <c r="M11" s="9"/>
      <c r="N11" s="9"/>
      <c r="O11" s="9"/>
    </row>
    <row r="12" spans="1:15" ht="12.75">
      <c r="A12" s="6" t="str">
        <f>'Year 1 Budget'!B9</f>
        <v>Capital Construction/Facilities Financing</v>
      </c>
      <c r="B12" s="9">
        <f>'Year 1 Budget'!F9</f>
        <v>0</v>
      </c>
      <c r="C12" s="9">
        <f>C105*C110</f>
        <v>0</v>
      </c>
      <c r="D12" s="9">
        <f>D105*D110</f>
        <v>0</v>
      </c>
      <c r="E12" s="9">
        <f>E105*E110</f>
        <v>0</v>
      </c>
      <c r="F12" s="9">
        <f>F105*F110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6" t="str">
        <f>'Year 1 Budget'!B10</f>
        <v>Student Fees Income</v>
      </c>
      <c r="B13" s="9">
        <f>'Year 1 Budget'!F10</f>
        <v>0</v>
      </c>
      <c r="C13" s="9">
        <f>C105*C111</f>
        <v>0</v>
      </c>
      <c r="D13" s="9">
        <f>D105*D111</f>
        <v>0</v>
      </c>
      <c r="E13" s="9">
        <f>E105*E111</f>
        <v>0</v>
      </c>
      <c r="F13" s="9">
        <f>F105*F111</f>
        <v>0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6" t="str">
        <f>'Year 1 Budget'!B11</f>
        <v>Gifts and Contributions</v>
      </c>
      <c r="B14" s="9">
        <f>'Year 1 Budget'!F11</f>
        <v>0</v>
      </c>
      <c r="C14" s="9">
        <f>B14*1.03</f>
        <v>0</v>
      </c>
      <c r="D14" s="9">
        <f>C14*1.03</f>
        <v>0</v>
      </c>
      <c r="E14" s="9">
        <f>D14*1.03</f>
        <v>0</v>
      </c>
      <c r="F14" s="9">
        <f>E14*1.03</f>
        <v>0</v>
      </c>
      <c r="G14" s="9"/>
      <c r="H14" s="9" t="s">
        <v>176</v>
      </c>
      <c r="I14" s="9"/>
      <c r="J14" s="9"/>
      <c r="K14" s="9"/>
      <c r="L14" s="9"/>
      <c r="M14" s="9"/>
      <c r="N14" s="9"/>
      <c r="O14" s="9"/>
    </row>
    <row r="15" spans="1:15" ht="12.75">
      <c r="A15" s="6" t="str">
        <f>'Year 1 Budget'!B12</f>
        <v>Rental/Leases</v>
      </c>
      <c r="B15" s="9">
        <f>'Year 1 Budget'!F12</f>
        <v>0</v>
      </c>
      <c r="C15" s="9">
        <f>B15*1.15</f>
        <v>0</v>
      </c>
      <c r="D15" s="9">
        <f>C15*1.15</f>
        <v>0</v>
      </c>
      <c r="E15" s="9">
        <f>D15*1.15</f>
        <v>0</v>
      </c>
      <c r="F15" s="9">
        <f>E15*1.15</f>
        <v>0</v>
      </c>
      <c r="G15" s="9"/>
      <c r="H15" s="9" t="s">
        <v>319</v>
      </c>
      <c r="I15" s="9"/>
      <c r="J15" s="9"/>
      <c r="K15" s="9"/>
      <c r="L15" s="9"/>
      <c r="M15" s="9"/>
      <c r="N15" s="9"/>
      <c r="O15" s="9"/>
    </row>
    <row r="16" spans="1:15" ht="12.75">
      <c r="A16" s="6" t="str">
        <f>'Year 1 Budget'!B13</f>
        <v>Private Grant Income (Do not assume grants)</v>
      </c>
      <c r="B16" s="9">
        <f>'Year 1 Budget'!F13</f>
        <v>0</v>
      </c>
      <c r="C16" s="9"/>
      <c r="D16" s="9"/>
      <c r="E16" s="9"/>
      <c r="F16" s="9"/>
      <c r="G16" s="9"/>
      <c r="H16" s="9" t="s">
        <v>243</v>
      </c>
      <c r="I16" s="9"/>
      <c r="J16" s="9"/>
      <c r="K16" s="9"/>
      <c r="L16" s="9"/>
      <c r="M16" s="9"/>
      <c r="N16" s="9"/>
      <c r="O16" s="9"/>
    </row>
    <row r="17" spans="1:15" ht="12.75">
      <c r="A17" s="6" t="str">
        <f>'Year 1 Budget'!B14</f>
        <v>Federal Grant Income  (Do not assume grants)</v>
      </c>
      <c r="B17" s="9">
        <f>'Year 1 Budget'!F14</f>
        <v>0</v>
      </c>
      <c r="C17" s="9"/>
      <c r="D17" s="9"/>
      <c r="E17" s="9"/>
      <c r="F17" s="9"/>
      <c r="G17" s="9"/>
      <c r="H17" s="9" t="s">
        <v>320</v>
      </c>
      <c r="I17" s="9"/>
      <c r="J17" s="9"/>
      <c r="K17" s="9"/>
      <c r="L17" s="9"/>
      <c r="M17" s="9"/>
      <c r="N17" s="9"/>
      <c r="O17" s="9"/>
    </row>
    <row r="18" spans="1:15" ht="12.75">
      <c r="A18" s="6" t="str">
        <f>'Year 1 Budget'!B15</f>
        <v>State Grant Income (Do not assume grants)</v>
      </c>
      <c r="B18" s="9">
        <f>'Year 1 Budget'!F15</f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6" t="str">
        <f>'Year 1 Budget'!B16</f>
        <v>Interest Income</v>
      </c>
      <c r="B19" s="9">
        <f>'Year 1 Budget'!F16</f>
        <v>0</v>
      </c>
      <c r="C19" s="9">
        <f>B95*0.019</f>
        <v>0</v>
      </c>
      <c r="D19" s="9">
        <f>C95*0.019</f>
        <v>0</v>
      </c>
      <c r="E19" s="9">
        <f>D95*0.019</f>
        <v>0</v>
      </c>
      <c r="F19" s="9">
        <f>E95*0.019</f>
        <v>0</v>
      </c>
      <c r="G19" s="9"/>
      <c r="H19" s="9" t="s">
        <v>244</v>
      </c>
      <c r="I19" s="9"/>
      <c r="J19" s="9"/>
      <c r="K19" s="9"/>
      <c r="L19" s="9"/>
      <c r="M19" s="9"/>
      <c r="N19" s="9"/>
      <c r="O19" s="9"/>
    </row>
    <row r="20" spans="1:15" ht="12.75">
      <c r="A20" s="6" t="str">
        <f>'Year 1 Budget'!B17</f>
        <v>Miscellaneous</v>
      </c>
      <c r="B20" s="9">
        <f>'Year 1 Budget'!F17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14" t="str">
        <f>'Year 1 Budget'!B18</f>
        <v>Total Income</v>
      </c>
      <c r="B21" s="8">
        <f>SUM(B8:B20)</f>
        <v>0</v>
      </c>
      <c r="C21" s="8">
        <f>SUM(C8:C20)</f>
        <v>0</v>
      </c>
      <c r="D21" s="8">
        <f>SUM(D8:D20)</f>
        <v>0</v>
      </c>
      <c r="E21" s="8">
        <f>SUM(E8:E20)</f>
        <v>0</v>
      </c>
      <c r="F21" s="8">
        <f>SUM(F8:F20)</f>
        <v>0</v>
      </c>
      <c r="G21" s="8"/>
      <c r="H21" s="9"/>
      <c r="I21" s="9"/>
      <c r="J21" s="9"/>
      <c r="K21" s="9"/>
      <c r="L21" s="9"/>
      <c r="M21" s="9"/>
      <c r="N21" s="9"/>
      <c r="O21" s="9"/>
    </row>
    <row r="22" spans="1:15" ht="12.75">
      <c r="A22" s="14" t="str">
        <f>'Year 1 Budget'!B19</f>
        <v>Expense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7" t="str">
        <f>'Year 1 Budget'!B21</f>
        <v>Salaries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15" t="str">
        <f>'Year 1 Budget'!B22</f>
        <v>Admin (Principal, VP, Director, Business Manager, Office Admin)</v>
      </c>
      <c r="B24" s="9">
        <f>'Year 1 Budget'!F22</f>
        <v>0</v>
      </c>
      <c r="C24" s="9">
        <f>'5 year Student and Salaries'!M19</f>
        <v>0</v>
      </c>
      <c r="D24" s="9">
        <f>'5 year Student and Salaries'!R19</f>
        <v>0</v>
      </c>
      <c r="E24" s="9">
        <f>'5 year Student and Salaries'!W19</f>
        <v>0</v>
      </c>
      <c r="F24" s="9">
        <f>'5 year Student and Salaries'!AB19</f>
        <v>0</v>
      </c>
      <c r="G24" s="9"/>
      <c r="H24" s="9" t="s">
        <v>245</v>
      </c>
      <c r="I24" s="9"/>
      <c r="J24" s="9"/>
      <c r="K24" s="9"/>
      <c r="L24" s="9"/>
      <c r="M24" s="9"/>
      <c r="N24" s="9"/>
      <c r="O24" s="9"/>
    </row>
    <row r="25" spans="1:15" ht="12.75">
      <c r="A25" s="15" t="str">
        <f>'Year 1 Budget'!B23</f>
        <v>Professional Staff</v>
      </c>
      <c r="B25" s="9">
        <f>'Year 1 Budget'!F23</f>
        <v>0</v>
      </c>
      <c r="C25" s="9">
        <f>'5 year Student and Salaries'!M66</f>
        <v>0</v>
      </c>
      <c r="D25" s="9">
        <f>'5 year Student and Salaries'!R66</f>
        <v>0</v>
      </c>
      <c r="E25" s="9">
        <f>'5 year Student and Salaries'!W66</f>
        <v>0</v>
      </c>
      <c r="F25" s="9">
        <f>'5 year Student and Salaries'!AB66</f>
        <v>0</v>
      </c>
      <c r="G25" s="9"/>
      <c r="H25" s="9" t="s">
        <v>246</v>
      </c>
      <c r="I25" s="9"/>
      <c r="J25" s="9"/>
      <c r="K25" s="9"/>
      <c r="L25" s="9"/>
      <c r="M25" s="9"/>
      <c r="N25" s="9"/>
      <c r="O25" s="9"/>
    </row>
    <row r="26" spans="1:15" ht="12.75">
      <c r="A26" s="15" t="str">
        <f>'Year 1 Budget'!B24</f>
        <v>Substitutes</v>
      </c>
      <c r="B26" s="9">
        <f>'Year 1 Budget'!F24</f>
        <v>0</v>
      </c>
      <c r="C26" s="9">
        <f>C119</f>
        <v>0</v>
      </c>
      <c r="D26" s="9">
        <f>D119</f>
        <v>0</v>
      </c>
      <c r="E26" s="9">
        <f>E119</f>
        <v>0</v>
      </c>
      <c r="F26" s="9">
        <f>F119</f>
        <v>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15" t="str">
        <f>'Year 1 Budget'!B25</f>
        <v>Paraprofessionals</v>
      </c>
      <c r="B27" s="9">
        <f>'Year 1 Budget'!F25</f>
        <v>0</v>
      </c>
      <c r="C27" s="9">
        <v>0</v>
      </c>
      <c r="D27" s="9">
        <v>0</v>
      </c>
      <c r="E27" s="9">
        <v>0</v>
      </c>
      <c r="F27" s="9"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15" t="s">
        <v>238</v>
      </c>
      <c r="B28" s="9">
        <f>'Year 1 Budget'!F26</f>
        <v>0</v>
      </c>
      <c r="C28" s="9">
        <f>'5 year Student and Salaries'!M122</f>
        <v>0</v>
      </c>
      <c r="D28" s="9">
        <f>'5 year Student and Salaries'!R122</f>
        <v>0</v>
      </c>
      <c r="E28" s="9">
        <f>'5 year Student and Salaries'!W122</f>
        <v>0</v>
      </c>
      <c r="F28" s="9">
        <f>'5 year Student and Salaries'!AB122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14" t="str">
        <f>'Year 1 Budget'!B27</f>
        <v>Total Salaries</v>
      </c>
      <c r="B29" s="8">
        <f>SUM(B24:B28)</f>
        <v>0</v>
      </c>
      <c r="C29" s="8">
        <f>SUM(C24:C28)</f>
        <v>0</v>
      </c>
      <c r="D29" s="8">
        <f>SUM(D24:D28)</f>
        <v>0</v>
      </c>
      <c r="E29" s="8">
        <f>SUM(E24:E28)</f>
        <v>0</v>
      </c>
      <c r="F29" s="8">
        <f>SUM(F24:F28)</f>
        <v>0</v>
      </c>
      <c r="G29" s="8"/>
      <c r="H29" s="9"/>
      <c r="I29" s="9"/>
      <c r="J29" s="9"/>
      <c r="K29" s="9"/>
      <c r="L29" s="9"/>
      <c r="M29" s="9"/>
      <c r="N29" s="9"/>
      <c r="O29" s="9"/>
    </row>
    <row r="30" spans="1:15" ht="12.75">
      <c r="A30" s="7" t="str">
        <f>'Year 1 Budget'!B28</f>
        <v>Benefits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15" t="str">
        <f>'Year 1 Budget'!B29</f>
        <v>PERA</v>
      </c>
      <c r="B31" s="9">
        <f>'Year 1 Budget'!F29</f>
        <v>0</v>
      </c>
      <c r="C31" s="9">
        <f>(C29-C28)*C126</f>
        <v>0</v>
      </c>
      <c r="D31" s="9">
        <f>(D29-D28)*D126</f>
        <v>0</v>
      </c>
      <c r="E31" s="9">
        <f>(E29-E28)*E126</f>
        <v>0</v>
      </c>
      <c r="F31" s="9">
        <f>(F29-F28)*F126</f>
        <v>0</v>
      </c>
      <c r="G31" s="9"/>
      <c r="H31" s="9" t="s">
        <v>255</v>
      </c>
      <c r="I31" s="9"/>
      <c r="J31" s="9"/>
      <c r="K31" s="9"/>
      <c r="L31" s="9"/>
      <c r="M31" s="9"/>
      <c r="N31" s="9"/>
      <c r="O31" s="9"/>
    </row>
    <row r="32" spans="1:15" ht="12.75">
      <c r="A32" s="15" t="str">
        <f>'Year 1 Budget'!B30</f>
        <v>Medicare</v>
      </c>
      <c r="B32" s="9">
        <f>'Year 1 Budget'!F30</f>
        <v>0</v>
      </c>
      <c r="C32" s="9">
        <f>C29*C127</f>
        <v>0</v>
      </c>
      <c r="D32" s="9">
        <f>D29*D127</f>
        <v>0</v>
      </c>
      <c r="E32" s="9">
        <f>E29*E127</f>
        <v>0</v>
      </c>
      <c r="F32" s="9">
        <f>F29*F127</f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15" t="str">
        <f>'Year 1 Budget'!B31</f>
        <v>Health Insurance</v>
      </c>
      <c r="B33" s="9">
        <f>'Year 1 Budget'!F31</f>
        <v>0</v>
      </c>
      <c r="C33" s="9">
        <f>C121*C122</f>
        <v>0</v>
      </c>
      <c r="D33" s="9">
        <f>D121*D122</f>
        <v>0</v>
      </c>
      <c r="E33" s="9">
        <f>E121*E122</f>
        <v>0</v>
      </c>
      <c r="F33" s="9">
        <f>F121*F122</f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15" t="str">
        <f>'Year 1 Budget'!B32</f>
        <v>Vision</v>
      </c>
      <c r="B34" s="9">
        <f>'Year 1 Budget'!F32</f>
        <v>0</v>
      </c>
      <c r="C34" s="9">
        <f>C123*C121</f>
        <v>0</v>
      </c>
      <c r="D34" s="9">
        <f>D123*D121</f>
        <v>0</v>
      </c>
      <c r="E34" s="9">
        <f>E123*E121</f>
        <v>0</v>
      </c>
      <c r="F34" s="9">
        <f>F123*F121</f>
        <v>0</v>
      </c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15" t="str">
        <f>'Year 1 Budget'!B33</f>
        <v>Dental</v>
      </c>
      <c r="B35" s="9">
        <f>'Year 1 Budget'!F33</f>
        <v>0</v>
      </c>
      <c r="C35" s="9">
        <f>C124*C121</f>
        <v>0</v>
      </c>
      <c r="D35" s="9">
        <f>D124*D121</f>
        <v>0</v>
      </c>
      <c r="E35" s="9">
        <f>E124*E121</f>
        <v>0</v>
      </c>
      <c r="F35" s="9">
        <f>F124*F121</f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15" t="str">
        <f>'Year 1 Budget'!B34</f>
        <v>Life/Disability</v>
      </c>
      <c r="B36" s="9">
        <f>'Year 1 Budget'!F34</f>
        <v>0</v>
      </c>
      <c r="C36" s="9">
        <f>C125*C121</f>
        <v>0</v>
      </c>
      <c r="D36" s="9">
        <f>D125*D121</f>
        <v>0</v>
      </c>
      <c r="E36" s="9">
        <f>E125*E121</f>
        <v>0</v>
      </c>
      <c r="F36" s="9">
        <f>F125*F121</f>
        <v>0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15" t="str">
        <f>'Year 1 Budget'!B35</f>
        <v>Unemployment</v>
      </c>
      <c r="B37" s="9">
        <f>'Year 1 Budget'!F35</f>
        <v>0</v>
      </c>
      <c r="C37" s="9">
        <f>B37*1.1</f>
        <v>0</v>
      </c>
      <c r="D37" s="9">
        <f>C37*1.1</f>
        <v>0</v>
      </c>
      <c r="E37" s="9">
        <f>D37*1.1</f>
        <v>0</v>
      </c>
      <c r="F37" s="9">
        <f>E37*1.1</f>
        <v>0</v>
      </c>
      <c r="G37" s="9"/>
      <c r="H37" s="9" t="s">
        <v>185</v>
      </c>
      <c r="I37" s="9"/>
      <c r="J37" s="9"/>
      <c r="K37" s="9"/>
      <c r="L37" s="9"/>
      <c r="M37" s="9"/>
      <c r="N37" s="9"/>
      <c r="O37" s="9"/>
    </row>
    <row r="38" spans="1:8" ht="12.75">
      <c r="A38" s="14" t="str">
        <f>'Year 1 Budget'!B36</f>
        <v>Total Benefits</v>
      </c>
      <c r="B38" s="8">
        <f>SUM(B31:B37)</f>
        <v>0</v>
      </c>
      <c r="C38" s="8">
        <f>SUM(C31:C37)</f>
        <v>0</v>
      </c>
      <c r="D38" s="8">
        <f>SUM(D31:D37)</f>
        <v>0</v>
      </c>
      <c r="E38" s="8">
        <f>SUM(E31:E37)</f>
        <v>0</v>
      </c>
      <c r="F38" s="8">
        <f>SUM(F31:F37)</f>
        <v>0</v>
      </c>
      <c r="G38" s="8"/>
      <c r="H38" s="9"/>
    </row>
    <row r="39" spans="1:15" ht="12.75">
      <c r="A39" s="7" t="str">
        <f>'Year 1 Budget'!B37</f>
        <v>Total Salaries and Benefits</v>
      </c>
      <c r="B39" s="8">
        <f>B29+B38</f>
        <v>0</v>
      </c>
      <c r="C39" s="8">
        <f>C29+C38</f>
        <v>0</v>
      </c>
      <c r="D39" s="8">
        <f>D29+D38</f>
        <v>0</v>
      </c>
      <c r="E39" s="8">
        <f>E29+E38</f>
        <v>0</v>
      </c>
      <c r="F39" s="8">
        <f>F29+F38</f>
        <v>0</v>
      </c>
      <c r="G39" s="8"/>
      <c r="H39" s="9"/>
      <c r="I39" s="9"/>
      <c r="J39" s="9"/>
      <c r="K39" s="9"/>
      <c r="L39" s="9"/>
      <c r="M39" s="9"/>
      <c r="N39" s="9"/>
      <c r="O39" s="9"/>
    </row>
    <row r="40" spans="1:15" ht="12.75">
      <c r="A40" s="7" t="str">
        <f>'Year 1 Budget'!B39</f>
        <v>Purchased/Professional/Technical Services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15" t="str">
        <f>'Year 1 Budget'!B40</f>
        <v>Special Education District</v>
      </c>
      <c r="B41" s="9">
        <f>'Year 1 Budget'!F40</f>
        <v>0</v>
      </c>
      <c r="C41" s="9">
        <f>C105*C128</f>
        <v>0</v>
      </c>
      <c r="D41" s="9">
        <f>D105*D128</f>
        <v>0</v>
      </c>
      <c r="E41" s="9">
        <f>E105*E128</f>
        <v>0</v>
      </c>
      <c r="F41" s="9">
        <f>F105*F128</f>
        <v>0</v>
      </c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15" t="str">
        <f>'Year 1 Budget'!B41</f>
        <v>District Business Services</v>
      </c>
      <c r="B42" s="9">
        <f>'Year 1 Budget'!F41</f>
        <v>0</v>
      </c>
      <c r="C42" s="9">
        <f>C105*C129</f>
        <v>0</v>
      </c>
      <c r="D42" s="9">
        <f>D105*D129</f>
        <v>0</v>
      </c>
      <c r="E42" s="9">
        <f>E105*E129</f>
        <v>0</v>
      </c>
      <c r="F42" s="9">
        <f>F105*F129</f>
        <v>0</v>
      </c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5" t="str">
        <f>'Year 1 Budget'!B42</f>
        <v>District Purchased Services Other</v>
      </c>
      <c r="B43" s="9">
        <f>'Year 1 Budget'!F42</f>
        <v>0</v>
      </c>
      <c r="C43" s="9">
        <f>(C105*C130)+(C105*C131)+(C105*C132)+(C105*C133)+(C105*C134)+(C105*C135)</f>
        <v>0</v>
      </c>
      <c r="D43" s="9">
        <f>(D105*D130)+(D105*D131)+(D105*D132)+(D105*D133)+(D105*D134)+(D105*D135)</f>
        <v>0</v>
      </c>
      <c r="E43" s="9">
        <f>(E105*E130)+(E105*E131)+(E105*E132)+(E105*E133)+(E105*E134)+(E105*E135)</f>
        <v>0</v>
      </c>
      <c r="F43" s="9">
        <f>(F105*F130)+(F105*F131)+(F105*F132)+(F105*F133)+(F105*F134)+(F105*F135)</f>
        <v>0</v>
      </c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5" t="str">
        <f>'Year 1 Budget'!B43</f>
        <v>Bank Service Charges</v>
      </c>
      <c r="B44" s="9">
        <f>'Year 1 Budget'!F43</f>
        <v>0</v>
      </c>
      <c r="C44" s="9">
        <f aca="true" t="shared" si="0" ref="C44:F47">C136</f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5" t="str">
        <f>'Year 1 Budget'!B44</f>
        <v>Educational Professional Services</v>
      </c>
      <c r="B45" s="9">
        <f>'Year 1 Budget'!F44</f>
        <v>0</v>
      </c>
      <c r="C45" s="9">
        <v>0</v>
      </c>
      <c r="D45" s="9">
        <v>0</v>
      </c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5" t="str">
        <f>'Year 1 Budget'!B45</f>
        <v>Legal Fees</v>
      </c>
      <c r="B46" s="9">
        <f>'Year 1 Budget'!F45</f>
        <v>0</v>
      </c>
      <c r="C46" s="9">
        <f t="shared" si="0"/>
        <v>0</v>
      </c>
      <c r="D46" s="9">
        <f t="shared" si="0"/>
        <v>0</v>
      </c>
      <c r="E46" s="9">
        <f t="shared" si="0"/>
        <v>0</v>
      </c>
      <c r="F46" s="9">
        <f t="shared" si="0"/>
        <v>0</v>
      </c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5" t="str">
        <f>'Year 1 Budget'!B46</f>
        <v>Accounting/Audit</v>
      </c>
      <c r="B47" s="9">
        <f>'Year 1 Budget'!F46</f>
        <v>0</v>
      </c>
      <c r="C47" s="9">
        <f t="shared" si="0"/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6" t="str">
        <f>'Year 1 Budget'!B47</f>
        <v>Other Professional Services</v>
      </c>
      <c r="B48" s="9">
        <f>'Year 1 Budget'!F47</f>
        <v>0</v>
      </c>
      <c r="C48" s="9">
        <v>0</v>
      </c>
      <c r="D48" s="9">
        <v>0</v>
      </c>
      <c r="E48" s="9">
        <v>0</v>
      </c>
      <c r="F48" s="9">
        <v>0</v>
      </c>
      <c r="G48" s="9"/>
      <c r="H48" s="9"/>
      <c r="I48" s="9"/>
      <c r="J48" s="9"/>
      <c r="K48" s="9"/>
      <c r="L48" s="9"/>
      <c r="M48" s="9"/>
      <c r="N48" s="9"/>
      <c r="O48" s="9"/>
    </row>
    <row r="49" spans="1:15" s="2" customFormat="1" ht="12.75">
      <c r="A49" s="7" t="str">
        <f>'Year 1 Budget'!B48</f>
        <v>Total Purchased Professional Services</v>
      </c>
      <c r="B49" s="8">
        <f>SUM(B41:B48)</f>
        <v>0</v>
      </c>
      <c r="C49" s="8">
        <f>SUM(C41:C48)</f>
        <v>0</v>
      </c>
      <c r="D49" s="8">
        <f>SUM(D41:D48)</f>
        <v>0</v>
      </c>
      <c r="E49" s="8">
        <f>SUM(E41:E48)</f>
        <v>0</v>
      </c>
      <c r="F49" s="8">
        <f>SUM(F41:F48)</f>
        <v>0</v>
      </c>
      <c r="G49" s="8"/>
      <c r="H49" s="8"/>
      <c r="I49" s="8"/>
      <c r="J49" s="8"/>
      <c r="K49" s="8"/>
      <c r="L49" s="8"/>
      <c r="M49" s="8"/>
      <c r="N49" s="8"/>
      <c r="O49" s="8"/>
    </row>
    <row r="50" spans="1:8" ht="12.75">
      <c r="A50" s="7" t="str">
        <f>'Year 1 Budget'!B50</f>
        <v>Purchased Property Services</v>
      </c>
      <c r="B50" s="9"/>
      <c r="C50" s="9"/>
      <c r="D50" s="9"/>
      <c r="E50" s="9"/>
      <c r="F50" s="9"/>
      <c r="G50" s="9"/>
      <c r="H50" s="9"/>
    </row>
    <row r="51" spans="1:8" ht="12.75">
      <c r="A51" s="15" t="str">
        <f>'Year 1 Budget'!B51</f>
        <v>Fire/Security</v>
      </c>
      <c r="B51" s="9">
        <f>'Year 1 Budget'!F51</f>
        <v>0</v>
      </c>
      <c r="C51" s="9">
        <f aca="true" t="shared" si="1" ref="C51:F54">C141</f>
        <v>0</v>
      </c>
      <c r="D51" s="9">
        <f t="shared" si="1"/>
        <v>0</v>
      </c>
      <c r="E51" s="9">
        <f t="shared" si="1"/>
        <v>0</v>
      </c>
      <c r="F51" s="9">
        <f t="shared" si="1"/>
        <v>0</v>
      </c>
      <c r="G51" s="9"/>
      <c r="H51" s="9"/>
    </row>
    <row r="52" spans="1:8" ht="12.75">
      <c r="A52" s="15" t="str">
        <f>'Year 1 Budget'!B52</f>
        <v>Water/Sewer</v>
      </c>
      <c r="B52" s="9">
        <f>'Year 1 Budget'!F52</f>
        <v>0</v>
      </c>
      <c r="C52" s="9">
        <f t="shared" si="1"/>
        <v>0</v>
      </c>
      <c r="D52" s="9">
        <f t="shared" si="1"/>
        <v>0</v>
      </c>
      <c r="E52" s="9">
        <f t="shared" si="1"/>
        <v>0</v>
      </c>
      <c r="F52" s="9">
        <f t="shared" si="1"/>
        <v>0</v>
      </c>
      <c r="G52" s="9"/>
      <c r="H52" s="9"/>
    </row>
    <row r="53" spans="1:8" ht="12.75">
      <c r="A53" s="15" t="str">
        <f>'Year 1 Budget'!B53</f>
        <v>Snow Removal</v>
      </c>
      <c r="B53" s="9">
        <f>'Year 1 Budget'!F53</f>
        <v>0</v>
      </c>
      <c r="C53" s="9">
        <f t="shared" si="1"/>
        <v>0</v>
      </c>
      <c r="D53" s="9">
        <f t="shared" si="1"/>
        <v>0</v>
      </c>
      <c r="E53" s="9">
        <f t="shared" si="1"/>
        <v>0</v>
      </c>
      <c r="F53" s="9">
        <f t="shared" si="1"/>
        <v>0</v>
      </c>
      <c r="G53" s="9"/>
      <c r="H53" s="9"/>
    </row>
    <row r="54" spans="1:15" ht="12.75">
      <c r="A54" s="15" t="str">
        <f>'Year 1 Budget'!B54</f>
        <v>Custodial</v>
      </c>
      <c r="B54" s="9">
        <f>'Year 1 Budget'!F54</f>
        <v>0</v>
      </c>
      <c r="C54" s="9">
        <f t="shared" si="1"/>
        <v>0</v>
      </c>
      <c r="D54" s="9">
        <f t="shared" si="1"/>
        <v>0</v>
      </c>
      <c r="E54" s="9">
        <f t="shared" si="1"/>
        <v>0</v>
      </c>
      <c r="F54" s="9">
        <f t="shared" si="1"/>
        <v>0</v>
      </c>
      <c r="G54" s="9"/>
      <c r="H54" s="9"/>
      <c r="O54" s="9"/>
    </row>
    <row r="55" spans="1:15" ht="12.75">
      <c r="A55" s="15" t="str">
        <f>'Year 1 Budget'!B55</f>
        <v>Lawn Care</v>
      </c>
      <c r="B55" s="9">
        <f>'Year 1 Budget'!F55</f>
        <v>0</v>
      </c>
      <c r="C55" s="9"/>
      <c r="D55" s="9"/>
      <c r="E55" s="9"/>
      <c r="F55" s="9"/>
      <c r="G55" s="9"/>
      <c r="H55" s="9"/>
      <c r="O55" s="9"/>
    </row>
    <row r="56" spans="1:15" ht="12.75">
      <c r="A56" s="15" t="str">
        <f>'Year 1 Budget'!B56</f>
        <v>Rental of Land and Buildings</v>
      </c>
      <c r="B56" s="9">
        <f>'Year 1 Budget'!F56</f>
        <v>0</v>
      </c>
      <c r="C56" s="9">
        <f>B56</f>
        <v>0</v>
      </c>
      <c r="D56" s="9">
        <f>C56</f>
        <v>0</v>
      </c>
      <c r="E56" s="9">
        <v>0</v>
      </c>
      <c r="F56" s="9">
        <v>0</v>
      </c>
      <c r="G56" s="9"/>
      <c r="H56" s="9" t="s">
        <v>224</v>
      </c>
      <c r="O56" s="9"/>
    </row>
    <row r="57" spans="1:15" ht="12.75">
      <c r="A57" s="15" t="str">
        <f>'Year 1 Budget'!B57</f>
        <v>Rental of Equipment</v>
      </c>
      <c r="B57" s="9">
        <f>'Year 1 Budget'!F57</f>
        <v>0</v>
      </c>
      <c r="C57" s="9">
        <f>C105*C150</f>
        <v>0</v>
      </c>
      <c r="D57" s="9">
        <f>D105*D150</f>
        <v>0</v>
      </c>
      <c r="E57" s="9">
        <f>E105*E150</f>
        <v>0</v>
      </c>
      <c r="F57" s="9">
        <f>F105*F150</f>
        <v>0</v>
      </c>
      <c r="G57" s="9"/>
      <c r="H57" s="9"/>
      <c r="O57" s="9"/>
    </row>
    <row r="58" spans="1:15" ht="12.75">
      <c r="A58" s="15" t="s">
        <v>251</v>
      </c>
      <c r="B58" s="9">
        <v>0</v>
      </c>
      <c r="C58" s="9">
        <v>0</v>
      </c>
      <c r="D58" s="9">
        <v>0</v>
      </c>
      <c r="E58" s="9">
        <f>D58*1.1</f>
        <v>0</v>
      </c>
      <c r="F58" s="9">
        <f>E58*1.1</f>
        <v>0</v>
      </c>
      <c r="G58" s="9"/>
      <c r="H58" s="9" t="s">
        <v>261</v>
      </c>
      <c r="O58" s="9"/>
    </row>
    <row r="59" spans="1:15" s="2" customFormat="1" ht="12.75">
      <c r="A59" s="7" t="str">
        <f>'Year 1 Budget'!B58</f>
        <v>Total Purchased Property Services</v>
      </c>
      <c r="B59" s="8">
        <f>SUM(B51:B57)</f>
        <v>0</v>
      </c>
      <c r="C59" s="8">
        <f>SUM(C51:C57)</f>
        <v>0</v>
      </c>
      <c r="D59" s="8">
        <f>SUM(D51:D57)</f>
        <v>0</v>
      </c>
      <c r="E59" s="8">
        <f>SUM(E51:E57)</f>
        <v>0</v>
      </c>
      <c r="F59" s="8">
        <f>SUM(F51:F57)</f>
        <v>0</v>
      </c>
      <c r="G59" s="8"/>
      <c r="H59" s="8"/>
      <c r="I59" s="5"/>
      <c r="J59" s="5"/>
      <c r="K59" s="5"/>
      <c r="L59" s="5"/>
      <c r="M59" s="5"/>
      <c r="N59" s="5"/>
      <c r="O59" s="8"/>
    </row>
    <row r="60" spans="1:15" ht="12.75">
      <c r="A60" s="14" t="str">
        <f>'Year 1 Budget'!B60</f>
        <v>Other Purchased Services</v>
      </c>
      <c r="B60" s="9"/>
      <c r="C60" s="9"/>
      <c r="D60" s="9"/>
      <c r="E60" s="9"/>
      <c r="F60" s="9"/>
      <c r="G60" s="9"/>
      <c r="H60" s="9"/>
      <c r="O60" s="9"/>
    </row>
    <row r="61" spans="1:15" ht="12.75">
      <c r="A61" s="15" t="str">
        <f>'Year 1 Budget'!B61</f>
        <v>Contracted Field Trips</v>
      </c>
      <c r="B61" s="9">
        <f>'Year 1 Budget'!F61</f>
        <v>0</v>
      </c>
      <c r="C61" s="9">
        <f>C151*C105</f>
        <v>0</v>
      </c>
      <c r="D61" s="9">
        <f>D151*D105</f>
        <v>0</v>
      </c>
      <c r="E61" s="9">
        <f>E151*E105</f>
        <v>0</v>
      </c>
      <c r="F61" s="9">
        <f>F151*F105</f>
        <v>0</v>
      </c>
      <c r="G61" s="9"/>
      <c r="H61" s="9"/>
      <c r="O61" s="9"/>
    </row>
    <row r="62" spans="1:15" ht="12.75">
      <c r="A62" s="15" t="str">
        <f>'Year 1 Budget'!B62</f>
        <v>Liability Insurance</v>
      </c>
      <c r="B62" s="9"/>
      <c r="C62" s="9"/>
      <c r="D62" s="9"/>
      <c r="E62" s="9"/>
      <c r="F62" s="9"/>
      <c r="G62" s="9"/>
      <c r="H62" s="9"/>
      <c r="O62" s="9"/>
    </row>
    <row r="63" spans="1:15" ht="12.75">
      <c r="A63" s="15" t="str">
        <f>'Year 1 Budget'!B63</f>
        <v>Telephone</v>
      </c>
      <c r="B63" s="9">
        <f>'Year 1 Budget'!F63</f>
        <v>0</v>
      </c>
      <c r="C63" s="9">
        <f aca="true" t="shared" si="2" ref="C63:F64">C153</f>
        <v>0</v>
      </c>
      <c r="D63" s="9">
        <f t="shared" si="2"/>
        <v>0</v>
      </c>
      <c r="E63" s="9">
        <f t="shared" si="2"/>
        <v>0</v>
      </c>
      <c r="F63" s="9">
        <f t="shared" si="2"/>
        <v>0</v>
      </c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15" t="str">
        <f>'Year 1 Budget'!B64</f>
        <v>T-1 or other DSL</v>
      </c>
      <c r="B64" s="9">
        <f>'Year 1 Budget'!F64</f>
        <v>0</v>
      </c>
      <c r="C64" s="9">
        <f t="shared" si="2"/>
        <v>0</v>
      </c>
      <c r="D64" s="9">
        <f t="shared" si="2"/>
        <v>0</v>
      </c>
      <c r="E64" s="9">
        <f t="shared" si="2"/>
        <v>0</v>
      </c>
      <c r="F64" s="9">
        <f t="shared" si="2"/>
        <v>0</v>
      </c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15" t="str">
        <f>'Year 1 Budget'!B65</f>
        <v>Postage and Delivery</v>
      </c>
      <c r="B65" s="9">
        <f>'Year 1 Budget'!F65</f>
        <v>0</v>
      </c>
      <c r="C65" s="9">
        <f>C105*C155</f>
        <v>0</v>
      </c>
      <c r="D65" s="9">
        <f>D105*D155</f>
        <v>0</v>
      </c>
      <c r="E65" s="9">
        <f>E105*E155</f>
        <v>0</v>
      </c>
      <c r="F65" s="9">
        <f>F105*F155</f>
        <v>0</v>
      </c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15" t="str">
        <f>'Year 1 Budget'!B66</f>
        <v>Advertising</v>
      </c>
      <c r="B66" s="9">
        <f>'Year 1 Budget'!F66</f>
        <v>0</v>
      </c>
      <c r="C66" s="9">
        <f>C156</f>
        <v>0</v>
      </c>
      <c r="D66" s="9">
        <v>0</v>
      </c>
      <c r="E66" s="9">
        <v>0</v>
      </c>
      <c r="F66" s="9">
        <v>0</v>
      </c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15" t="str">
        <f>'Year 1 Budget'!B67</f>
        <v>Printing and Reproduction</v>
      </c>
      <c r="B67" s="9">
        <f>'Year 1 Budget'!F67</f>
        <v>0</v>
      </c>
      <c r="C67" s="9">
        <f>C105*C157</f>
        <v>0</v>
      </c>
      <c r="D67" s="9">
        <f>D105*D157</f>
        <v>0</v>
      </c>
      <c r="E67" s="9">
        <f>E105*E157</f>
        <v>0</v>
      </c>
      <c r="F67" s="9">
        <f>F105*F157</f>
        <v>0</v>
      </c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15" t="str">
        <f>'Year 1 Budget'!B68</f>
        <v>Tuition</v>
      </c>
      <c r="B68" s="9">
        <f>'Year 1 Budget'!F68</f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15" t="str">
        <f>'Year 1 Budget'!B69</f>
        <v>Travel Registration and Entry</v>
      </c>
      <c r="B69" s="9">
        <f>'Year 1 Budget'!F69</f>
        <v>0</v>
      </c>
      <c r="C69" s="9">
        <f>C159*C121</f>
        <v>0</v>
      </c>
      <c r="D69" s="9">
        <f>D159*D121</f>
        <v>0</v>
      </c>
      <c r="E69" s="9">
        <f>E159*E121</f>
        <v>0</v>
      </c>
      <c r="F69" s="9">
        <f>F159*F121</f>
        <v>0</v>
      </c>
      <c r="G69" s="9"/>
      <c r="H69" s="9"/>
      <c r="I69" s="9"/>
      <c r="J69" s="9"/>
      <c r="K69" s="9"/>
      <c r="L69" s="9"/>
      <c r="M69" s="9"/>
      <c r="N69" s="9"/>
      <c r="O69" s="9"/>
    </row>
    <row r="70" spans="1:15" s="2" customFormat="1" ht="12.75">
      <c r="A70" s="7" t="str">
        <f>'Year 1 Budget'!B70</f>
        <v>Total Other Purchased Services</v>
      </c>
      <c r="B70" s="8">
        <f>SUM(B61:B69)</f>
        <v>0</v>
      </c>
      <c r="C70" s="8">
        <f>SUM(C63:C69)</f>
        <v>0</v>
      </c>
      <c r="D70" s="8">
        <f>SUM(D63:D69)</f>
        <v>0</v>
      </c>
      <c r="E70" s="8">
        <f>SUM(E63:E69)</f>
        <v>0</v>
      </c>
      <c r="F70" s="8">
        <f>SUM(F63:F69)</f>
        <v>0</v>
      </c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14" t="str">
        <f>'Year 1 Budget'!B72</f>
        <v>Supplies and Materials 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15" t="str">
        <f>'Year 1 Budget'!B73</f>
        <v>Educational Supplies</v>
      </c>
      <c r="B72" s="9">
        <f>'Year 1 Budget'!F73</f>
        <v>0</v>
      </c>
      <c r="C72" s="9">
        <f>C105*C160</f>
        <v>0</v>
      </c>
      <c r="D72" s="9">
        <f>D105*D160</f>
        <v>0</v>
      </c>
      <c r="E72" s="9">
        <f>E105*E160</f>
        <v>0</v>
      </c>
      <c r="F72" s="9">
        <f>F105*F160</f>
        <v>0</v>
      </c>
      <c r="G72" s="9"/>
      <c r="H72" s="9" t="s">
        <v>224</v>
      </c>
      <c r="I72" s="9"/>
      <c r="J72" s="9"/>
      <c r="K72" s="9"/>
      <c r="L72" s="9"/>
      <c r="M72" s="9"/>
      <c r="N72" s="9"/>
      <c r="O72" s="9"/>
    </row>
    <row r="73" spans="1:15" s="70" customFormat="1" ht="12.75">
      <c r="A73" s="134" t="str">
        <f>'Year 1 Budget'!B74</f>
        <v>Office Supplies</v>
      </c>
      <c r="B73" s="99">
        <f>'Year 1 Budget'!F74</f>
        <v>0</v>
      </c>
      <c r="C73" s="99">
        <f>C161</f>
        <v>0</v>
      </c>
      <c r="D73" s="99">
        <f>D161</f>
        <v>0</v>
      </c>
      <c r="E73" s="99">
        <f>E161</f>
        <v>0</v>
      </c>
      <c r="F73" s="99">
        <f>F161</f>
        <v>0</v>
      </c>
      <c r="G73" s="99"/>
      <c r="H73" s="99"/>
      <c r="I73" s="129"/>
      <c r="J73" s="129"/>
      <c r="K73" s="129"/>
      <c r="L73" s="129"/>
      <c r="M73" s="129"/>
      <c r="N73" s="129"/>
      <c r="O73" s="129"/>
    </row>
    <row r="74" spans="1:15" s="70" customFormat="1" ht="12.75">
      <c r="A74" s="134" t="str">
        <f>'Year 1 Budget'!B75</f>
        <v>Natural Gas</v>
      </c>
      <c r="B74" s="99">
        <f>'Year 1 Budget'!F75</f>
        <v>0</v>
      </c>
      <c r="C74" s="99">
        <f>C145*C162</f>
        <v>0</v>
      </c>
      <c r="D74" s="99">
        <f>D145*D162</f>
        <v>0</v>
      </c>
      <c r="E74" s="99">
        <f>E145*E162</f>
        <v>0</v>
      </c>
      <c r="F74" s="99">
        <f>F145*F162</f>
        <v>0</v>
      </c>
      <c r="G74" s="99"/>
      <c r="H74" s="99" t="s">
        <v>280</v>
      </c>
      <c r="I74" s="99"/>
      <c r="J74" s="99"/>
      <c r="K74" s="99"/>
      <c r="L74" s="99"/>
      <c r="M74" s="99"/>
      <c r="N74" s="99"/>
      <c r="O74" s="99"/>
    </row>
    <row r="75" spans="1:15" ht="12.75">
      <c r="A75" s="15" t="str">
        <f>'Year 1 Budget'!B76</f>
        <v>Electricity</v>
      </c>
      <c r="B75" s="9">
        <f>'Year 1 Budget'!F76</f>
        <v>0</v>
      </c>
      <c r="C75" s="9">
        <f>C145*C163</f>
        <v>0</v>
      </c>
      <c r="D75" s="9">
        <f>D145*D163</f>
        <v>0</v>
      </c>
      <c r="E75" s="9">
        <f>E145*E163</f>
        <v>0</v>
      </c>
      <c r="F75" s="9">
        <f>F145*F163</f>
        <v>0</v>
      </c>
      <c r="G75" s="9"/>
      <c r="H75" s="9" t="s">
        <v>279</v>
      </c>
      <c r="I75" s="9"/>
      <c r="J75" s="9"/>
      <c r="K75" s="9"/>
      <c r="L75" s="9"/>
      <c r="M75" s="9"/>
      <c r="N75" s="9"/>
      <c r="O75" s="9"/>
    </row>
    <row r="76" spans="1:15" ht="12.75">
      <c r="A76" s="15" t="str">
        <f>'Year 1 Budget'!B77</f>
        <v>Food</v>
      </c>
      <c r="B76" s="9">
        <f>'Year 1 Budget'!F77</f>
        <v>0</v>
      </c>
      <c r="C76" s="9">
        <f>C105*C164</f>
        <v>0</v>
      </c>
      <c r="D76" s="9">
        <f>D105*D164</f>
        <v>0</v>
      </c>
      <c r="E76" s="9">
        <f>E105*E164</f>
        <v>0</v>
      </c>
      <c r="F76" s="9">
        <f>F105*F164</f>
        <v>0</v>
      </c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15" t="str">
        <f>'Year 1 Budget'!B78</f>
        <v>Books and Periodicals</v>
      </c>
      <c r="B77" s="9">
        <f>'Year 1 Budget'!F78</f>
        <v>0</v>
      </c>
      <c r="C77" s="9">
        <v>0</v>
      </c>
      <c r="D77" s="9">
        <v>0</v>
      </c>
      <c r="E77" s="9">
        <v>0</v>
      </c>
      <c r="F77" s="9">
        <f>F106*F165</f>
        <v>0</v>
      </c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15" t="str">
        <f>'Year 1 Budget'!B79</f>
        <v>Foreign Language Teacher Training Costs</v>
      </c>
      <c r="B78" s="9">
        <f>'Year 1 Budget'!F79</f>
        <v>0</v>
      </c>
      <c r="C78" s="9">
        <v>0</v>
      </c>
      <c r="D78" s="9">
        <v>0</v>
      </c>
      <c r="E78" s="9">
        <v>0</v>
      </c>
      <c r="F78" s="9">
        <v>0</v>
      </c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15" t="str">
        <f>'Year 1 Budget'!B80</f>
        <v>Software</v>
      </c>
      <c r="B79" s="9">
        <f>'Year 1 Budget'!F80</f>
        <v>0</v>
      </c>
      <c r="C79" s="9">
        <v>0</v>
      </c>
      <c r="D79" s="9">
        <v>0</v>
      </c>
      <c r="E79" s="9">
        <v>0</v>
      </c>
      <c r="F79" s="9">
        <v>0</v>
      </c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7" t="str">
        <f>'Year 1 Budget'!B81</f>
        <v>Total Materials and Supplies</v>
      </c>
      <c r="B80" s="8">
        <f>SUM(B72:B79)</f>
        <v>0</v>
      </c>
      <c r="C80" s="8">
        <v>0</v>
      </c>
      <c r="D80" s="8">
        <v>0</v>
      </c>
      <c r="E80" s="8">
        <v>0</v>
      </c>
      <c r="F80" s="9">
        <f>F109*F168</f>
        <v>0</v>
      </c>
      <c r="G80" s="8"/>
      <c r="H80" s="9"/>
      <c r="I80" s="9"/>
      <c r="J80" s="9"/>
      <c r="K80" s="9"/>
      <c r="L80" s="9"/>
      <c r="M80" s="9"/>
      <c r="N80" s="9"/>
      <c r="O80" s="9"/>
    </row>
    <row r="81" spans="1:15" ht="12.75">
      <c r="A81" s="14" t="str">
        <f>'Year 1 Budget'!B83</f>
        <v>Property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6" t="str">
        <f>'Year 1 Budget'!B84</f>
        <v>Technology</v>
      </c>
      <c r="B82" s="9">
        <f>'Year 1 Budget'!F84</f>
        <v>0</v>
      </c>
      <c r="C82" s="9">
        <f>'5 year Projections'!M121</f>
        <v>0</v>
      </c>
      <c r="D82" s="9">
        <v>0</v>
      </c>
      <c r="E82" s="9">
        <v>0</v>
      </c>
      <c r="F82" s="9">
        <v>0</v>
      </c>
      <c r="G82" s="9"/>
      <c r="H82" s="9"/>
      <c r="I82" s="9"/>
      <c r="J82" s="9"/>
      <c r="K82" s="9"/>
      <c r="L82" s="9"/>
      <c r="M82" s="9"/>
      <c r="N82" s="9"/>
      <c r="O82" s="9"/>
    </row>
    <row r="83" spans="1:8" ht="12.75">
      <c r="A83" s="6" t="str">
        <f>'Year 1 Budget'!B85</f>
        <v>Fixtures and Furniture Classroom</v>
      </c>
      <c r="B83" s="9">
        <f>'Year 1 Budget'!F85</f>
        <v>0</v>
      </c>
      <c r="C83" s="9">
        <v>0</v>
      </c>
      <c r="D83" s="9">
        <v>0</v>
      </c>
      <c r="E83" s="9">
        <v>0</v>
      </c>
      <c r="F83" s="9">
        <v>0</v>
      </c>
      <c r="G83" s="9"/>
      <c r="H83" s="9"/>
    </row>
    <row r="84" spans="1:15" ht="12.75">
      <c r="A84" s="6" t="str">
        <f>'Year 1 Budget'!B86</f>
        <v>Fixtures and Furniture Office</v>
      </c>
      <c r="B84" s="9">
        <f>'Year 1 Budget'!F86</f>
        <v>0</v>
      </c>
      <c r="C84" s="9">
        <v>0</v>
      </c>
      <c r="D84" s="9">
        <v>0</v>
      </c>
      <c r="E84" s="9">
        <v>0</v>
      </c>
      <c r="F84" s="9">
        <v>0</v>
      </c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6" t="str">
        <f>'Year 1 Budget'!B87</f>
        <v>Non-Capital Equipment</v>
      </c>
      <c r="B85" s="9">
        <f>'Year 1 Budget'!F87</f>
        <v>0</v>
      </c>
      <c r="C85" s="9">
        <f>C171</f>
        <v>0</v>
      </c>
      <c r="D85" s="9">
        <f>D171</f>
        <v>0</v>
      </c>
      <c r="E85" s="9">
        <f>E171</f>
        <v>0</v>
      </c>
      <c r="F85" s="9">
        <f>F171</f>
        <v>0</v>
      </c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7" t="str">
        <f>'Year 1 Budget'!B88</f>
        <v>Total Property</v>
      </c>
      <c r="B86" s="8">
        <f>SUM(B82:B85)</f>
        <v>0</v>
      </c>
      <c r="C86" s="8">
        <f>SUM(C82:C85)</f>
        <v>0</v>
      </c>
      <c r="D86" s="8">
        <f>SUM(D82:D85)</f>
        <v>0</v>
      </c>
      <c r="E86" s="8">
        <f>SUM(E82:E85)</f>
        <v>0</v>
      </c>
      <c r="F86" s="8">
        <f>SUM(F82:F85)</f>
        <v>0</v>
      </c>
      <c r="G86" s="8"/>
      <c r="H86" s="9"/>
      <c r="I86" s="9"/>
      <c r="J86" s="9"/>
      <c r="K86" s="9"/>
      <c r="L86" s="9"/>
      <c r="M86" s="9"/>
      <c r="N86" s="9"/>
      <c r="O86" s="9"/>
    </row>
    <row r="87" spans="1:15" ht="12.75">
      <c r="A87" s="14" t="str">
        <f>'Year 1 Budget'!B90</f>
        <v>Other Objects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6" t="str">
        <f>'Year 1 Budget'!B91</f>
        <v>Dues, Fees and Subscriptions</v>
      </c>
      <c r="B88" s="9">
        <f>'Year 1 Budget'!F91</f>
        <v>0</v>
      </c>
      <c r="C88" s="9">
        <f>C172</f>
        <v>0</v>
      </c>
      <c r="D88" s="9">
        <f>D172</f>
        <v>0</v>
      </c>
      <c r="E88" s="9">
        <f>E172</f>
        <v>0</v>
      </c>
      <c r="F88" s="9">
        <f>F172</f>
        <v>0</v>
      </c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6" t="str">
        <f>'Year 1 Budget'!B92</f>
        <v>Contingency (for budget only)</v>
      </c>
      <c r="B89" s="9">
        <f>'Year 1 Budget'!F92</f>
        <v>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8" ht="12.75">
      <c r="A90" s="7" t="str">
        <f>'Year 1 Budget'!B93</f>
        <v>Total Other Objects</v>
      </c>
      <c r="B90" s="8">
        <f>SUM(B88:B89)</f>
        <v>0</v>
      </c>
      <c r="C90" s="8">
        <f>SUM(C88:C89)</f>
        <v>0</v>
      </c>
      <c r="D90" s="8">
        <f>SUM(D88:D89)</f>
        <v>0</v>
      </c>
      <c r="E90" s="8">
        <f>SUM(E88:E89)</f>
        <v>0</v>
      </c>
      <c r="F90" s="8">
        <f>SUM(F88:F89)</f>
        <v>0</v>
      </c>
      <c r="G90" s="8"/>
      <c r="H90" s="9"/>
    </row>
    <row r="91" spans="1:15" ht="12.75">
      <c r="A91" s="6" t="s">
        <v>239</v>
      </c>
      <c r="B91" s="9">
        <f>B39+B49+B59+B70+B80+B86+B90</f>
        <v>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7" t="str">
        <f>'Year 1 Budget'!B95</f>
        <v>Total Expenses</v>
      </c>
      <c r="B92" s="8">
        <f>'Year 1 Budget'!F95</f>
        <v>0</v>
      </c>
      <c r="C92" s="9">
        <f>C39+C49+C59+C70+C80+C86+C90</f>
        <v>0</v>
      </c>
      <c r="D92" s="9">
        <f>D39+D49+D59+D70+D80+D86+D90</f>
        <v>0</v>
      </c>
      <c r="E92" s="9">
        <f>E39+E49+E59+E70+E80+E86+E90</f>
        <v>0</v>
      </c>
      <c r="F92" s="9">
        <f>F39+F49+F59+F70+F80+F86+F90</f>
        <v>0</v>
      </c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6" t="s">
        <v>239</v>
      </c>
      <c r="B93" s="9">
        <f>B21-B91</f>
        <v>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7" t="str">
        <f>'Year 1 Budget'!B97</f>
        <v>Net Income</v>
      </c>
      <c r="B94" s="119">
        <f>'Year 1 Budget'!F97</f>
        <v>0</v>
      </c>
      <c r="C94" s="119">
        <f>C21-C92</f>
        <v>0</v>
      </c>
      <c r="D94" s="119">
        <f>D21-D92</f>
        <v>0</v>
      </c>
      <c r="E94" s="119">
        <f>E21-E92</f>
        <v>0</v>
      </c>
      <c r="F94" s="119">
        <f>F21-F92</f>
        <v>0</v>
      </c>
      <c r="G94" s="144"/>
      <c r="H94" s="9"/>
      <c r="I94" s="9"/>
      <c r="J94" s="9"/>
      <c r="K94" s="9"/>
      <c r="L94" s="9"/>
      <c r="M94" s="9"/>
      <c r="N94" s="9"/>
      <c r="O94" s="9"/>
    </row>
    <row r="95" spans="1:15" ht="12.75">
      <c r="A95" s="6" t="str">
        <f>'Year 1 Budget'!B98</f>
        <v>TABOR RESERVE</v>
      </c>
      <c r="B95" s="120">
        <f>'Year 1 Budget'!C98</f>
        <v>0</v>
      </c>
      <c r="C95" s="120">
        <f>C21*0.03-B95</f>
        <v>0</v>
      </c>
      <c r="D95" s="120">
        <f>D21*0.03-B95-C95</f>
        <v>0</v>
      </c>
      <c r="E95" s="120">
        <f>E21*0.03-B95-C95-D95</f>
        <v>0</v>
      </c>
      <c r="F95" s="120">
        <f>F21*0.03-C95-D95-E95-B95</f>
        <v>0</v>
      </c>
      <c r="G95" s="145"/>
      <c r="H95" s="9"/>
      <c r="I95" s="9"/>
      <c r="J95" s="9"/>
      <c r="K95" s="9"/>
      <c r="L95" s="9"/>
      <c r="M95" s="9"/>
      <c r="N95" s="9"/>
      <c r="O95" s="9"/>
    </row>
    <row r="96" spans="1:15" ht="12.75">
      <c r="A96" s="6"/>
      <c r="B96" s="120"/>
      <c r="C96" s="120"/>
      <c r="D96" s="120"/>
      <c r="E96" s="120"/>
      <c r="F96" s="120"/>
      <c r="G96" s="145"/>
      <c r="H96" s="9"/>
      <c r="I96" s="9"/>
      <c r="J96" s="9"/>
      <c r="K96" s="9"/>
      <c r="L96" s="9"/>
      <c r="M96" s="9"/>
      <c r="N96" s="9"/>
      <c r="O96" s="9"/>
    </row>
    <row r="97" spans="1:15" ht="12.75">
      <c r="A97" s="7" t="s">
        <v>178</v>
      </c>
      <c r="B97" s="119">
        <f>'Year 1 Budget'!C99</f>
        <v>0</v>
      </c>
      <c r="C97" s="119">
        <f>C94-C95</f>
        <v>0</v>
      </c>
      <c r="D97" s="119">
        <f>D94-D95</f>
        <v>0</v>
      </c>
      <c r="E97" s="119">
        <f>E94-E95</f>
        <v>0</v>
      </c>
      <c r="F97" s="119">
        <f>F94-F95</f>
        <v>0</v>
      </c>
      <c r="G97" s="144"/>
      <c r="H97" s="9"/>
      <c r="I97" s="9"/>
      <c r="J97" s="9"/>
      <c r="K97" s="9"/>
      <c r="L97" s="9"/>
      <c r="M97" s="9"/>
      <c r="N97" s="9"/>
      <c r="O97" s="9"/>
    </row>
    <row r="98" spans="1:15" ht="12.75">
      <c r="A98" s="7" t="s">
        <v>179</v>
      </c>
      <c r="B98" s="119"/>
      <c r="C98" s="119">
        <f>B97+C97</f>
        <v>0</v>
      </c>
      <c r="D98" s="119">
        <f>C98+D97</f>
        <v>0</v>
      </c>
      <c r="E98" s="119">
        <f>D98+E97</f>
        <v>0</v>
      </c>
      <c r="F98" s="119">
        <f>E98+F97</f>
        <v>0</v>
      </c>
      <c r="G98" s="144"/>
      <c r="H98" s="9"/>
      <c r="I98" s="9"/>
      <c r="J98" s="9"/>
      <c r="K98" s="9"/>
      <c r="L98" s="9"/>
      <c r="M98" s="9"/>
      <c r="N98" s="9"/>
      <c r="O98" s="9"/>
    </row>
    <row r="99" spans="1:15" ht="12.75">
      <c r="A99" s="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3" t="str">
        <f>'FY  budget assumptions'!B3</f>
        <v># Home  Schoolers</v>
      </c>
      <c r="B100" s="9">
        <f>'FY  budget assumptions'!C3</f>
        <v>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3" t="str">
        <f>'FY  budget assumptions'!B4</f>
        <v>FTE 1-12</v>
      </c>
      <c r="B101" s="9">
        <f>'FY  budget assumptions'!C4</f>
        <v>0</v>
      </c>
      <c r="C101" s="9">
        <f>'5 year Student and Salaries'!K52</f>
        <v>0</v>
      </c>
      <c r="D101" s="9">
        <f>'5 year Student and Salaries'!P52</f>
        <v>0</v>
      </c>
      <c r="E101" s="9">
        <f>'5 year Student and Salaries'!U52</f>
        <v>0</v>
      </c>
      <c r="F101" s="9">
        <f>'5 year Student and Salaries'!Z52</f>
        <v>0</v>
      </c>
      <c r="G101" s="9"/>
      <c r="H101" s="9" t="s">
        <v>241</v>
      </c>
      <c r="I101" s="9"/>
      <c r="J101" s="9"/>
      <c r="K101" s="9"/>
      <c r="L101" s="9"/>
      <c r="M101" s="9"/>
      <c r="N101" s="9"/>
      <c r="O101" s="9"/>
    </row>
    <row r="102" spans="1:15" s="1" customFormat="1" ht="12.75">
      <c r="A102" s="3" t="str">
        <f>'FY  budget assumptions'!B5</f>
        <v># of Kindergarten </v>
      </c>
      <c r="B102" s="9">
        <f>'FY  budget assumptions'!C5</f>
        <v>0</v>
      </c>
      <c r="C102" s="9">
        <f>'5 year Student and Salaries'!K51</f>
        <v>0</v>
      </c>
      <c r="D102" s="9">
        <f>'5 year Student and Salaries'!P51</f>
        <v>0</v>
      </c>
      <c r="E102" s="9">
        <f>'5 year Student and Salaries'!U51</f>
        <v>0</v>
      </c>
      <c r="F102" s="9">
        <f>'5 year Student and Salaries'!Z51</f>
        <v>0</v>
      </c>
      <c r="G102" s="9"/>
      <c r="H102" s="9" t="s">
        <v>241</v>
      </c>
      <c r="I102" s="9"/>
      <c r="J102" s="9"/>
      <c r="K102" s="9"/>
      <c r="L102" s="9"/>
      <c r="M102" s="9"/>
      <c r="N102" s="9"/>
      <c r="O102" s="9"/>
    </row>
    <row r="103" spans="1:15" s="1" customFormat="1" ht="12.75">
      <c r="A103" s="3" t="str">
        <f>'FY  budget assumptions'!B6</f>
        <v>Full Time Kindergarten</v>
      </c>
      <c r="B103" s="9">
        <f>'FY  budget assumptions'!C6</f>
        <v>0</v>
      </c>
      <c r="C103" s="9">
        <v>0</v>
      </c>
      <c r="D103" s="9">
        <v>0</v>
      </c>
      <c r="E103" s="9">
        <f>D103</f>
        <v>0</v>
      </c>
      <c r="F103" s="9">
        <f>E103</f>
        <v>0</v>
      </c>
      <c r="G103" s="9"/>
      <c r="H103" s="9" t="s">
        <v>241</v>
      </c>
      <c r="I103" s="9"/>
      <c r="J103" s="9"/>
      <c r="K103" s="9"/>
      <c r="L103" s="9"/>
      <c r="M103" s="9"/>
      <c r="N103" s="9"/>
      <c r="O103" s="9"/>
    </row>
    <row r="104" spans="1:15" s="1" customFormat="1" ht="12.75">
      <c r="A104" s="3" t="str">
        <f>'FY  budget assumptions'!B7</f>
        <v>Total Bodies</v>
      </c>
      <c r="B104" s="9">
        <f>'FY  budget assumptions'!C7</f>
        <v>0</v>
      </c>
      <c r="C104" s="9">
        <f>C100+C101+C102</f>
        <v>0</v>
      </c>
      <c r="D104" s="9">
        <f>D100+D101+D102</f>
        <v>0</v>
      </c>
      <c r="E104" s="9">
        <f>E100+E101+E102</f>
        <v>0</v>
      </c>
      <c r="F104" s="9">
        <f>F100+F101+F102</f>
        <v>0</v>
      </c>
      <c r="G104" s="9"/>
      <c r="H104" s="9" t="s">
        <v>241</v>
      </c>
      <c r="I104" s="9"/>
      <c r="J104" s="9"/>
      <c r="K104" s="9"/>
      <c r="L104" s="9"/>
      <c r="M104" s="9"/>
      <c r="N104" s="9"/>
      <c r="O104" s="9"/>
    </row>
    <row r="105" spans="1:15" s="130" customFormat="1" ht="12.75">
      <c r="A105" s="129" t="str">
        <f>'FY  budget assumptions'!B8</f>
        <v>Total FTE's</v>
      </c>
      <c r="B105" s="99">
        <f>'FY  budget assumptions'!C8</f>
        <v>0</v>
      </c>
      <c r="C105" s="99">
        <f>'5 year Student and Salaries'!K54</f>
        <v>0</v>
      </c>
      <c r="D105" s="99">
        <f>'5 year Student and Salaries'!P54</f>
        <v>0</v>
      </c>
      <c r="E105" s="99">
        <f>'5 year Student and Salaries'!U54</f>
        <v>0</v>
      </c>
      <c r="F105" s="99">
        <f>'5 year Student and Salaries'!Z54</f>
        <v>0</v>
      </c>
      <c r="G105" s="99"/>
      <c r="H105" s="99" t="s">
        <v>241</v>
      </c>
      <c r="I105" s="99"/>
      <c r="J105" s="99"/>
      <c r="K105" s="99"/>
      <c r="L105" s="99"/>
      <c r="M105" s="99"/>
      <c r="N105" s="99"/>
      <c r="O105" s="99"/>
    </row>
    <row r="106" spans="1:15" s="1" customFormat="1" ht="12.75">
      <c r="A106" s="3" t="str">
        <f>'FY  budget assumptions'!B9</f>
        <v>Home School Income</v>
      </c>
      <c r="B106" s="9">
        <f>'FY  budget assumptions'!C9</f>
        <v>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s="1" customFormat="1" ht="12.75">
      <c r="A107" s="3" t="str">
        <f>'FY  budget assumptions'!B10</f>
        <v>PPR</v>
      </c>
      <c r="B107" s="9">
        <v>7000</v>
      </c>
      <c r="C107" s="9">
        <v>7100</v>
      </c>
      <c r="D107" s="9">
        <v>7200</v>
      </c>
      <c r="E107" s="9">
        <v>7300</v>
      </c>
      <c r="F107" s="9">
        <v>7500</v>
      </c>
      <c r="G107" s="9"/>
      <c r="H107" s="9" t="s">
        <v>324</v>
      </c>
      <c r="I107" s="9"/>
      <c r="J107" s="9"/>
      <c r="K107" s="9"/>
      <c r="L107" s="9"/>
      <c r="M107" s="9"/>
      <c r="N107" s="9"/>
      <c r="O107" s="9"/>
    </row>
    <row r="108" spans="1:15" s="1" customFormat="1" ht="12.75">
      <c r="A108" s="3" t="s">
        <v>264</v>
      </c>
      <c r="B108" s="102"/>
      <c r="C108" s="103">
        <f>1-(B107/C107)</f>
        <v>0.014084507042253502</v>
      </c>
      <c r="D108" s="103">
        <f>1-(C107/D107)</f>
        <v>0.01388888888888884</v>
      </c>
      <c r="E108" s="103">
        <f>1-(D107/E107)</f>
        <v>0.013698630136986356</v>
      </c>
      <c r="F108" s="103">
        <f>1-(E107/F107)</f>
        <v>0.026666666666666616</v>
      </c>
      <c r="G108" s="103"/>
      <c r="H108" s="9" t="s">
        <v>265</v>
      </c>
      <c r="I108" s="9"/>
      <c r="J108" s="9"/>
      <c r="K108" s="9"/>
      <c r="L108" s="9"/>
      <c r="M108" s="9"/>
      <c r="N108" s="9"/>
      <c r="O108" s="9"/>
    </row>
    <row r="109" spans="1:15" s="1" customFormat="1" ht="12.75">
      <c r="A109" s="3" t="str">
        <f>'FY  budget assumptions'!B11</f>
        <v>Kintergaten Fees</v>
      </c>
      <c r="B109" s="9">
        <f>'FY  budget assumptions'!C11</f>
        <v>0</v>
      </c>
      <c r="C109" s="9">
        <f>B109*1.03</f>
        <v>0</v>
      </c>
      <c r="D109" s="9">
        <f>C109*1.03</f>
        <v>0</v>
      </c>
      <c r="E109" s="9">
        <f>D109*1.03</f>
        <v>0</v>
      </c>
      <c r="F109" s="9">
        <f>E109*1.03</f>
        <v>0</v>
      </c>
      <c r="G109" s="9"/>
      <c r="H109" s="9" t="s">
        <v>176</v>
      </c>
      <c r="I109" s="9"/>
      <c r="J109" s="9"/>
      <c r="K109" s="9"/>
      <c r="L109" s="9"/>
      <c r="M109" s="9"/>
      <c r="N109" s="9"/>
      <c r="O109" s="9"/>
    </row>
    <row r="110" spans="1:15" s="1" customFormat="1" ht="12.75">
      <c r="A110" s="3" t="str">
        <f>'FY  budget assumptions'!B12</f>
        <v>Capital Constuction</v>
      </c>
      <c r="B110" s="9">
        <f>'FY  budget assumptions'!C12</f>
        <v>0</v>
      </c>
      <c r="C110" s="9">
        <v>0</v>
      </c>
      <c r="D110" s="9">
        <v>0</v>
      </c>
      <c r="E110" s="9">
        <v>0</v>
      </c>
      <c r="F110" s="9">
        <v>0</v>
      </c>
      <c r="G110" s="9"/>
      <c r="H110" s="9" t="s">
        <v>184</v>
      </c>
      <c r="I110" s="9"/>
      <c r="J110" s="9"/>
      <c r="K110" s="9"/>
      <c r="L110" s="9"/>
      <c r="M110" s="9"/>
      <c r="N110" s="9"/>
      <c r="O110" s="9"/>
    </row>
    <row r="111" spans="1:15" s="1" customFormat="1" ht="12.75">
      <c r="A111" s="3" t="str">
        <f>'FY  budget assumptions'!B13</f>
        <v>Student Fee Income</v>
      </c>
      <c r="B111" s="9">
        <f>'FY  budget assumptions'!C13</f>
        <v>0</v>
      </c>
      <c r="C111" s="9">
        <f>B111*1.03</f>
        <v>0</v>
      </c>
      <c r="D111" s="9">
        <f>C111*1.03</f>
        <v>0</v>
      </c>
      <c r="E111" s="9">
        <f>D111*1.03</f>
        <v>0</v>
      </c>
      <c r="F111" s="9">
        <f>E111*1.03</f>
        <v>0</v>
      </c>
      <c r="G111" s="9"/>
      <c r="H111" s="9" t="s">
        <v>176</v>
      </c>
      <c r="I111" s="9"/>
      <c r="J111" s="9"/>
      <c r="K111" s="9"/>
      <c r="L111" s="9"/>
      <c r="M111" s="9"/>
      <c r="N111" s="9"/>
      <c r="O111" s="9"/>
    </row>
    <row r="112" spans="1:15" s="1" customFormat="1" ht="12.75">
      <c r="A112" s="3" t="str">
        <f>'FY  budget assumptions'!B14</f>
        <v>Capital Insurance Reserve</v>
      </c>
      <c r="B112" s="9">
        <f>'FY  budget assumptions'!C14</f>
        <v>0</v>
      </c>
      <c r="C112" s="9">
        <f>B112*1.01</f>
        <v>0</v>
      </c>
      <c r="D112" s="9">
        <f>C112*1.01</f>
        <v>0</v>
      </c>
      <c r="E112" s="9">
        <f>D112*1.01</f>
        <v>0</v>
      </c>
      <c r="F112" s="9">
        <f>E112*1.01</f>
        <v>0</v>
      </c>
      <c r="G112" s="9"/>
      <c r="H112" s="9" t="s">
        <v>183</v>
      </c>
      <c r="I112" s="9"/>
      <c r="J112" s="9"/>
      <c r="K112" s="9"/>
      <c r="L112" s="9"/>
      <c r="M112" s="9"/>
      <c r="N112" s="9"/>
      <c r="O112" s="9"/>
    </row>
    <row r="113" spans="1:15" s="1" customFormat="1" ht="12.75">
      <c r="A113" s="3" t="s">
        <v>248</v>
      </c>
      <c r="B113" s="9">
        <f>'5 year Student and Salaries'!D19</f>
        <v>0</v>
      </c>
      <c r="C113" s="9">
        <f>'5 year Student and Salaries'!I19</f>
        <v>0</v>
      </c>
      <c r="D113" s="9">
        <f>'5 year Student and Salaries'!N19</f>
        <v>0</v>
      </c>
      <c r="E113" s="9">
        <f>'5 year Student and Salaries'!S19</f>
        <v>0</v>
      </c>
      <c r="F113" s="9">
        <f>'5 year Student and Salaries'!X19</f>
        <v>0</v>
      </c>
      <c r="G113" s="9"/>
      <c r="H113" s="9"/>
      <c r="I113" s="9"/>
      <c r="J113" s="9"/>
      <c r="K113" s="9"/>
      <c r="L113" s="9"/>
      <c r="M113" s="9"/>
      <c r="N113" s="9"/>
      <c r="O113" s="9"/>
    </row>
    <row r="114" spans="1:8" ht="12.75">
      <c r="A114" s="3" t="str">
        <f>'FY  budget assumptions'!B15</f>
        <v>Number of FT teachers</v>
      </c>
      <c r="B114" s="9">
        <f>'FY  budget assumptions'!C15</f>
        <v>0</v>
      </c>
      <c r="C114" s="12">
        <f>'5 year Student and Salaries'!I66</f>
        <v>0</v>
      </c>
      <c r="D114" s="12">
        <f>'5 year Student and Salaries'!N66</f>
        <v>0</v>
      </c>
      <c r="E114" s="12">
        <f>'5 year Student and Salaries'!S66</f>
        <v>0</v>
      </c>
      <c r="F114" s="12">
        <f>'5 year Student and Salaries'!X66</f>
        <v>0</v>
      </c>
      <c r="G114" s="12"/>
      <c r="H114" s="12" t="s">
        <v>240</v>
      </c>
    </row>
    <row r="115" spans="1:8" ht="12.75">
      <c r="A115" s="3" t="str">
        <f>'FY  budget assumptions'!B16</f>
        <v>Number of specials teachers</v>
      </c>
      <c r="B115" s="9">
        <f>'5 year Student and Salaries'!D64</f>
        <v>0</v>
      </c>
      <c r="C115" s="12">
        <f>'5 year Student and Salaries'!I64</f>
        <v>0</v>
      </c>
      <c r="D115" s="12">
        <f>'5 year Student and Salaries'!N64</f>
        <v>0</v>
      </c>
      <c r="E115" s="12">
        <f>'5 year Student and Salaries'!S64</f>
        <v>0</v>
      </c>
      <c r="F115" s="12">
        <f>'5 year Student and Salaries'!X64</f>
        <v>0</v>
      </c>
      <c r="G115" s="12"/>
      <c r="H115" s="9" t="s">
        <v>249</v>
      </c>
    </row>
    <row r="116" spans="1:8" ht="12.75">
      <c r="A116" s="3" t="str">
        <f>'FY  budget assumptions'!B17</f>
        <v>Number of Paraprofessionals</v>
      </c>
      <c r="B116" s="9">
        <f>'FY  budget assumptions'!C17</f>
        <v>0</v>
      </c>
      <c r="C116" s="10">
        <v>0</v>
      </c>
      <c r="D116" s="10">
        <v>0</v>
      </c>
      <c r="E116" s="10">
        <v>0</v>
      </c>
      <c r="F116" s="10">
        <v>0</v>
      </c>
      <c r="G116" s="10"/>
      <c r="H116" s="9"/>
    </row>
    <row r="117" spans="1:8" ht="12.75">
      <c r="A117" s="3" t="str">
        <f>'FY  budget assumptions'!B18</f>
        <v>Number of custodial staff</v>
      </c>
      <c r="B117" s="9">
        <f>'FY  budget assumptions'!C18</f>
        <v>0</v>
      </c>
      <c r="C117" s="10">
        <v>1</v>
      </c>
      <c r="D117" s="10">
        <v>1</v>
      </c>
      <c r="E117" s="10">
        <v>1</v>
      </c>
      <c r="F117" s="10">
        <v>1</v>
      </c>
      <c r="G117" s="10"/>
      <c r="H117" s="9" t="s">
        <v>250</v>
      </c>
    </row>
    <row r="118" spans="1:8" ht="12.75">
      <c r="A118" s="3" t="str">
        <f>'FY  budget assumptions'!B19</f>
        <v>FT Clerical Position</v>
      </c>
      <c r="B118" s="9">
        <f>'FY  budget assumptions'!C19</f>
        <v>0</v>
      </c>
      <c r="C118" s="10">
        <v>2</v>
      </c>
      <c r="D118" s="10">
        <v>2</v>
      </c>
      <c r="E118" s="10">
        <v>2</v>
      </c>
      <c r="F118" s="10">
        <v>2</v>
      </c>
      <c r="G118" s="10"/>
      <c r="H118" s="9"/>
    </row>
    <row r="119" spans="1:8" ht="12.75">
      <c r="A119" s="3" t="str">
        <f>'FY  budget assumptions'!B25</f>
        <v>Substitutes</v>
      </c>
      <c r="B119" s="9">
        <f>'FY  budget assumptions'!C25</f>
        <v>0</v>
      </c>
      <c r="C119" s="9">
        <f>C114*6*110</f>
        <v>0</v>
      </c>
      <c r="D119" s="9">
        <f>D114*6*(110*1.1)</f>
        <v>0</v>
      </c>
      <c r="E119" s="9">
        <f>E114*6*((110*1.1)*1.1)</f>
        <v>0</v>
      </c>
      <c r="F119" s="9">
        <f>F114*6*(((110*1.1)*1.1)*1.1)</f>
        <v>0</v>
      </c>
      <c r="G119" s="9"/>
      <c r="H119" s="9" t="s">
        <v>247</v>
      </c>
    </row>
    <row r="120" spans="1:8" ht="12.75">
      <c r="A120" s="3" t="str">
        <f>'FY  budget assumptions'!B26</f>
        <v>Bonuses/stipends</v>
      </c>
      <c r="B120" s="9">
        <f>'FY  budget assumptions'!C26</f>
        <v>0</v>
      </c>
      <c r="C120" s="9">
        <f>B120*1.1</f>
        <v>0</v>
      </c>
      <c r="D120" s="9">
        <f>C120*1.1</f>
        <v>0</v>
      </c>
      <c r="E120" s="9">
        <f>D120*1.1</f>
        <v>0</v>
      </c>
      <c r="F120" s="9">
        <f>E120*1.1</f>
        <v>0</v>
      </c>
      <c r="G120" s="9"/>
      <c r="H120" s="9" t="s">
        <v>175</v>
      </c>
    </row>
    <row r="121" spans="1:8" ht="12.75">
      <c r="A121" s="3" t="str">
        <f>'FY  budget assumptions'!B27</f>
        <v>Number available for benefits</v>
      </c>
      <c r="B121" s="9">
        <f>'FY  budget assumptions'!C27</f>
        <v>0</v>
      </c>
      <c r="C121" s="9">
        <f>'5 year Student and Salaries'!I68</f>
        <v>0</v>
      </c>
      <c r="D121" s="9">
        <f>'5 year Student and Salaries'!N68</f>
        <v>0</v>
      </c>
      <c r="E121" s="9">
        <f>'5 year Student and Salaries'!S68</f>
        <v>0</v>
      </c>
      <c r="F121" s="9">
        <f>'5 year Student and Salaries'!X68</f>
        <v>0</v>
      </c>
      <c r="G121" s="9"/>
      <c r="H121" s="9"/>
    </row>
    <row r="122" spans="1:8" ht="12.75">
      <c r="A122" s="3" t="str">
        <f>'FY  budget assumptions'!B28</f>
        <v>Health Insurance</v>
      </c>
      <c r="B122" s="10">
        <f>'FY  budget assumptions'!C28</f>
        <v>0</v>
      </c>
      <c r="C122" s="10">
        <f>B122*1.12</f>
        <v>0</v>
      </c>
      <c r="D122" s="10">
        <f>C122*1.12</f>
        <v>0</v>
      </c>
      <c r="E122" s="10">
        <f>D122*1.12</f>
        <v>0</v>
      </c>
      <c r="F122" s="10">
        <f>E122*1.12</f>
        <v>0</v>
      </c>
      <c r="G122" s="10"/>
      <c r="H122" s="9" t="s">
        <v>271</v>
      </c>
    </row>
    <row r="123" spans="1:8" ht="12.75">
      <c r="A123" s="3" t="str">
        <f>'FY  budget assumptions'!B29</f>
        <v>Vision</v>
      </c>
      <c r="B123" s="10">
        <f>'FY  budget assumptions'!C29</f>
        <v>0</v>
      </c>
      <c r="C123" s="10">
        <f>B123*1.03</f>
        <v>0</v>
      </c>
      <c r="D123" s="10">
        <f>C123*1.03</f>
        <v>0</v>
      </c>
      <c r="E123" s="10">
        <f>D123*1.03</f>
        <v>0</v>
      </c>
      <c r="F123" s="10">
        <f>E123*1.03</f>
        <v>0</v>
      </c>
      <c r="G123" s="10"/>
      <c r="H123" s="9" t="s">
        <v>176</v>
      </c>
    </row>
    <row r="124" spans="1:8" ht="12.75">
      <c r="A124" s="3" t="str">
        <f>'FY  budget assumptions'!B30</f>
        <v>Dental</v>
      </c>
      <c r="B124" s="10">
        <f>'FY  budget assumptions'!C30</f>
        <v>0</v>
      </c>
      <c r="C124" s="10">
        <f>B124*1.05</f>
        <v>0</v>
      </c>
      <c r="D124" s="10">
        <f>C124*1.05</f>
        <v>0</v>
      </c>
      <c r="E124" s="10">
        <f>D124*1.05</f>
        <v>0</v>
      </c>
      <c r="F124" s="10">
        <f>E124*1.05</f>
        <v>0</v>
      </c>
      <c r="G124" s="10"/>
      <c r="H124" s="9" t="s">
        <v>177</v>
      </c>
    </row>
    <row r="125" spans="1:8" ht="12.75">
      <c r="A125" s="3" t="str">
        <f>'FY  budget assumptions'!B31</f>
        <v>Life/ST LT Ins</v>
      </c>
      <c r="B125" s="10">
        <f>'FY  budget assumptions'!C31</f>
        <v>0</v>
      </c>
      <c r="C125" s="10">
        <f>B125*1.03</f>
        <v>0</v>
      </c>
      <c r="D125" s="10">
        <f>C125*1.03</f>
        <v>0</v>
      </c>
      <c r="E125" s="10">
        <f>D125*1.03</f>
        <v>0</v>
      </c>
      <c r="F125" s="10">
        <f>E125*1.03</f>
        <v>0</v>
      </c>
      <c r="G125" s="10"/>
      <c r="H125" s="9" t="s">
        <v>176</v>
      </c>
    </row>
    <row r="126" spans="1:8" ht="12.75">
      <c r="A126" s="3" t="str">
        <f>'FY  budget assumptions'!B32</f>
        <v>PERA</v>
      </c>
      <c r="B126" s="16">
        <v>0.1385</v>
      </c>
      <c r="C126" s="16">
        <v>0.1475</v>
      </c>
      <c r="D126" s="16">
        <v>0.1565</v>
      </c>
      <c r="E126" s="16">
        <v>0.1655</v>
      </c>
      <c r="F126" s="16">
        <v>0.1655</v>
      </c>
      <c r="G126" s="16"/>
      <c r="H126" s="9" t="s">
        <v>323</v>
      </c>
    </row>
    <row r="127" spans="1:8" ht="12.75">
      <c r="A127" s="3" t="str">
        <f>'FY  budget assumptions'!B33</f>
        <v>Medicare</v>
      </c>
      <c r="B127" s="10">
        <f>'FY  budget assumptions'!C33</f>
        <v>0</v>
      </c>
      <c r="C127" s="16">
        <f>B127</f>
        <v>0</v>
      </c>
      <c r="D127" s="16">
        <f>C127</f>
        <v>0</v>
      </c>
      <c r="E127" s="16">
        <f>D127</f>
        <v>0</v>
      </c>
      <c r="F127" s="16">
        <f>E127</f>
        <v>0</v>
      </c>
      <c r="G127" s="16"/>
      <c r="H127" s="9" t="s">
        <v>174</v>
      </c>
    </row>
    <row r="128" spans="1:8" ht="12.75">
      <c r="A128" s="3" t="str">
        <f>'FY  budget assumptions'!B34</f>
        <v>District Special Education</v>
      </c>
      <c r="B128" s="10">
        <f>'FY  budget assumptions'!C34</f>
        <v>0</v>
      </c>
      <c r="C128" s="10">
        <f>B128*1.075</f>
        <v>0</v>
      </c>
      <c r="D128" s="10">
        <f>C128*1.075</f>
        <v>0</v>
      </c>
      <c r="E128" s="10">
        <f>D128*1.075</f>
        <v>0</v>
      </c>
      <c r="F128" s="10">
        <f>E128*1.075</f>
        <v>0</v>
      </c>
      <c r="G128" s="10"/>
      <c r="H128" s="9" t="s">
        <v>272</v>
      </c>
    </row>
    <row r="129" spans="1:8" ht="12.75">
      <c r="A129" s="3" t="str">
        <f>'FY  budget assumptions'!B35</f>
        <v>Business and Tech Services</v>
      </c>
      <c r="B129" s="10">
        <f>'FY  budget assumptions'!C35</f>
        <v>0</v>
      </c>
      <c r="C129" s="10">
        <f aca="true" t="shared" si="3" ref="C129:F135">B129*1.03</f>
        <v>0</v>
      </c>
      <c r="D129" s="10">
        <f t="shared" si="3"/>
        <v>0</v>
      </c>
      <c r="E129" s="10">
        <f t="shared" si="3"/>
        <v>0</v>
      </c>
      <c r="F129" s="10">
        <f t="shared" si="3"/>
        <v>0</v>
      </c>
      <c r="G129" s="10"/>
      <c r="H129" s="9" t="s">
        <v>176</v>
      </c>
    </row>
    <row r="130" spans="1:8" ht="12.75">
      <c r="A130" s="3" t="str">
        <f>'FY  budget assumptions'!B36</f>
        <v>Mail Service</v>
      </c>
      <c r="B130" s="10">
        <f>'FY  budget assumptions'!C36</f>
        <v>0</v>
      </c>
      <c r="C130" s="10">
        <f t="shared" si="3"/>
        <v>0</v>
      </c>
      <c r="D130" s="10">
        <f t="shared" si="3"/>
        <v>0</v>
      </c>
      <c r="E130" s="10">
        <f t="shared" si="3"/>
        <v>0</v>
      </c>
      <c r="F130" s="10">
        <f t="shared" si="3"/>
        <v>0</v>
      </c>
      <c r="G130" s="10"/>
      <c r="H130" s="9" t="s">
        <v>176</v>
      </c>
    </row>
    <row r="131" spans="1:8" ht="12.75">
      <c r="A131" s="3" t="str">
        <f>'FY  budget assumptions'!B37</f>
        <v>Assessment</v>
      </c>
      <c r="B131" s="10">
        <f>'FY  budget assumptions'!C37</f>
        <v>0</v>
      </c>
      <c r="C131" s="10">
        <f t="shared" si="3"/>
        <v>0</v>
      </c>
      <c r="D131" s="10">
        <f t="shared" si="3"/>
        <v>0</v>
      </c>
      <c r="E131" s="10">
        <f t="shared" si="3"/>
        <v>0</v>
      </c>
      <c r="F131" s="10">
        <f t="shared" si="3"/>
        <v>0</v>
      </c>
      <c r="G131" s="10"/>
      <c r="H131" s="9" t="s">
        <v>176</v>
      </c>
    </row>
    <row r="132" spans="1:8" ht="12.75">
      <c r="A132" s="3" t="str">
        <f>'FY  budget assumptions'!B38</f>
        <v>Risk Management</v>
      </c>
      <c r="B132" s="10">
        <f>'FY  budget assumptions'!C38</f>
        <v>0</v>
      </c>
      <c r="C132" s="10">
        <f t="shared" si="3"/>
        <v>0</v>
      </c>
      <c r="D132" s="10">
        <f t="shared" si="3"/>
        <v>0</v>
      </c>
      <c r="E132" s="10">
        <f t="shared" si="3"/>
        <v>0</v>
      </c>
      <c r="F132" s="10">
        <f t="shared" si="3"/>
        <v>0</v>
      </c>
      <c r="G132" s="10"/>
      <c r="H132" s="9" t="s">
        <v>176</v>
      </c>
    </row>
    <row r="133" spans="1:8" ht="12.75">
      <c r="A133" s="3" t="str">
        <f>'FY  budget assumptions'!B39</f>
        <v>Liaison</v>
      </c>
      <c r="B133" s="10">
        <f>'FY  budget assumptions'!C39</f>
        <v>0</v>
      </c>
      <c r="C133" s="10">
        <f t="shared" si="3"/>
        <v>0</v>
      </c>
      <c r="D133" s="10">
        <f t="shared" si="3"/>
        <v>0</v>
      </c>
      <c r="E133" s="10">
        <f t="shared" si="3"/>
        <v>0</v>
      </c>
      <c r="F133" s="10">
        <f t="shared" si="3"/>
        <v>0</v>
      </c>
      <c r="G133" s="10"/>
      <c r="H133" s="9" t="s">
        <v>176</v>
      </c>
    </row>
    <row r="134" spans="1:8" ht="12.75">
      <c r="A134" s="3" t="str">
        <f>'FY  budget assumptions'!B40</f>
        <v>Health Services</v>
      </c>
      <c r="B134" s="10">
        <f>'FY  budget assumptions'!C40</f>
        <v>0</v>
      </c>
      <c r="C134" s="10">
        <f t="shared" si="3"/>
        <v>0</v>
      </c>
      <c r="D134" s="10">
        <f t="shared" si="3"/>
        <v>0</v>
      </c>
      <c r="E134" s="10">
        <f t="shared" si="3"/>
        <v>0</v>
      </c>
      <c r="F134" s="10">
        <f t="shared" si="3"/>
        <v>0</v>
      </c>
      <c r="G134" s="10"/>
      <c r="H134" s="9" t="s">
        <v>176</v>
      </c>
    </row>
    <row r="135" spans="1:8" ht="12.75">
      <c r="A135" s="3" t="str">
        <f>'FY  budget assumptions'!B41</f>
        <v>Media Center</v>
      </c>
      <c r="B135" s="10">
        <f>'FY  budget assumptions'!C41</f>
        <v>0</v>
      </c>
      <c r="C135" s="10">
        <f t="shared" si="3"/>
        <v>0</v>
      </c>
      <c r="D135" s="10">
        <f t="shared" si="3"/>
        <v>0</v>
      </c>
      <c r="E135" s="10">
        <f t="shared" si="3"/>
        <v>0</v>
      </c>
      <c r="F135" s="10">
        <f t="shared" si="3"/>
        <v>0</v>
      </c>
      <c r="G135" s="10"/>
      <c r="H135" s="9" t="s">
        <v>176</v>
      </c>
    </row>
    <row r="136" spans="1:8" ht="12.75">
      <c r="A136" s="3" t="str">
        <f>'FY  budget assumptions'!B42</f>
        <v>Bank Fees</v>
      </c>
      <c r="B136" s="10">
        <f>'FY  budget assumptions'!C42</f>
        <v>0</v>
      </c>
      <c r="C136" s="10">
        <f aca="true" t="shared" si="4" ref="C136:F142">B136*1.03</f>
        <v>0</v>
      </c>
      <c r="D136" s="10">
        <f t="shared" si="4"/>
        <v>0</v>
      </c>
      <c r="E136" s="10">
        <f t="shared" si="4"/>
        <v>0</v>
      </c>
      <c r="F136" s="10">
        <f t="shared" si="4"/>
        <v>0</v>
      </c>
      <c r="G136" s="10"/>
      <c r="H136" s="9" t="s">
        <v>176</v>
      </c>
    </row>
    <row r="137" spans="1:8" ht="12.75">
      <c r="A137" s="3" t="str">
        <f>'FY  budget assumptions'!B43</f>
        <v>Educational Professional Services</v>
      </c>
      <c r="B137" s="10">
        <f>'FY  budget assumptions'!C43</f>
        <v>0</v>
      </c>
      <c r="C137" s="10">
        <v>0</v>
      </c>
      <c r="D137" s="10">
        <f>C137*1.1</f>
        <v>0</v>
      </c>
      <c r="E137" s="10">
        <f>D137*1.1</f>
        <v>0</v>
      </c>
      <c r="F137" s="10">
        <f>E137*1.1</f>
        <v>0</v>
      </c>
      <c r="G137" s="10"/>
      <c r="H137" s="9" t="s">
        <v>278</v>
      </c>
    </row>
    <row r="138" spans="1:8" ht="12.75">
      <c r="A138" s="3" t="str">
        <f>'FY  budget assumptions'!B44</f>
        <v>Legal</v>
      </c>
      <c r="B138" s="10">
        <f>'FY  budget assumptions'!C44</f>
        <v>0</v>
      </c>
      <c r="C138" s="10">
        <f t="shared" si="4"/>
        <v>0</v>
      </c>
      <c r="D138" s="10">
        <f t="shared" si="4"/>
        <v>0</v>
      </c>
      <c r="E138" s="10">
        <f t="shared" si="4"/>
        <v>0</v>
      </c>
      <c r="F138" s="10">
        <f t="shared" si="4"/>
        <v>0</v>
      </c>
      <c r="G138" s="10"/>
      <c r="H138" s="9" t="s">
        <v>176</v>
      </c>
    </row>
    <row r="139" spans="1:8" ht="12.75">
      <c r="A139" s="3" t="str">
        <f>'FY  budget assumptions'!B45</f>
        <v>Audit</v>
      </c>
      <c r="B139" s="10">
        <f>'FY  budget assumptions'!C45</f>
        <v>0</v>
      </c>
      <c r="C139" s="10">
        <f t="shared" si="4"/>
        <v>0</v>
      </c>
      <c r="D139" s="10">
        <f t="shared" si="4"/>
        <v>0</v>
      </c>
      <c r="E139" s="10">
        <f t="shared" si="4"/>
        <v>0</v>
      </c>
      <c r="F139" s="10">
        <f t="shared" si="4"/>
        <v>0</v>
      </c>
      <c r="G139" s="10"/>
      <c r="H139" s="9" t="s">
        <v>176</v>
      </c>
    </row>
    <row r="140" spans="1:8" ht="12.75">
      <c r="A140" s="3" t="str">
        <f>'FY  budget assumptions'!B46</f>
        <v>Other professional fees</v>
      </c>
      <c r="B140" s="10">
        <f>'FY  budget assumptions'!C46</f>
        <v>0</v>
      </c>
      <c r="C140" s="10">
        <v>0</v>
      </c>
      <c r="D140" s="10">
        <f>C140*1.05</f>
        <v>0</v>
      </c>
      <c r="E140" s="10">
        <f>D140*1.05</f>
        <v>0</v>
      </c>
      <c r="F140" s="10">
        <f>E140*1.05</f>
        <v>0</v>
      </c>
      <c r="G140" s="10"/>
      <c r="H140" s="9" t="s">
        <v>256</v>
      </c>
    </row>
    <row r="141" spans="1:8" ht="12.75">
      <c r="A141" s="3" t="str">
        <f>'FY  budget assumptions'!B47</f>
        <v>Fire</v>
      </c>
      <c r="B141" s="10">
        <f>'FY  budget assumptions'!C47</f>
        <v>0</v>
      </c>
      <c r="C141" s="10">
        <f t="shared" si="4"/>
        <v>0</v>
      </c>
      <c r="D141" s="10">
        <f t="shared" si="4"/>
        <v>0</v>
      </c>
      <c r="E141" s="10">
        <f t="shared" si="4"/>
        <v>0</v>
      </c>
      <c r="F141" s="10">
        <f t="shared" si="4"/>
        <v>0</v>
      </c>
      <c r="G141" s="10"/>
      <c r="H141" s="9" t="s">
        <v>176</v>
      </c>
    </row>
    <row r="142" spans="1:8" ht="12.75">
      <c r="A142" s="3" t="str">
        <f>'FY  budget assumptions'!B48</f>
        <v>Water</v>
      </c>
      <c r="B142" s="10">
        <f>'FY  budget assumptions'!C48</f>
        <v>0</v>
      </c>
      <c r="C142" s="10">
        <f t="shared" si="4"/>
        <v>0</v>
      </c>
      <c r="D142" s="10">
        <f t="shared" si="4"/>
        <v>0</v>
      </c>
      <c r="E142" s="10">
        <f t="shared" si="4"/>
        <v>0</v>
      </c>
      <c r="F142" s="10">
        <f t="shared" si="4"/>
        <v>0</v>
      </c>
      <c r="G142" s="10"/>
      <c r="H142" s="9" t="s">
        <v>176</v>
      </c>
    </row>
    <row r="143" spans="1:8" ht="12.75">
      <c r="A143" s="3" t="str">
        <f>'FY  budget assumptions'!B49</f>
        <v>Snow </v>
      </c>
      <c r="B143" s="10">
        <f>'FY  budget assumptions'!C49</f>
        <v>0</v>
      </c>
      <c r="C143" s="10">
        <f>B143*1.05</f>
        <v>0</v>
      </c>
      <c r="D143" s="10">
        <f>C143*1.05</f>
        <v>0</v>
      </c>
      <c r="E143" s="10">
        <f>D143*1.05</f>
        <v>0</v>
      </c>
      <c r="F143" s="10">
        <f>E143*1.05</f>
        <v>0</v>
      </c>
      <c r="G143" s="10"/>
      <c r="H143" s="9" t="s">
        <v>177</v>
      </c>
    </row>
    <row r="144" spans="1:8" ht="12.75">
      <c r="A144" s="3" t="str">
        <f>'FY  budget assumptions'!B50</f>
        <v>Custodial </v>
      </c>
      <c r="B144" s="10">
        <f>'FY  budget assumptions'!C50</f>
        <v>0</v>
      </c>
      <c r="C144" s="10">
        <f>B144*1.06</f>
        <v>0</v>
      </c>
      <c r="D144" s="10">
        <f>C144*1.06</f>
        <v>0</v>
      </c>
      <c r="E144" s="10">
        <f>D144*1.06*1.5</f>
        <v>0</v>
      </c>
      <c r="F144" s="10">
        <f>E144*1.06</f>
        <v>0</v>
      </c>
      <c r="G144" s="10"/>
      <c r="H144" s="9" t="s">
        <v>270</v>
      </c>
    </row>
    <row r="145" spans="1:15" s="127" customFormat="1" ht="12.75">
      <c r="A145" s="131" t="s">
        <v>137</v>
      </c>
      <c r="B145" s="132">
        <v>27170</v>
      </c>
      <c r="C145" s="132">
        <v>27170</v>
      </c>
      <c r="D145" s="132">
        <v>27170</v>
      </c>
      <c r="E145" s="132">
        <v>40000</v>
      </c>
      <c r="F145" s="132">
        <v>40000</v>
      </c>
      <c r="G145" s="132"/>
      <c r="H145" s="131" t="s">
        <v>231</v>
      </c>
      <c r="I145" s="3"/>
      <c r="J145" s="3"/>
      <c r="K145" s="3"/>
      <c r="L145" s="3"/>
      <c r="M145" s="3"/>
      <c r="N145" s="3"/>
      <c r="O145" s="3"/>
    </row>
    <row r="146" spans="1:15" s="127" customFormat="1" ht="12.75">
      <c r="A146" s="131" t="s">
        <v>138</v>
      </c>
      <c r="B146" s="133">
        <v>16.5</v>
      </c>
      <c r="C146" s="101"/>
      <c r="D146" s="126"/>
      <c r="E146" s="98"/>
      <c r="F146" s="98"/>
      <c r="G146" s="98"/>
      <c r="H146" s="131" t="s">
        <v>139</v>
      </c>
      <c r="I146" s="3"/>
      <c r="J146" s="3"/>
      <c r="K146" s="3"/>
      <c r="L146" s="3"/>
      <c r="M146" s="3"/>
      <c r="N146" s="3"/>
      <c r="O146" s="3"/>
    </row>
    <row r="147" spans="1:8" ht="12.75">
      <c r="A147" s="3" t="str">
        <f>'FY  budget assumptions'!B51</f>
        <v>Lawn Care</v>
      </c>
      <c r="B147" s="10">
        <f>'FY  budget assumptions'!C51</f>
        <v>0</v>
      </c>
      <c r="C147" s="10">
        <v>0</v>
      </c>
      <c r="D147" s="10">
        <v>0</v>
      </c>
      <c r="E147" s="10">
        <f>E105*65.44</f>
        <v>0</v>
      </c>
      <c r="F147" s="10">
        <f>F105*65.44</f>
        <v>0</v>
      </c>
      <c r="G147" s="10"/>
      <c r="H147" s="9" t="s">
        <v>181</v>
      </c>
    </row>
    <row r="148" spans="1:8" ht="12.75">
      <c r="A148" s="3" t="str">
        <f>'FY  budget assumptions'!B53</f>
        <v>Building size</v>
      </c>
      <c r="B148" s="9">
        <f>'FY  budget assumptions'!C53</f>
        <v>0</v>
      </c>
      <c r="C148" s="10">
        <f>B148</f>
        <v>0</v>
      </c>
      <c r="D148" s="10">
        <f>C148</f>
        <v>0</v>
      </c>
      <c r="E148" s="10">
        <f>D148*1.05</f>
        <v>0</v>
      </c>
      <c r="F148" s="10">
        <f>E148</f>
        <v>0</v>
      </c>
      <c r="G148" s="10"/>
      <c r="H148" s="9" t="s">
        <v>182</v>
      </c>
    </row>
    <row r="149" spans="1:8" ht="12.75">
      <c r="A149" s="3" t="str">
        <f>'FY  budget assumptions'!B54</f>
        <v>Cost per square foot</v>
      </c>
      <c r="B149" s="10">
        <f>'FY  budget assumptions'!C54</f>
        <v>0</v>
      </c>
      <c r="C149" s="10">
        <f aca="true" t="shared" si="5" ref="C149:F150">B149*1.03</f>
        <v>0</v>
      </c>
      <c r="D149" s="10">
        <f t="shared" si="5"/>
        <v>0</v>
      </c>
      <c r="E149" s="10">
        <f t="shared" si="5"/>
        <v>0</v>
      </c>
      <c r="F149" s="10">
        <f t="shared" si="5"/>
        <v>0</v>
      </c>
      <c r="G149" s="10"/>
      <c r="H149" s="9" t="s">
        <v>176</v>
      </c>
    </row>
    <row r="150" spans="1:8" ht="12.75">
      <c r="A150" s="3" t="str">
        <f>'FY  budget assumptions'!B55</f>
        <v>Equipment rental</v>
      </c>
      <c r="B150" s="10">
        <f>'FY  budget assumptions'!C55</f>
        <v>0</v>
      </c>
      <c r="C150" s="10">
        <f t="shared" si="5"/>
        <v>0</v>
      </c>
      <c r="D150" s="10">
        <f t="shared" si="5"/>
        <v>0</v>
      </c>
      <c r="E150" s="10">
        <f t="shared" si="5"/>
        <v>0</v>
      </c>
      <c r="F150" s="10">
        <f t="shared" si="5"/>
        <v>0</v>
      </c>
      <c r="G150" s="10"/>
      <c r="H150" s="9" t="s">
        <v>257</v>
      </c>
    </row>
    <row r="151" spans="1:8" ht="12.75">
      <c r="A151" s="3" t="str">
        <f>'FY  budget assumptions'!B56</f>
        <v>Field Trip cost</v>
      </c>
      <c r="B151" s="10">
        <f>'FY  budget assumptions'!C56</f>
        <v>0</v>
      </c>
      <c r="C151" s="10">
        <f>B151*1.35</f>
        <v>0</v>
      </c>
      <c r="D151" s="10">
        <f>C151*1.35</f>
        <v>0</v>
      </c>
      <c r="E151" s="10">
        <f>D151*1.35</f>
        <v>0</v>
      </c>
      <c r="F151" s="10">
        <f>E151*1.35</f>
        <v>0</v>
      </c>
      <c r="G151" s="10"/>
      <c r="H151" s="9" t="s">
        <v>252</v>
      </c>
    </row>
    <row r="152" spans="1:8" ht="12.75">
      <c r="A152" s="3" t="str">
        <f>'FY  budget assumptions'!B57</f>
        <v>Liability insurance</v>
      </c>
      <c r="B152" s="10" t="s">
        <v>224</v>
      </c>
      <c r="C152" s="10" t="s">
        <v>224</v>
      </c>
      <c r="D152" s="10" t="s">
        <v>224</v>
      </c>
      <c r="E152" s="10" t="s">
        <v>224</v>
      </c>
      <c r="F152" s="10" t="s">
        <v>224</v>
      </c>
      <c r="G152" s="10"/>
      <c r="H152" s="9" t="s">
        <v>253</v>
      </c>
    </row>
    <row r="153" spans="1:8" ht="12.75">
      <c r="A153" s="3" t="str">
        <f>'FY  budget assumptions'!B58</f>
        <v>Telephone cost</v>
      </c>
      <c r="B153" s="10">
        <f>'FY  budget assumptions'!C58</f>
        <v>0</v>
      </c>
      <c r="C153" s="10">
        <f>B153*1.05</f>
        <v>0</v>
      </c>
      <c r="D153" s="10">
        <f>C153*1.05</f>
        <v>0</v>
      </c>
      <c r="E153" s="10">
        <f>D153*1.05</f>
        <v>0</v>
      </c>
      <c r="F153" s="10">
        <f>E153*1.05</f>
        <v>0</v>
      </c>
      <c r="G153" s="10"/>
      <c r="H153" s="9" t="s">
        <v>305</v>
      </c>
    </row>
    <row r="154" spans="1:8" ht="12.75">
      <c r="A154" s="3" t="str">
        <f>'FY  budget assumptions'!B59</f>
        <v>DSL or T-1 or other</v>
      </c>
      <c r="B154" s="10">
        <f>'FY  budget assumptions'!C59</f>
        <v>0</v>
      </c>
      <c r="C154" s="10">
        <f aca="true" t="shared" si="6" ref="C154:F156">B154*1.02</f>
        <v>0</v>
      </c>
      <c r="D154" s="10">
        <f t="shared" si="6"/>
        <v>0</v>
      </c>
      <c r="E154" s="10">
        <f t="shared" si="6"/>
        <v>0</v>
      </c>
      <c r="F154" s="10">
        <f t="shared" si="6"/>
        <v>0</v>
      </c>
      <c r="G154" s="10"/>
      <c r="H154" s="9" t="s">
        <v>306</v>
      </c>
    </row>
    <row r="155" spans="1:8" ht="12.75">
      <c r="A155" s="3" t="str">
        <f>'FY  budget assumptions'!B60</f>
        <v>Postage and Delivery</v>
      </c>
      <c r="B155" s="10">
        <f>'FY  budget assumptions'!C60</f>
        <v>0</v>
      </c>
      <c r="C155" s="10">
        <f t="shared" si="6"/>
        <v>0</v>
      </c>
      <c r="D155" s="10">
        <f t="shared" si="6"/>
        <v>0</v>
      </c>
      <c r="E155" s="10">
        <f t="shared" si="6"/>
        <v>0</v>
      </c>
      <c r="F155" s="10">
        <f t="shared" si="6"/>
        <v>0</v>
      </c>
      <c r="G155" s="10"/>
      <c r="H155" s="9" t="s">
        <v>254</v>
      </c>
    </row>
    <row r="156" spans="1:8" ht="12.75">
      <c r="A156" s="3" t="str">
        <f>'FY  budget assumptions'!B61</f>
        <v>Advertising</v>
      </c>
      <c r="B156" s="10">
        <f>'FY  budget assumptions'!C61</f>
        <v>0</v>
      </c>
      <c r="C156" s="10">
        <f t="shared" si="6"/>
        <v>0</v>
      </c>
      <c r="D156" s="10">
        <f t="shared" si="6"/>
        <v>0</v>
      </c>
      <c r="E156" s="10">
        <f t="shared" si="6"/>
        <v>0</v>
      </c>
      <c r="F156" s="10">
        <f t="shared" si="6"/>
        <v>0</v>
      </c>
      <c r="G156" s="10"/>
      <c r="H156" s="9" t="s">
        <v>180</v>
      </c>
    </row>
    <row r="157" spans="1:8" ht="12.75">
      <c r="A157" s="3" t="str">
        <f>'FY  budget assumptions'!B62</f>
        <v>Printing and Reproduction</v>
      </c>
      <c r="B157" s="10">
        <f>'FY  budget assumptions'!C62</f>
        <v>0</v>
      </c>
      <c r="C157" s="10">
        <f>B157*1.02</f>
        <v>0</v>
      </c>
      <c r="D157" s="10">
        <f>C157*1.02</f>
        <v>0</v>
      </c>
      <c r="E157" s="10">
        <f>D157*1.02</f>
        <v>0</v>
      </c>
      <c r="F157" s="10">
        <f>E157*1.02</f>
        <v>0</v>
      </c>
      <c r="G157" s="10"/>
      <c r="H157" s="9" t="s">
        <v>180</v>
      </c>
    </row>
    <row r="158" spans="1:8" ht="12.75">
      <c r="A158" s="3" t="str">
        <f>'FY  budget assumptions'!B63</f>
        <v>Tuition</v>
      </c>
      <c r="B158" s="10">
        <f>'FY  budget assumptions'!C63</f>
        <v>0</v>
      </c>
      <c r="C158" s="10"/>
      <c r="D158" s="10"/>
      <c r="E158" s="10"/>
      <c r="F158" s="10"/>
      <c r="G158" s="10"/>
      <c r="H158" s="9" t="s">
        <v>291</v>
      </c>
    </row>
    <row r="159" spans="1:8" ht="12.75">
      <c r="A159" s="3" t="str">
        <f>'FY  budget assumptions'!B64</f>
        <v>Travel Registration and Entry</v>
      </c>
      <c r="B159" s="10">
        <f>'FY  budget assumptions'!C64</f>
        <v>0</v>
      </c>
      <c r="C159" s="10">
        <f aca="true" t="shared" si="7" ref="C159:F160">B159*1.02</f>
        <v>0</v>
      </c>
      <c r="D159" s="10">
        <f t="shared" si="7"/>
        <v>0</v>
      </c>
      <c r="E159" s="10">
        <f t="shared" si="7"/>
        <v>0</v>
      </c>
      <c r="F159" s="10">
        <f t="shared" si="7"/>
        <v>0</v>
      </c>
      <c r="G159" s="10"/>
      <c r="H159" s="9" t="s">
        <v>292</v>
      </c>
    </row>
    <row r="160" spans="1:8" ht="12.75">
      <c r="A160" s="3" t="str">
        <f>'FY  budget assumptions'!B65</f>
        <v>Educational Supplies</v>
      </c>
      <c r="B160" s="10">
        <f>'FY  budget assumptions'!C65</f>
        <v>0</v>
      </c>
      <c r="C160" s="10">
        <f>B160*1.02</f>
        <v>0</v>
      </c>
      <c r="D160" s="10">
        <f t="shared" si="7"/>
        <v>0</v>
      </c>
      <c r="E160" s="10">
        <f t="shared" si="7"/>
        <v>0</v>
      </c>
      <c r="F160" s="10">
        <f t="shared" si="7"/>
        <v>0</v>
      </c>
      <c r="G160" s="10"/>
      <c r="H160" s="9" t="s">
        <v>180</v>
      </c>
    </row>
    <row r="161" spans="1:8" ht="12.75">
      <c r="A161" s="3" t="str">
        <f>'FY  budget assumptions'!B66</f>
        <v>Office Supplies</v>
      </c>
      <c r="B161" s="10">
        <f>'FY  budget assumptions'!C66</f>
        <v>0</v>
      </c>
      <c r="C161" s="10">
        <f aca="true" t="shared" si="8" ref="C161:F162">B161*1.05</f>
        <v>0</v>
      </c>
      <c r="D161" s="10">
        <f t="shared" si="8"/>
        <v>0</v>
      </c>
      <c r="E161" s="10">
        <f t="shared" si="8"/>
        <v>0</v>
      </c>
      <c r="F161" s="10">
        <f t="shared" si="8"/>
        <v>0</v>
      </c>
      <c r="G161" s="10"/>
      <c r="H161" s="9" t="s">
        <v>177</v>
      </c>
    </row>
    <row r="162" spans="1:15" s="70" customFormat="1" ht="12.75">
      <c r="A162" s="129" t="str">
        <f>'FY  budget assumptions'!B67</f>
        <v>Natural Gas</v>
      </c>
      <c r="B162" s="98">
        <f>'FY  budget assumptions'!C67</f>
        <v>0</v>
      </c>
      <c r="C162" s="98">
        <f t="shared" si="8"/>
        <v>0</v>
      </c>
      <c r="D162" s="98">
        <f t="shared" si="8"/>
        <v>0</v>
      </c>
      <c r="E162" s="98">
        <f t="shared" si="8"/>
        <v>0</v>
      </c>
      <c r="F162" s="98">
        <f t="shared" si="8"/>
        <v>0</v>
      </c>
      <c r="G162" s="98"/>
      <c r="H162" s="99" t="s">
        <v>175</v>
      </c>
      <c r="I162" s="129"/>
      <c r="J162" s="129"/>
      <c r="K162" s="129"/>
      <c r="L162" s="129"/>
      <c r="M162" s="129"/>
      <c r="N162" s="129"/>
      <c r="O162" s="129"/>
    </row>
    <row r="163" spans="1:15" s="70" customFormat="1" ht="12.75">
      <c r="A163" s="129" t="str">
        <f>'FY  budget assumptions'!B68</f>
        <v>Electricity</v>
      </c>
      <c r="B163" s="98">
        <f>'FY  budget assumptions'!C68</f>
        <v>0</v>
      </c>
      <c r="C163" s="98">
        <f>B163*1.12</f>
        <v>0</v>
      </c>
      <c r="D163" s="98">
        <f>C163*1.12</f>
        <v>0</v>
      </c>
      <c r="E163" s="98">
        <f>D163*1.12</f>
        <v>0</v>
      </c>
      <c r="F163" s="98">
        <f>E163*1.12</f>
        <v>0</v>
      </c>
      <c r="G163" s="98"/>
      <c r="H163" s="99" t="s">
        <v>271</v>
      </c>
      <c r="I163" s="129"/>
      <c r="J163" s="129"/>
      <c r="K163" s="129"/>
      <c r="L163" s="129"/>
      <c r="M163" s="129"/>
      <c r="N163" s="129"/>
      <c r="O163" s="129"/>
    </row>
    <row r="164" spans="1:10" ht="12.75">
      <c r="A164" s="3" t="str">
        <f>'FY  budget assumptions'!B69</f>
        <v>Food</v>
      </c>
      <c r="B164" s="98">
        <f>'FY  budget assumptions'!C69</f>
        <v>0</v>
      </c>
      <c r="C164" s="98">
        <f>B164*1.02</f>
        <v>0</v>
      </c>
      <c r="D164" s="98">
        <f>C164*1.02</f>
        <v>0</v>
      </c>
      <c r="E164" s="98">
        <f>D164*1.02</f>
        <v>0</v>
      </c>
      <c r="F164" s="98">
        <f>E164*1.02</f>
        <v>0</v>
      </c>
      <c r="G164" s="98"/>
      <c r="H164" s="99" t="s">
        <v>180</v>
      </c>
      <c r="I164" s="129"/>
      <c r="J164" s="129"/>
    </row>
    <row r="165" spans="1:8" ht="12.75">
      <c r="A165" s="3" t="str">
        <f>'FY  budget assumptions'!B70</f>
        <v>Books and Periodicals</v>
      </c>
      <c r="B165" s="10">
        <f>'FY  budget assumptions'!C70</f>
        <v>0</v>
      </c>
      <c r="C165" s="10">
        <v>0</v>
      </c>
      <c r="D165" s="10">
        <v>0</v>
      </c>
      <c r="E165" s="10">
        <v>0</v>
      </c>
      <c r="F165" s="10">
        <v>0</v>
      </c>
      <c r="G165" s="10"/>
      <c r="H165" s="9" t="s">
        <v>258</v>
      </c>
    </row>
    <row r="166" spans="1:8" ht="12.75">
      <c r="A166" s="3" t="s">
        <v>259</v>
      </c>
      <c r="B166" s="98">
        <f>'Year 1 Budget'!$C$79</f>
        <v>0</v>
      </c>
      <c r="C166" s="10">
        <v>0</v>
      </c>
      <c r="D166" s="10">
        <v>0</v>
      </c>
      <c r="E166" s="10">
        <v>0</v>
      </c>
      <c r="F166" s="10">
        <v>0</v>
      </c>
      <c r="G166" s="10"/>
      <c r="H166" s="9" t="s">
        <v>258</v>
      </c>
    </row>
    <row r="167" spans="1:8" ht="12.75">
      <c r="A167" s="3" t="str">
        <f>'FY  budget assumptions'!B71</f>
        <v>Software</v>
      </c>
      <c r="B167" s="10">
        <f>'FY  budget assumptions'!C71</f>
        <v>0</v>
      </c>
      <c r="C167" s="10">
        <v>0</v>
      </c>
      <c r="D167" s="10">
        <v>0</v>
      </c>
      <c r="E167" s="10">
        <v>0</v>
      </c>
      <c r="F167" s="10">
        <v>0</v>
      </c>
      <c r="G167" s="10"/>
      <c r="H167" s="9" t="s">
        <v>258</v>
      </c>
    </row>
    <row r="168" spans="1:8" ht="12.75">
      <c r="A168" s="3" t="str">
        <f>'FY  budget assumptions'!B72</f>
        <v>Technology</v>
      </c>
      <c r="B168" s="10">
        <f>'FY  budget assumptions'!C72</f>
        <v>0</v>
      </c>
      <c r="C168" s="10">
        <v>0</v>
      </c>
      <c r="D168" s="10">
        <v>0</v>
      </c>
      <c r="E168" s="10">
        <v>0</v>
      </c>
      <c r="F168" s="10">
        <v>0</v>
      </c>
      <c r="G168" s="10"/>
      <c r="H168" s="9" t="s">
        <v>258</v>
      </c>
    </row>
    <row r="169" spans="1:8" ht="12.75">
      <c r="A169" s="3" t="str">
        <f>'FY  budget assumptions'!B73</f>
        <v>Fixtures and Furniture Classroom</v>
      </c>
      <c r="B169" s="10">
        <f>'FY  budget assumptions'!C73</f>
        <v>0</v>
      </c>
      <c r="C169" s="10">
        <v>0</v>
      </c>
      <c r="D169" s="10">
        <v>0</v>
      </c>
      <c r="E169" s="10">
        <v>0</v>
      </c>
      <c r="F169" s="10">
        <v>0</v>
      </c>
      <c r="G169" s="10"/>
      <c r="H169" s="9" t="s">
        <v>258</v>
      </c>
    </row>
    <row r="170" spans="1:8" ht="12.75">
      <c r="A170" s="3" t="str">
        <f>'FY  budget assumptions'!B74</f>
        <v>Fixtures and Furniture Office</v>
      </c>
      <c r="B170" s="10">
        <f>'FY  budget assumptions'!C74</f>
        <v>0</v>
      </c>
      <c r="C170" s="10">
        <v>0</v>
      </c>
      <c r="D170" s="10">
        <v>0</v>
      </c>
      <c r="E170" s="10">
        <v>0</v>
      </c>
      <c r="F170" s="10">
        <v>0</v>
      </c>
      <c r="G170" s="10"/>
      <c r="H170" s="9" t="s">
        <v>258</v>
      </c>
    </row>
    <row r="171" spans="1:8" ht="12.75">
      <c r="A171" s="3" t="str">
        <f>'FY  budget assumptions'!B75</f>
        <v>Non-Capital Equipment</v>
      </c>
      <c r="B171" s="10">
        <f>'FY  budget assumptions'!C75</f>
        <v>0</v>
      </c>
      <c r="C171" s="9">
        <f>B171*1.02</f>
        <v>0</v>
      </c>
      <c r="D171" s="9">
        <f>C171*1.02</f>
        <v>0</v>
      </c>
      <c r="E171" s="9">
        <f>D171*1.02</f>
        <v>0</v>
      </c>
      <c r="F171" s="9">
        <f>E171*1.02</f>
        <v>0</v>
      </c>
      <c r="G171" s="9"/>
      <c r="H171" s="9" t="s">
        <v>188</v>
      </c>
    </row>
    <row r="172" spans="1:8" ht="12.75">
      <c r="A172" s="3" t="str">
        <f>'FY  budget assumptions'!B76</f>
        <v>Dues and Fees</v>
      </c>
      <c r="B172" s="10">
        <f>'FY  budget assumptions'!C76</f>
        <v>0</v>
      </c>
      <c r="C172" s="9">
        <f>B172*1.1</f>
        <v>0</v>
      </c>
      <c r="D172" s="9">
        <f>C172*1.1</f>
        <v>0</v>
      </c>
      <c r="E172" s="9">
        <f>D172*1.1</f>
        <v>0</v>
      </c>
      <c r="F172" s="9">
        <f>E172*1.1</f>
        <v>0</v>
      </c>
      <c r="G172" s="9"/>
      <c r="H172" s="9" t="s">
        <v>260</v>
      </c>
    </row>
    <row r="173" spans="2:8" ht="12.75">
      <c r="B173" s="9"/>
      <c r="C173" s="9"/>
      <c r="D173" s="9"/>
      <c r="E173" s="9"/>
      <c r="F173" s="9"/>
      <c r="G173" s="9"/>
      <c r="H173" s="9"/>
    </row>
    <row r="174" spans="2:8" ht="12.75">
      <c r="B174" s="9"/>
      <c r="C174" s="9"/>
      <c r="D174" s="9"/>
      <c r="E174" s="9"/>
      <c r="F174" s="9"/>
      <c r="G174" s="9"/>
      <c r="H174" s="9"/>
    </row>
    <row r="175" spans="2:8" ht="12.75">
      <c r="B175" s="9"/>
      <c r="C175" s="9"/>
      <c r="D175" s="9"/>
      <c r="E175" s="9"/>
      <c r="F175" s="9"/>
      <c r="G175" s="9"/>
      <c r="H175" s="9"/>
    </row>
    <row r="176" spans="2:8" ht="12.75">
      <c r="B176" s="9"/>
      <c r="C176" s="9"/>
      <c r="D176" s="9"/>
      <c r="E176" s="9"/>
      <c r="F176" s="9"/>
      <c r="G176" s="9"/>
      <c r="H176" s="9"/>
    </row>
    <row r="177" spans="2:8" ht="12.75">
      <c r="B177" s="9"/>
      <c r="C177" s="9"/>
      <c r="D177" s="9"/>
      <c r="E177" s="9"/>
      <c r="F177" s="9"/>
      <c r="G177" s="9"/>
      <c r="H177" s="9"/>
    </row>
    <row r="178" spans="2:8" ht="12.75">
      <c r="B178" s="9"/>
      <c r="C178" s="9"/>
      <c r="D178" s="9"/>
      <c r="E178" s="9"/>
      <c r="F178" s="9"/>
      <c r="G178" s="9"/>
      <c r="H178" s="9"/>
    </row>
    <row r="179" spans="2:8" ht="12.75">
      <c r="B179" s="9"/>
      <c r="C179" s="9"/>
      <c r="D179" s="9"/>
      <c r="E179" s="9"/>
      <c r="F179" s="9"/>
      <c r="G179" s="9"/>
      <c r="H179" s="9"/>
    </row>
    <row r="180" spans="2:8" ht="12.75">
      <c r="B180" s="9"/>
      <c r="C180" s="9"/>
      <c r="D180" s="9"/>
      <c r="E180" s="9"/>
      <c r="F180" s="9"/>
      <c r="G180" s="9"/>
      <c r="H180" s="9"/>
    </row>
    <row r="181" spans="2:8" ht="12.75">
      <c r="B181" s="9"/>
      <c r="C181" s="9"/>
      <c r="D181" s="9"/>
      <c r="E181" s="9"/>
      <c r="F181" s="9"/>
      <c r="G181" s="9"/>
      <c r="H181" s="9"/>
    </row>
    <row r="182" spans="2:8" ht="12.75">
      <c r="B182" s="9"/>
      <c r="C182" s="9"/>
      <c r="D182" s="9"/>
      <c r="E182" s="9"/>
      <c r="F182" s="9"/>
      <c r="G182" s="9"/>
      <c r="H182" s="9"/>
    </row>
    <row r="183" spans="2:8" ht="12.75">
      <c r="B183" s="9"/>
      <c r="C183" s="9"/>
      <c r="D183" s="9"/>
      <c r="E183" s="9"/>
      <c r="F183" s="9"/>
      <c r="G183" s="9"/>
      <c r="H183" s="9"/>
    </row>
    <row r="184" spans="2:8" ht="12.75">
      <c r="B184" s="9"/>
      <c r="C184" s="9"/>
      <c r="D184" s="9"/>
      <c r="E184" s="9"/>
      <c r="F184" s="9"/>
      <c r="G184" s="9"/>
      <c r="H184" s="9"/>
    </row>
    <row r="185" spans="2:8" ht="12.75">
      <c r="B185" s="9"/>
      <c r="C185" s="9"/>
      <c r="D185" s="9"/>
      <c r="E185" s="9"/>
      <c r="F185" s="9"/>
      <c r="G185" s="9"/>
      <c r="H185" s="9"/>
    </row>
    <row r="186" spans="2:8" ht="12.75">
      <c r="B186" s="9"/>
      <c r="C186" s="9"/>
      <c r="D186" s="9"/>
      <c r="E186" s="9"/>
      <c r="F186" s="9"/>
      <c r="G186" s="9"/>
      <c r="H186" s="9"/>
    </row>
    <row r="187" spans="2:8" ht="12.75">
      <c r="B187" s="9"/>
      <c r="C187" s="9"/>
      <c r="D187" s="9"/>
      <c r="E187" s="9"/>
      <c r="F187" s="9"/>
      <c r="G187" s="9"/>
      <c r="H187" s="9"/>
    </row>
    <row r="188" spans="2:8" ht="12.75">
      <c r="B188" s="9"/>
      <c r="C188" s="9"/>
      <c r="D188" s="9"/>
      <c r="E188" s="9"/>
      <c r="F188" s="9"/>
      <c r="G188" s="9"/>
      <c r="H188" s="9"/>
    </row>
    <row r="189" spans="2:8" ht="12.75">
      <c r="B189" s="9"/>
      <c r="C189" s="9"/>
      <c r="D189" s="9"/>
      <c r="E189" s="9"/>
      <c r="F189" s="9"/>
      <c r="G189" s="9"/>
      <c r="H189" s="9"/>
    </row>
    <row r="190" spans="2:8" ht="12.75">
      <c r="B190" s="9"/>
      <c r="C190" s="9"/>
      <c r="D190" s="9"/>
      <c r="E190" s="9"/>
      <c r="F190" s="9"/>
      <c r="G190" s="9"/>
      <c r="H190" s="9"/>
    </row>
    <row r="191" spans="2:8" ht="12.75">
      <c r="B191" s="9"/>
      <c r="C191" s="9"/>
      <c r="D191" s="9"/>
      <c r="E191" s="9"/>
      <c r="F191" s="9"/>
      <c r="G191" s="9"/>
      <c r="H191" s="9"/>
    </row>
    <row r="192" spans="2:8" ht="12.75">
      <c r="B192" s="9"/>
      <c r="C192" s="9"/>
      <c r="D192" s="9"/>
      <c r="E192" s="9"/>
      <c r="F192" s="9"/>
      <c r="G192" s="9"/>
      <c r="H192" s="9"/>
    </row>
    <row r="193" spans="2:8" ht="12.75">
      <c r="B193" s="9"/>
      <c r="C193" s="9"/>
      <c r="D193" s="9"/>
      <c r="E193" s="9"/>
      <c r="F193" s="9"/>
      <c r="G193" s="9"/>
      <c r="H193" s="9"/>
    </row>
    <row r="194" spans="2:8" ht="12.75">
      <c r="B194" s="9"/>
      <c r="C194" s="9"/>
      <c r="D194" s="9"/>
      <c r="E194" s="9"/>
      <c r="F194" s="9"/>
      <c r="G194" s="9"/>
      <c r="H194" s="9"/>
    </row>
    <row r="195" spans="2:8" ht="12.75">
      <c r="B195" s="9"/>
      <c r="C195" s="9"/>
      <c r="D195" s="9"/>
      <c r="E195" s="9"/>
      <c r="F195" s="9"/>
      <c r="G195" s="9"/>
      <c r="H195" s="9"/>
    </row>
    <row r="196" spans="2:8" ht="12.75">
      <c r="B196" s="9"/>
      <c r="C196" s="9"/>
      <c r="D196" s="9"/>
      <c r="E196" s="9"/>
      <c r="F196" s="9"/>
      <c r="G196" s="9"/>
      <c r="H196" s="9"/>
    </row>
    <row r="197" spans="2:8" ht="12.75">
      <c r="B197" s="9"/>
      <c r="C197" s="9"/>
      <c r="D197" s="9"/>
      <c r="E197" s="9"/>
      <c r="F197" s="9"/>
      <c r="G197" s="9"/>
      <c r="H197" s="9"/>
    </row>
    <row r="198" spans="2:8" ht="12.75">
      <c r="B198" s="9"/>
      <c r="C198" s="9"/>
      <c r="D198" s="9"/>
      <c r="E198" s="9"/>
      <c r="F198" s="9"/>
      <c r="G198" s="9"/>
      <c r="H198" s="9"/>
    </row>
    <row r="199" spans="2:8" ht="12.75">
      <c r="B199" s="9"/>
      <c r="C199" s="9"/>
      <c r="D199" s="9"/>
      <c r="E199" s="9"/>
      <c r="F199" s="9"/>
      <c r="G199" s="9"/>
      <c r="H199" s="9"/>
    </row>
    <row r="200" spans="2:8" ht="12.75">
      <c r="B200" s="9"/>
      <c r="C200" s="9"/>
      <c r="D200" s="9"/>
      <c r="E200" s="9"/>
      <c r="F200" s="9"/>
      <c r="G200" s="9"/>
      <c r="H200" s="9"/>
    </row>
    <row r="201" spans="2:8" ht="12.75">
      <c r="B201" s="9"/>
      <c r="C201" s="9"/>
      <c r="D201" s="9"/>
      <c r="E201" s="9"/>
      <c r="F201" s="9"/>
      <c r="G201" s="9"/>
      <c r="H201" s="9"/>
    </row>
    <row r="202" spans="2:8" ht="12.75">
      <c r="B202" s="9"/>
      <c r="C202" s="9"/>
      <c r="D202" s="9"/>
      <c r="E202" s="9"/>
      <c r="F202" s="9"/>
      <c r="G202" s="9"/>
      <c r="H202" s="9"/>
    </row>
    <row r="203" spans="2:8" ht="12.75">
      <c r="B203" s="9"/>
      <c r="C203" s="9"/>
      <c r="D203" s="9"/>
      <c r="E203" s="9"/>
      <c r="F203" s="9"/>
      <c r="G203" s="9"/>
      <c r="H203" s="9"/>
    </row>
    <row r="204" spans="2:8" ht="12.75">
      <c r="B204" s="9"/>
      <c r="C204" s="9"/>
      <c r="D204" s="9"/>
      <c r="E204" s="9"/>
      <c r="F204" s="9"/>
      <c r="G204" s="9"/>
      <c r="H204" s="9"/>
    </row>
    <row r="205" spans="2:8" ht="12.75">
      <c r="B205" s="9"/>
      <c r="C205" s="9"/>
      <c r="D205" s="9"/>
      <c r="E205" s="9"/>
      <c r="F205" s="9"/>
      <c r="G205" s="9"/>
      <c r="H205" s="9"/>
    </row>
    <row r="206" spans="2:8" ht="12.75">
      <c r="B206" s="9"/>
      <c r="C206" s="9"/>
      <c r="D206" s="9"/>
      <c r="E206" s="9"/>
      <c r="F206" s="9"/>
      <c r="G206" s="9"/>
      <c r="H206" s="9"/>
    </row>
    <row r="207" spans="2:8" ht="12.75">
      <c r="B207" s="9"/>
      <c r="C207" s="9"/>
      <c r="D207" s="9"/>
      <c r="E207" s="9"/>
      <c r="F207" s="9"/>
      <c r="G207" s="9"/>
      <c r="H207" s="9"/>
    </row>
    <row r="208" spans="2:8" ht="12.75">
      <c r="B208" s="9"/>
      <c r="C208" s="9"/>
      <c r="D208" s="9"/>
      <c r="E208" s="9"/>
      <c r="F208" s="9"/>
      <c r="G208" s="9"/>
      <c r="H208" s="9"/>
    </row>
    <row r="209" spans="2:8" ht="12.75">
      <c r="B209" s="9"/>
      <c r="C209" s="9"/>
      <c r="D209" s="9"/>
      <c r="E209" s="9"/>
      <c r="F209" s="9"/>
      <c r="G209" s="9"/>
      <c r="H209" s="9"/>
    </row>
    <row r="210" spans="2:8" ht="12.75">
      <c r="B210" s="9"/>
      <c r="C210" s="9"/>
      <c r="D210" s="9"/>
      <c r="E210" s="9"/>
      <c r="F210" s="9"/>
      <c r="G210" s="9"/>
      <c r="H210" s="9"/>
    </row>
    <row r="211" spans="2:8" ht="12.75">
      <c r="B211" s="9"/>
      <c r="C211" s="9"/>
      <c r="D211" s="9"/>
      <c r="E211" s="9"/>
      <c r="F211" s="9"/>
      <c r="G211" s="9"/>
      <c r="H211" s="9"/>
    </row>
    <row r="212" spans="2:8" ht="12.75">
      <c r="B212" s="9"/>
      <c r="C212" s="9"/>
      <c r="D212" s="9"/>
      <c r="E212" s="9"/>
      <c r="F212" s="9"/>
      <c r="G212" s="9"/>
      <c r="H212" s="9"/>
    </row>
    <row r="213" spans="2:8" ht="12.75">
      <c r="B213" s="9"/>
      <c r="C213" s="9"/>
      <c r="D213" s="9"/>
      <c r="E213" s="9"/>
      <c r="F213" s="9"/>
      <c r="G213" s="9"/>
      <c r="H213" s="9"/>
    </row>
    <row r="214" spans="2:8" ht="12.75">
      <c r="B214" s="9"/>
      <c r="C214" s="9"/>
      <c r="D214" s="9"/>
      <c r="E214" s="9"/>
      <c r="F214" s="9"/>
      <c r="G214" s="9"/>
      <c r="H214" s="9"/>
    </row>
    <row r="215" spans="2:8" ht="12.75">
      <c r="B215" s="9"/>
      <c r="C215" s="9"/>
      <c r="D215" s="9"/>
      <c r="E215" s="9"/>
      <c r="F215" s="9"/>
      <c r="G215" s="9"/>
      <c r="H215" s="9"/>
    </row>
    <row r="216" spans="2:8" ht="12.75">
      <c r="B216" s="9"/>
      <c r="C216" s="9"/>
      <c r="D216" s="9"/>
      <c r="E216" s="9"/>
      <c r="F216" s="9"/>
      <c r="G216" s="9"/>
      <c r="H216" s="9"/>
    </row>
    <row r="217" spans="2:8" ht="12.75">
      <c r="B217" s="9"/>
      <c r="C217" s="9"/>
      <c r="D217" s="9"/>
      <c r="E217" s="9"/>
      <c r="F217" s="9"/>
      <c r="G217" s="9"/>
      <c r="H217" s="9"/>
    </row>
    <row r="218" spans="2:8" ht="12.75">
      <c r="B218" s="9"/>
      <c r="C218" s="9"/>
      <c r="D218" s="9"/>
      <c r="E218" s="9"/>
      <c r="F218" s="9"/>
      <c r="G218" s="9"/>
      <c r="H218" s="9"/>
    </row>
    <row r="219" spans="2:8" ht="12.75">
      <c r="B219" s="9"/>
      <c r="C219" s="9"/>
      <c r="D219" s="9"/>
      <c r="E219" s="9"/>
      <c r="F219" s="9"/>
      <c r="G219" s="9"/>
      <c r="H219" s="9"/>
    </row>
    <row r="220" spans="2:8" ht="12.75">
      <c r="B220" s="9"/>
      <c r="C220" s="9"/>
      <c r="D220" s="9"/>
      <c r="E220" s="9"/>
      <c r="F220" s="9"/>
      <c r="G220" s="9"/>
      <c r="H220" s="9"/>
    </row>
    <row r="221" spans="2:8" ht="12.75">
      <c r="B221" s="9"/>
      <c r="C221" s="9"/>
      <c r="D221" s="9"/>
      <c r="E221" s="9"/>
      <c r="F221" s="9"/>
      <c r="G221" s="9"/>
      <c r="H221" s="9"/>
    </row>
    <row r="222" spans="2:8" ht="12.75">
      <c r="B222" s="9"/>
      <c r="C222" s="9"/>
      <c r="D222" s="9"/>
      <c r="E222" s="9"/>
      <c r="F222" s="9"/>
      <c r="G222" s="9"/>
      <c r="H222" s="9"/>
    </row>
    <row r="223" spans="2:8" ht="12.75">
      <c r="B223" s="9"/>
      <c r="C223" s="9"/>
      <c r="D223" s="9"/>
      <c r="E223" s="9"/>
      <c r="F223" s="9"/>
      <c r="G223" s="9"/>
      <c r="H223" s="9"/>
    </row>
    <row r="224" spans="2:8" ht="12.75">
      <c r="B224" s="9"/>
      <c r="C224" s="9"/>
      <c r="D224" s="9"/>
      <c r="E224" s="9"/>
      <c r="F224" s="9"/>
      <c r="G224" s="9"/>
      <c r="H224" s="9"/>
    </row>
    <row r="225" spans="2:8" ht="12.75">
      <c r="B225" s="9"/>
      <c r="C225" s="9"/>
      <c r="D225" s="9"/>
      <c r="E225" s="9"/>
      <c r="F225" s="9"/>
      <c r="G225" s="9"/>
      <c r="H225" s="9"/>
    </row>
    <row r="226" spans="2:8" ht="12.75">
      <c r="B226" s="9"/>
      <c r="C226" s="9"/>
      <c r="D226" s="9"/>
      <c r="E226" s="9"/>
      <c r="F226" s="9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8" ht="12.75">
      <c r="B247" s="9"/>
      <c r="C247" s="9"/>
      <c r="D247" s="9"/>
      <c r="E247" s="9"/>
      <c r="F247" s="9"/>
      <c r="G247" s="9"/>
      <c r="H247" s="9"/>
    </row>
    <row r="248" spans="2:8" ht="12.75">
      <c r="B248" s="9"/>
      <c r="C248" s="9"/>
      <c r="D248" s="9"/>
      <c r="E248" s="9"/>
      <c r="F248" s="9"/>
      <c r="G248" s="9"/>
      <c r="H248" s="9"/>
    </row>
    <row r="249" spans="2:8" ht="12.75">
      <c r="B249" s="9"/>
      <c r="C249" s="9"/>
      <c r="D249" s="9"/>
      <c r="E249" s="9"/>
      <c r="F249" s="9"/>
      <c r="G249" s="9"/>
      <c r="H249" s="9"/>
    </row>
    <row r="250" spans="2:8" ht="12.75">
      <c r="B250" s="9"/>
      <c r="C250" s="9"/>
      <c r="D250" s="9"/>
      <c r="E250" s="9"/>
      <c r="F250" s="9"/>
      <c r="G250" s="9"/>
      <c r="H250" s="9"/>
    </row>
    <row r="251" spans="2:8" ht="12.75">
      <c r="B251" s="9"/>
      <c r="C251" s="9"/>
      <c r="D251" s="9"/>
      <c r="E251" s="9"/>
      <c r="F251" s="9"/>
      <c r="G251" s="9"/>
      <c r="H251" s="9"/>
    </row>
    <row r="252" spans="2:8" ht="12.75">
      <c r="B252" s="9"/>
      <c r="C252" s="9"/>
      <c r="D252" s="9"/>
      <c r="E252" s="9"/>
      <c r="F252" s="9"/>
      <c r="G252" s="9"/>
      <c r="H252" s="9"/>
    </row>
    <row r="253" spans="2:8" ht="12.75">
      <c r="B253" s="9"/>
      <c r="C253" s="9"/>
      <c r="D253" s="9"/>
      <c r="E253" s="9"/>
      <c r="F253" s="9"/>
      <c r="G253" s="9"/>
      <c r="H253" s="9"/>
    </row>
    <row r="254" spans="2:8" ht="12.75">
      <c r="B254" s="9"/>
      <c r="C254" s="9"/>
      <c r="D254" s="9"/>
      <c r="E254" s="9"/>
      <c r="F254" s="9"/>
      <c r="G254" s="9"/>
      <c r="H254" s="9"/>
    </row>
    <row r="255" spans="2:8" ht="12.75">
      <c r="B255" s="9"/>
      <c r="C255" s="9"/>
      <c r="D255" s="9"/>
      <c r="E255" s="9"/>
      <c r="F255" s="9"/>
      <c r="G255" s="9"/>
      <c r="H255" s="9"/>
    </row>
    <row r="256" spans="2:8" ht="12.75">
      <c r="B256" s="9"/>
      <c r="C256" s="9"/>
      <c r="D256" s="9"/>
      <c r="E256" s="9"/>
      <c r="F256" s="9"/>
      <c r="G256" s="9"/>
      <c r="H256" s="9"/>
    </row>
    <row r="257" spans="2:8" ht="12.75">
      <c r="B257" s="9"/>
      <c r="C257" s="9"/>
      <c r="D257" s="9"/>
      <c r="E257" s="9"/>
      <c r="F257" s="9"/>
      <c r="G257" s="9"/>
      <c r="H257" s="9"/>
    </row>
    <row r="258" spans="2:8" ht="12.75">
      <c r="B258" s="9"/>
      <c r="C258" s="9"/>
      <c r="D258" s="9"/>
      <c r="E258" s="9"/>
      <c r="F258" s="9"/>
      <c r="G258" s="9"/>
      <c r="H258" s="9"/>
    </row>
    <row r="259" spans="2:8" ht="12.75">
      <c r="B259" s="9"/>
      <c r="C259" s="9"/>
      <c r="D259" s="9"/>
      <c r="E259" s="9"/>
      <c r="F259" s="9"/>
      <c r="G259" s="9"/>
      <c r="H259" s="9"/>
    </row>
    <row r="260" spans="2:8" ht="12.75">
      <c r="B260" s="9"/>
      <c r="C260" s="9"/>
      <c r="D260" s="9"/>
      <c r="E260" s="9"/>
      <c r="F260" s="9"/>
      <c r="G260" s="9"/>
      <c r="H260" s="9"/>
    </row>
    <row r="261" spans="2:8" ht="12.75">
      <c r="B261" s="9"/>
      <c r="C261" s="9"/>
      <c r="D261" s="9"/>
      <c r="E261" s="9"/>
      <c r="F261" s="9"/>
      <c r="G261" s="9"/>
      <c r="H261" s="9"/>
    </row>
    <row r="262" spans="2:8" ht="12.75">
      <c r="B262" s="9"/>
      <c r="C262" s="9"/>
      <c r="D262" s="9"/>
      <c r="E262" s="9"/>
      <c r="F262" s="9"/>
      <c r="G262" s="9"/>
      <c r="H262" s="9"/>
    </row>
    <row r="263" spans="2:8" ht="12.75">
      <c r="B263" s="9"/>
      <c r="C263" s="9"/>
      <c r="D263" s="9"/>
      <c r="E263" s="9"/>
      <c r="F263" s="9"/>
      <c r="G263" s="9"/>
      <c r="H263" s="9"/>
    </row>
    <row r="264" spans="2:8" ht="12.75">
      <c r="B264" s="9"/>
      <c r="C264" s="9"/>
      <c r="D264" s="9"/>
      <c r="E264" s="9"/>
      <c r="F264" s="9"/>
      <c r="G264" s="9"/>
      <c r="H264" s="9"/>
    </row>
    <row r="265" spans="2:8" ht="12.75">
      <c r="B265" s="9"/>
      <c r="C265" s="9"/>
      <c r="D265" s="9"/>
      <c r="E265" s="9"/>
      <c r="F265" s="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2.75">
      <c r="B270" s="9"/>
      <c r="C270" s="9"/>
      <c r="D270" s="9"/>
      <c r="E270" s="9"/>
      <c r="F270" s="9"/>
      <c r="G270" s="9"/>
      <c r="H270" s="9"/>
    </row>
    <row r="271" spans="2:8" ht="12.75">
      <c r="B271" s="9"/>
      <c r="C271" s="9"/>
      <c r="D271" s="9"/>
      <c r="E271" s="9"/>
      <c r="F271" s="9"/>
      <c r="G271" s="9"/>
      <c r="H271" s="9"/>
    </row>
    <row r="272" spans="2:8" ht="12.75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8" ht="12.75">
      <c r="B277" s="9"/>
      <c r="C277" s="9"/>
      <c r="D277" s="9"/>
      <c r="E277" s="9"/>
      <c r="F277" s="9"/>
      <c r="G277" s="9"/>
      <c r="H277" s="9"/>
    </row>
    <row r="278" spans="2:8" ht="12.75">
      <c r="B278" s="9"/>
      <c r="C278" s="9"/>
      <c r="D278" s="9"/>
      <c r="E278" s="9"/>
      <c r="F278" s="9"/>
      <c r="G278" s="9"/>
      <c r="H278" s="9"/>
    </row>
    <row r="279" spans="2:8" ht="12.75">
      <c r="B279" s="9"/>
      <c r="C279" s="9"/>
      <c r="D279" s="9"/>
      <c r="E279" s="9"/>
      <c r="F279" s="9"/>
      <c r="G279" s="9"/>
      <c r="H279" s="9"/>
    </row>
    <row r="280" spans="2:8" ht="12.75">
      <c r="B280" s="9"/>
      <c r="C280" s="9"/>
      <c r="D280" s="9"/>
      <c r="E280" s="9"/>
      <c r="F280" s="9"/>
      <c r="G280" s="9"/>
      <c r="H280" s="9"/>
    </row>
    <row r="281" spans="2:8" ht="12.75">
      <c r="B281" s="9"/>
      <c r="C281" s="9"/>
      <c r="D281" s="9"/>
      <c r="E281" s="9"/>
      <c r="F281" s="9"/>
      <c r="G281" s="9"/>
      <c r="H281" s="9"/>
    </row>
    <row r="282" spans="2:8" ht="12.75">
      <c r="B282" s="9"/>
      <c r="C282" s="9"/>
      <c r="D282" s="9"/>
      <c r="E282" s="9"/>
      <c r="F282" s="9"/>
      <c r="G282" s="9"/>
      <c r="H282" s="9"/>
    </row>
    <row r="283" spans="2:8" ht="12.75">
      <c r="B283" s="9"/>
      <c r="C283" s="9"/>
      <c r="D283" s="9"/>
      <c r="E283" s="9"/>
      <c r="F283" s="9"/>
      <c r="G283" s="9"/>
      <c r="H283" s="9"/>
    </row>
    <row r="284" spans="2:8" ht="12.75">
      <c r="B284" s="9"/>
      <c r="C284" s="9"/>
      <c r="D284" s="9"/>
      <c r="E284" s="9"/>
      <c r="F284" s="9"/>
      <c r="G284" s="9"/>
      <c r="H284" s="9"/>
    </row>
    <row r="285" spans="2:8" ht="12.75">
      <c r="B285" s="9"/>
      <c r="C285" s="9"/>
      <c r="D285" s="9"/>
      <c r="E285" s="9"/>
      <c r="F285" s="9"/>
      <c r="G285" s="9"/>
      <c r="H285" s="9"/>
    </row>
    <row r="286" spans="2:8" ht="12.75">
      <c r="B286" s="9"/>
      <c r="C286" s="9"/>
      <c r="D286" s="9"/>
      <c r="E286" s="9"/>
      <c r="F286" s="9"/>
      <c r="G286" s="9"/>
      <c r="H286" s="9"/>
    </row>
    <row r="287" spans="2:8" ht="12.75">
      <c r="B287" s="9"/>
      <c r="C287" s="9"/>
      <c r="D287" s="9"/>
      <c r="E287" s="9"/>
      <c r="F287" s="9"/>
      <c r="G287" s="9"/>
      <c r="H287" s="9"/>
    </row>
    <row r="288" spans="2:8" ht="12.75">
      <c r="B288" s="9"/>
      <c r="C288" s="9"/>
      <c r="D288" s="9"/>
      <c r="E288" s="9"/>
      <c r="F288" s="9"/>
      <c r="G288" s="9"/>
      <c r="H288" s="9"/>
    </row>
    <row r="289" spans="2:8" ht="12.75">
      <c r="B289" s="9"/>
      <c r="C289" s="9"/>
      <c r="D289" s="9"/>
      <c r="E289" s="9"/>
      <c r="F289" s="9"/>
      <c r="G289" s="9"/>
      <c r="H289" s="9"/>
    </row>
    <row r="290" spans="2:8" ht="12.75">
      <c r="B290" s="9"/>
      <c r="C290" s="9"/>
      <c r="D290" s="9"/>
      <c r="E290" s="9"/>
      <c r="F290" s="9"/>
      <c r="G290" s="9"/>
      <c r="H290" s="9"/>
    </row>
    <row r="291" spans="2:8" ht="12.75">
      <c r="B291" s="9"/>
      <c r="C291" s="9"/>
      <c r="D291" s="9"/>
      <c r="E291" s="9"/>
      <c r="F291" s="9"/>
      <c r="G291" s="9"/>
      <c r="H291" s="9"/>
    </row>
    <row r="292" spans="2:8" ht="12.75">
      <c r="B292" s="9"/>
      <c r="C292" s="9"/>
      <c r="D292" s="9"/>
      <c r="E292" s="9"/>
      <c r="F292" s="9"/>
      <c r="G292" s="9"/>
      <c r="H292" s="9"/>
    </row>
    <row r="293" spans="2:8" ht="12.75">
      <c r="B293" s="9"/>
      <c r="C293" s="9"/>
      <c r="D293" s="9"/>
      <c r="E293" s="9"/>
      <c r="F293" s="9"/>
      <c r="G293" s="9"/>
      <c r="H293" s="9"/>
    </row>
    <row r="294" spans="2:8" ht="12.75">
      <c r="B294" s="9"/>
      <c r="C294" s="9"/>
      <c r="D294" s="9"/>
      <c r="E294" s="9"/>
      <c r="F294" s="9"/>
      <c r="G294" s="9"/>
      <c r="H294" s="9"/>
    </row>
    <row r="295" spans="2:8" ht="12.75">
      <c r="B295" s="9"/>
      <c r="C295" s="9"/>
      <c r="D295" s="9"/>
      <c r="E295" s="9"/>
      <c r="F295" s="9"/>
      <c r="G295" s="9"/>
      <c r="H295" s="9"/>
    </row>
    <row r="296" spans="2:8" ht="12.75">
      <c r="B296" s="9"/>
      <c r="C296" s="9"/>
      <c r="D296" s="9"/>
      <c r="E296" s="9"/>
      <c r="F296" s="9"/>
      <c r="G296" s="9"/>
      <c r="H296" s="9"/>
    </row>
    <row r="297" spans="2:8" ht="12.75">
      <c r="B297" s="9"/>
      <c r="C297" s="9"/>
      <c r="D297" s="9"/>
      <c r="E297" s="9"/>
      <c r="F297" s="9"/>
      <c r="G297" s="9"/>
      <c r="H297" s="9"/>
    </row>
    <row r="298" spans="2:8" ht="12.75">
      <c r="B298" s="9"/>
      <c r="C298" s="9"/>
      <c r="D298" s="9"/>
      <c r="E298" s="9"/>
      <c r="F298" s="9"/>
      <c r="G298" s="9"/>
      <c r="H298" s="9"/>
    </row>
    <row r="299" spans="2:8" ht="12.75">
      <c r="B299" s="9"/>
      <c r="C299" s="9"/>
      <c r="D299" s="9"/>
      <c r="E299" s="9"/>
      <c r="F299" s="9"/>
      <c r="G299" s="9"/>
      <c r="H299" s="9"/>
    </row>
    <row r="300" spans="2:8" ht="12.75">
      <c r="B300" s="9"/>
      <c r="C300" s="9"/>
      <c r="D300" s="9"/>
      <c r="E300" s="9"/>
      <c r="F300" s="9"/>
      <c r="G300" s="9"/>
      <c r="H300" s="9"/>
    </row>
    <row r="301" spans="2:8" ht="12.75">
      <c r="B301" s="9"/>
      <c r="C301" s="9"/>
      <c r="D301" s="9"/>
      <c r="E301" s="9"/>
      <c r="F301" s="9"/>
      <c r="G301" s="9"/>
      <c r="H301" s="9"/>
    </row>
    <row r="302" spans="2:8" ht="12.75">
      <c r="B302" s="9"/>
      <c r="C302" s="9"/>
      <c r="D302" s="9"/>
      <c r="E302" s="9"/>
      <c r="F302" s="9"/>
      <c r="G302" s="9"/>
      <c r="H302" s="9"/>
    </row>
    <row r="303" spans="2:8" ht="12.75">
      <c r="B303" s="9"/>
      <c r="C303" s="9"/>
      <c r="D303" s="9"/>
      <c r="E303" s="9"/>
      <c r="F303" s="9"/>
      <c r="G303" s="9"/>
      <c r="H303" s="9"/>
    </row>
    <row r="304" spans="2:8" ht="12.75">
      <c r="B304" s="9"/>
      <c r="C304" s="9"/>
      <c r="D304" s="9"/>
      <c r="E304" s="9"/>
      <c r="F304" s="9"/>
      <c r="G304" s="9"/>
      <c r="H304" s="9"/>
    </row>
    <row r="305" spans="2:8" ht="12.75">
      <c r="B305" s="9"/>
      <c r="C305" s="9"/>
      <c r="D305" s="9"/>
      <c r="E305" s="9"/>
      <c r="F305" s="9"/>
      <c r="G305" s="9"/>
      <c r="H305" s="9"/>
    </row>
    <row r="306" spans="2:8" ht="12.75">
      <c r="B306" s="9"/>
      <c r="C306" s="9"/>
      <c r="D306" s="9"/>
      <c r="E306" s="9"/>
      <c r="F306" s="9"/>
      <c r="G306" s="9"/>
      <c r="H306" s="9"/>
    </row>
    <row r="307" spans="2:8" ht="12.75">
      <c r="B307" s="9"/>
      <c r="C307" s="9"/>
      <c r="D307" s="9"/>
      <c r="E307" s="9"/>
      <c r="F307" s="9"/>
      <c r="G307" s="9"/>
      <c r="H307" s="9"/>
    </row>
    <row r="308" spans="2:8" ht="12.75">
      <c r="B308" s="9"/>
      <c r="C308" s="9"/>
      <c r="D308" s="9"/>
      <c r="E308" s="9"/>
      <c r="F308" s="9"/>
      <c r="G308" s="9"/>
      <c r="H308" s="9"/>
    </row>
    <row r="309" spans="2:8" ht="12.75">
      <c r="B309" s="9"/>
      <c r="C309" s="9"/>
      <c r="D309" s="9"/>
      <c r="E309" s="9"/>
      <c r="F309" s="9"/>
      <c r="G309" s="9"/>
      <c r="H309" s="9"/>
    </row>
    <row r="310" spans="2:8" ht="12.75">
      <c r="B310" s="9"/>
      <c r="C310" s="9"/>
      <c r="D310" s="9"/>
      <c r="E310" s="9"/>
      <c r="F310" s="9"/>
      <c r="G310" s="9"/>
      <c r="H310" s="9"/>
    </row>
    <row r="311" spans="2:8" ht="12.75">
      <c r="B311" s="9"/>
      <c r="C311" s="9"/>
      <c r="D311" s="9"/>
      <c r="E311" s="9"/>
      <c r="F311" s="9"/>
      <c r="G311" s="9"/>
      <c r="H311" s="9"/>
    </row>
    <row r="312" spans="2:8" ht="12.75">
      <c r="B312" s="9"/>
      <c r="C312" s="9"/>
      <c r="D312" s="9"/>
      <c r="E312" s="9"/>
      <c r="F312" s="9"/>
      <c r="G312" s="9"/>
      <c r="H312" s="9"/>
    </row>
    <row r="313" spans="2:8" ht="12.75">
      <c r="B313" s="9"/>
      <c r="C313" s="9"/>
      <c r="D313" s="9"/>
      <c r="E313" s="9"/>
      <c r="F313" s="9"/>
      <c r="G313" s="9"/>
      <c r="H313" s="9"/>
    </row>
    <row r="314" spans="2:8" ht="12.75">
      <c r="B314" s="9"/>
      <c r="C314" s="9"/>
      <c r="D314" s="9"/>
      <c r="E314" s="9"/>
      <c r="F314" s="9"/>
      <c r="G314" s="9"/>
      <c r="H314" s="9"/>
    </row>
    <row r="315" spans="2:8" ht="12.75">
      <c r="B315" s="9"/>
      <c r="C315" s="9"/>
      <c r="D315" s="9"/>
      <c r="E315" s="9"/>
      <c r="F315" s="9"/>
      <c r="G315" s="9"/>
      <c r="H315" s="9"/>
    </row>
    <row r="316" spans="2:8" ht="12.75">
      <c r="B316" s="9"/>
      <c r="C316" s="9"/>
      <c r="D316" s="9"/>
      <c r="E316" s="9"/>
      <c r="F316" s="9"/>
      <c r="G316" s="9"/>
      <c r="H316" s="9"/>
    </row>
    <row r="317" spans="2:8" ht="12.75">
      <c r="B317" s="9"/>
      <c r="C317" s="9"/>
      <c r="D317" s="9"/>
      <c r="E317" s="9"/>
      <c r="F317" s="9"/>
      <c r="G317" s="9"/>
      <c r="H317" s="9"/>
    </row>
    <row r="318" spans="2:8" ht="12.75">
      <c r="B318" s="9"/>
      <c r="C318" s="9"/>
      <c r="D318" s="9"/>
      <c r="E318" s="9"/>
      <c r="F318" s="9"/>
      <c r="G318" s="9"/>
      <c r="H318" s="9"/>
    </row>
    <row r="319" spans="2:8" ht="12.75">
      <c r="B319" s="9"/>
      <c r="C319" s="9"/>
      <c r="D319" s="9"/>
      <c r="E319" s="9"/>
      <c r="F319" s="9"/>
      <c r="G319" s="9"/>
      <c r="H319" s="9"/>
    </row>
    <row r="320" spans="2:8" ht="12.75">
      <c r="B320" s="9"/>
      <c r="C320" s="9"/>
      <c r="D320" s="9"/>
      <c r="E320" s="9"/>
      <c r="F320" s="9"/>
      <c r="G320" s="9"/>
      <c r="H320" s="9"/>
    </row>
    <row r="321" spans="2:8" ht="12.75">
      <c r="B321" s="9"/>
      <c r="C321" s="9"/>
      <c r="D321" s="9"/>
      <c r="E321" s="9"/>
      <c r="F321" s="9"/>
      <c r="G321" s="9"/>
      <c r="H321" s="9"/>
    </row>
    <row r="322" spans="2:8" ht="12.75">
      <c r="B322" s="9"/>
      <c r="C322" s="9"/>
      <c r="D322" s="9"/>
      <c r="E322" s="9"/>
      <c r="F322" s="9"/>
      <c r="G322" s="9"/>
      <c r="H322" s="9"/>
    </row>
    <row r="323" spans="2:8" ht="12.75">
      <c r="B323" s="9"/>
      <c r="C323" s="9"/>
      <c r="D323" s="9"/>
      <c r="E323" s="9"/>
      <c r="F323" s="9"/>
      <c r="G323" s="9"/>
      <c r="H323" s="9"/>
    </row>
    <row r="324" spans="2:8" ht="12.75">
      <c r="B324" s="9"/>
      <c r="C324" s="9"/>
      <c r="D324" s="9"/>
      <c r="E324" s="9"/>
      <c r="F324" s="9"/>
      <c r="G324" s="9"/>
      <c r="H324" s="9"/>
    </row>
    <row r="325" spans="2:8" ht="12.75">
      <c r="B325" s="9"/>
      <c r="C325" s="9"/>
      <c r="D325" s="9"/>
      <c r="E325" s="9"/>
      <c r="F325" s="9"/>
      <c r="G325" s="9"/>
      <c r="H325" s="9"/>
    </row>
    <row r="326" spans="2:8" ht="12.75">
      <c r="B326" s="9"/>
      <c r="C326" s="9"/>
      <c r="D326" s="9"/>
      <c r="E326" s="9"/>
      <c r="F326" s="9"/>
      <c r="G326" s="9"/>
      <c r="H326" s="9"/>
    </row>
    <row r="327" spans="2:8" ht="12.75">
      <c r="B327" s="9"/>
      <c r="C327" s="9"/>
      <c r="D327" s="9"/>
      <c r="E327" s="9"/>
      <c r="F327" s="9"/>
      <c r="G327" s="9"/>
      <c r="H327" s="9"/>
    </row>
    <row r="328" spans="2:8" ht="12.75">
      <c r="B328" s="9"/>
      <c r="C328" s="9"/>
      <c r="D328" s="9"/>
      <c r="E328" s="9"/>
      <c r="F328" s="9"/>
      <c r="G328" s="9"/>
      <c r="H328" s="9"/>
    </row>
    <row r="329" spans="2:8" ht="12.75">
      <c r="B329" s="9"/>
      <c r="C329" s="9"/>
      <c r="D329" s="9"/>
      <c r="E329" s="9"/>
      <c r="F329" s="9"/>
      <c r="G329" s="9"/>
      <c r="H329" s="9"/>
    </row>
    <row r="330" spans="2:8" ht="12.75">
      <c r="B330" s="9"/>
      <c r="C330" s="9"/>
      <c r="D330" s="9"/>
      <c r="E330" s="9"/>
      <c r="F330" s="9"/>
      <c r="G330" s="9"/>
      <c r="H330" s="9"/>
    </row>
    <row r="331" spans="2:8" ht="12.75">
      <c r="B331" s="9"/>
      <c r="C331" s="9"/>
      <c r="D331" s="9"/>
      <c r="E331" s="9"/>
      <c r="F331" s="9"/>
      <c r="G331" s="9"/>
      <c r="H331" s="9"/>
    </row>
    <row r="332" spans="2:8" ht="12.75">
      <c r="B332" s="9"/>
      <c r="C332" s="9"/>
      <c r="D332" s="9"/>
      <c r="E332" s="9"/>
      <c r="F332" s="9"/>
      <c r="G332" s="9"/>
      <c r="H332" s="9"/>
    </row>
    <row r="333" spans="2:8" ht="12.75">
      <c r="B333" s="9"/>
      <c r="C333" s="9"/>
      <c r="D333" s="9"/>
      <c r="E333" s="9"/>
      <c r="F333" s="9"/>
      <c r="G333" s="9"/>
      <c r="H333" s="9"/>
    </row>
    <row r="334" spans="2:8" ht="12.75">
      <c r="B334" s="9"/>
      <c r="C334" s="9"/>
      <c r="D334" s="9"/>
      <c r="E334" s="9"/>
      <c r="F334" s="9"/>
      <c r="G334" s="9"/>
      <c r="H334" s="9"/>
    </row>
    <row r="335" spans="2:8" ht="12.75">
      <c r="B335" s="9"/>
      <c r="C335" s="9"/>
      <c r="D335" s="9"/>
      <c r="E335" s="9"/>
      <c r="F335" s="9"/>
      <c r="G335" s="9"/>
      <c r="H335" s="9"/>
    </row>
    <row r="336" spans="2:8" ht="12.75">
      <c r="B336" s="9"/>
      <c r="C336" s="9"/>
      <c r="D336" s="9"/>
      <c r="E336" s="9"/>
      <c r="F336" s="9"/>
      <c r="G336" s="9"/>
      <c r="H336" s="9"/>
    </row>
    <row r="337" spans="2:8" ht="12.75">
      <c r="B337" s="9"/>
      <c r="C337" s="9"/>
      <c r="D337" s="9"/>
      <c r="E337" s="9"/>
      <c r="F337" s="9"/>
      <c r="G337" s="9"/>
      <c r="H337" s="9"/>
    </row>
    <row r="338" spans="2:8" ht="12.75">
      <c r="B338" s="9"/>
      <c r="C338" s="9"/>
      <c r="D338" s="9"/>
      <c r="E338" s="9"/>
      <c r="F338" s="9"/>
      <c r="G338" s="9"/>
      <c r="H338" s="9"/>
    </row>
    <row r="339" spans="2:8" ht="12.75">
      <c r="B339" s="9"/>
      <c r="C339" s="9"/>
      <c r="D339" s="9"/>
      <c r="E339" s="9"/>
      <c r="F339" s="9"/>
      <c r="G339" s="9"/>
      <c r="H339" s="9"/>
    </row>
    <row r="340" spans="2:8" ht="12.75">
      <c r="B340" s="9"/>
      <c r="C340" s="9"/>
      <c r="D340" s="9"/>
      <c r="E340" s="9"/>
      <c r="F340" s="9"/>
      <c r="G340" s="9"/>
      <c r="H340" s="9"/>
    </row>
    <row r="341" spans="2:8" ht="12.75">
      <c r="B341" s="9"/>
      <c r="C341" s="9"/>
      <c r="D341" s="9"/>
      <c r="E341" s="9"/>
      <c r="F341" s="9"/>
      <c r="G341" s="9"/>
      <c r="H341" s="9"/>
    </row>
    <row r="342" spans="2:8" ht="12.75">
      <c r="B342" s="9"/>
      <c r="C342" s="9"/>
      <c r="D342" s="9"/>
      <c r="E342" s="9"/>
      <c r="F342" s="9"/>
      <c r="G342" s="9"/>
      <c r="H342" s="9"/>
    </row>
    <row r="343" spans="2:8" ht="12.75">
      <c r="B343" s="9"/>
      <c r="C343" s="9"/>
      <c r="D343" s="9"/>
      <c r="E343" s="9"/>
      <c r="F343" s="9"/>
      <c r="G343" s="9"/>
      <c r="H343" s="9"/>
    </row>
    <row r="344" spans="2:8" ht="12.75">
      <c r="B344" s="9"/>
      <c r="C344" s="9"/>
      <c r="D344" s="9"/>
      <c r="E344" s="9"/>
      <c r="F344" s="9"/>
      <c r="G344" s="9"/>
      <c r="H344" s="9"/>
    </row>
    <row r="345" spans="2:8" ht="12.75">
      <c r="B345" s="9"/>
      <c r="C345" s="9"/>
      <c r="D345" s="9"/>
      <c r="E345" s="9"/>
      <c r="F345" s="9"/>
      <c r="G345" s="9"/>
      <c r="H345" s="9"/>
    </row>
    <row r="346" spans="2:8" ht="12.75">
      <c r="B346" s="9"/>
      <c r="C346" s="9"/>
      <c r="D346" s="9"/>
      <c r="E346" s="9"/>
      <c r="F346" s="9"/>
      <c r="G346" s="9"/>
      <c r="H346" s="9"/>
    </row>
    <row r="347" spans="2:8" ht="12.75">
      <c r="B347" s="9"/>
      <c r="C347" s="9"/>
      <c r="D347" s="9"/>
      <c r="E347" s="9"/>
      <c r="F347" s="9"/>
      <c r="G347" s="9"/>
      <c r="H347" s="9"/>
    </row>
    <row r="348" spans="2:8" ht="12.75">
      <c r="B348" s="9"/>
      <c r="C348" s="9"/>
      <c r="D348" s="9"/>
      <c r="E348" s="9"/>
      <c r="F348" s="9"/>
      <c r="G348" s="9"/>
      <c r="H348" s="9"/>
    </row>
    <row r="349" spans="2:8" ht="12.75">
      <c r="B349" s="9"/>
      <c r="C349" s="9"/>
      <c r="D349" s="9"/>
      <c r="E349" s="9"/>
      <c r="F349" s="9"/>
      <c r="G349" s="9"/>
      <c r="H349" s="9"/>
    </row>
    <row r="350" spans="2:8" ht="12.75">
      <c r="B350" s="9"/>
      <c r="C350" s="9"/>
      <c r="D350" s="9"/>
      <c r="E350" s="9"/>
      <c r="F350" s="9"/>
      <c r="G350" s="9"/>
      <c r="H350" s="9"/>
    </row>
    <row r="351" spans="2:8" ht="12.75">
      <c r="B351" s="9"/>
      <c r="C351" s="9"/>
      <c r="D351" s="9"/>
      <c r="E351" s="9"/>
      <c r="F351" s="9"/>
      <c r="G351" s="9"/>
      <c r="H351" s="9"/>
    </row>
    <row r="352" spans="2:8" ht="12.75">
      <c r="B352" s="9"/>
      <c r="C352" s="9"/>
      <c r="D352" s="9"/>
      <c r="E352" s="9"/>
      <c r="F352" s="9"/>
      <c r="G352" s="9"/>
      <c r="H352" s="9"/>
    </row>
    <row r="353" spans="2:8" ht="12.75">
      <c r="B353" s="9"/>
      <c r="C353" s="9"/>
      <c r="D353" s="9"/>
      <c r="E353" s="9"/>
      <c r="F353" s="9"/>
      <c r="G353" s="9"/>
      <c r="H353" s="9"/>
    </row>
    <row r="354" spans="2:8" ht="12.75">
      <c r="B354" s="9"/>
      <c r="C354" s="9"/>
      <c r="D354" s="9"/>
      <c r="E354" s="9"/>
      <c r="F354" s="9"/>
      <c r="G354" s="9"/>
      <c r="H354" s="9"/>
    </row>
    <row r="355" spans="2:8" ht="12.75">
      <c r="B355" s="9"/>
      <c r="C355" s="9"/>
      <c r="D355" s="9"/>
      <c r="E355" s="9"/>
      <c r="F355" s="9"/>
      <c r="G355" s="9"/>
      <c r="H355" s="9"/>
    </row>
    <row r="356" spans="2:8" ht="12.75">
      <c r="B356" s="9"/>
      <c r="C356" s="9"/>
      <c r="D356" s="9"/>
      <c r="E356" s="9"/>
      <c r="F356" s="9"/>
      <c r="G356" s="9"/>
      <c r="H356" s="9"/>
    </row>
    <row r="357" spans="2:8" ht="12.75">
      <c r="B357" s="9"/>
      <c r="C357" s="9"/>
      <c r="D357" s="9"/>
      <c r="E357" s="9"/>
      <c r="F357" s="9"/>
      <c r="G357" s="9"/>
      <c r="H357" s="9"/>
    </row>
    <row r="358" spans="2:8" ht="12.75">
      <c r="B358" s="9"/>
      <c r="C358" s="9"/>
      <c r="D358" s="9"/>
      <c r="E358" s="9"/>
      <c r="F358" s="9"/>
      <c r="G358" s="9"/>
      <c r="H358" s="9"/>
    </row>
    <row r="359" spans="2:8" ht="12.75">
      <c r="B359" s="9"/>
      <c r="C359" s="9"/>
      <c r="D359" s="9"/>
      <c r="E359" s="9"/>
      <c r="F359" s="9"/>
      <c r="G359" s="9"/>
      <c r="H359" s="9"/>
    </row>
    <row r="360" spans="2:8" ht="12.75">
      <c r="B360" s="9"/>
      <c r="C360" s="9"/>
      <c r="D360" s="9"/>
      <c r="E360" s="9"/>
      <c r="F360" s="9"/>
      <c r="G360" s="9"/>
      <c r="H360" s="9"/>
    </row>
    <row r="361" spans="2:8" ht="12.75">
      <c r="B361" s="9"/>
      <c r="C361" s="9"/>
      <c r="D361" s="9"/>
      <c r="E361" s="9"/>
      <c r="F361" s="9"/>
      <c r="G361" s="9"/>
      <c r="H361" s="9"/>
    </row>
    <row r="362" spans="2:8" ht="12.75">
      <c r="B362" s="9"/>
      <c r="C362" s="9"/>
      <c r="D362" s="9"/>
      <c r="E362" s="9"/>
      <c r="F362" s="9"/>
      <c r="G362" s="9"/>
      <c r="H362" s="9"/>
    </row>
    <row r="363" spans="2:8" ht="12.75">
      <c r="B363" s="9"/>
      <c r="C363" s="9"/>
      <c r="D363" s="9"/>
      <c r="E363" s="9"/>
      <c r="F363" s="9"/>
      <c r="G363" s="9"/>
      <c r="H363" s="9"/>
    </row>
    <row r="364" spans="2:8" ht="12.75">
      <c r="B364" s="9"/>
      <c r="C364" s="9"/>
      <c r="D364" s="9"/>
      <c r="E364" s="9"/>
      <c r="F364" s="9"/>
      <c r="G364" s="9"/>
      <c r="H364" s="9"/>
    </row>
    <row r="365" spans="2:8" ht="12.75">
      <c r="B365" s="9"/>
      <c r="C365" s="9"/>
      <c r="D365" s="9"/>
      <c r="E365" s="9"/>
      <c r="F365" s="9"/>
      <c r="G365" s="9"/>
      <c r="H365" s="9"/>
    </row>
    <row r="366" spans="2:8" ht="12.75">
      <c r="B366" s="9"/>
      <c r="C366" s="9"/>
      <c r="D366" s="9"/>
      <c r="E366" s="9"/>
      <c r="F366" s="9"/>
      <c r="G366" s="9"/>
      <c r="H366" s="9"/>
    </row>
    <row r="367" spans="2:8" ht="12.75">
      <c r="B367" s="9"/>
      <c r="C367" s="9"/>
      <c r="D367" s="9"/>
      <c r="E367" s="9"/>
      <c r="F367" s="9"/>
      <c r="G367" s="9"/>
      <c r="H367" s="9"/>
    </row>
    <row r="368" spans="2:8" ht="12.75">
      <c r="B368" s="9"/>
      <c r="C368" s="9"/>
      <c r="D368" s="9"/>
      <c r="E368" s="9"/>
      <c r="F368" s="9"/>
      <c r="G368" s="9"/>
      <c r="H368" s="9"/>
    </row>
    <row r="369" spans="2:8" ht="12.75">
      <c r="B369" s="9"/>
      <c r="C369" s="9"/>
      <c r="D369" s="9"/>
      <c r="E369" s="9"/>
      <c r="F369" s="9"/>
      <c r="G369" s="9"/>
      <c r="H369" s="9"/>
    </row>
    <row r="370" spans="2:8" ht="12.75">
      <c r="B370" s="9"/>
      <c r="C370" s="9"/>
      <c r="D370" s="9"/>
      <c r="E370" s="9"/>
      <c r="F370" s="9"/>
      <c r="G370" s="9"/>
      <c r="H370" s="9"/>
    </row>
    <row r="371" spans="2:8" ht="12.75">
      <c r="B371" s="9"/>
      <c r="C371" s="9"/>
      <c r="D371" s="9"/>
      <c r="E371" s="9"/>
      <c r="F371" s="9"/>
      <c r="G371" s="9"/>
      <c r="H371" s="9"/>
    </row>
    <row r="372" spans="2:8" ht="12.75">
      <c r="B372" s="9"/>
      <c r="C372" s="9"/>
      <c r="D372" s="9"/>
      <c r="E372" s="9"/>
      <c r="F372" s="9"/>
      <c r="G372" s="9"/>
      <c r="H372" s="9"/>
    </row>
    <row r="373" spans="2:8" ht="12.75">
      <c r="B373" s="9"/>
      <c r="C373" s="9"/>
      <c r="D373" s="9"/>
      <c r="E373" s="9"/>
      <c r="F373" s="9"/>
      <c r="G373" s="9"/>
      <c r="H373" s="9"/>
    </row>
    <row r="374" spans="2:8" ht="12.75">
      <c r="B374" s="9"/>
      <c r="C374" s="9"/>
      <c r="D374" s="9"/>
      <c r="E374" s="9"/>
      <c r="F374" s="9"/>
      <c r="G374" s="9"/>
      <c r="H374" s="9"/>
    </row>
    <row r="375" spans="2:8" ht="12.75">
      <c r="B375" s="9"/>
      <c r="C375" s="9"/>
      <c r="D375" s="9"/>
      <c r="E375" s="9"/>
      <c r="F375" s="9"/>
      <c r="G375" s="9"/>
      <c r="H375" s="9"/>
    </row>
    <row r="376" spans="2:8" ht="12.75">
      <c r="B376" s="9"/>
      <c r="C376" s="9"/>
      <c r="D376" s="9"/>
      <c r="E376" s="9"/>
      <c r="F376" s="9"/>
      <c r="G376" s="9"/>
      <c r="H376" s="9"/>
    </row>
    <row r="377" spans="2:8" ht="12.75">
      <c r="B377" s="9"/>
      <c r="C377" s="9"/>
      <c r="D377" s="9"/>
      <c r="E377" s="9"/>
      <c r="F377" s="9"/>
      <c r="G377" s="9"/>
      <c r="H377" s="9"/>
    </row>
    <row r="378" spans="2:8" ht="12.75">
      <c r="B378" s="9"/>
      <c r="C378" s="9"/>
      <c r="D378" s="9"/>
      <c r="E378" s="9"/>
      <c r="F378" s="9"/>
      <c r="G378" s="9"/>
      <c r="H378" s="9"/>
    </row>
    <row r="379" spans="2:8" ht="12.75">
      <c r="B379" s="9"/>
      <c r="C379" s="9"/>
      <c r="D379" s="9"/>
      <c r="E379" s="9"/>
      <c r="F379" s="9"/>
      <c r="G379" s="9"/>
      <c r="H379" s="9"/>
    </row>
    <row r="380" spans="2:8" ht="12.75">
      <c r="B380" s="9"/>
      <c r="C380" s="9"/>
      <c r="D380" s="9"/>
      <c r="E380" s="9"/>
      <c r="F380" s="9"/>
      <c r="G380" s="9"/>
      <c r="H380" s="9"/>
    </row>
    <row r="381" spans="2:8" ht="12.75">
      <c r="B381" s="9"/>
      <c r="C381" s="9"/>
      <c r="D381" s="9"/>
      <c r="E381" s="9"/>
      <c r="F381" s="9"/>
      <c r="G381" s="9"/>
      <c r="H381" s="9"/>
    </row>
    <row r="382" spans="2:8" ht="12.75">
      <c r="B382" s="9"/>
      <c r="C382" s="9"/>
      <c r="D382" s="9"/>
      <c r="E382" s="9"/>
      <c r="F382" s="9"/>
      <c r="G382" s="9"/>
      <c r="H382" s="9"/>
    </row>
    <row r="383" spans="2:8" ht="12.75">
      <c r="B383" s="9"/>
      <c r="C383" s="9"/>
      <c r="D383" s="9"/>
      <c r="E383" s="9"/>
      <c r="F383" s="9"/>
      <c r="G383" s="9"/>
      <c r="H383" s="9"/>
    </row>
    <row r="384" spans="2:8" ht="12.75">
      <c r="B384" s="9"/>
      <c r="C384" s="9"/>
      <c r="D384" s="9"/>
      <c r="E384" s="9"/>
      <c r="F384" s="9"/>
      <c r="G384" s="9"/>
      <c r="H384" s="9"/>
    </row>
    <row r="385" spans="2:8" ht="12.75">
      <c r="B385" s="9"/>
      <c r="C385" s="9"/>
      <c r="D385" s="9"/>
      <c r="E385" s="9"/>
      <c r="F385" s="9"/>
      <c r="G385" s="9"/>
      <c r="H385" s="9"/>
    </row>
    <row r="386" spans="2:8" ht="12.75">
      <c r="B386" s="9"/>
      <c r="C386" s="9"/>
      <c r="D386" s="9"/>
      <c r="E386" s="9"/>
      <c r="F386" s="9"/>
      <c r="G386" s="9"/>
      <c r="H386" s="9"/>
    </row>
    <row r="387" spans="2:8" ht="12.75">
      <c r="B387" s="9"/>
      <c r="C387" s="9"/>
      <c r="D387" s="9"/>
      <c r="E387" s="9"/>
      <c r="F387" s="9"/>
      <c r="G387" s="9"/>
      <c r="H387" s="9"/>
    </row>
    <row r="388" spans="2:8" ht="12.75">
      <c r="B388" s="9"/>
      <c r="C388" s="9"/>
      <c r="D388" s="9"/>
      <c r="E388" s="9"/>
      <c r="F388" s="9"/>
      <c r="G388" s="9"/>
      <c r="H388" s="9"/>
    </row>
    <row r="389" spans="2:8" ht="12.75">
      <c r="B389" s="9"/>
      <c r="C389" s="9"/>
      <c r="D389" s="9"/>
      <c r="E389" s="9"/>
      <c r="F389" s="9"/>
      <c r="G389" s="9"/>
      <c r="H389" s="9"/>
    </row>
    <row r="390" spans="2:8" ht="12.75">
      <c r="B390" s="9"/>
      <c r="C390" s="9"/>
      <c r="D390" s="9"/>
      <c r="E390" s="9"/>
      <c r="F390" s="9"/>
      <c r="G390" s="9"/>
      <c r="H390" s="9"/>
    </row>
    <row r="391" spans="2:8" ht="12.75">
      <c r="B391" s="9"/>
      <c r="C391" s="9"/>
      <c r="D391" s="9"/>
      <c r="E391" s="9"/>
      <c r="F391" s="9"/>
      <c r="G391" s="9"/>
      <c r="H391" s="9"/>
    </row>
    <row r="392" spans="2:8" ht="12.75">
      <c r="B392" s="9"/>
      <c r="C392" s="9"/>
      <c r="D392" s="9"/>
      <c r="E392" s="9"/>
      <c r="F392" s="9"/>
      <c r="G392" s="9"/>
      <c r="H392" s="9"/>
    </row>
    <row r="393" spans="2:8" ht="12.75">
      <c r="B393" s="9"/>
      <c r="C393" s="9"/>
      <c r="D393" s="9"/>
      <c r="E393" s="9"/>
      <c r="F393" s="9"/>
      <c r="G393" s="9"/>
      <c r="H393" s="9"/>
    </row>
    <row r="394" spans="2:8" ht="12.75">
      <c r="B394" s="9"/>
      <c r="C394" s="9"/>
      <c r="D394" s="9"/>
      <c r="E394" s="9"/>
      <c r="F394" s="9"/>
      <c r="G394" s="9"/>
      <c r="H394" s="9"/>
    </row>
    <row r="395" spans="2:8" ht="12.75">
      <c r="B395" s="9"/>
      <c r="C395" s="9"/>
      <c r="D395" s="9"/>
      <c r="E395" s="9"/>
      <c r="F395" s="9"/>
      <c r="G395" s="9"/>
      <c r="H395" s="9"/>
    </row>
    <row r="396" spans="2:8" ht="12.75">
      <c r="B396" s="9"/>
      <c r="C396" s="9"/>
      <c r="D396" s="9"/>
      <c r="E396" s="9"/>
      <c r="F396" s="9"/>
      <c r="G396" s="9"/>
      <c r="H396" s="9"/>
    </row>
    <row r="397" spans="2:8" ht="12.75">
      <c r="B397" s="9"/>
      <c r="C397" s="9"/>
      <c r="D397" s="9"/>
      <c r="E397" s="9"/>
      <c r="F397" s="9"/>
      <c r="G397" s="9"/>
      <c r="H397" s="9"/>
    </row>
    <row r="398" spans="2:8" ht="12.75">
      <c r="B398" s="9"/>
      <c r="C398" s="9"/>
      <c r="D398" s="9"/>
      <c r="E398" s="9"/>
      <c r="F398" s="9"/>
      <c r="G398" s="9"/>
      <c r="H398" s="9"/>
    </row>
    <row r="399" spans="2:8" ht="12.75">
      <c r="B399" s="9"/>
      <c r="C399" s="9"/>
      <c r="D399" s="9"/>
      <c r="E399" s="9"/>
      <c r="F399" s="9"/>
      <c r="G399" s="9"/>
      <c r="H399" s="9"/>
    </row>
    <row r="400" spans="2:8" ht="12.75">
      <c r="B400" s="9"/>
      <c r="C400" s="9"/>
      <c r="D400" s="9"/>
      <c r="E400" s="9"/>
      <c r="F400" s="9"/>
      <c r="G400" s="9"/>
      <c r="H400" s="9"/>
    </row>
    <row r="401" spans="2:8" ht="12.75">
      <c r="B401" s="9"/>
      <c r="C401" s="9"/>
      <c r="D401" s="9"/>
      <c r="E401" s="9"/>
      <c r="F401" s="9"/>
      <c r="G401" s="9"/>
      <c r="H401" s="9"/>
    </row>
    <row r="402" spans="2:8" ht="12.75">
      <c r="B402" s="9"/>
      <c r="C402" s="9"/>
      <c r="D402" s="9"/>
      <c r="E402" s="9"/>
      <c r="F402" s="9"/>
      <c r="G402" s="9"/>
      <c r="H402" s="9"/>
    </row>
    <row r="403" spans="2:8" ht="12.75">
      <c r="B403" s="9"/>
      <c r="C403" s="9"/>
      <c r="D403" s="9"/>
      <c r="E403" s="9"/>
      <c r="F403" s="9"/>
      <c r="G403" s="9"/>
      <c r="H403" s="9"/>
    </row>
    <row r="404" spans="2:8" ht="12.75">
      <c r="B404" s="9"/>
      <c r="C404" s="9"/>
      <c r="D404" s="9"/>
      <c r="E404" s="9"/>
      <c r="F404" s="9"/>
      <c r="G404" s="9"/>
      <c r="H404" s="9"/>
    </row>
    <row r="405" spans="2:8" ht="12.75">
      <c r="B405" s="9"/>
      <c r="C405" s="9"/>
      <c r="D405" s="9"/>
      <c r="E405" s="9"/>
      <c r="F405" s="9"/>
      <c r="G405" s="9"/>
      <c r="H405" s="9"/>
    </row>
    <row r="406" spans="2:8" ht="12.75">
      <c r="B406" s="9"/>
      <c r="C406" s="9"/>
      <c r="D406" s="9"/>
      <c r="E406" s="9"/>
      <c r="F406" s="9"/>
      <c r="G406" s="9"/>
      <c r="H406" s="9"/>
    </row>
    <row r="407" spans="2:8" ht="12.75">
      <c r="B407" s="9"/>
      <c r="C407" s="9"/>
      <c r="D407" s="9"/>
      <c r="E407" s="9"/>
      <c r="F407" s="9"/>
      <c r="G407" s="9"/>
      <c r="H407" s="9"/>
    </row>
    <row r="408" spans="2:8" ht="12.75">
      <c r="B408" s="9"/>
      <c r="C408" s="9"/>
      <c r="D408" s="9"/>
      <c r="E408" s="9"/>
      <c r="F408" s="9"/>
      <c r="G408" s="9"/>
      <c r="H408" s="9"/>
    </row>
    <row r="409" spans="2:8" ht="12.75">
      <c r="B409" s="9"/>
      <c r="C409" s="9"/>
      <c r="D409" s="9"/>
      <c r="E409" s="9"/>
      <c r="F409" s="9"/>
      <c r="G409" s="9"/>
      <c r="H409" s="9"/>
    </row>
    <row r="410" spans="2:8" ht="12.75">
      <c r="B410" s="9"/>
      <c r="C410" s="9"/>
      <c r="D410" s="9"/>
      <c r="E410" s="9"/>
      <c r="F410" s="9"/>
      <c r="G410" s="9"/>
      <c r="H410" s="9"/>
    </row>
    <row r="411" spans="2:8" ht="12.75">
      <c r="B411" s="9"/>
      <c r="C411" s="9"/>
      <c r="D411" s="9"/>
      <c r="E411" s="9"/>
      <c r="F411" s="9"/>
      <c r="G411" s="9"/>
      <c r="H411" s="9"/>
    </row>
    <row r="412" spans="2:8" ht="12.75">
      <c r="B412" s="9"/>
      <c r="C412" s="9"/>
      <c r="D412" s="9"/>
      <c r="E412" s="9"/>
      <c r="F412" s="9"/>
      <c r="G412" s="9"/>
      <c r="H412" s="9"/>
    </row>
    <row r="413" spans="2:8" ht="12.75">
      <c r="B413" s="9"/>
      <c r="C413" s="9"/>
      <c r="D413" s="9"/>
      <c r="E413" s="9"/>
      <c r="F413" s="9"/>
      <c r="G413" s="9"/>
      <c r="H413" s="9"/>
    </row>
    <row r="414" spans="2:8" ht="12.75">
      <c r="B414" s="9"/>
      <c r="C414" s="9"/>
      <c r="D414" s="9"/>
      <c r="E414" s="9"/>
      <c r="F414" s="9"/>
      <c r="G414" s="9"/>
      <c r="H414" s="9"/>
    </row>
    <row r="415" spans="2:8" ht="12.75">
      <c r="B415" s="9"/>
      <c r="C415" s="9"/>
      <c r="D415" s="9"/>
      <c r="E415" s="9"/>
      <c r="F415" s="9"/>
      <c r="G415" s="9"/>
      <c r="H415" s="9"/>
    </row>
    <row r="416" spans="2:8" ht="12.75">
      <c r="B416" s="9"/>
      <c r="C416" s="9"/>
      <c r="D416" s="9"/>
      <c r="E416" s="9"/>
      <c r="F416" s="9"/>
      <c r="G416" s="9"/>
      <c r="H416" s="9"/>
    </row>
    <row r="417" spans="2:8" ht="12.75">
      <c r="B417" s="9"/>
      <c r="C417" s="9"/>
      <c r="D417" s="9"/>
      <c r="E417" s="9"/>
      <c r="F417" s="9"/>
      <c r="G417" s="9"/>
      <c r="H417" s="9"/>
    </row>
    <row r="418" spans="2:8" ht="12.75">
      <c r="B418" s="9"/>
      <c r="C418" s="9"/>
      <c r="D418" s="9"/>
      <c r="E418" s="9"/>
      <c r="F418" s="9"/>
      <c r="G418" s="9"/>
      <c r="H418" s="9"/>
    </row>
    <row r="419" spans="2:8" ht="12.75">
      <c r="B419" s="9"/>
      <c r="C419" s="9"/>
      <c r="D419" s="9"/>
      <c r="E419" s="9"/>
      <c r="F419" s="9"/>
      <c r="G419" s="9"/>
      <c r="H419" s="9"/>
    </row>
    <row r="420" spans="2:8" ht="12.75">
      <c r="B420" s="9"/>
      <c r="C420" s="9"/>
      <c r="D420" s="9"/>
      <c r="E420" s="9"/>
      <c r="F420" s="9"/>
      <c r="G420" s="9"/>
      <c r="H420" s="9"/>
    </row>
    <row r="421" spans="2:8" ht="12.75">
      <c r="B421" s="9"/>
      <c r="C421" s="9"/>
      <c r="D421" s="9"/>
      <c r="E421" s="9"/>
      <c r="F421" s="9"/>
      <c r="G421" s="9"/>
      <c r="H421" s="9"/>
    </row>
    <row r="422" spans="2:8" ht="12.75">
      <c r="B422" s="9"/>
      <c r="C422" s="9"/>
      <c r="D422" s="9"/>
      <c r="E422" s="9"/>
      <c r="F422" s="9"/>
      <c r="G422" s="9"/>
      <c r="H422" s="9"/>
    </row>
    <row r="423" spans="2:8" ht="12.75">
      <c r="B423" s="9"/>
      <c r="C423" s="9"/>
      <c r="D423" s="9"/>
      <c r="E423" s="9"/>
      <c r="F423" s="9"/>
      <c r="G423" s="9"/>
      <c r="H423" s="9"/>
    </row>
    <row r="424" spans="2:8" ht="12.75">
      <c r="B424" s="9"/>
      <c r="C424" s="9"/>
      <c r="D424" s="9"/>
      <c r="E424" s="9"/>
      <c r="F424" s="9"/>
      <c r="G424" s="9"/>
      <c r="H424" s="9"/>
    </row>
    <row r="425" spans="2:8" ht="12.75">
      <c r="B425" s="9"/>
      <c r="C425" s="9"/>
      <c r="D425" s="9"/>
      <c r="E425" s="9"/>
      <c r="F425" s="9"/>
      <c r="G425" s="9"/>
      <c r="H425" s="9"/>
    </row>
    <row r="426" spans="2:8" ht="12.75">
      <c r="B426" s="9"/>
      <c r="C426" s="9"/>
      <c r="D426" s="9"/>
      <c r="E426" s="9"/>
      <c r="F426" s="9"/>
      <c r="G426" s="9"/>
      <c r="H426" s="9"/>
    </row>
    <row r="427" spans="2:8" ht="12.75">
      <c r="B427" s="9"/>
      <c r="C427" s="9"/>
      <c r="D427" s="9"/>
      <c r="E427" s="9"/>
      <c r="F427" s="9"/>
      <c r="G427" s="9"/>
      <c r="H427" s="9"/>
    </row>
    <row r="428" spans="2:8" ht="12.75">
      <c r="B428" s="9"/>
      <c r="C428" s="9"/>
      <c r="D428" s="9"/>
      <c r="E428" s="9"/>
      <c r="F428" s="9"/>
      <c r="G428" s="9"/>
      <c r="H428" s="9"/>
    </row>
    <row r="429" spans="2:8" ht="12.75">
      <c r="B429" s="9"/>
      <c r="C429" s="9"/>
      <c r="D429" s="9"/>
      <c r="E429" s="9"/>
      <c r="F429" s="9"/>
      <c r="G429" s="9"/>
      <c r="H429" s="9"/>
    </row>
    <row r="430" spans="2:8" ht="12.75">
      <c r="B430" s="9"/>
      <c r="C430" s="9"/>
      <c r="D430" s="9"/>
      <c r="E430" s="9"/>
      <c r="F430" s="9"/>
      <c r="G430" s="9"/>
      <c r="H430" s="9"/>
    </row>
    <row r="431" spans="2:8" ht="12.75">
      <c r="B431" s="9"/>
      <c r="C431" s="9"/>
      <c r="D431" s="9"/>
      <c r="E431" s="9"/>
      <c r="F431" s="9"/>
      <c r="G431" s="9"/>
      <c r="H431" s="9"/>
    </row>
    <row r="432" spans="2:8" ht="12.75">
      <c r="B432" s="9"/>
      <c r="C432" s="9"/>
      <c r="D432" s="9"/>
      <c r="E432" s="9"/>
      <c r="F432" s="9"/>
      <c r="G432" s="9"/>
      <c r="H432" s="9"/>
    </row>
    <row r="433" spans="2:8" ht="12.75">
      <c r="B433" s="9"/>
      <c r="C433" s="9"/>
      <c r="D433" s="9"/>
      <c r="E433" s="9"/>
      <c r="F433" s="9"/>
      <c r="G433" s="9"/>
      <c r="H433" s="9"/>
    </row>
    <row r="434" spans="2:8" ht="12.75">
      <c r="B434" s="9"/>
      <c r="C434" s="9"/>
      <c r="D434" s="9"/>
      <c r="E434" s="9"/>
      <c r="F434" s="9"/>
      <c r="G434" s="9"/>
      <c r="H434" s="9"/>
    </row>
    <row r="435" spans="2:8" ht="12.75">
      <c r="B435" s="9"/>
      <c r="C435" s="9"/>
      <c r="D435" s="9"/>
      <c r="E435" s="9"/>
      <c r="F435" s="9"/>
      <c r="G435" s="9"/>
      <c r="H435" s="9"/>
    </row>
    <row r="436" spans="2:8" ht="12.75">
      <c r="B436" s="9"/>
      <c r="C436" s="9"/>
      <c r="D436" s="9"/>
      <c r="E436" s="9"/>
      <c r="F436" s="9"/>
      <c r="G436" s="9"/>
      <c r="H436" s="9"/>
    </row>
    <row r="437" spans="2:8" ht="12.75">
      <c r="B437" s="9"/>
      <c r="C437" s="9"/>
      <c r="D437" s="9"/>
      <c r="E437" s="9"/>
      <c r="F437" s="9"/>
      <c r="G437" s="9"/>
      <c r="H437" s="9"/>
    </row>
    <row r="438" spans="2:8" ht="12.75">
      <c r="B438" s="9"/>
      <c r="C438" s="9"/>
      <c r="D438" s="9"/>
      <c r="E438" s="9"/>
      <c r="F438" s="9"/>
      <c r="G438" s="9"/>
      <c r="H438" s="9"/>
    </row>
    <row r="439" spans="2:8" ht="12.75">
      <c r="B439" s="9"/>
      <c r="C439" s="9"/>
      <c r="D439" s="9"/>
      <c r="E439" s="9"/>
      <c r="F439" s="9"/>
      <c r="G439" s="9"/>
      <c r="H439" s="9"/>
    </row>
    <row r="440" spans="2:8" ht="12.75">
      <c r="B440" s="9"/>
      <c r="C440" s="9"/>
      <c r="D440" s="9"/>
      <c r="E440" s="9"/>
      <c r="F440" s="9"/>
      <c r="G440" s="9"/>
      <c r="H440" s="9"/>
    </row>
    <row r="441" spans="2:8" ht="12.75">
      <c r="B441" s="9"/>
      <c r="C441" s="9"/>
      <c r="D441" s="9"/>
      <c r="E441" s="9"/>
      <c r="F441" s="9"/>
      <c r="G441" s="9"/>
      <c r="H441" s="9"/>
    </row>
    <row r="442" spans="2:8" ht="12.75">
      <c r="B442" s="9"/>
      <c r="C442" s="9"/>
      <c r="D442" s="9"/>
      <c r="E442" s="9"/>
      <c r="F442" s="9"/>
      <c r="G442" s="9"/>
      <c r="H442" s="9"/>
    </row>
    <row r="443" spans="2:8" ht="12.75">
      <c r="B443" s="9"/>
      <c r="C443" s="9"/>
      <c r="D443" s="9"/>
      <c r="E443" s="9"/>
      <c r="F443" s="9"/>
      <c r="G443" s="9"/>
      <c r="H443" s="9"/>
    </row>
    <row r="444" spans="2:8" ht="12.75">
      <c r="B444" s="9"/>
      <c r="C444" s="9"/>
      <c r="D444" s="9"/>
      <c r="E444" s="9"/>
      <c r="F444" s="9"/>
      <c r="G444" s="9"/>
      <c r="H444" s="9"/>
    </row>
    <row r="445" spans="2:8" ht="12.75">
      <c r="B445" s="9"/>
      <c r="C445" s="9"/>
      <c r="D445" s="9"/>
      <c r="E445" s="9"/>
      <c r="F445" s="9"/>
      <c r="G445" s="9"/>
      <c r="H445" s="9"/>
    </row>
    <row r="446" spans="2:8" ht="12.75">
      <c r="B446" s="9"/>
      <c r="C446" s="9"/>
      <c r="D446" s="9"/>
      <c r="E446" s="9"/>
      <c r="F446" s="9"/>
      <c r="G446" s="9"/>
      <c r="H446" s="9"/>
    </row>
    <row r="447" spans="2:8" ht="12.75">
      <c r="B447" s="9"/>
      <c r="C447" s="9"/>
      <c r="D447" s="9"/>
      <c r="E447" s="9"/>
      <c r="F447" s="9"/>
      <c r="G447" s="9"/>
      <c r="H447" s="9"/>
    </row>
    <row r="448" spans="2:8" ht="12.75">
      <c r="B448" s="9"/>
      <c r="C448" s="9"/>
      <c r="D448" s="9"/>
      <c r="E448" s="9"/>
      <c r="F448" s="9"/>
      <c r="G448" s="9"/>
      <c r="H448" s="9"/>
    </row>
    <row r="449" spans="2:8" ht="12.75">
      <c r="B449" s="9"/>
      <c r="C449" s="9"/>
      <c r="D449" s="9"/>
      <c r="E449" s="9"/>
      <c r="F449" s="9"/>
      <c r="G449" s="9"/>
      <c r="H449" s="9"/>
    </row>
    <row r="450" spans="2:8" ht="12.75">
      <c r="B450" s="9"/>
      <c r="C450" s="9"/>
      <c r="D450" s="9"/>
      <c r="E450" s="9"/>
      <c r="F450" s="9"/>
      <c r="G450" s="9"/>
      <c r="H450" s="9"/>
    </row>
    <row r="451" spans="2:8" ht="12.75">
      <c r="B451" s="9"/>
      <c r="C451" s="9"/>
      <c r="D451" s="9"/>
      <c r="E451" s="9"/>
      <c r="F451" s="9"/>
      <c r="G451" s="9"/>
      <c r="H451" s="9"/>
    </row>
    <row r="452" spans="2:8" ht="12.75">
      <c r="B452" s="9"/>
      <c r="C452" s="9"/>
      <c r="D452" s="9"/>
      <c r="E452" s="9"/>
      <c r="F452" s="9"/>
      <c r="G452" s="9"/>
      <c r="H452" s="9"/>
    </row>
    <row r="453" spans="2:8" ht="12.75">
      <c r="B453" s="9"/>
      <c r="C453" s="9"/>
      <c r="D453" s="9"/>
      <c r="E453" s="9"/>
      <c r="F453" s="9"/>
      <c r="G453" s="9"/>
      <c r="H453" s="9"/>
    </row>
    <row r="454" spans="2:8" ht="12.75">
      <c r="B454" s="9"/>
      <c r="C454" s="9"/>
      <c r="D454" s="9"/>
      <c r="E454" s="9"/>
      <c r="F454" s="9"/>
      <c r="G454" s="9"/>
      <c r="H454" s="9"/>
    </row>
    <row r="455" spans="2:8" ht="12.75">
      <c r="B455" s="9"/>
      <c r="C455" s="9"/>
      <c r="D455" s="9"/>
      <c r="E455" s="9"/>
      <c r="F455" s="9"/>
      <c r="G455" s="9"/>
      <c r="H455" s="9"/>
    </row>
    <row r="456" spans="2:8" ht="12.75">
      <c r="B456" s="9"/>
      <c r="C456" s="9"/>
      <c r="D456" s="9"/>
      <c r="E456" s="9"/>
      <c r="F456" s="9"/>
      <c r="G456" s="9"/>
      <c r="H456" s="9"/>
    </row>
    <row r="457" spans="2:8" ht="12.75">
      <c r="B457" s="9"/>
      <c r="C457" s="9"/>
      <c r="D457" s="9"/>
      <c r="E457" s="9"/>
      <c r="F457" s="9"/>
      <c r="G457" s="9"/>
      <c r="H457" s="9"/>
    </row>
    <row r="458" spans="2:8" ht="12.75">
      <c r="B458" s="9"/>
      <c r="C458" s="9"/>
      <c r="D458" s="9"/>
      <c r="E458" s="9"/>
      <c r="F458" s="9"/>
      <c r="G458" s="9"/>
      <c r="H458" s="9"/>
    </row>
    <row r="459" spans="2:8" ht="12.75">
      <c r="B459" s="9"/>
      <c r="C459" s="9"/>
      <c r="D459" s="9"/>
      <c r="E459" s="9"/>
      <c r="F459" s="9"/>
      <c r="G459" s="9"/>
      <c r="H459" s="9"/>
    </row>
    <row r="460" spans="2:8" ht="12.75">
      <c r="B460" s="9"/>
      <c r="C460" s="9"/>
      <c r="D460" s="9"/>
      <c r="E460" s="9"/>
      <c r="F460" s="9"/>
      <c r="G460" s="9"/>
      <c r="H460" s="9"/>
    </row>
    <row r="461" spans="2:8" ht="12.75">
      <c r="B461" s="9"/>
      <c r="C461" s="9"/>
      <c r="D461" s="9"/>
      <c r="E461" s="9"/>
      <c r="F461" s="9"/>
      <c r="G461" s="9"/>
      <c r="H461" s="9"/>
    </row>
    <row r="462" spans="2:8" ht="12.75">
      <c r="B462" s="9"/>
      <c r="C462" s="9"/>
      <c r="D462" s="9"/>
      <c r="E462" s="9"/>
      <c r="F462" s="9"/>
      <c r="G462" s="9"/>
      <c r="H462" s="9"/>
    </row>
    <row r="463" spans="2:8" ht="12.75">
      <c r="B463" s="9"/>
      <c r="C463" s="9"/>
      <c r="D463" s="9"/>
      <c r="E463" s="9"/>
      <c r="F463" s="9"/>
      <c r="G463" s="9"/>
      <c r="H463" s="9"/>
    </row>
    <row r="464" spans="2:8" ht="12.75">
      <c r="B464" s="9"/>
      <c r="C464" s="9"/>
      <c r="D464" s="9"/>
      <c r="E464" s="9"/>
      <c r="F464" s="9"/>
      <c r="G464" s="9"/>
      <c r="H464" s="9"/>
    </row>
    <row r="465" spans="2:8" ht="12.75">
      <c r="B465" s="9"/>
      <c r="C465" s="9"/>
      <c r="D465" s="9"/>
      <c r="E465" s="9"/>
      <c r="F465" s="9"/>
      <c r="G465" s="9"/>
      <c r="H465" s="9"/>
    </row>
    <row r="466" spans="2:8" ht="12.75">
      <c r="B466" s="9"/>
      <c r="C466" s="9"/>
      <c r="D466" s="9"/>
      <c r="E466" s="9"/>
      <c r="F466" s="9"/>
      <c r="G466" s="9"/>
      <c r="H466" s="9"/>
    </row>
    <row r="467" spans="2:8" ht="12.75">
      <c r="B467" s="9"/>
      <c r="C467" s="9"/>
      <c r="D467" s="9"/>
      <c r="E467" s="9"/>
      <c r="F467" s="9"/>
      <c r="G467" s="9"/>
      <c r="H467" s="9"/>
    </row>
    <row r="468" spans="2:8" ht="12.75">
      <c r="B468" s="9"/>
      <c r="C468" s="9"/>
      <c r="D468" s="9"/>
      <c r="E468" s="9"/>
      <c r="F468" s="9"/>
      <c r="G468" s="9"/>
      <c r="H468" s="9"/>
    </row>
    <row r="469" spans="2:8" ht="12.75">
      <c r="B469" s="9"/>
      <c r="C469" s="9"/>
      <c r="D469" s="9"/>
      <c r="E469" s="9"/>
      <c r="F469" s="9"/>
      <c r="G469" s="9"/>
      <c r="H469" s="9"/>
    </row>
    <row r="470" spans="2:8" ht="12.75">
      <c r="B470" s="9"/>
      <c r="C470" s="9"/>
      <c r="D470" s="9"/>
      <c r="E470" s="9"/>
      <c r="F470" s="9"/>
      <c r="G470" s="9"/>
      <c r="H470" s="9"/>
    </row>
    <row r="471" spans="2:8" ht="12.75">
      <c r="B471" s="9"/>
      <c r="C471" s="9"/>
      <c r="D471" s="9"/>
      <c r="E471" s="9"/>
      <c r="F471" s="9"/>
      <c r="G471" s="9"/>
      <c r="H471" s="9"/>
    </row>
    <row r="472" spans="2:8" ht="12.75">
      <c r="B472" s="9"/>
      <c r="C472" s="9"/>
      <c r="D472" s="9"/>
      <c r="E472" s="9"/>
      <c r="F472" s="9"/>
      <c r="G472" s="9"/>
      <c r="H472" s="9"/>
    </row>
    <row r="473" spans="2:8" ht="12.75">
      <c r="B473" s="9"/>
      <c r="C473" s="9"/>
      <c r="D473" s="9"/>
      <c r="E473" s="9"/>
      <c r="F473" s="9"/>
      <c r="G473" s="9"/>
      <c r="H473" s="9"/>
    </row>
    <row r="474" spans="2:8" ht="12.75">
      <c r="B474" s="9"/>
      <c r="C474" s="9"/>
      <c r="D474" s="9"/>
      <c r="E474" s="9"/>
      <c r="F474" s="9"/>
      <c r="G474" s="9"/>
      <c r="H474" s="9"/>
    </row>
    <row r="475" spans="2:8" ht="12.75">
      <c r="B475" s="9"/>
      <c r="C475" s="9"/>
      <c r="D475" s="9"/>
      <c r="E475" s="9"/>
      <c r="F475" s="9"/>
      <c r="G475" s="9"/>
      <c r="H475" s="9"/>
    </row>
    <row r="476" spans="2:8" ht="12.75">
      <c r="B476" s="9"/>
      <c r="C476" s="9"/>
      <c r="D476" s="9"/>
      <c r="E476" s="9"/>
      <c r="F476" s="9"/>
      <c r="G476" s="9"/>
      <c r="H476" s="9"/>
    </row>
    <row r="477" spans="2:8" ht="12.75">
      <c r="B477" s="9"/>
      <c r="C477" s="9"/>
      <c r="D477" s="9"/>
      <c r="E477" s="9"/>
      <c r="F477" s="9"/>
      <c r="G477" s="9"/>
      <c r="H477" s="9"/>
    </row>
    <row r="478" spans="2:8" ht="12.75">
      <c r="B478" s="9"/>
      <c r="C478" s="9"/>
      <c r="D478" s="9"/>
      <c r="E478" s="9"/>
      <c r="F478" s="9"/>
      <c r="G478" s="9"/>
      <c r="H478" s="9"/>
    </row>
    <row r="479" spans="2:8" ht="12.75">
      <c r="B479" s="9"/>
      <c r="C479" s="9"/>
      <c r="D479" s="9"/>
      <c r="E479" s="9"/>
      <c r="F479" s="9"/>
      <c r="G479" s="9"/>
      <c r="H479" s="9"/>
    </row>
    <row r="480" spans="2:8" ht="12.75">
      <c r="B480" s="9"/>
      <c r="C480" s="9"/>
      <c r="D480" s="9"/>
      <c r="E480" s="9"/>
      <c r="F480" s="9"/>
      <c r="G480" s="9"/>
      <c r="H480" s="9"/>
    </row>
    <row r="481" spans="2:8" ht="12.75">
      <c r="B481" s="9"/>
      <c r="C481" s="9"/>
      <c r="D481" s="9"/>
      <c r="E481" s="9"/>
      <c r="F481" s="9"/>
      <c r="G481" s="9"/>
      <c r="H481" s="9"/>
    </row>
    <row r="482" spans="2:8" ht="12.75">
      <c r="B482" s="9"/>
      <c r="C482" s="9"/>
      <c r="D482" s="9"/>
      <c r="E482" s="9"/>
      <c r="F482" s="9"/>
      <c r="G482" s="9"/>
      <c r="H482" s="9"/>
    </row>
    <row r="483" spans="2:8" ht="12.75">
      <c r="B483" s="9"/>
      <c r="C483" s="9"/>
      <c r="D483" s="9"/>
      <c r="E483" s="9"/>
      <c r="F483" s="9"/>
      <c r="G483" s="9"/>
      <c r="H483" s="9"/>
    </row>
    <row r="484" spans="2:8" ht="12.75">
      <c r="B484" s="9"/>
      <c r="C484" s="9"/>
      <c r="D484" s="9"/>
      <c r="E484" s="9"/>
      <c r="F484" s="9"/>
      <c r="G484" s="9"/>
      <c r="H484" s="9"/>
    </row>
    <row r="485" spans="2:8" ht="12.75">
      <c r="B485" s="9"/>
      <c r="C485" s="9"/>
      <c r="D485" s="9"/>
      <c r="E485" s="9"/>
      <c r="F485" s="9"/>
      <c r="G485" s="9"/>
      <c r="H485" s="9"/>
    </row>
    <row r="486" spans="2:8" ht="12.75">
      <c r="B486" s="9"/>
      <c r="C486" s="9"/>
      <c r="D486" s="9"/>
      <c r="E486" s="9"/>
      <c r="F486" s="9"/>
      <c r="G486" s="9"/>
      <c r="H486" s="9"/>
    </row>
    <row r="487" spans="2:8" ht="12.75">
      <c r="B487" s="9"/>
      <c r="C487" s="9"/>
      <c r="D487" s="9"/>
      <c r="E487" s="9"/>
      <c r="F487" s="9"/>
      <c r="G487" s="9"/>
      <c r="H487" s="9"/>
    </row>
    <row r="488" spans="2:8" ht="12.75">
      <c r="B488" s="9"/>
      <c r="C488" s="9"/>
      <c r="D488" s="9"/>
      <c r="E488" s="9"/>
      <c r="F488" s="9"/>
      <c r="G488" s="9"/>
      <c r="H488" s="9"/>
    </row>
    <row r="489" spans="2:8" ht="12.75">
      <c r="B489" s="9"/>
      <c r="C489" s="9"/>
      <c r="D489" s="9"/>
      <c r="E489" s="9"/>
      <c r="F489" s="9"/>
      <c r="G489" s="9"/>
      <c r="H489" s="9"/>
    </row>
    <row r="490" spans="2:8" ht="12.75">
      <c r="B490" s="9"/>
      <c r="C490" s="9"/>
      <c r="D490" s="9"/>
      <c r="E490" s="9"/>
      <c r="F490" s="9"/>
      <c r="G490" s="9"/>
      <c r="H490" s="9"/>
    </row>
    <row r="491" spans="2:8" ht="12.75">
      <c r="B491" s="9"/>
      <c r="C491" s="9"/>
      <c r="D491" s="9"/>
      <c r="E491" s="9"/>
      <c r="F491" s="9"/>
      <c r="G491" s="9"/>
      <c r="H491" s="9"/>
    </row>
    <row r="492" spans="2:8" ht="12.75">
      <c r="B492" s="9"/>
      <c r="C492" s="9"/>
      <c r="D492" s="9"/>
      <c r="E492" s="9"/>
      <c r="F492" s="9"/>
      <c r="G492" s="9"/>
      <c r="H492" s="9"/>
    </row>
    <row r="493" spans="2:8" ht="12.75">
      <c r="B493" s="9"/>
      <c r="C493" s="9"/>
      <c r="D493" s="9"/>
      <c r="E493" s="9"/>
      <c r="F493" s="9"/>
      <c r="G493" s="9"/>
      <c r="H493" s="9"/>
    </row>
    <row r="494" spans="2:8" ht="12.75">
      <c r="B494" s="9"/>
      <c r="C494" s="9"/>
      <c r="D494" s="9"/>
      <c r="E494" s="9"/>
      <c r="F494" s="9"/>
      <c r="G494" s="9"/>
      <c r="H494" s="9"/>
    </row>
    <row r="495" spans="2:8" ht="12.75">
      <c r="B495" s="9"/>
      <c r="C495" s="9"/>
      <c r="D495" s="9"/>
      <c r="E495" s="9"/>
      <c r="F495" s="9"/>
      <c r="G495" s="9"/>
      <c r="H495" s="9"/>
    </row>
    <row r="496" spans="2:8" ht="12.75">
      <c r="B496" s="9"/>
      <c r="C496" s="9"/>
      <c r="D496" s="9"/>
      <c r="E496" s="9"/>
      <c r="F496" s="9"/>
      <c r="G496" s="9"/>
      <c r="H496" s="9"/>
    </row>
    <row r="497" spans="2:8" ht="12.75">
      <c r="B497" s="9"/>
      <c r="C497" s="9"/>
      <c r="D497" s="9"/>
      <c r="E497" s="9"/>
      <c r="F497" s="9"/>
      <c r="G497" s="9"/>
      <c r="H497" s="9"/>
    </row>
    <row r="498" spans="2:8" ht="12.75">
      <c r="B498" s="9"/>
      <c r="C498" s="9"/>
      <c r="D498" s="9"/>
      <c r="E498" s="9"/>
      <c r="F498" s="9"/>
      <c r="G498" s="9"/>
      <c r="H498" s="9"/>
    </row>
    <row r="499" spans="2:8" ht="12.75">
      <c r="B499" s="9"/>
      <c r="C499" s="9"/>
      <c r="D499" s="9"/>
      <c r="E499" s="9"/>
      <c r="F499" s="9"/>
      <c r="G499" s="9"/>
      <c r="H499" s="9"/>
    </row>
    <row r="500" spans="2:8" ht="12.75">
      <c r="B500" s="9"/>
      <c r="C500" s="9"/>
      <c r="D500" s="9"/>
      <c r="E500" s="9"/>
      <c r="F500" s="9"/>
      <c r="G500" s="9"/>
      <c r="H500" s="9"/>
    </row>
    <row r="501" spans="2:8" ht="12.75">
      <c r="B501" s="9"/>
      <c r="C501" s="9"/>
      <c r="D501" s="9"/>
      <c r="E501" s="9"/>
      <c r="F501" s="9"/>
      <c r="G501" s="9"/>
      <c r="H501" s="9"/>
    </row>
    <row r="502" spans="2:8" ht="12.75">
      <c r="B502" s="9"/>
      <c r="C502" s="9"/>
      <c r="D502" s="9"/>
      <c r="E502" s="9"/>
      <c r="F502" s="9"/>
      <c r="G502" s="9"/>
      <c r="H502" s="9"/>
    </row>
    <row r="503" spans="2:8" ht="12.75">
      <c r="B503" s="9"/>
      <c r="C503" s="9"/>
      <c r="D503" s="9"/>
      <c r="E503" s="9"/>
      <c r="F503" s="9"/>
      <c r="G503" s="9"/>
      <c r="H503" s="9"/>
    </row>
    <row r="504" spans="2:8" ht="12.75">
      <c r="B504" s="9"/>
      <c r="C504" s="9"/>
      <c r="D504" s="9"/>
      <c r="E504" s="9"/>
      <c r="F504" s="9"/>
      <c r="G504" s="9"/>
      <c r="H504" s="9"/>
    </row>
    <row r="505" spans="2:8" ht="12.75">
      <c r="B505" s="9"/>
      <c r="C505" s="9"/>
      <c r="D505" s="9"/>
      <c r="E505" s="9"/>
      <c r="F505" s="9"/>
      <c r="G505" s="9"/>
      <c r="H505" s="9"/>
    </row>
    <row r="506" spans="2:8" ht="12.75">
      <c r="B506" s="9"/>
      <c r="C506" s="9"/>
      <c r="D506" s="9"/>
      <c r="E506" s="9"/>
      <c r="F506" s="9"/>
      <c r="G506" s="9"/>
      <c r="H506" s="9"/>
    </row>
    <row r="507" spans="2:8" ht="12.75">
      <c r="B507" s="9"/>
      <c r="C507" s="9"/>
      <c r="D507" s="9"/>
      <c r="E507" s="9"/>
      <c r="F507" s="9"/>
      <c r="G507" s="9"/>
      <c r="H507" s="9"/>
    </row>
    <row r="508" spans="2:8" ht="12.75">
      <c r="B508" s="9"/>
      <c r="C508" s="9"/>
      <c r="D508" s="9"/>
      <c r="E508" s="9"/>
      <c r="F508" s="9"/>
      <c r="G508" s="9"/>
      <c r="H508" s="9"/>
    </row>
    <row r="509" spans="2:8" ht="12.75">
      <c r="B509" s="9"/>
      <c r="C509" s="9"/>
      <c r="D509" s="9"/>
      <c r="E509" s="9"/>
      <c r="F509" s="9"/>
      <c r="G509" s="9"/>
      <c r="H509" s="9"/>
    </row>
    <row r="510" spans="2:8" ht="12.75">
      <c r="B510" s="9"/>
      <c r="C510" s="9"/>
      <c r="D510" s="9"/>
      <c r="E510" s="9"/>
      <c r="F510" s="9"/>
      <c r="G510" s="9"/>
      <c r="H510" s="9"/>
    </row>
    <row r="511" spans="2:8" ht="12.75">
      <c r="B511" s="9"/>
      <c r="C511" s="9"/>
      <c r="D511" s="9"/>
      <c r="E511" s="9"/>
      <c r="F511" s="9"/>
      <c r="G511" s="9"/>
      <c r="H511" s="9"/>
    </row>
    <row r="512" spans="2:8" ht="12.75">
      <c r="B512" s="9"/>
      <c r="C512" s="9"/>
      <c r="D512" s="9"/>
      <c r="E512" s="9"/>
      <c r="F512" s="9"/>
      <c r="G512" s="9"/>
      <c r="H512" s="9"/>
    </row>
    <row r="513" spans="2:8" ht="12.75">
      <c r="B513" s="9"/>
      <c r="C513" s="9"/>
      <c r="D513" s="9"/>
      <c r="E513" s="9"/>
      <c r="F513" s="9"/>
      <c r="G513" s="9"/>
      <c r="H513" s="9"/>
    </row>
    <row r="514" spans="2:8" ht="12.75">
      <c r="B514" s="9"/>
      <c r="C514" s="9"/>
      <c r="D514" s="9"/>
      <c r="E514" s="9"/>
      <c r="F514" s="9"/>
      <c r="G514" s="9"/>
      <c r="H514" s="9"/>
    </row>
    <row r="515" spans="2:8" ht="12.75">
      <c r="B515" s="9"/>
      <c r="C515" s="9"/>
      <c r="D515" s="9"/>
      <c r="E515" s="9"/>
      <c r="F515" s="9"/>
      <c r="G515" s="9"/>
      <c r="H515" s="9"/>
    </row>
    <row r="516" spans="2:8" ht="12.75">
      <c r="B516" s="9"/>
      <c r="C516" s="9"/>
      <c r="D516" s="9"/>
      <c r="E516" s="9"/>
      <c r="F516" s="9"/>
      <c r="G516" s="9"/>
      <c r="H516" s="9"/>
    </row>
    <row r="517" spans="2:8" ht="12.75">
      <c r="B517" s="9"/>
      <c r="C517" s="9"/>
      <c r="D517" s="9"/>
      <c r="E517" s="9"/>
      <c r="F517" s="9"/>
      <c r="G517" s="9"/>
      <c r="H517" s="9"/>
    </row>
    <row r="518" spans="2:8" ht="12.75">
      <c r="B518" s="9"/>
      <c r="C518" s="9"/>
      <c r="D518" s="9"/>
      <c r="E518" s="9"/>
      <c r="F518" s="9"/>
      <c r="G518" s="9"/>
      <c r="H518" s="9"/>
    </row>
    <row r="519" spans="2:8" ht="12.75">
      <c r="B519" s="9"/>
      <c r="C519" s="9"/>
      <c r="D519" s="9"/>
      <c r="E519" s="9"/>
      <c r="F519" s="9"/>
      <c r="G519" s="9"/>
      <c r="H519" s="9"/>
    </row>
    <row r="520" spans="2:8" ht="12.75">
      <c r="B520" s="9"/>
      <c r="C520" s="9"/>
      <c r="D520" s="9"/>
      <c r="E520" s="9"/>
      <c r="F520" s="9"/>
      <c r="G520" s="9"/>
      <c r="H520" s="9"/>
    </row>
    <row r="521" spans="2:8" ht="12.75">
      <c r="B521" s="9"/>
      <c r="C521" s="9"/>
      <c r="D521" s="9"/>
      <c r="E521" s="9"/>
      <c r="F521" s="9"/>
      <c r="G521" s="9"/>
      <c r="H521" s="9"/>
    </row>
    <row r="522" spans="2:8" ht="12.75">
      <c r="B522" s="9"/>
      <c r="C522" s="9"/>
      <c r="D522" s="9"/>
      <c r="E522" s="9"/>
      <c r="F522" s="9"/>
      <c r="G522" s="9"/>
      <c r="H522" s="9"/>
    </row>
    <row r="523" spans="2:8" ht="12.75">
      <c r="B523" s="9"/>
      <c r="C523" s="9"/>
      <c r="D523" s="9"/>
      <c r="E523" s="9"/>
      <c r="F523" s="9"/>
      <c r="G523" s="9"/>
      <c r="H523" s="9"/>
    </row>
    <row r="524" spans="2:8" ht="12.75">
      <c r="B524" s="9"/>
      <c r="C524" s="9"/>
      <c r="D524" s="9"/>
      <c r="E524" s="9"/>
      <c r="F524" s="9"/>
      <c r="G524" s="9"/>
      <c r="H524" s="9"/>
    </row>
    <row r="525" spans="2:8" ht="12.75">
      <c r="B525" s="9"/>
      <c r="C525" s="9"/>
      <c r="D525" s="9"/>
      <c r="E525" s="9"/>
      <c r="F525" s="9"/>
      <c r="G525" s="9"/>
      <c r="H525" s="9"/>
    </row>
    <row r="526" spans="2:8" ht="12.75">
      <c r="B526" s="9"/>
      <c r="C526" s="9"/>
      <c r="D526" s="9"/>
      <c r="E526" s="9"/>
      <c r="F526" s="9"/>
      <c r="G526" s="9"/>
      <c r="H526" s="9"/>
    </row>
    <row r="527" spans="2:8" ht="12.75">
      <c r="B527" s="9"/>
      <c r="C527" s="9"/>
      <c r="D527" s="9"/>
      <c r="E527" s="9"/>
      <c r="F527" s="9"/>
      <c r="G527" s="9"/>
      <c r="H527" s="9"/>
    </row>
    <row r="528" spans="2:8" ht="12.75">
      <c r="B528" s="9"/>
      <c r="C528" s="9"/>
      <c r="D528" s="9"/>
      <c r="E528" s="9"/>
      <c r="F528" s="9"/>
      <c r="G528" s="9"/>
      <c r="H528" s="9"/>
    </row>
    <row r="529" spans="2:8" ht="12.75">
      <c r="B529" s="9"/>
      <c r="C529" s="9"/>
      <c r="D529" s="9"/>
      <c r="E529" s="9"/>
      <c r="F529" s="9"/>
      <c r="G529" s="9"/>
      <c r="H529" s="9"/>
    </row>
    <row r="530" spans="2:8" ht="12.75">
      <c r="B530" s="9"/>
      <c r="C530" s="9"/>
      <c r="D530" s="9"/>
      <c r="E530" s="9"/>
      <c r="F530" s="9"/>
      <c r="G530" s="9"/>
      <c r="H530" s="9"/>
    </row>
    <row r="531" spans="2:8" ht="12.75">
      <c r="B531" s="9"/>
      <c r="C531" s="9"/>
      <c r="D531" s="9"/>
      <c r="E531" s="9"/>
      <c r="F531" s="9"/>
      <c r="G531" s="9"/>
      <c r="H531" s="9"/>
    </row>
    <row r="532" spans="2:8" ht="12.75">
      <c r="B532" s="9"/>
      <c r="C532" s="9"/>
      <c r="D532" s="9"/>
      <c r="E532" s="9"/>
      <c r="F532" s="9"/>
      <c r="G532" s="9"/>
      <c r="H532" s="9"/>
    </row>
    <row r="533" spans="2:8" ht="12.75">
      <c r="B533" s="9"/>
      <c r="C533" s="9"/>
      <c r="D533" s="9"/>
      <c r="E533" s="9"/>
      <c r="F533" s="9"/>
      <c r="G533" s="9"/>
      <c r="H533" s="9"/>
    </row>
    <row r="534" spans="2:8" ht="12.75">
      <c r="B534" s="9"/>
      <c r="C534" s="9"/>
      <c r="D534" s="9"/>
      <c r="E534" s="9"/>
      <c r="F534" s="9"/>
      <c r="G534" s="9"/>
      <c r="H534" s="9"/>
    </row>
    <row r="535" spans="2:8" ht="12.75">
      <c r="B535" s="9"/>
      <c r="C535" s="9"/>
      <c r="D535" s="9"/>
      <c r="E535" s="9"/>
      <c r="F535" s="9"/>
      <c r="G535" s="9"/>
      <c r="H535" s="9"/>
    </row>
    <row r="536" spans="2:8" ht="12.75">
      <c r="B536" s="9"/>
      <c r="C536" s="9"/>
      <c r="D536" s="9"/>
      <c r="E536" s="9"/>
      <c r="F536" s="9"/>
      <c r="G536" s="9"/>
      <c r="H536" s="9"/>
    </row>
    <row r="537" spans="2:8" ht="12.75">
      <c r="B537" s="9"/>
      <c r="C537" s="9"/>
      <c r="D537" s="9"/>
      <c r="E537" s="9"/>
      <c r="F537" s="9"/>
      <c r="G537" s="9"/>
      <c r="H537" s="9"/>
    </row>
    <row r="538" spans="2:8" ht="12.75">
      <c r="B538" s="9"/>
      <c r="C538" s="9"/>
      <c r="D538" s="9"/>
      <c r="E538" s="9"/>
      <c r="F538" s="9"/>
      <c r="G538" s="9"/>
      <c r="H538" s="9"/>
    </row>
    <row r="539" spans="2:8" ht="12.75">
      <c r="B539" s="9"/>
      <c r="C539" s="9"/>
      <c r="D539" s="9"/>
      <c r="E539" s="9"/>
      <c r="F539" s="9"/>
      <c r="G539" s="9"/>
      <c r="H539" s="9"/>
    </row>
    <row r="540" spans="2:8" ht="12.75">
      <c r="B540" s="9"/>
      <c r="C540" s="9"/>
      <c r="D540" s="9"/>
      <c r="E540" s="9"/>
      <c r="F540" s="9"/>
      <c r="G540" s="9"/>
      <c r="H540" s="9"/>
    </row>
    <row r="541" spans="2:8" ht="12.75">
      <c r="B541" s="9"/>
      <c r="C541" s="9"/>
      <c r="D541" s="9"/>
      <c r="E541" s="9"/>
      <c r="F541" s="9"/>
      <c r="G541" s="9"/>
      <c r="H541" s="9"/>
    </row>
    <row r="542" spans="2:8" ht="12.75">
      <c r="B542" s="9"/>
      <c r="C542" s="9"/>
      <c r="D542" s="9"/>
      <c r="E542" s="9"/>
      <c r="F542" s="9"/>
      <c r="G542" s="9"/>
      <c r="H542" s="9"/>
    </row>
    <row r="543" spans="2:8" ht="12.75">
      <c r="B543" s="9"/>
      <c r="C543" s="9"/>
      <c r="D543" s="9"/>
      <c r="E543" s="9"/>
      <c r="F543" s="9"/>
      <c r="G543" s="9"/>
      <c r="H543" s="9"/>
    </row>
    <row r="544" spans="2:8" ht="12.75">
      <c r="B544" s="9"/>
      <c r="C544" s="9"/>
      <c r="D544" s="9"/>
      <c r="E544" s="9"/>
      <c r="F544" s="9"/>
      <c r="G544" s="9"/>
      <c r="H544" s="9"/>
    </row>
    <row r="545" spans="2:8" ht="12.75">
      <c r="B545" s="9"/>
      <c r="C545" s="9"/>
      <c r="D545" s="9"/>
      <c r="E545" s="9"/>
      <c r="F545" s="9"/>
      <c r="G545" s="9"/>
      <c r="H545" s="9"/>
    </row>
    <row r="546" spans="2:8" ht="12.75">
      <c r="B546" s="9"/>
      <c r="C546" s="9"/>
      <c r="D546" s="9"/>
      <c r="E546" s="9"/>
      <c r="F546" s="9"/>
      <c r="G546" s="9"/>
      <c r="H546" s="9"/>
    </row>
    <row r="547" spans="2:8" ht="12.75">
      <c r="B547" s="9"/>
      <c r="C547" s="9"/>
      <c r="D547" s="9"/>
      <c r="E547" s="9"/>
      <c r="F547" s="9"/>
      <c r="G547" s="9"/>
      <c r="H547" s="9"/>
    </row>
    <row r="548" spans="2:8" ht="12.75">
      <c r="B548" s="9"/>
      <c r="C548" s="9"/>
      <c r="D548" s="9"/>
      <c r="E548" s="9"/>
      <c r="F548" s="9"/>
      <c r="G548" s="9"/>
      <c r="H548" s="9"/>
    </row>
    <row r="549" spans="2:8" ht="12.75">
      <c r="B549" s="9"/>
      <c r="C549" s="9"/>
      <c r="D549" s="9"/>
      <c r="E549" s="9"/>
      <c r="F549" s="9"/>
      <c r="G549" s="9"/>
      <c r="H549" s="9"/>
    </row>
    <row r="550" spans="2:8" ht="12.75">
      <c r="B550" s="9"/>
      <c r="C550" s="9"/>
      <c r="D550" s="9"/>
      <c r="E550" s="9"/>
      <c r="F550" s="9"/>
      <c r="G550" s="9"/>
      <c r="H550" s="9"/>
    </row>
    <row r="551" spans="2:8" ht="12.75">
      <c r="B551" s="9"/>
      <c r="C551" s="9"/>
      <c r="D551" s="9"/>
      <c r="E551" s="9"/>
      <c r="F551" s="9"/>
      <c r="G551" s="9"/>
      <c r="H551" s="9"/>
    </row>
    <row r="552" spans="2:8" ht="12.75">
      <c r="B552" s="9"/>
      <c r="C552" s="9"/>
      <c r="D552" s="9"/>
      <c r="E552" s="9"/>
      <c r="F552" s="9"/>
      <c r="G552" s="9"/>
      <c r="H552" s="9"/>
    </row>
    <row r="553" spans="2:8" ht="12.75">
      <c r="B553" s="9"/>
      <c r="C553" s="9"/>
      <c r="D553" s="9"/>
      <c r="E553" s="9"/>
      <c r="F553" s="9"/>
      <c r="G553" s="9"/>
      <c r="H553" s="9"/>
    </row>
    <row r="554" spans="2:8" ht="12.75">
      <c r="B554" s="9"/>
      <c r="C554" s="9"/>
      <c r="D554" s="9"/>
      <c r="E554" s="9"/>
      <c r="F554" s="9"/>
      <c r="G554" s="9"/>
      <c r="H554" s="9"/>
    </row>
    <row r="555" spans="2:8" ht="12.75">
      <c r="B555" s="9"/>
      <c r="C555" s="9"/>
      <c r="D555" s="9"/>
      <c r="E555" s="9"/>
      <c r="F555" s="9"/>
      <c r="G555" s="9"/>
      <c r="H555" s="9"/>
    </row>
    <row r="556" spans="2:8" ht="12.75">
      <c r="B556" s="9"/>
      <c r="C556" s="9"/>
      <c r="D556" s="9"/>
      <c r="E556" s="9"/>
      <c r="F556" s="9"/>
      <c r="G556" s="9"/>
      <c r="H556" s="9"/>
    </row>
    <row r="557" spans="2:8" ht="12.75">
      <c r="B557" s="9"/>
      <c r="C557" s="9"/>
      <c r="D557" s="9"/>
      <c r="E557" s="9"/>
      <c r="F557" s="9"/>
      <c r="G557" s="9"/>
      <c r="H557" s="9"/>
    </row>
    <row r="558" spans="2:8" ht="12.75">
      <c r="B558" s="9"/>
      <c r="C558" s="9"/>
      <c r="D558" s="9"/>
      <c r="E558" s="9"/>
      <c r="F558" s="9"/>
      <c r="G558" s="9"/>
      <c r="H558" s="9"/>
    </row>
    <row r="559" spans="2:8" ht="12.75">
      <c r="B559" s="9"/>
      <c r="C559" s="9"/>
      <c r="D559" s="9"/>
      <c r="E559" s="9"/>
      <c r="F559" s="9"/>
      <c r="G559" s="9"/>
      <c r="H559" s="9"/>
    </row>
    <row r="560" spans="2:8" ht="12.75">
      <c r="B560" s="9"/>
      <c r="C560" s="9"/>
      <c r="D560" s="9"/>
      <c r="E560" s="9"/>
      <c r="F560" s="9"/>
      <c r="G560" s="9"/>
      <c r="H560" s="9"/>
    </row>
    <row r="561" spans="2:8" ht="12.75">
      <c r="B561" s="9"/>
      <c r="C561" s="9"/>
      <c r="D561" s="9"/>
      <c r="E561" s="9"/>
      <c r="F561" s="9"/>
      <c r="G561" s="9"/>
      <c r="H561" s="9"/>
    </row>
    <row r="562" spans="2:8" ht="12.75">
      <c r="B562" s="9"/>
      <c r="C562" s="9"/>
      <c r="D562" s="9"/>
      <c r="E562" s="9"/>
      <c r="F562" s="9"/>
      <c r="G562" s="9"/>
      <c r="H562" s="9"/>
    </row>
    <row r="563" spans="2:8" ht="12.75">
      <c r="B563" s="9"/>
      <c r="C563" s="9"/>
      <c r="D563" s="9"/>
      <c r="E563" s="9"/>
      <c r="F563" s="9"/>
      <c r="G563" s="9"/>
      <c r="H563" s="9"/>
    </row>
    <row r="564" spans="2:8" ht="12.75">
      <c r="B564" s="9"/>
      <c r="C564" s="9"/>
      <c r="D564" s="9"/>
      <c r="E564" s="9"/>
      <c r="F564" s="9"/>
      <c r="G564" s="9"/>
      <c r="H564" s="9"/>
    </row>
    <row r="565" spans="2:8" ht="12.75">
      <c r="B565" s="9"/>
      <c r="C565" s="9"/>
      <c r="D565" s="9"/>
      <c r="E565" s="9"/>
      <c r="F565" s="9"/>
      <c r="G565" s="9"/>
      <c r="H565" s="9"/>
    </row>
    <row r="566" spans="2:8" ht="12.75">
      <c r="B566" s="9"/>
      <c r="C566" s="9"/>
      <c r="D566" s="9"/>
      <c r="E566" s="9"/>
      <c r="F566" s="9"/>
      <c r="G566" s="9"/>
      <c r="H566" s="9"/>
    </row>
    <row r="567" spans="2:8" ht="12.75">
      <c r="B567" s="9"/>
      <c r="C567" s="9"/>
      <c r="D567" s="9"/>
      <c r="E567" s="9"/>
      <c r="F567" s="9"/>
      <c r="G567" s="9"/>
      <c r="H567" s="9"/>
    </row>
    <row r="568" spans="2:8" ht="12.75">
      <c r="B568" s="9"/>
      <c r="C568" s="9"/>
      <c r="D568" s="9"/>
      <c r="E568" s="9"/>
      <c r="F568" s="9"/>
      <c r="G568" s="9"/>
      <c r="H568" s="9"/>
    </row>
    <row r="569" spans="2:8" ht="12.75">
      <c r="B569" s="9"/>
      <c r="C569" s="9"/>
      <c r="D569" s="9"/>
      <c r="E569" s="9"/>
      <c r="F569" s="9"/>
      <c r="G569" s="9"/>
      <c r="H569" s="9"/>
    </row>
    <row r="570" spans="2:8" ht="12.75">
      <c r="B570" s="9"/>
      <c r="C570" s="9"/>
      <c r="D570" s="9"/>
      <c r="E570" s="9"/>
      <c r="F570" s="9"/>
      <c r="G570" s="9"/>
      <c r="H570" s="9"/>
    </row>
    <row r="571" spans="2:8" ht="12.75">
      <c r="B571" s="9"/>
      <c r="C571" s="9"/>
      <c r="D571" s="9"/>
      <c r="E571" s="9"/>
      <c r="F571" s="9"/>
      <c r="G571" s="9"/>
      <c r="H571" s="9"/>
    </row>
    <row r="572" spans="2:8" ht="12.75">
      <c r="B572" s="9"/>
      <c r="C572" s="9"/>
      <c r="D572" s="9"/>
      <c r="E572" s="9"/>
      <c r="F572" s="9"/>
      <c r="G572" s="9"/>
      <c r="H572" s="9"/>
    </row>
    <row r="573" spans="2:8" ht="12.75">
      <c r="B573" s="9"/>
      <c r="C573" s="9"/>
      <c r="D573" s="9"/>
      <c r="E573" s="9"/>
      <c r="F573" s="9"/>
      <c r="G573" s="9"/>
      <c r="H573" s="9"/>
    </row>
    <row r="574" spans="2:8" ht="12.75">
      <c r="B574" s="9"/>
      <c r="C574" s="9"/>
      <c r="D574" s="9"/>
      <c r="E574" s="9"/>
      <c r="F574" s="9"/>
      <c r="G574" s="9"/>
      <c r="H574" s="9"/>
    </row>
    <row r="575" spans="2:8" ht="12.75">
      <c r="B575" s="9"/>
      <c r="C575" s="9"/>
      <c r="D575" s="9"/>
      <c r="E575" s="9"/>
      <c r="F575" s="9"/>
      <c r="G575" s="9"/>
      <c r="H575" s="9"/>
    </row>
    <row r="576" spans="2:8" ht="12.75">
      <c r="B576" s="9"/>
      <c r="C576" s="9"/>
      <c r="D576" s="9"/>
      <c r="E576" s="9"/>
      <c r="F576" s="9"/>
      <c r="G576" s="9"/>
      <c r="H576" s="9"/>
    </row>
    <row r="577" spans="2:8" ht="12.75">
      <c r="B577" s="9"/>
      <c r="C577" s="9"/>
      <c r="D577" s="9"/>
      <c r="E577" s="9"/>
      <c r="F577" s="9"/>
      <c r="G577" s="9"/>
      <c r="H577" s="9"/>
    </row>
    <row r="578" spans="2:8" ht="12.75">
      <c r="B578" s="9"/>
      <c r="C578" s="9"/>
      <c r="D578" s="9"/>
      <c r="E578" s="9"/>
      <c r="F578" s="9"/>
      <c r="G578" s="9"/>
      <c r="H578" s="9"/>
    </row>
    <row r="579" spans="2:8" ht="12.75">
      <c r="B579" s="9"/>
      <c r="C579" s="9"/>
      <c r="D579" s="9"/>
      <c r="E579" s="9"/>
      <c r="F579" s="9"/>
      <c r="G579" s="9"/>
      <c r="H579" s="9"/>
    </row>
    <row r="580" spans="2:8" ht="12.75">
      <c r="B580" s="9"/>
      <c r="C580" s="9"/>
      <c r="D580" s="9"/>
      <c r="E580" s="9"/>
      <c r="F580" s="9"/>
      <c r="G580" s="9"/>
      <c r="H580" s="9"/>
    </row>
    <row r="581" spans="2:8" ht="12.75">
      <c r="B581" s="9"/>
      <c r="C581" s="9"/>
      <c r="D581" s="9"/>
      <c r="E581" s="9"/>
      <c r="F581" s="9"/>
      <c r="G581" s="9"/>
      <c r="H581" s="9"/>
    </row>
    <row r="582" spans="2:8" ht="12.75">
      <c r="B582" s="9"/>
      <c r="C582" s="9"/>
      <c r="D582" s="9"/>
      <c r="E582" s="9"/>
      <c r="F582" s="9"/>
      <c r="G582" s="9"/>
      <c r="H582" s="9"/>
    </row>
    <row r="583" spans="2:8" ht="12.75">
      <c r="B583" s="9"/>
      <c r="C583" s="9"/>
      <c r="D583" s="9"/>
      <c r="E583" s="9"/>
      <c r="F583" s="9"/>
      <c r="G583" s="9"/>
      <c r="H583" s="9"/>
    </row>
    <row r="584" spans="2:8" ht="12.75">
      <c r="B584" s="9"/>
      <c r="C584" s="9"/>
      <c r="D584" s="9"/>
      <c r="E584" s="9"/>
      <c r="F584" s="9"/>
      <c r="G584" s="9"/>
      <c r="H584" s="9"/>
    </row>
    <row r="585" spans="2:8" ht="12.75">
      <c r="B585" s="9"/>
      <c r="C585" s="9"/>
      <c r="D585" s="9"/>
      <c r="E585" s="9"/>
      <c r="F585" s="9"/>
      <c r="G585" s="9"/>
      <c r="H585" s="9"/>
    </row>
    <row r="586" spans="2:8" ht="12.75">
      <c r="B586" s="9"/>
      <c r="C586" s="9"/>
      <c r="D586" s="9"/>
      <c r="E586" s="9"/>
      <c r="F586" s="9"/>
      <c r="G586" s="9"/>
      <c r="H586" s="9"/>
    </row>
    <row r="587" spans="2:8" ht="12.75">
      <c r="B587" s="9"/>
      <c r="C587" s="9"/>
      <c r="D587" s="9"/>
      <c r="E587" s="9"/>
      <c r="F587" s="9"/>
      <c r="G587" s="9"/>
      <c r="H587" s="9"/>
    </row>
    <row r="588" spans="2:8" ht="12.75">
      <c r="B588" s="9"/>
      <c r="C588" s="9"/>
      <c r="D588" s="9"/>
      <c r="E588" s="9"/>
      <c r="F588" s="9"/>
      <c r="G588" s="9"/>
      <c r="H588" s="9"/>
    </row>
    <row r="589" spans="2:8" ht="12.75">
      <c r="B589" s="9"/>
      <c r="C589" s="9"/>
      <c r="D589" s="9"/>
      <c r="E589" s="9"/>
      <c r="F589" s="9"/>
      <c r="G589" s="9"/>
      <c r="H589" s="9"/>
    </row>
    <row r="590" spans="2:8" ht="12.75">
      <c r="B590" s="9"/>
      <c r="C590" s="9"/>
      <c r="D590" s="9"/>
      <c r="E590" s="9"/>
      <c r="F590" s="9"/>
      <c r="G590" s="9"/>
      <c r="H590" s="9"/>
    </row>
    <row r="591" spans="2:8" ht="12.75">
      <c r="B591" s="9"/>
      <c r="C591" s="9"/>
      <c r="D591" s="9"/>
      <c r="E591" s="9"/>
      <c r="F591" s="9"/>
      <c r="G591" s="9"/>
      <c r="H591" s="9"/>
    </row>
    <row r="592" spans="2:8" ht="12.75">
      <c r="B592" s="9"/>
      <c r="C592" s="9"/>
      <c r="D592" s="9"/>
      <c r="E592" s="9"/>
      <c r="F592" s="9"/>
      <c r="G592" s="9"/>
      <c r="H592" s="9"/>
    </row>
    <row r="593" spans="2:8" ht="12.75">
      <c r="B593" s="9"/>
      <c r="C593" s="9"/>
      <c r="D593" s="9"/>
      <c r="E593" s="9"/>
      <c r="F593" s="9"/>
      <c r="G593" s="9"/>
      <c r="H593" s="9"/>
    </row>
    <row r="594" spans="2:8" ht="12.75">
      <c r="B594" s="9"/>
      <c r="C594" s="9"/>
      <c r="D594" s="9"/>
      <c r="E594" s="9"/>
      <c r="F594" s="9"/>
      <c r="G594" s="9"/>
      <c r="H594" s="9"/>
    </row>
    <row r="595" spans="2:8" ht="12.75">
      <c r="B595" s="9"/>
      <c r="C595" s="9"/>
      <c r="D595" s="9"/>
      <c r="E595" s="9"/>
      <c r="F595" s="9"/>
      <c r="G595" s="9"/>
      <c r="H595" s="9"/>
    </row>
    <row r="596" spans="2:8" ht="12.75">
      <c r="B596" s="9"/>
      <c r="C596" s="9"/>
      <c r="D596" s="9"/>
      <c r="E596" s="9"/>
      <c r="F596" s="9"/>
      <c r="G596" s="9"/>
      <c r="H596" s="9"/>
    </row>
    <row r="597" spans="2:8" ht="12.75">
      <c r="B597" s="9"/>
      <c r="C597" s="9"/>
      <c r="D597" s="9"/>
      <c r="E597" s="9"/>
      <c r="F597" s="9"/>
      <c r="G597" s="9"/>
      <c r="H597" s="9"/>
    </row>
    <row r="598" spans="2:8" ht="12.75">
      <c r="B598" s="9"/>
      <c r="C598" s="9"/>
      <c r="D598" s="9"/>
      <c r="E598" s="9"/>
      <c r="F598" s="9"/>
      <c r="G598" s="9"/>
      <c r="H598" s="9"/>
    </row>
    <row r="599" spans="2:8" ht="12.75">
      <c r="B599" s="9"/>
      <c r="C599" s="9"/>
      <c r="D599" s="9"/>
      <c r="E599" s="9"/>
      <c r="F599" s="9"/>
      <c r="G599" s="9"/>
      <c r="H599" s="9"/>
    </row>
    <row r="600" spans="2:8" ht="12.75">
      <c r="B600" s="9"/>
      <c r="C600" s="9"/>
      <c r="D600" s="9"/>
      <c r="E600" s="9"/>
      <c r="F600" s="9"/>
      <c r="G600" s="9"/>
      <c r="H600" s="9"/>
    </row>
    <row r="601" spans="2:8" ht="12.75">
      <c r="B601" s="9"/>
      <c r="C601" s="9"/>
      <c r="D601" s="9"/>
      <c r="E601" s="9"/>
      <c r="F601" s="9"/>
      <c r="G601" s="9"/>
      <c r="H601" s="9"/>
    </row>
    <row r="602" spans="2:8" ht="12.75">
      <c r="B602" s="9"/>
      <c r="C602" s="9"/>
      <c r="D602" s="9"/>
      <c r="E602" s="9"/>
      <c r="F602" s="9"/>
      <c r="G602" s="9"/>
      <c r="H602" s="9"/>
    </row>
    <row r="603" spans="2:8" ht="12.75">
      <c r="B603" s="9"/>
      <c r="C603" s="9"/>
      <c r="D603" s="9"/>
      <c r="E603" s="9"/>
      <c r="F603" s="9"/>
      <c r="G603" s="9"/>
      <c r="H603" s="9"/>
    </row>
    <row r="604" spans="2:8" ht="12.75">
      <c r="B604" s="9"/>
      <c r="C604" s="9"/>
      <c r="D604" s="9"/>
      <c r="E604" s="9"/>
      <c r="F604" s="9"/>
      <c r="G604" s="9"/>
      <c r="H604" s="9"/>
    </row>
    <row r="605" spans="2:8" ht="12.75">
      <c r="B605" s="9"/>
      <c r="C605" s="9"/>
      <c r="D605" s="9"/>
      <c r="E605" s="9"/>
      <c r="F605" s="9"/>
      <c r="G605" s="9"/>
      <c r="H605" s="9"/>
    </row>
    <row r="606" spans="2:8" ht="12.75">
      <c r="B606" s="9"/>
      <c r="C606" s="9"/>
      <c r="D606" s="9"/>
      <c r="E606" s="9"/>
      <c r="F606" s="9"/>
      <c r="G606" s="9"/>
      <c r="H606" s="9"/>
    </row>
    <row r="607" spans="2:8" ht="12.75">
      <c r="B607" s="9"/>
      <c r="C607" s="9"/>
      <c r="D607" s="9"/>
      <c r="E607" s="9"/>
      <c r="F607" s="9"/>
      <c r="G607" s="9"/>
      <c r="H607" s="9"/>
    </row>
    <row r="608" spans="2:8" ht="12.75">
      <c r="B608" s="9"/>
      <c r="C608" s="9"/>
      <c r="D608" s="9"/>
      <c r="E608" s="9"/>
      <c r="F608" s="9"/>
      <c r="G608" s="9"/>
      <c r="H608" s="9"/>
    </row>
    <row r="609" spans="2:8" ht="12.75">
      <c r="B609" s="9"/>
      <c r="C609" s="9"/>
      <c r="D609" s="9"/>
      <c r="E609" s="9"/>
      <c r="F609" s="9"/>
      <c r="G609" s="9"/>
      <c r="H609" s="9"/>
    </row>
    <row r="610" spans="2:8" ht="12.75">
      <c r="B610" s="9"/>
      <c r="C610" s="9"/>
      <c r="D610" s="9"/>
      <c r="E610" s="9"/>
      <c r="F610" s="9"/>
      <c r="G610" s="9"/>
      <c r="H610" s="9"/>
    </row>
    <row r="611" spans="2:8" ht="12.75">
      <c r="B611" s="9"/>
      <c r="C611" s="9"/>
      <c r="D611" s="9"/>
      <c r="E611" s="9"/>
      <c r="F611" s="9"/>
      <c r="G611" s="9"/>
      <c r="H611" s="9"/>
    </row>
    <row r="612" spans="2:8" ht="12.75">
      <c r="B612" s="9"/>
      <c r="C612" s="9"/>
      <c r="D612" s="9"/>
      <c r="E612" s="9"/>
      <c r="F612" s="9"/>
      <c r="G612" s="9"/>
      <c r="H612" s="9"/>
    </row>
    <row r="613" spans="2:8" ht="12.75">
      <c r="B613" s="9"/>
      <c r="C613" s="9"/>
      <c r="D613" s="9"/>
      <c r="E613" s="9"/>
      <c r="F613" s="9"/>
      <c r="G613" s="9"/>
      <c r="H613" s="9"/>
    </row>
    <row r="614" spans="2:8" ht="12.75">
      <c r="B614" s="9"/>
      <c r="C614" s="9"/>
      <c r="D614" s="9"/>
      <c r="E614" s="9"/>
      <c r="F614" s="9"/>
      <c r="G614" s="9"/>
      <c r="H614" s="9"/>
    </row>
    <row r="615" spans="2:8" ht="12.75">
      <c r="B615" s="9"/>
      <c r="C615" s="9"/>
      <c r="D615" s="9"/>
      <c r="E615" s="9"/>
      <c r="F615" s="9"/>
      <c r="G615" s="9"/>
      <c r="H615" s="9"/>
    </row>
    <row r="616" spans="2:8" ht="12.75">
      <c r="B616" s="9"/>
      <c r="C616" s="9"/>
      <c r="D616" s="9"/>
      <c r="E616" s="9"/>
      <c r="F616" s="9"/>
      <c r="G616" s="9"/>
      <c r="H616" s="9"/>
    </row>
    <row r="617" spans="2:8" ht="12.75">
      <c r="B617" s="9"/>
      <c r="C617" s="9"/>
      <c r="D617" s="9"/>
      <c r="E617" s="9"/>
      <c r="F617" s="9"/>
      <c r="G617" s="9"/>
      <c r="H617" s="9"/>
    </row>
    <row r="618" spans="2:8" ht="12.75">
      <c r="B618" s="9"/>
      <c r="C618" s="9"/>
      <c r="D618" s="9"/>
      <c r="E618" s="9"/>
      <c r="F618" s="9"/>
      <c r="G618" s="9"/>
      <c r="H618" s="9"/>
    </row>
    <row r="619" spans="2:8" ht="12.75">
      <c r="B619" s="9"/>
      <c r="C619" s="9"/>
      <c r="D619" s="9"/>
      <c r="E619" s="9"/>
      <c r="F619" s="9"/>
      <c r="G619" s="9"/>
      <c r="H619" s="9"/>
    </row>
    <row r="620" spans="2:8" ht="12.75">
      <c r="B620" s="9"/>
      <c r="C620" s="9"/>
      <c r="D620" s="9"/>
      <c r="E620" s="9"/>
      <c r="F620" s="9"/>
      <c r="G620" s="9"/>
      <c r="H620" s="9"/>
    </row>
    <row r="621" spans="2:8" ht="12.75">
      <c r="B621" s="9"/>
      <c r="C621" s="9"/>
      <c r="D621" s="9"/>
      <c r="E621" s="9"/>
      <c r="F621" s="9"/>
      <c r="G621" s="9"/>
      <c r="H621" s="9"/>
    </row>
    <row r="622" spans="2:8" ht="12.75">
      <c r="B622" s="9"/>
      <c r="C622" s="9"/>
      <c r="D622" s="9"/>
      <c r="E622" s="9"/>
      <c r="F622" s="9"/>
      <c r="G622" s="9"/>
      <c r="H622" s="9"/>
    </row>
    <row r="623" spans="2:8" ht="12.75">
      <c r="B623" s="9"/>
      <c r="C623" s="9"/>
      <c r="D623" s="9"/>
      <c r="E623" s="9"/>
      <c r="F623" s="9"/>
      <c r="G623" s="9"/>
      <c r="H623" s="9"/>
    </row>
    <row r="624" spans="2:8" ht="12.75">
      <c r="B624" s="9"/>
      <c r="C624" s="9"/>
      <c r="D624" s="9"/>
      <c r="E624" s="9"/>
      <c r="F624" s="9"/>
      <c r="G624" s="9"/>
      <c r="H624" s="9"/>
    </row>
    <row r="625" spans="2:8" ht="12.75">
      <c r="B625" s="9"/>
      <c r="C625" s="9"/>
      <c r="D625" s="9"/>
      <c r="E625" s="9"/>
      <c r="F625" s="9"/>
      <c r="G625" s="9"/>
      <c r="H625" s="9"/>
    </row>
    <row r="626" spans="2:8" ht="12.75">
      <c r="B626" s="9"/>
      <c r="C626" s="9"/>
      <c r="D626" s="9"/>
      <c r="E626" s="9"/>
      <c r="F626" s="9"/>
      <c r="G626" s="9"/>
      <c r="H626" s="9"/>
    </row>
    <row r="627" spans="2:8" ht="12.75">
      <c r="B627" s="9"/>
      <c r="C627" s="9"/>
      <c r="D627" s="9"/>
      <c r="E627" s="9"/>
      <c r="F627" s="9"/>
      <c r="G627" s="9"/>
      <c r="H627" s="9"/>
    </row>
    <row r="628" spans="2:8" ht="12.75">
      <c r="B628" s="9"/>
      <c r="C628" s="9"/>
      <c r="D628" s="9"/>
      <c r="E628" s="9"/>
      <c r="F628" s="9"/>
      <c r="G628" s="9"/>
      <c r="H628" s="9"/>
    </row>
    <row r="629" spans="2:8" ht="12.75">
      <c r="B629" s="9"/>
      <c r="C629" s="9"/>
      <c r="D629" s="9"/>
      <c r="E629" s="9"/>
      <c r="F629" s="9"/>
      <c r="G629" s="9"/>
      <c r="H629" s="9"/>
    </row>
    <row r="630" spans="2:8" ht="12.75">
      <c r="B630" s="9"/>
      <c r="C630" s="9"/>
      <c r="D630" s="9"/>
      <c r="E630" s="9"/>
      <c r="F630" s="9"/>
      <c r="G630" s="9"/>
      <c r="H630" s="9"/>
    </row>
    <row r="631" spans="2:8" ht="12.75">
      <c r="B631" s="9"/>
      <c r="C631" s="9"/>
      <c r="D631" s="9"/>
      <c r="E631" s="9"/>
      <c r="F631" s="9"/>
      <c r="G631" s="9"/>
      <c r="H631" s="9"/>
    </row>
    <row r="632" spans="2:8" ht="12.75">
      <c r="B632" s="9"/>
      <c r="C632" s="9"/>
      <c r="D632" s="9"/>
      <c r="E632" s="9"/>
      <c r="F632" s="9"/>
      <c r="G632" s="9"/>
      <c r="H632" s="9"/>
    </row>
    <row r="633" spans="2:8" ht="12.75">
      <c r="B633" s="9"/>
      <c r="C633" s="9"/>
      <c r="D633" s="9"/>
      <c r="E633" s="9"/>
      <c r="F633" s="9"/>
      <c r="G633" s="9"/>
      <c r="H633" s="9"/>
    </row>
    <row r="634" spans="2:8" ht="12.75">
      <c r="B634" s="9"/>
      <c r="C634" s="9"/>
      <c r="D634" s="9"/>
      <c r="E634" s="9"/>
      <c r="F634" s="9"/>
      <c r="G634" s="9"/>
      <c r="H634" s="9"/>
    </row>
    <row r="635" spans="2:8" ht="12.75">
      <c r="B635" s="9"/>
      <c r="C635" s="9"/>
      <c r="D635" s="9"/>
      <c r="E635" s="9"/>
      <c r="F635" s="9"/>
      <c r="G635" s="9"/>
      <c r="H635" s="9"/>
    </row>
    <row r="636" spans="2:8" ht="12.75">
      <c r="B636" s="9"/>
      <c r="C636" s="9"/>
      <c r="D636" s="9"/>
      <c r="E636" s="9"/>
      <c r="F636" s="9"/>
      <c r="G636" s="9"/>
      <c r="H636" s="9"/>
    </row>
    <row r="637" spans="2:8" ht="12.75">
      <c r="B637" s="9"/>
      <c r="C637" s="9"/>
      <c r="D637" s="9"/>
      <c r="E637" s="9"/>
      <c r="F637" s="9"/>
      <c r="G637" s="9"/>
      <c r="H637" s="9"/>
    </row>
    <row r="638" spans="2:8" ht="12.75">
      <c r="B638" s="9"/>
      <c r="C638" s="9"/>
      <c r="D638" s="9"/>
      <c r="E638" s="9"/>
      <c r="F638" s="9"/>
      <c r="G638" s="9"/>
      <c r="H638" s="9"/>
    </row>
    <row r="639" spans="2:8" ht="12.75">
      <c r="B639" s="9"/>
      <c r="C639" s="9"/>
      <c r="D639" s="9"/>
      <c r="E639" s="9"/>
      <c r="F639" s="9"/>
      <c r="G639" s="9"/>
      <c r="H639" s="9"/>
    </row>
    <row r="640" spans="2:8" ht="12.75">
      <c r="B640" s="9"/>
      <c r="C640" s="9"/>
      <c r="D640" s="9"/>
      <c r="E640" s="9"/>
      <c r="F640" s="9"/>
      <c r="G640" s="9"/>
      <c r="H640" s="9"/>
    </row>
    <row r="641" spans="2:8" ht="12.75">
      <c r="B641" s="9"/>
      <c r="C641" s="9"/>
      <c r="D641" s="9"/>
      <c r="E641" s="9"/>
      <c r="F641" s="9"/>
      <c r="G641" s="9"/>
      <c r="H641" s="9"/>
    </row>
    <row r="642" spans="2:8" ht="12.75">
      <c r="B642" s="9"/>
      <c r="C642" s="9"/>
      <c r="D642" s="9"/>
      <c r="E642" s="9"/>
      <c r="F642" s="9"/>
      <c r="G642" s="9"/>
      <c r="H642" s="9"/>
    </row>
    <row r="643" spans="2:8" ht="12.75">
      <c r="B643" s="9"/>
      <c r="C643" s="9"/>
      <c r="D643" s="9"/>
      <c r="E643" s="9"/>
      <c r="F643" s="9"/>
      <c r="G643" s="9"/>
      <c r="H643" s="9"/>
    </row>
    <row r="644" spans="2:8" ht="12.75">
      <c r="B644" s="9"/>
      <c r="C644" s="9"/>
      <c r="D644" s="9"/>
      <c r="E644" s="9"/>
      <c r="F644" s="9"/>
      <c r="G644" s="9"/>
      <c r="H644" s="9"/>
    </row>
    <row r="645" spans="2:8" ht="12.75">
      <c r="B645" s="9"/>
      <c r="C645" s="9"/>
      <c r="D645" s="9"/>
      <c r="E645" s="9"/>
      <c r="F645" s="9"/>
      <c r="G645" s="9"/>
      <c r="H645" s="9"/>
    </row>
    <row r="646" spans="2:8" ht="12.75">
      <c r="B646" s="9"/>
      <c r="C646" s="9"/>
      <c r="D646" s="9"/>
      <c r="E646" s="9"/>
      <c r="F646" s="9"/>
      <c r="G646" s="9"/>
      <c r="H646" s="9"/>
    </row>
    <row r="647" spans="2:8" ht="12.75">
      <c r="B647" s="9"/>
      <c r="C647" s="9"/>
      <c r="D647" s="9"/>
      <c r="E647" s="9"/>
      <c r="F647" s="9"/>
      <c r="G647" s="9"/>
      <c r="H647" s="9"/>
    </row>
    <row r="648" spans="2:8" ht="12.75">
      <c r="B648" s="9"/>
      <c r="C648" s="9"/>
      <c r="D648" s="9"/>
      <c r="E648" s="9"/>
      <c r="F648" s="9"/>
      <c r="G648" s="9"/>
      <c r="H648" s="9"/>
    </row>
    <row r="649" spans="2:8" ht="12.75">
      <c r="B649" s="9"/>
      <c r="C649" s="9"/>
      <c r="D649" s="9"/>
      <c r="E649" s="9"/>
      <c r="F649" s="9"/>
      <c r="G649" s="9"/>
      <c r="H649" s="9"/>
    </row>
    <row r="650" spans="2:8" ht="12.75">
      <c r="B650" s="9"/>
      <c r="C650" s="9"/>
      <c r="D650" s="9"/>
      <c r="E650" s="9"/>
      <c r="F650" s="9"/>
      <c r="G650" s="9"/>
      <c r="H650" s="9"/>
    </row>
    <row r="651" spans="2:8" ht="12.75">
      <c r="B651" s="9"/>
      <c r="C651" s="9"/>
      <c r="D651" s="9"/>
      <c r="E651" s="9"/>
      <c r="F651" s="9"/>
      <c r="G651" s="9"/>
      <c r="H651" s="9"/>
    </row>
  </sheetData>
  <sheetProtection/>
  <printOptions gridLines="1"/>
  <pageMargins left="0" right="0" top="0.25" bottom="0.2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7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8" sqref="X8:AB8"/>
    </sheetView>
  </sheetViews>
  <sheetFormatPr defaultColWidth="9.140625" defaultRowHeight="12.75"/>
  <cols>
    <col min="1" max="1" width="4.57421875" style="0" hidden="1" customWidth="1"/>
    <col min="2" max="2" width="5.7109375" style="0" customWidth="1"/>
    <col min="3" max="3" width="27.421875" style="0" customWidth="1"/>
    <col min="4" max="4" width="8.00390625" style="0" customWidth="1"/>
    <col min="5" max="5" width="9.421875" style="0" customWidth="1"/>
    <col min="6" max="6" width="10.140625" style="0" customWidth="1"/>
    <col min="7" max="7" width="13.140625" style="0" customWidth="1"/>
    <col min="8" max="9" width="11.57421875" style="0" customWidth="1"/>
    <col min="10" max="10" width="9.8515625" style="0" customWidth="1"/>
    <col min="11" max="11" width="9.28125" style="0" bestFit="1" customWidth="1"/>
    <col min="12" max="12" width="14.140625" style="0" customWidth="1"/>
    <col min="13" max="13" width="12.7109375" style="0" customWidth="1"/>
    <col min="14" max="16" width="9.28125" style="0" bestFit="1" customWidth="1"/>
    <col min="17" max="17" width="13.57421875" style="0" customWidth="1"/>
    <col min="18" max="18" width="12.57421875" style="0" customWidth="1"/>
    <col min="19" max="21" width="9.28125" style="0" bestFit="1" customWidth="1"/>
    <col min="22" max="22" width="14.00390625" style="0" customWidth="1"/>
    <col min="23" max="23" width="11.57421875" style="0" customWidth="1"/>
    <col min="24" max="26" width="9.28125" style="0" bestFit="1" customWidth="1"/>
    <col min="27" max="27" width="14.28125" style="0" customWidth="1"/>
    <col min="28" max="28" width="12.28125" style="0" customWidth="1"/>
    <col min="29" max="16384" width="9.140625" style="70" customWidth="1"/>
  </cols>
  <sheetData>
    <row r="1" spans="1:8" ht="12.75">
      <c r="A1" s="154" t="s">
        <v>224</v>
      </c>
      <c r="B1" s="154"/>
      <c r="C1" s="154"/>
      <c r="D1" s="154"/>
      <c r="E1" s="154"/>
      <c r="F1" s="154"/>
      <c r="G1" s="154"/>
      <c r="H1" s="154"/>
    </row>
    <row r="2" spans="1:8" ht="12.75">
      <c r="A2" s="136" t="s">
        <v>263</v>
      </c>
      <c r="B2" s="128"/>
      <c r="C2" s="128"/>
      <c r="D2" s="128"/>
      <c r="E2" s="128"/>
      <c r="F2" s="128"/>
      <c r="G2" s="128"/>
      <c r="H2" s="128"/>
    </row>
    <row r="3" spans="1:8" ht="12.75">
      <c r="A3" s="136" t="s">
        <v>191</v>
      </c>
      <c r="B3" s="128"/>
      <c r="C3" s="128"/>
      <c r="D3" s="128"/>
      <c r="E3" s="128"/>
      <c r="F3" s="128"/>
      <c r="G3" s="128"/>
      <c r="H3" s="128"/>
    </row>
    <row r="4" spans="1:8" ht="12.75">
      <c r="A4" s="154"/>
      <c r="B4" s="154"/>
      <c r="C4" s="154"/>
      <c r="D4" s="154"/>
      <c r="E4" s="154"/>
      <c r="F4" s="154"/>
      <c r="G4" s="154"/>
      <c r="H4" s="154"/>
    </row>
    <row r="5" spans="1:8" ht="23.25" customHeight="1">
      <c r="A5" s="153" t="s">
        <v>192</v>
      </c>
      <c r="B5" s="153"/>
      <c r="C5" s="153"/>
      <c r="D5" s="153"/>
      <c r="E5" s="153"/>
      <c r="F5" s="153"/>
      <c r="G5" s="153"/>
      <c r="H5" s="153"/>
    </row>
    <row r="6" spans="1:8" ht="12.75">
      <c r="A6" s="39" t="s">
        <v>194</v>
      </c>
      <c r="B6" s="35"/>
      <c r="C6" s="35"/>
      <c r="D6" s="34"/>
      <c r="E6" s="35"/>
      <c r="F6" s="35"/>
      <c r="G6" s="35"/>
      <c r="H6" s="78"/>
    </row>
    <row r="7" spans="1:28" ht="15">
      <c r="A7" s="83"/>
      <c r="B7" s="44"/>
      <c r="C7" s="44"/>
      <c r="D7" s="147" t="s">
        <v>281</v>
      </c>
      <c r="E7" s="148"/>
      <c r="F7" s="148"/>
      <c r="G7" s="148"/>
      <c r="H7" s="149"/>
      <c r="I7" s="147" t="s">
        <v>316</v>
      </c>
      <c r="J7" s="148"/>
      <c r="K7" s="148"/>
      <c r="L7" s="148"/>
      <c r="M7" s="149"/>
      <c r="N7" s="147" t="s">
        <v>317</v>
      </c>
      <c r="O7" s="148"/>
      <c r="P7" s="148"/>
      <c r="Q7" s="148"/>
      <c r="R7" s="149"/>
      <c r="S7" s="147" t="s">
        <v>318</v>
      </c>
      <c r="T7" s="148"/>
      <c r="U7" s="148"/>
      <c r="V7" s="148"/>
      <c r="W7" s="149"/>
      <c r="X7" s="147" t="s">
        <v>322</v>
      </c>
      <c r="Y7" s="148"/>
      <c r="Z7" s="148"/>
      <c r="AA7" s="148"/>
      <c r="AB7" s="149"/>
    </row>
    <row r="8" spans="1:28" ht="12.75">
      <c r="A8" s="36"/>
      <c r="B8" s="37"/>
      <c r="C8" s="37"/>
      <c r="D8" s="150" t="s">
        <v>195</v>
      </c>
      <c r="E8" s="151"/>
      <c r="F8" s="151"/>
      <c r="G8" s="151"/>
      <c r="H8" s="152"/>
      <c r="I8" s="151" t="s">
        <v>195</v>
      </c>
      <c r="J8" s="151"/>
      <c r="K8" s="151"/>
      <c r="L8" s="151"/>
      <c r="M8" s="151"/>
      <c r="N8" s="150" t="s">
        <v>195</v>
      </c>
      <c r="O8" s="151"/>
      <c r="P8" s="151"/>
      <c r="Q8" s="151"/>
      <c r="R8" s="152"/>
      <c r="S8" s="150" t="s">
        <v>195</v>
      </c>
      <c r="T8" s="151"/>
      <c r="U8" s="151"/>
      <c r="V8" s="151"/>
      <c r="W8" s="152"/>
      <c r="X8" s="150" t="s">
        <v>195</v>
      </c>
      <c r="Y8" s="151"/>
      <c r="Z8" s="151"/>
      <c r="AA8" s="151"/>
      <c r="AB8" s="152"/>
    </row>
    <row r="9" spans="1:28" ht="12.75">
      <c r="A9" s="36"/>
      <c r="B9" s="37"/>
      <c r="C9" s="37"/>
      <c r="D9" s="79" t="s">
        <v>196</v>
      </c>
      <c r="E9" s="40" t="s">
        <v>222</v>
      </c>
      <c r="F9" s="40" t="s">
        <v>221</v>
      </c>
      <c r="G9" s="40" t="s">
        <v>197</v>
      </c>
      <c r="H9" s="80" t="s">
        <v>198</v>
      </c>
      <c r="I9" s="40" t="s">
        <v>196</v>
      </c>
      <c r="J9" s="40" t="s">
        <v>222</v>
      </c>
      <c r="K9" s="40" t="s">
        <v>221</v>
      </c>
      <c r="L9" s="40" t="s">
        <v>197</v>
      </c>
      <c r="M9" s="40" t="s">
        <v>198</v>
      </c>
      <c r="N9" s="79" t="s">
        <v>196</v>
      </c>
      <c r="O9" s="40" t="s">
        <v>222</v>
      </c>
      <c r="P9" s="40" t="s">
        <v>221</v>
      </c>
      <c r="Q9" s="40" t="s">
        <v>197</v>
      </c>
      <c r="R9" s="80" t="s">
        <v>198</v>
      </c>
      <c r="S9" s="79" t="s">
        <v>196</v>
      </c>
      <c r="T9" s="40" t="s">
        <v>222</v>
      </c>
      <c r="U9" s="40" t="s">
        <v>221</v>
      </c>
      <c r="V9" s="40" t="s">
        <v>197</v>
      </c>
      <c r="W9" s="80" t="s">
        <v>198</v>
      </c>
      <c r="X9" s="79" t="s">
        <v>196</v>
      </c>
      <c r="Y9" s="40" t="s">
        <v>222</v>
      </c>
      <c r="Z9" s="40" t="s">
        <v>221</v>
      </c>
      <c r="AA9" s="40" t="s">
        <v>197</v>
      </c>
      <c r="AB9" s="80" t="s">
        <v>198</v>
      </c>
    </row>
    <row r="10" spans="1:28" ht="12.75">
      <c r="A10" s="41" t="s">
        <v>199</v>
      </c>
      <c r="B10" s="37"/>
      <c r="C10" s="37"/>
      <c r="D10" s="79"/>
      <c r="E10" s="40"/>
      <c r="F10" s="40"/>
      <c r="G10" s="40"/>
      <c r="H10" s="80"/>
      <c r="I10" s="40"/>
      <c r="J10" s="40"/>
      <c r="K10" s="40"/>
      <c r="L10" s="40"/>
      <c r="M10" s="40"/>
      <c r="N10" s="79"/>
      <c r="O10" s="40"/>
      <c r="P10" s="40"/>
      <c r="Q10" s="40"/>
      <c r="R10" s="80"/>
      <c r="S10" s="79"/>
      <c r="T10" s="40"/>
      <c r="U10" s="40"/>
      <c r="V10" s="40"/>
      <c r="W10" s="80"/>
      <c r="X10" s="79"/>
      <c r="Y10" s="40"/>
      <c r="Z10" s="40"/>
      <c r="AA10" s="40"/>
      <c r="AB10" s="80"/>
    </row>
    <row r="11" spans="1:28" ht="12.75">
      <c r="A11" s="36" t="s">
        <v>228</v>
      </c>
      <c r="B11" s="37"/>
      <c r="C11" s="37"/>
      <c r="D11" s="36"/>
      <c r="E11" s="37"/>
      <c r="F11" s="37"/>
      <c r="G11" s="37"/>
      <c r="H11" s="81"/>
      <c r="I11" s="37"/>
      <c r="J11" s="37"/>
      <c r="K11" s="37"/>
      <c r="L11" s="37"/>
      <c r="M11" s="37"/>
      <c r="N11" s="36"/>
      <c r="O11" s="37"/>
      <c r="P11" s="37"/>
      <c r="Q11" s="37"/>
      <c r="R11" s="81"/>
      <c r="S11" s="36"/>
      <c r="T11" s="37"/>
      <c r="U11" s="37"/>
      <c r="V11" s="37"/>
      <c r="W11" s="81"/>
      <c r="X11" s="36"/>
      <c r="Y11" s="37"/>
      <c r="Z11" s="37"/>
      <c r="AA11" s="37"/>
      <c r="AB11" s="81"/>
    </row>
    <row r="12" spans="1:28" ht="12.75">
      <c r="A12" s="36"/>
      <c r="B12" s="37" t="s">
        <v>275</v>
      </c>
      <c r="C12" s="37"/>
      <c r="D12" s="36">
        <v>0</v>
      </c>
      <c r="E12" s="37"/>
      <c r="F12" s="37"/>
      <c r="G12" s="42">
        <v>0</v>
      </c>
      <c r="H12" s="82">
        <f aca="true" t="shared" si="0" ref="H12:H18">G12*D12</f>
        <v>0</v>
      </c>
      <c r="I12" s="37">
        <v>0</v>
      </c>
      <c r="J12" s="37"/>
      <c r="K12" s="37"/>
      <c r="L12" s="42">
        <f aca="true" t="shared" si="1" ref="L12:L18">G12*1.03</f>
        <v>0</v>
      </c>
      <c r="M12" s="43">
        <f aca="true" t="shared" si="2" ref="M12:M18">L12*I12</f>
        <v>0</v>
      </c>
      <c r="N12" s="36">
        <v>0</v>
      </c>
      <c r="O12" s="37"/>
      <c r="P12" s="37"/>
      <c r="Q12" s="42">
        <f aca="true" t="shared" si="3" ref="Q12:Q18">L12*1.03</f>
        <v>0</v>
      </c>
      <c r="R12" s="82">
        <f aca="true" t="shared" si="4" ref="R12:R18">Q12*N12</f>
        <v>0</v>
      </c>
      <c r="S12" s="36">
        <v>0</v>
      </c>
      <c r="T12" s="37"/>
      <c r="U12" s="37"/>
      <c r="V12" s="42">
        <f aca="true" t="shared" si="5" ref="V12:V18">Q12*1.03</f>
        <v>0</v>
      </c>
      <c r="W12" s="82">
        <f aca="true" t="shared" si="6" ref="W12:W18">V12*S12</f>
        <v>0</v>
      </c>
      <c r="X12" s="36">
        <v>0</v>
      </c>
      <c r="Y12" s="37"/>
      <c r="Z12" s="37"/>
      <c r="AA12" s="42">
        <f aca="true" t="shared" si="7" ref="AA12:AA18">V12*1.03</f>
        <v>0</v>
      </c>
      <c r="AB12" s="82">
        <f aca="true" t="shared" si="8" ref="AB12:AB18">AA12*X12</f>
        <v>0</v>
      </c>
    </row>
    <row r="13" spans="1:28" ht="12.75">
      <c r="A13" s="36"/>
      <c r="B13" s="37" t="s">
        <v>276</v>
      </c>
      <c r="C13" s="37"/>
      <c r="D13" s="83">
        <v>0</v>
      </c>
      <c r="E13" s="44"/>
      <c r="F13" s="44"/>
      <c r="G13" s="42">
        <v>0</v>
      </c>
      <c r="H13" s="82">
        <f>G13*D13</f>
        <v>0</v>
      </c>
      <c r="I13" s="37">
        <v>0</v>
      </c>
      <c r="J13" s="44"/>
      <c r="K13" s="44"/>
      <c r="L13" s="42">
        <f>G13*1.03</f>
        <v>0</v>
      </c>
      <c r="M13" s="43">
        <f>L13*I13</f>
        <v>0</v>
      </c>
      <c r="N13" s="36">
        <v>0</v>
      </c>
      <c r="O13" s="44"/>
      <c r="P13" s="44"/>
      <c r="Q13" s="42">
        <f>L13*1.03</f>
        <v>0</v>
      </c>
      <c r="R13" s="82">
        <f>Q13*N13</f>
        <v>0</v>
      </c>
      <c r="S13" s="36">
        <v>0</v>
      </c>
      <c r="T13" s="44"/>
      <c r="U13" s="44"/>
      <c r="V13" s="42">
        <f>Q13*1.03</f>
        <v>0</v>
      </c>
      <c r="W13" s="82">
        <f>V13*S13</f>
        <v>0</v>
      </c>
      <c r="X13" s="36">
        <v>0</v>
      </c>
      <c r="Y13" s="44"/>
      <c r="Z13" s="44"/>
      <c r="AA13" s="42">
        <f>V13*1.03</f>
        <v>0</v>
      </c>
      <c r="AB13" s="82">
        <f>AA13*X13</f>
        <v>0</v>
      </c>
    </row>
    <row r="14" spans="1:28" ht="12.75">
      <c r="A14" s="36"/>
      <c r="B14" s="37" t="s">
        <v>201</v>
      </c>
      <c r="C14" s="37"/>
      <c r="D14" s="83">
        <v>0</v>
      </c>
      <c r="E14" s="44"/>
      <c r="F14" s="44"/>
      <c r="G14" s="42">
        <v>0</v>
      </c>
      <c r="H14" s="82">
        <f t="shared" si="0"/>
        <v>0</v>
      </c>
      <c r="I14" s="37">
        <v>0</v>
      </c>
      <c r="J14" s="44"/>
      <c r="K14" s="44"/>
      <c r="L14" s="42">
        <f t="shared" si="1"/>
        <v>0</v>
      </c>
      <c r="M14" s="43">
        <f t="shared" si="2"/>
        <v>0</v>
      </c>
      <c r="N14" s="36">
        <v>0</v>
      </c>
      <c r="O14" s="44"/>
      <c r="P14" s="44"/>
      <c r="Q14" s="42">
        <f t="shared" si="3"/>
        <v>0</v>
      </c>
      <c r="R14" s="82">
        <f t="shared" si="4"/>
        <v>0</v>
      </c>
      <c r="S14" s="36">
        <v>0</v>
      </c>
      <c r="T14" s="44"/>
      <c r="U14" s="44"/>
      <c r="V14" s="42">
        <f t="shared" si="5"/>
        <v>0</v>
      </c>
      <c r="W14" s="82">
        <f t="shared" si="6"/>
        <v>0</v>
      </c>
      <c r="X14" s="36">
        <v>0</v>
      </c>
      <c r="Y14" s="44"/>
      <c r="Z14" s="44"/>
      <c r="AA14" s="42">
        <f t="shared" si="7"/>
        <v>0</v>
      </c>
      <c r="AB14" s="82">
        <f t="shared" si="8"/>
        <v>0</v>
      </c>
    </row>
    <row r="15" spans="1:28" ht="12.75">
      <c r="A15" s="36"/>
      <c r="B15" s="37" t="s">
        <v>262</v>
      </c>
      <c r="C15" s="37"/>
      <c r="D15" s="36">
        <v>0</v>
      </c>
      <c r="E15" s="37"/>
      <c r="F15" s="37"/>
      <c r="G15" s="42">
        <v>0</v>
      </c>
      <c r="H15" s="82">
        <f t="shared" si="0"/>
        <v>0</v>
      </c>
      <c r="I15" s="37">
        <v>0</v>
      </c>
      <c r="J15" s="37"/>
      <c r="K15" s="37"/>
      <c r="L15" s="42">
        <f t="shared" si="1"/>
        <v>0</v>
      </c>
      <c r="M15" s="43">
        <f t="shared" si="2"/>
        <v>0</v>
      </c>
      <c r="N15" s="36">
        <v>0</v>
      </c>
      <c r="O15" s="37"/>
      <c r="P15" s="37"/>
      <c r="Q15" s="42">
        <f t="shared" si="3"/>
        <v>0</v>
      </c>
      <c r="R15" s="82">
        <f t="shared" si="4"/>
        <v>0</v>
      </c>
      <c r="S15" s="36">
        <v>0</v>
      </c>
      <c r="T15" s="37"/>
      <c r="U15" s="37"/>
      <c r="V15" s="42">
        <f t="shared" si="5"/>
        <v>0</v>
      </c>
      <c r="W15" s="82">
        <f t="shared" si="6"/>
        <v>0</v>
      </c>
      <c r="X15" s="36">
        <v>0</v>
      </c>
      <c r="Y15" s="37"/>
      <c r="Z15" s="37"/>
      <c r="AA15" s="42">
        <f t="shared" si="7"/>
        <v>0</v>
      </c>
      <c r="AB15" s="82">
        <f t="shared" si="8"/>
        <v>0</v>
      </c>
    </row>
    <row r="16" spans="1:28" ht="12.75">
      <c r="A16" s="36"/>
      <c r="B16" s="37" t="s">
        <v>202</v>
      </c>
      <c r="C16" s="37"/>
      <c r="D16" s="36">
        <v>0</v>
      </c>
      <c r="E16" s="37"/>
      <c r="F16" s="37"/>
      <c r="G16" s="42">
        <v>0</v>
      </c>
      <c r="H16" s="82">
        <f t="shared" si="0"/>
        <v>0</v>
      </c>
      <c r="I16" s="37">
        <v>0</v>
      </c>
      <c r="J16" s="37"/>
      <c r="K16" s="37"/>
      <c r="L16" s="42">
        <f t="shared" si="1"/>
        <v>0</v>
      </c>
      <c r="M16" s="43">
        <f t="shared" si="2"/>
        <v>0</v>
      </c>
      <c r="N16" s="36">
        <v>0</v>
      </c>
      <c r="O16" s="37"/>
      <c r="P16" s="37"/>
      <c r="Q16" s="42">
        <f t="shared" si="3"/>
        <v>0</v>
      </c>
      <c r="R16" s="82">
        <f t="shared" si="4"/>
        <v>0</v>
      </c>
      <c r="S16" s="36">
        <v>0</v>
      </c>
      <c r="T16" s="37"/>
      <c r="U16" s="37"/>
      <c r="V16" s="42">
        <f t="shared" si="5"/>
        <v>0</v>
      </c>
      <c r="W16" s="82">
        <f t="shared" si="6"/>
        <v>0</v>
      </c>
      <c r="X16" s="36">
        <v>0</v>
      </c>
      <c r="Y16" s="37"/>
      <c r="Z16" s="37"/>
      <c r="AA16" s="42">
        <f t="shared" si="7"/>
        <v>0</v>
      </c>
      <c r="AB16" s="82">
        <f t="shared" si="8"/>
        <v>0</v>
      </c>
    </row>
    <row r="17" spans="1:28" ht="12.75">
      <c r="A17" s="36"/>
      <c r="B17" s="37" t="s">
        <v>202</v>
      </c>
      <c r="C17" s="37"/>
      <c r="D17" s="36">
        <v>0</v>
      </c>
      <c r="E17" s="37"/>
      <c r="F17" s="37"/>
      <c r="G17" s="42">
        <v>0</v>
      </c>
      <c r="H17" s="82">
        <f t="shared" si="0"/>
        <v>0</v>
      </c>
      <c r="I17" s="37">
        <v>0</v>
      </c>
      <c r="J17" s="37"/>
      <c r="K17" s="37"/>
      <c r="L17" s="42">
        <f t="shared" si="1"/>
        <v>0</v>
      </c>
      <c r="M17" s="43">
        <f t="shared" si="2"/>
        <v>0</v>
      </c>
      <c r="N17" s="36">
        <v>0</v>
      </c>
      <c r="O17" s="37"/>
      <c r="P17" s="37"/>
      <c r="Q17" s="42">
        <f t="shared" si="3"/>
        <v>0</v>
      </c>
      <c r="R17" s="82">
        <f t="shared" si="4"/>
        <v>0</v>
      </c>
      <c r="S17" s="36">
        <v>0</v>
      </c>
      <c r="T17" s="37"/>
      <c r="U17" s="37"/>
      <c r="V17" s="42">
        <f t="shared" si="5"/>
        <v>0</v>
      </c>
      <c r="W17" s="82">
        <f t="shared" si="6"/>
        <v>0</v>
      </c>
      <c r="X17" s="36">
        <v>0</v>
      </c>
      <c r="Y17" s="37"/>
      <c r="Z17" s="37"/>
      <c r="AA17" s="42">
        <f t="shared" si="7"/>
        <v>0</v>
      </c>
      <c r="AB17" s="82">
        <f t="shared" si="8"/>
        <v>0</v>
      </c>
    </row>
    <row r="18" spans="1:28" ht="12.75">
      <c r="A18" s="36"/>
      <c r="B18" s="37" t="s">
        <v>230</v>
      </c>
      <c r="C18" s="37"/>
      <c r="D18" s="83">
        <v>0</v>
      </c>
      <c r="E18" s="44"/>
      <c r="F18" s="44"/>
      <c r="G18" s="42">
        <v>0</v>
      </c>
      <c r="H18" s="82">
        <f t="shared" si="0"/>
        <v>0</v>
      </c>
      <c r="I18" s="37">
        <v>0</v>
      </c>
      <c r="J18" s="44"/>
      <c r="K18" s="44"/>
      <c r="L18" s="42">
        <f t="shared" si="1"/>
        <v>0</v>
      </c>
      <c r="M18" s="43">
        <f t="shared" si="2"/>
        <v>0</v>
      </c>
      <c r="N18" s="36">
        <v>0</v>
      </c>
      <c r="O18" s="44"/>
      <c r="P18" s="44"/>
      <c r="Q18" s="42">
        <f t="shared" si="3"/>
        <v>0</v>
      </c>
      <c r="R18" s="82">
        <f t="shared" si="4"/>
        <v>0</v>
      </c>
      <c r="S18" s="36">
        <v>0</v>
      </c>
      <c r="T18" s="44"/>
      <c r="U18" s="44"/>
      <c r="V18" s="42">
        <f t="shared" si="5"/>
        <v>0</v>
      </c>
      <c r="W18" s="82">
        <f t="shared" si="6"/>
        <v>0</v>
      </c>
      <c r="X18" s="36">
        <v>0</v>
      </c>
      <c r="Y18" s="44"/>
      <c r="Z18" s="44"/>
      <c r="AA18" s="42">
        <f t="shared" si="7"/>
        <v>0</v>
      </c>
      <c r="AB18" s="82">
        <f t="shared" si="8"/>
        <v>0</v>
      </c>
    </row>
    <row r="19" spans="1:28" ht="12.75">
      <c r="A19" s="36"/>
      <c r="B19" s="37"/>
      <c r="C19" s="37" t="s">
        <v>203</v>
      </c>
      <c r="D19" s="84">
        <f>SUM(D12:D18)</f>
        <v>0</v>
      </c>
      <c r="E19" s="58"/>
      <c r="F19" s="58"/>
      <c r="G19" s="37"/>
      <c r="H19" s="85">
        <f>SUM(H12:H17)</f>
        <v>0</v>
      </c>
      <c r="I19" s="46">
        <f>SUM(I12:I18)</f>
        <v>0</v>
      </c>
      <c r="J19" s="58"/>
      <c r="K19" s="58"/>
      <c r="L19" s="37"/>
      <c r="M19" s="62">
        <f>SUM(M12:M17)</f>
        <v>0</v>
      </c>
      <c r="N19" s="84">
        <f>SUM(N12:N18)</f>
        <v>0</v>
      </c>
      <c r="O19" s="58"/>
      <c r="P19" s="58"/>
      <c r="Q19" s="37"/>
      <c r="R19" s="85">
        <f>SUM(R12:R17)</f>
        <v>0</v>
      </c>
      <c r="S19" s="84">
        <f>SUM(S12:S18)</f>
        <v>0</v>
      </c>
      <c r="T19" s="58"/>
      <c r="U19" s="58"/>
      <c r="V19" s="37"/>
      <c r="W19" s="85">
        <f>SUM(W12:W17)</f>
        <v>0</v>
      </c>
      <c r="X19" s="84">
        <f>SUM(X12:X18)</f>
        <v>0</v>
      </c>
      <c r="Y19" s="58"/>
      <c r="Z19" s="58"/>
      <c r="AA19" s="37"/>
      <c r="AB19" s="85">
        <f>SUM(AB12:AB17)</f>
        <v>0</v>
      </c>
    </row>
    <row r="20" spans="1:28" ht="12.75">
      <c r="A20" s="36"/>
      <c r="B20" s="37"/>
      <c r="C20" s="37"/>
      <c r="D20" s="36"/>
      <c r="E20" s="37"/>
      <c r="F20" s="37"/>
      <c r="G20" s="37"/>
      <c r="H20" s="81"/>
      <c r="I20" s="37"/>
      <c r="J20" s="37"/>
      <c r="K20" s="37"/>
      <c r="L20" s="37"/>
      <c r="M20" s="37"/>
      <c r="N20" s="36"/>
      <c r="O20" s="37"/>
      <c r="P20" s="37"/>
      <c r="Q20" s="37"/>
      <c r="R20" s="81"/>
      <c r="S20" s="36"/>
      <c r="T20" s="37"/>
      <c r="U20" s="37"/>
      <c r="V20" s="37"/>
      <c r="W20" s="81"/>
      <c r="X20" s="36"/>
      <c r="Y20" s="37"/>
      <c r="Z20" s="37"/>
      <c r="AA20" s="37"/>
      <c r="AB20" s="81"/>
    </row>
    <row r="21" spans="1:28" ht="12.75">
      <c r="A21" s="36" t="s">
        <v>277</v>
      </c>
      <c r="B21" s="37"/>
      <c r="C21" s="37"/>
      <c r="D21" s="36"/>
      <c r="E21" s="37"/>
      <c r="F21" s="37"/>
      <c r="G21" s="37"/>
      <c r="H21" s="81"/>
      <c r="I21" s="37"/>
      <c r="J21" s="37"/>
      <c r="K21" s="37"/>
      <c r="L21" s="37"/>
      <c r="M21" s="37"/>
      <c r="N21" s="36"/>
      <c r="O21" s="37"/>
      <c r="P21" s="37"/>
      <c r="Q21" s="37"/>
      <c r="R21" s="81"/>
      <c r="S21" s="36"/>
      <c r="T21" s="37"/>
      <c r="U21" s="37"/>
      <c r="V21" s="37"/>
      <c r="W21" s="81"/>
      <c r="X21" s="36"/>
      <c r="Y21" s="37"/>
      <c r="Z21" s="37"/>
      <c r="AA21" s="37"/>
      <c r="AB21" s="81"/>
    </row>
    <row r="22" spans="1:28" ht="12.75">
      <c r="A22" s="36"/>
      <c r="B22" s="37" t="s">
        <v>227</v>
      </c>
      <c r="C22" s="37"/>
      <c r="D22" s="36"/>
      <c r="E22" s="37"/>
      <c r="F22" s="37"/>
      <c r="G22" s="42"/>
      <c r="H22" s="81"/>
      <c r="I22" s="37"/>
      <c r="J22" s="37"/>
      <c r="K22" s="37"/>
      <c r="L22" s="42"/>
      <c r="N22" s="36"/>
      <c r="O22" s="37"/>
      <c r="P22" s="37"/>
      <c r="Q22" s="42"/>
      <c r="R22" s="81"/>
      <c r="S22" s="36"/>
      <c r="T22" s="37"/>
      <c r="U22" s="37"/>
      <c r="V22" s="42"/>
      <c r="W22" s="81"/>
      <c r="X22" s="36"/>
      <c r="Y22" s="37"/>
      <c r="Z22" s="37"/>
      <c r="AA22" s="42"/>
      <c r="AB22" s="81"/>
    </row>
    <row r="23" spans="1:28" s="118" customFormat="1" ht="12.75">
      <c r="A23" s="112"/>
      <c r="B23" s="113" t="s">
        <v>193</v>
      </c>
      <c r="C23" s="112" t="s">
        <v>206</v>
      </c>
      <c r="D23" s="112">
        <v>0</v>
      </c>
      <c r="E23" s="112">
        <v>0</v>
      </c>
      <c r="F23" s="118">
        <v>0</v>
      </c>
      <c r="G23" s="114">
        <v>0</v>
      </c>
      <c r="H23" s="115">
        <f>(G23*D23)</f>
        <v>0</v>
      </c>
      <c r="I23" s="112">
        <v>0</v>
      </c>
      <c r="J23" s="112">
        <v>0</v>
      </c>
      <c r="K23" s="118">
        <v>0</v>
      </c>
      <c r="L23" s="114">
        <f>G23*1.03</f>
        <v>0</v>
      </c>
      <c r="M23" s="115">
        <f>(L23*I23)</f>
        <v>0</v>
      </c>
      <c r="N23" s="112">
        <v>0</v>
      </c>
      <c r="O23" s="112">
        <v>0</v>
      </c>
      <c r="P23" s="118">
        <v>0</v>
      </c>
      <c r="Q23" s="114">
        <f>L23*1.03</f>
        <v>0</v>
      </c>
      <c r="R23" s="115">
        <f>(Q23*N23)</f>
        <v>0</v>
      </c>
      <c r="S23" s="112">
        <v>0</v>
      </c>
      <c r="T23" s="112">
        <v>0</v>
      </c>
      <c r="U23" s="118">
        <v>0</v>
      </c>
      <c r="V23" s="114">
        <f>Q23*1.03</f>
        <v>0</v>
      </c>
      <c r="W23" s="115">
        <f>(V23*S23)</f>
        <v>0</v>
      </c>
      <c r="X23" s="112">
        <v>0</v>
      </c>
      <c r="Y23" s="112">
        <v>0</v>
      </c>
      <c r="Z23" s="118">
        <v>0</v>
      </c>
      <c r="AA23" s="114">
        <f>V23*1.03</f>
        <v>0</v>
      </c>
      <c r="AB23" s="115">
        <f>(AA23*X23)</f>
        <v>0</v>
      </c>
    </row>
    <row r="24" spans="1:28" s="118" customFormat="1" ht="12.75">
      <c r="A24" s="112"/>
      <c r="B24" s="113" t="s">
        <v>193</v>
      </c>
      <c r="C24" s="112" t="s">
        <v>206</v>
      </c>
      <c r="D24" s="112">
        <v>0</v>
      </c>
      <c r="E24" s="112">
        <v>0</v>
      </c>
      <c r="F24" s="112">
        <f aca="true" t="shared" si="9" ref="F24:F50">D24*E24</f>
        <v>0</v>
      </c>
      <c r="G24" s="114">
        <v>0</v>
      </c>
      <c r="H24" s="115">
        <f aca="true" t="shared" si="10" ref="H24:H50">(G24*D24)</f>
        <v>0</v>
      </c>
      <c r="I24" s="112">
        <v>0</v>
      </c>
      <c r="J24" s="112">
        <v>0</v>
      </c>
      <c r="K24" s="112">
        <f aca="true" t="shared" si="11" ref="K24:K37">I24*J24</f>
        <v>0</v>
      </c>
      <c r="L24" s="114">
        <f aca="true" t="shared" si="12" ref="L24:L50">G24*1.03</f>
        <v>0</v>
      </c>
      <c r="M24" s="115">
        <f aca="true" t="shared" si="13" ref="M24:M50">(L24*I24)</f>
        <v>0</v>
      </c>
      <c r="N24" s="112">
        <v>0</v>
      </c>
      <c r="O24" s="112">
        <v>0</v>
      </c>
      <c r="P24" s="112">
        <f aca="true" t="shared" si="14" ref="P24:P37">N24*O24</f>
        <v>0</v>
      </c>
      <c r="Q24" s="114">
        <f aca="true" t="shared" si="15" ref="Q24:Q50">L24*1.03</f>
        <v>0</v>
      </c>
      <c r="R24" s="115">
        <f aca="true" t="shared" si="16" ref="R24:R50">(Q24*N24)</f>
        <v>0</v>
      </c>
      <c r="S24" s="112">
        <v>0</v>
      </c>
      <c r="T24" s="112">
        <v>0</v>
      </c>
      <c r="U24" s="118">
        <v>0</v>
      </c>
      <c r="V24" s="114">
        <f aca="true" t="shared" si="17" ref="V24:V50">Q24*1.03</f>
        <v>0</v>
      </c>
      <c r="W24" s="115">
        <f aca="true" t="shared" si="18" ref="W24:W50">(V24*S24)</f>
        <v>0</v>
      </c>
      <c r="X24" s="112">
        <v>0</v>
      </c>
      <c r="Y24" s="112">
        <v>0</v>
      </c>
      <c r="Z24" s="112">
        <f aca="true" t="shared" si="19" ref="Z24:Z37">X24*Y24</f>
        <v>0</v>
      </c>
      <c r="AA24" s="114">
        <f aca="true" t="shared" si="20" ref="AA24:AA50">V24*1.03</f>
        <v>0</v>
      </c>
      <c r="AB24" s="115">
        <f aca="true" t="shared" si="21" ref="AB24:AB50">(AA24*X24)</f>
        <v>0</v>
      </c>
    </row>
    <row r="25" spans="1:28" s="118" customFormat="1" ht="12.75">
      <c r="A25" s="116" t="s">
        <v>224</v>
      </c>
      <c r="B25" s="117" t="s">
        <v>193</v>
      </c>
      <c r="C25" s="112" t="s">
        <v>207</v>
      </c>
      <c r="D25" s="112">
        <v>0</v>
      </c>
      <c r="E25" s="112">
        <v>0</v>
      </c>
      <c r="F25" s="112">
        <f t="shared" si="9"/>
        <v>0</v>
      </c>
      <c r="G25" s="114">
        <v>0</v>
      </c>
      <c r="H25" s="115">
        <f t="shared" si="10"/>
        <v>0</v>
      </c>
      <c r="I25" s="112">
        <v>0</v>
      </c>
      <c r="J25" s="112">
        <v>0</v>
      </c>
      <c r="K25" s="112">
        <f t="shared" si="11"/>
        <v>0</v>
      </c>
      <c r="L25" s="114">
        <f t="shared" si="12"/>
        <v>0</v>
      </c>
      <c r="M25" s="115">
        <f t="shared" si="13"/>
        <v>0</v>
      </c>
      <c r="N25" s="112">
        <v>0</v>
      </c>
      <c r="O25" s="112">
        <v>0</v>
      </c>
      <c r="P25" s="112">
        <f t="shared" si="14"/>
        <v>0</v>
      </c>
      <c r="Q25" s="114">
        <f t="shared" si="15"/>
        <v>0</v>
      </c>
      <c r="R25" s="115">
        <f t="shared" si="16"/>
        <v>0</v>
      </c>
      <c r="S25" s="112">
        <v>0</v>
      </c>
      <c r="T25" s="112">
        <v>0</v>
      </c>
      <c r="U25" s="118">
        <v>0</v>
      </c>
      <c r="V25" s="114">
        <f t="shared" si="17"/>
        <v>0</v>
      </c>
      <c r="W25" s="115">
        <f t="shared" si="18"/>
        <v>0</v>
      </c>
      <c r="X25" s="112">
        <v>0</v>
      </c>
      <c r="Y25" s="112">
        <v>0</v>
      </c>
      <c r="Z25" s="112">
        <f t="shared" si="19"/>
        <v>0</v>
      </c>
      <c r="AA25" s="114">
        <f t="shared" si="20"/>
        <v>0</v>
      </c>
      <c r="AB25" s="115">
        <f t="shared" si="21"/>
        <v>0</v>
      </c>
    </row>
    <row r="26" spans="1:28" s="118" customFormat="1" ht="12.75">
      <c r="A26" s="112"/>
      <c r="B26" s="117" t="s">
        <v>193</v>
      </c>
      <c r="C26" s="112" t="s">
        <v>207</v>
      </c>
      <c r="D26" s="112">
        <v>0</v>
      </c>
      <c r="E26" s="112">
        <v>0</v>
      </c>
      <c r="F26" s="112">
        <f t="shared" si="9"/>
        <v>0</v>
      </c>
      <c r="G26" s="114">
        <v>0</v>
      </c>
      <c r="H26" s="115">
        <f t="shared" si="10"/>
        <v>0</v>
      </c>
      <c r="I26" s="112">
        <v>0</v>
      </c>
      <c r="J26" s="112">
        <v>0</v>
      </c>
      <c r="K26" s="112">
        <f t="shared" si="11"/>
        <v>0</v>
      </c>
      <c r="L26" s="114">
        <f t="shared" si="12"/>
        <v>0</v>
      </c>
      <c r="M26" s="115">
        <f t="shared" si="13"/>
        <v>0</v>
      </c>
      <c r="N26" s="112">
        <v>0</v>
      </c>
      <c r="O26" s="112">
        <v>0</v>
      </c>
      <c r="P26" s="112">
        <f t="shared" si="14"/>
        <v>0</v>
      </c>
      <c r="Q26" s="114">
        <f t="shared" si="15"/>
        <v>0</v>
      </c>
      <c r="R26" s="115">
        <f t="shared" si="16"/>
        <v>0</v>
      </c>
      <c r="S26" s="112">
        <v>0</v>
      </c>
      <c r="T26" s="112">
        <v>0</v>
      </c>
      <c r="U26" s="118">
        <v>0</v>
      </c>
      <c r="V26" s="114">
        <f t="shared" si="17"/>
        <v>0</v>
      </c>
      <c r="W26" s="115">
        <f t="shared" si="18"/>
        <v>0</v>
      </c>
      <c r="X26" s="112">
        <v>0</v>
      </c>
      <c r="Y26" s="112">
        <v>0</v>
      </c>
      <c r="Z26" s="112">
        <f t="shared" si="19"/>
        <v>0</v>
      </c>
      <c r="AA26" s="114">
        <f t="shared" si="20"/>
        <v>0</v>
      </c>
      <c r="AB26" s="115">
        <f t="shared" si="21"/>
        <v>0</v>
      </c>
    </row>
    <row r="27" spans="1:28" s="118" customFormat="1" ht="12.75">
      <c r="A27" s="104"/>
      <c r="B27" s="105">
        <v>1</v>
      </c>
      <c r="C27" s="104" t="s">
        <v>206</v>
      </c>
      <c r="D27" s="112">
        <v>0</v>
      </c>
      <c r="E27" s="112">
        <v>0</v>
      </c>
      <c r="F27" s="104">
        <f t="shared" si="9"/>
        <v>0</v>
      </c>
      <c r="G27" s="114">
        <v>0</v>
      </c>
      <c r="H27" s="107">
        <f t="shared" si="10"/>
        <v>0</v>
      </c>
      <c r="I27" s="112">
        <v>0</v>
      </c>
      <c r="J27" s="112">
        <v>0</v>
      </c>
      <c r="K27" s="104">
        <f t="shared" si="11"/>
        <v>0</v>
      </c>
      <c r="L27" s="106">
        <f t="shared" si="12"/>
        <v>0</v>
      </c>
      <c r="M27" s="107">
        <f t="shared" si="13"/>
        <v>0</v>
      </c>
      <c r="N27" s="112">
        <v>0</v>
      </c>
      <c r="O27" s="112">
        <v>0</v>
      </c>
      <c r="P27" s="104">
        <f t="shared" si="14"/>
        <v>0</v>
      </c>
      <c r="Q27" s="106">
        <f t="shared" si="15"/>
        <v>0</v>
      </c>
      <c r="R27" s="107">
        <f t="shared" si="16"/>
        <v>0</v>
      </c>
      <c r="S27" s="112">
        <v>0</v>
      </c>
      <c r="T27" s="112">
        <v>0</v>
      </c>
      <c r="U27" s="118">
        <v>0</v>
      </c>
      <c r="V27" s="106">
        <f t="shared" si="17"/>
        <v>0</v>
      </c>
      <c r="W27" s="107">
        <f t="shared" si="18"/>
        <v>0</v>
      </c>
      <c r="X27" s="112">
        <v>0</v>
      </c>
      <c r="Y27" s="112">
        <v>0</v>
      </c>
      <c r="Z27" s="104">
        <f t="shared" si="19"/>
        <v>0</v>
      </c>
      <c r="AA27" s="106">
        <f t="shared" si="20"/>
        <v>0</v>
      </c>
      <c r="AB27" s="107">
        <f t="shared" si="21"/>
        <v>0</v>
      </c>
    </row>
    <row r="28" spans="1:28" s="118" customFormat="1" ht="12.75">
      <c r="A28" s="104"/>
      <c r="B28" s="105">
        <v>1</v>
      </c>
      <c r="C28" s="104" t="s">
        <v>206</v>
      </c>
      <c r="D28" s="112">
        <v>0</v>
      </c>
      <c r="E28" s="112">
        <v>0</v>
      </c>
      <c r="F28" s="104">
        <f t="shared" si="9"/>
        <v>0</v>
      </c>
      <c r="G28" s="114">
        <v>0</v>
      </c>
      <c r="H28" s="107">
        <f t="shared" si="10"/>
        <v>0</v>
      </c>
      <c r="I28" s="112">
        <v>0</v>
      </c>
      <c r="J28" s="112">
        <v>0</v>
      </c>
      <c r="K28" s="104">
        <f t="shared" si="11"/>
        <v>0</v>
      </c>
      <c r="L28" s="106">
        <f t="shared" si="12"/>
        <v>0</v>
      </c>
      <c r="M28" s="107">
        <f t="shared" si="13"/>
        <v>0</v>
      </c>
      <c r="N28" s="112">
        <v>0</v>
      </c>
      <c r="O28" s="112">
        <v>0</v>
      </c>
      <c r="P28" s="104">
        <f t="shared" si="14"/>
        <v>0</v>
      </c>
      <c r="Q28" s="106">
        <f t="shared" si="15"/>
        <v>0</v>
      </c>
      <c r="R28" s="107">
        <f t="shared" si="16"/>
        <v>0</v>
      </c>
      <c r="S28" s="112">
        <v>0</v>
      </c>
      <c r="T28" s="112">
        <v>0</v>
      </c>
      <c r="U28" s="118">
        <v>0</v>
      </c>
      <c r="V28" s="106">
        <f t="shared" si="17"/>
        <v>0</v>
      </c>
      <c r="W28" s="107">
        <f t="shared" si="18"/>
        <v>0</v>
      </c>
      <c r="X28" s="112">
        <v>0</v>
      </c>
      <c r="Y28" s="112">
        <v>0</v>
      </c>
      <c r="Z28" s="104">
        <f t="shared" si="19"/>
        <v>0</v>
      </c>
      <c r="AA28" s="106">
        <f t="shared" si="20"/>
        <v>0</v>
      </c>
      <c r="AB28" s="107">
        <f t="shared" si="21"/>
        <v>0</v>
      </c>
    </row>
    <row r="29" spans="1:28" s="118" customFormat="1" ht="12.75">
      <c r="A29" s="104"/>
      <c r="B29" s="105">
        <v>1</v>
      </c>
      <c r="C29" s="104" t="s">
        <v>207</v>
      </c>
      <c r="D29" s="112">
        <v>0</v>
      </c>
      <c r="E29" s="112">
        <v>0</v>
      </c>
      <c r="F29" s="104">
        <f t="shared" si="9"/>
        <v>0</v>
      </c>
      <c r="G29" s="114">
        <v>0</v>
      </c>
      <c r="H29" s="107">
        <f t="shared" si="10"/>
        <v>0</v>
      </c>
      <c r="I29" s="112">
        <v>0</v>
      </c>
      <c r="J29" s="112">
        <v>0</v>
      </c>
      <c r="K29" s="104">
        <f t="shared" si="11"/>
        <v>0</v>
      </c>
      <c r="L29" s="106">
        <f t="shared" si="12"/>
        <v>0</v>
      </c>
      <c r="M29" s="107">
        <f t="shared" si="13"/>
        <v>0</v>
      </c>
      <c r="N29" s="112">
        <v>0</v>
      </c>
      <c r="O29" s="112">
        <v>0</v>
      </c>
      <c r="P29" s="104">
        <f t="shared" si="14"/>
        <v>0</v>
      </c>
      <c r="Q29" s="106">
        <f t="shared" si="15"/>
        <v>0</v>
      </c>
      <c r="R29" s="107">
        <f t="shared" si="16"/>
        <v>0</v>
      </c>
      <c r="S29" s="112">
        <v>0</v>
      </c>
      <c r="T29" s="112">
        <v>0</v>
      </c>
      <c r="U29" s="118">
        <v>0</v>
      </c>
      <c r="V29" s="106">
        <f t="shared" si="17"/>
        <v>0</v>
      </c>
      <c r="W29" s="107">
        <f t="shared" si="18"/>
        <v>0</v>
      </c>
      <c r="X29" s="112">
        <v>0</v>
      </c>
      <c r="Y29" s="112">
        <v>0</v>
      </c>
      <c r="Z29" s="104">
        <f t="shared" si="19"/>
        <v>0</v>
      </c>
      <c r="AA29" s="106">
        <f t="shared" si="20"/>
        <v>0</v>
      </c>
      <c r="AB29" s="107">
        <f t="shared" si="21"/>
        <v>0</v>
      </c>
    </row>
    <row r="30" spans="1:28" s="118" customFormat="1" ht="12.75">
      <c r="A30" s="104"/>
      <c r="B30" s="105">
        <v>1</v>
      </c>
      <c r="C30" s="104" t="s">
        <v>208</v>
      </c>
      <c r="D30" s="112">
        <v>0</v>
      </c>
      <c r="E30" s="112">
        <v>0</v>
      </c>
      <c r="F30" s="104">
        <f t="shared" si="9"/>
        <v>0</v>
      </c>
      <c r="G30" s="114">
        <v>0</v>
      </c>
      <c r="H30" s="107">
        <f t="shared" si="10"/>
        <v>0</v>
      </c>
      <c r="I30" s="112">
        <v>0</v>
      </c>
      <c r="J30" s="112">
        <v>0</v>
      </c>
      <c r="K30" s="104">
        <f t="shared" si="11"/>
        <v>0</v>
      </c>
      <c r="L30" s="106">
        <f t="shared" si="12"/>
        <v>0</v>
      </c>
      <c r="M30" s="107">
        <f t="shared" si="13"/>
        <v>0</v>
      </c>
      <c r="N30" s="112">
        <v>0</v>
      </c>
      <c r="O30" s="112">
        <v>0</v>
      </c>
      <c r="P30" s="104">
        <f t="shared" si="14"/>
        <v>0</v>
      </c>
      <c r="Q30" s="106">
        <f t="shared" si="15"/>
        <v>0</v>
      </c>
      <c r="R30" s="107">
        <f t="shared" si="16"/>
        <v>0</v>
      </c>
      <c r="S30" s="112">
        <v>0</v>
      </c>
      <c r="T30" s="112">
        <v>0</v>
      </c>
      <c r="U30" s="118">
        <v>0</v>
      </c>
      <c r="V30" s="106">
        <f t="shared" si="17"/>
        <v>0</v>
      </c>
      <c r="W30" s="107">
        <f t="shared" si="18"/>
        <v>0</v>
      </c>
      <c r="X30" s="112">
        <v>0</v>
      </c>
      <c r="Y30" s="112">
        <v>0</v>
      </c>
      <c r="Z30" s="104">
        <f t="shared" si="19"/>
        <v>0</v>
      </c>
      <c r="AA30" s="106">
        <f t="shared" si="20"/>
        <v>0</v>
      </c>
      <c r="AB30" s="107">
        <f t="shared" si="21"/>
        <v>0</v>
      </c>
    </row>
    <row r="31" spans="2:28" s="118" customFormat="1" ht="12.75">
      <c r="B31" s="117">
        <v>2</v>
      </c>
      <c r="C31" s="118" t="s">
        <v>206</v>
      </c>
      <c r="D31" s="112">
        <v>0</v>
      </c>
      <c r="E31" s="112">
        <v>0</v>
      </c>
      <c r="F31" s="118">
        <f t="shared" si="9"/>
        <v>0</v>
      </c>
      <c r="G31" s="114">
        <v>0</v>
      </c>
      <c r="H31" s="123">
        <f t="shared" si="10"/>
        <v>0</v>
      </c>
      <c r="I31" s="112">
        <v>0</v>
      </c>
      <c r="J31" s="112">
        <v>0</v>
      </c>
      <c r="K31" s="118">
        <f t="shared" si="11"/>
        <v>0</v>
      </c>
      <c r="L31" s="122">
        <f t="shared" si="12"/>
        <v>0</v>
      </c>
      <c r="M31" s="123">
        <f t="shared" si="13"/>
        <v>0</v>
      </c>
      <c r="N31" s="112">
        <v>0</v>
      </c>
      <c r="O31" s="112">
        <v>0</v>
      </c>
      <c r="P31" s="118">
        <f t="shared" si="14"/>
        <v>0</v>
      </c>
      <c r="Q31" s="122">
        <f t="shared" si="15"/>
        <v>0</v>
      </c>
      <c r="R31" s="123">
        <f t="shared" si="16"/>
        <v>0</v>
      </c>
      <c r="S31" s="112">
        <v>0</v>
      </c>
      <c r="T31" s="112">
        <v>0</v>
      </c>
      <c r="U31" s="118">
        <v>0</v>
      </c>
      <c r="V31" s="122">
        <f t="shared" si="17"/>
        <v>0</v>
      </c>
      <c r="W31" s="123">
        <f t="shared" si="18"/>
        <v>0</v>
      </c>
      <c r="X31" s="112">
        <v>0</v>
      </c>
      <c r="Y31" s="112">
        <v>0</v>
      </c>
      <c r="Z31" s="118">
        <f t="shared" si="19"/>
        <v>0</v>
      </c>
      <c r="AA31" s="122">
        <f t="shared" si="20"/>
        <v>0</v>
      </c>
      <c r="AB31" s="123">
        <f t="shared" si="21"/>
        <v>0</v>
      </c>
    </row>
    <row r="32" spans="2:28" s="118" customFormat="1" ht="12.75">
      <c r="B32" s="117">
        <v>2</v>
      </c>
      <c r="C32" s="118" t="s">
        <v>206</v>
      </c>
      <c r="D32" s="112">
        <v>0</v>
      </c>
      <c r="E32" s="112">
        <v>0</v>
      </c>
      <c r="F32" s="118">
        <f t="shared" si="9"/>
        <v>0</v>
      </c>
      <c r="G32" s="114">
        <v>0</v>
      </c>
      <c r="H32" s="123">
        <f t="shared" si="10"/>
        <v>0</v>
      </c>
      <c r="I32" s="112">
        <v>0</v>
      </c>
      <c r="J32" s="112">
        <v>0</v>
      </c>
      <c r="K32" s="118">
        <f t="shared" si="11"/>
        <v>0</v>
      </c>
      <c r="L32" s="122">
        <f t="shared" si="12"/>
        <v>0</v>
      </c>
      <c r="M32" s="123">
        <f t="shared" si="13"/>
        <v>0</v>
      </c>
      <c r="N32" s="112">
        <v>0</v>
      </c>
      <c r="O32" s="112">
        <v>0</v>
      </c>
      <c r="P32" s="118">
        <f t="shared" si="14"/>
        <v>0</v>
      </c>
      <c r="Q32" s="122">
        <f t="shared" si="15"/>
        <v>0</v>
      </c>
      <c r="R32" s="123">
        <f t="shared" si="16"/>
        <v>0</v>
      </c>
      <c r="S32" s="112">
        <v>0</v>
      </c>
      <c r="T32" s="112">
        <v>0</v>
      </c>
      <c r="U32" s="118">
        <v>0</v>
      </c>
      <c r="V32" s="122">
        <f t="shared" si="17"/>
        <v>0</v>
      </c>
      <c r="W32" s="123">
        <f t="shared" si="18"/>
        <v>0</v>
      </c>
      <c r="X32" s="112">
        <v>0</v>
      </c>
      <c r="Y32" s="112">
        <v>0</v>
      </c>
      <c r="Z32" s="118">
        <f t="shared" si="19"/>
        <v>0</v>
      </c>
      <c r="AA32" s="122">
        <f t="shared" si="20"/>
        <v>0</v>
      </c>
      <c r="AB32" s="123">
        <f t="shared" si="21"/>
        <v>0</v>
      </c>
    </row>
    <row r="33" spans="1:28" s="118" customFormat="1" ht="12.75">
      <c r="A33" s="124" t="s">
        <v>224</v>
      </c>
      <c r="B33" s="117">
        <v>2</v>
      </c>
      <c r="C33" s="118" t="s">
        <v>207</v>
      </c>
      <c r="D33" s="112">
        <v>0</v>
      </c>
      <c r="E33" s="112">
        <v>0</v>
      </c>
      <c r="F33" s="118">
        <f t="shared" si="9"/>
        <v>0</v>
      </c>
      <c r="G33" s="114">
        <v>0</v>
      </c>
      <c r="H33" s="123">
        <f t="shared" si="10"/>
        <v>0</v>
      </c>
      <c r="I33" s="112">
        <v>0</v>
      </c>
      <c r="J33" s="112">
        <v>0</v>
      </c>
      <c r="K33" s="118">
        <f t="shared" si="11"/>
        <v>0</v>
      </c>
      <c r="L33" s="122">
        <f t="shared" si="12"/>
        <v>0</v>
      </c>
      <c r="M33" s="123">
        <f t="shared" si="13"/>
        <v>0</v>
      </c>
      <c r="N33" s="112">
        <v>0</v>
      </c>
      <c r="O33" s="112">
        <v>0</v>
      </c>
      <c r="P33" s="118">
        <f t="shared" si="14"/>
        <v>0</v>
      </c>
      <c r="Q33" s="122">
        <f t="shared" si="15"/>
        <v>0</v>
      </c>
      <c r="R33" s="123">
        <f t="shared" si="16"/>
        <v>0</v>
      </c>
      <c r="S33" s="112">
        <v>0</v>
      </c>
      <c r="T33" s="112">
        <v>0</v>
      </c>
      <c r="U33" s="118">
        <v>0</v>
      </c>
      <c r="V33" s="122">
        <f t="shared" si="17"/>
        <v>0</v>
      </c>
      <c r="W33" s="123">
        <f t="shared" si="18"/>
        <v>0</v>
      </c>
      <c r="X33" s="112">
        <v>0</v>
      </c>
      <c r="Y33" s="112">
        <v>0</v>
      </c>
      <c r="Z33" s="118">
        <f t="shared" si="19"/>
        <v>0</v>
      </c>
      <c r="AA33" s="122">
        <f t="shared" si="20"/>
        <v>0</v>
      </c>
      <c r="AB33" s="123">
        <f t="shared" si="21"/>
        <v>0</v>
      </c>
    </row>
    <row r="34" spans="2:28" s="118" customFormat="1" ht="12.75">
      <c r="B34" s="117">
        <v>2</v>
      </c>
      <c r="C34" s="118" t="s">
        <v>208</v>
      </c>
      <c r="D34" s="112">
        <v>0</v>
      </c>
      <c r="E34" s="112">
        <v>0</v>
      </c>
      <c r="F34" s="118">
        <f t="shared" si="9"/>
        <v>0</v>
      </c>
      <c r="G34" s="114">
        <v>0</v>
      </c>
      <c r="H34" s="123">
        <f t="shared" si="10"/>
        <v>0</v>
      </c>
      <c r="I34" s="112">
        <v>0</v>
      </c>
      <c r="J34" s="112">
        <v>0</v>
      </c>
      <c r="K34" s="118">
        <f t="shared" si="11"/>
        <v>0</v>
      </c>
      <c r="L34" s="122">
        <f t="shared" si="12"/>
        <v>0</v>
      </c>
      <c r="M34" s="123">
        <f t="shared" si="13"/>
        <v>0</v>
      </c>
      <c r="N34" s="112">
        <v>0</v>
      </c>
      <c r="O34" s="112">
        <v>0</v>
      </c>
      <c r="P34" s="118">
        <f t="shared" si="14"/>
        <v>0</v>
      </c>
      <c r="Q34" s="122">
        <f t="shared" si="15"/>
        <v>0</v>
      </c>
      <c r="R34" s="123">
        <f t="shared" si="16"/>
        <v>0</v>
      </c>
      <c r="S34" s="112">
        <v>0</v>
      </c>
      <c r="T34" s="112">
        <v>0</v>
      </c>
      <c r="U34" s="118">
        <v>0</v>
      </c>
      <c r="V34" s="122">
        <f t="shared" si="17"/>
        <v>0</v>
      </c>
      <c r="W34" s="123">
        <f t="shared" si="18"/>
        <v>0</v>
      </c>
      <c r="X34" s="112">
        <v>0</v>
      </c>
      <c r="Y34" s="112">
        <v>0</v>
      </c>
      <c r="Z34" s="118">
        <f t="shared" si="19"/>
        <v>0</v>
      </c>
      <c r="AA34" s="122">
        <f t="shared" si="20"/>
        <v>0</v>
      </c>
      <c r="AB34" s="123">
        <f t="shared" si="21"/>
        <v>0</v>
      </c>
    </row>
    <row r="35" spans="1:28" s="118" customFormat="1" ht="12.75">
      <c r="A35" s="104"/>
      <c r="B35" s="105">
        <v>3</v>
      </c>
      <c r="C35" s="104" t="s">
        <v>206</v>
      </c>
      <c r="D35" s="112">
        <v>0</v>
      </c>
      <c r="E35" s="112">
        <v>0</v>
      </c>
      <c r="F35" s="104">
        <f t="shared" si="9"/>
        <v>0</v>
      </c>
      <c r="G35" s="114">
        <v>0</v>
      </c>
      <c r="H35" s="107">
        <f t="shared" si="10"/>
        <v>0</v>
      </c>
      <c r="I35" s="112">
        <v>0</v>
      </c>
      <c r="J35" s="112">
        <v>0</v>
      </c>
      <c r="K35" s="104">
        <f t="shared" si="11"/>
        <v>0</v>
      </c>
      <c r="L35" s="106">
        <f t="shared" si="12"/>
        <v>0</v>
      </c>
      <c r="M35" s="107">
        <f t="shared" si="13"/>
        <v>0</v>
      </c>
      <c r="N35" s="112">
        <v>0</v>
      </c>
      <c r="O35" s="112">
        <v>0</v>
      </c>
      <c r="P35" s="104">
        <f t="shared" si="14"/>
        <v>0</v>
      </c>
      <c r="Q35" s="106">
        <f t="shared" si="15"/>
        <v>0</v>
      </c>
      <c r="R35" s="107">
        <f t="shared" si="16"/>
        <v>0</v>
      </c>
      <c r="S35" s="112">
        <v>0</v>
      </c>
      <c r="T35" s="112">
        <v>0</v>
      </c>
      <c r="U35" s="118">
        <v>0</v>
      </c>
      <c r="V35" s="106">
        <f t="shared" si="17"/>
        <v>0</v>
      </c>
      <c r="W35" s="107">
        <f t="shared" si="18"/>
        <v>0</v>
      </c>
      <c r="X35" s="112">
        <v>0</v>
      </c>
      <c r="Y35" s="112">
        <v>0</v>
      </c>
      <c r="Z35" s="104">
        <f t="shared" si="19"/>
        <v>0</v>
      </c>
      <c r="AA35" s="106">
        <f t="shared" si="20"/>
        <v>0</v>
      </c>
      <c r="AB35" s="107">
        <f t="shared" si="21"/>
        <v>0</v>
      </c>
    </row>
    <row r="36" spans="1:28" s="118" customFormat="1" ht="12.75">
      <c r="A36" s="104"/>
      <c r="B36" s="105">
        <v>3</v>
      </c>
      <c r="C36" s="104" t="s">
        <v>206</v>
      </c>
      <c r="D36" s="112">
        <v>0</v>
      </c>
      <c r="E36" s="112">
        <v>0</v>
      </c>
      <c r="F36" s="104">
        <f t="shared" si="9"/>
        <v>0</v>
      </c>
      <c r="G36" s="114">
        <v>0</v>
      </c>
      <c r="H36" s="107">
        <f t="shared" si="10"/>
        <v>0</v>
      </c>
      <c r="I36" s="112">
        <v>0</v>
      </c>
      <c r="J36" s="112">
        <v>0</v>
      </c>
      <c r="K36" s="104">
        <f t="shared" si="11"/>
        <v>0</v>
      </c>
      <c r="L36" s="106">
        <f t="shared" si="12"/>
        <v>0</v>
      </c>
      <c r="M36" s="107">
        <f t="shared" si="13"/>
        <v>0</v>
      </c>
      <c r="N36" s="112">
        <v>0</v>
      </c>
      <c r="O36" s="112">
        <v>0</v>
      </c>
      <c r="P36" s="104">
        <f t="shared" si="14"/>
        <v>0</v>
      </c>
      <c r="Q36" s="106">
        <f t="shared" si="15"/>
        <v>0</v>
      </c>
      <c r="R36" s="107">
        <f t="shared" si="16"/>
        <v>0</v>
      </c>
      <c r="S36" s="112">
        <v>0</v>
      </c>
      <c r="T36" s="112">
        <v>0</v>
      </c>
      <c r="U36" s="118">
        <v>0</v>
      </c>
      <c r="V36" s="106">
        <f t="shared" si="17"/>
        <v>0</v>
      </c>
      <c r="W36" s="107">
        <f t="shared" si="18"/>
        <v>0</v>
      </c>
      <c r="X36" s="112">
        <v>0</v>
      </c>
      <c r="Y36" s="112">
        <v>0</v>
      </c>
      <c r="Z36" s="104">
        <f t="shared" si="19"/>
        <v>0</v>
      </c>
      <c r="AA36" s="106">
        <f t="shared" si="20"/>
        <v>0</v>
      </c>
      <c r="AB36" s="107">
        <f t="shared" si="21"/>
        <v>0</v>
      </c>
    </row>
    <row r="37" spans="1:28" s="118" customFormat="1" ht="12.75">
      <c r="A37" s="104"/>
      <c r="B37" s="105">
        <v>3</v>
      </c>
      <c r="C37" s="104" t="s">
        <v>207</v>
      </c>
      <c r="D37" s="112">
        <v>0</v>
      </c>
      <c r="E37" s="112">
        <v>0</v>
      </c>
      <c r="F37" s="104">
        <f t="shared" si="9"/>
        <v>0</v>
      </c>
      <c r="G37" s="114">
        <v>0</v>
      </c>
      <c r="H37" s="107">
        <f t="shared" si="10"/>
        <v>0</v>
      </c>
      <c r="I37" s="112">
        <v>0</v>
      </c>
      <c r="J37" s="112">
        <v>0</v>
      </c>
      <c r="K37" s="104">
        <f t="shared" si="11"/>
        <v>0</v>
      </c>
      <c r="L37" s="106">
        <f t="shared" si="12"/>
        <v>0</v>
      </c>
      <c r="M37" s="107">
        <f t="shared" si="13"/>
        <v>0</v>
      </c>
      <c r="N37" s="112">
        <v>0</v>
      </c>
      <c r="O37" s="112">
        <v>0</v>
      </c>
      <c r="P37" s="104">
        <f t="shared" si="14"/>
        <v>0</v>
      </c>
      <c r="Q37" s="106">
        <f t="shared" si="15"/>
        <v>0</v>
      </c>
      <c r="R37" s="107">
        <f t="shared" si="16"/>
        <v>0</v>
      </c>
      <c r="S37" s="112">
        <v>0</v>
      </c>
      <c r="T37" s="112">
        <v>0</v>
      </c>
      <c r="U37" s="118">
        <v>0</v>
      </c>
      <c r="V37" s="106">
        <f t="shared" si="17"/>
        <v>0</v>
      </c>
      <c r="W37" s="107">
        <f t="shared" si="18"/>
        <v>0</v>
      </c>
      <c r="X37" s="112">
        <v>0</v>
      </c>
      <c r="Y37" s="112">
        <v>0</v>
      </c>
      <c r="Z37" s="104">
        <f t="shared" si="19"/>
        <v>0</v>
      </c>
      <c r="AA37" s="106">
        <f t="shared" si="20"/>
        <v>0</v>
      </c>
      <c r="AB37" s="107">
        <f t="shared" si="21"/>
        <v>0</v>
      </c>
    </row>
    <row r="38" spans="1:28" s="118" customFormat="1" ht="12.75">
      <c r="A38" s="104"/>
      <c r="B38" s="105">
        <v>3</v>
      </c>
      <c r="C38" s="104" t="s">
        <v>208</v>
      </c>
      <c r="D38" s="112">
        <v>0</v>
      </c>
      <c r="E38" s="112">
        <v>0</v>
      </c>
      <c r="F38" s="104">
        <f>D38*E38</f>
        <v>0</v>
      </c>
      <c r="G38" s="114">
        <v>0</v>
      </c>
      <c r="H38" s="107">
        <f t="shared" si="10"/>
        <v>0</v>
      </c>
      <c r="I38" s="112">
        <v>0</v>
      </c>
      <c r="J38" s="112">
        <v>0</v>
      </c>
      <c r="K38" s="104">
        <f aca="true" t="shared" si="22" ref="K38:K50">I38*J38</f>
        <v>0</v>
      </c>
      <c r="L38" s="106">
        <f t="shared" si="12"/>
        <v>0</v>
      </c>
      <c r="M38" s="107">
        <f t="shared" si="13"/>
        <v>0</v>
      </c>
      <c r="N38" s="112">
        <v>0</v>
      </c>
      <c r="O38" s="112">
        <v>0</v>
      </c>
      <c r="P38" s="104">
        <f aca="true" t="shared" si="23" ref="P38:P50">N38*O38</f>
        <v>0</v>
      </c>
      <c r="Q38" s="106">
        <f t="shared" si="15"/>
        <v>0</v>
      </c>
      <c r="R38" s="107">
        <f t="shared" si="16"/>
        <v>0</v>
      </c>
      <c r="S38" s="112">
        <v>0</v>
      </c>
      <c r="T38" s="112">
        <v>0</v>
      </c>
      <c r="U38" s="118">
        <v>0</v>
      </c>
      <c r="V38" s="106">
        <f t="shared" si="17"/>
        <v>0</v>
      </c>
      <c r="W38" s="107">
        <f t="shared" si="18"/>
        <v>0</v>
      </c>
      <c r="X38" s="112">
        <v>0</v>
      </c>
      <c r="Y38" s="112">
        <v>0</v>
      </c>
      <c r="Z38" s="104">
        <f aca="true" t="shared" si="24" ref="Z38:Z50">X38*Y38</f>
        <v>0</v>
      </c>
      <c r="AA38" s="106">
        <f t="shared" si="20"/>
        <v>0</v>
      </c>
      <c r="AB38" s="107">
        <f t="shared" si="21"/>
        <v>0</v>
      </c>
    </row>
    <row r="39" spans="2:28" s="118" customFormat="1" ht="12.75">
      <c r="B39" s="117">
        <v>4</v>
      </c>
      <c r="C39" s="118" t="s">
        <v>206</v>
      </c>
      <c r="D39" s="112">
        <v>0</v>
      </c>
      <c r="E39" s="112">
        <v>0</v>
      </c>
      <c r="F39" s="118">
        <f t="shared" si="9"/>
        <v>0</v>
      </c>
      <c r="G39" s="114">
        <v>0</v>
      </c>
      <c r="H39" s="123">
        <f t="shared" si="10"/>
        <v>0</v>
      </c>
      <c r="I39" s="112">
        <v>0</v>
      </c>
      <c r="J39" s="112">
        <v>0</v>
      </c>
      <c r="K39" s="118">
        <f t="shared" si="22"/>
        <v>0</v>
      </c>
      <c r="L39" s="122">
        <f t="shared" si="12"/>
        <v>0</v>
      </c>
      <c r="M39" s="123">
        <f t="shared" si="13"/>
        <v>0</v>
      </c>
      <c r="N39" s="112">
        <v>0</v>
      </c>
      <c r="O39" s="112">
        <v>0</v>
      </c>
      <c r="P39" s="118">
        <f t="shared" si="23"/>
        <v>0</v>
      </c>
      <c r="Q39" s="122">
        <f t="shared" si="15"/>
        <v>0</v>
      </c>
      <c r="R39" s="123">
        <f t="shared" si="16"/>
        <v>0</v>
      </c>
      <c r="S39" s="112">
        <v>0</v>
      </c>
      <c r="T39" s="112">
        <v>0</v>
      </c>
      <c r="U39" s="118">
        <v>0</v>
      </c>
      <c r="V39" s="122">
        <f t="shared" si="17"/>
        <v>0</v>
      </c>
      <c r="W39" s="123">
        <f t="shared" si="18"/>
        <v>0</v>
      </c>
      <c r="X39" s="112">
        <v>0</v>
      </c>
      <c r="Y39" s="112">
        <v>0</v>
      </c>
      <c r="Z39" s="118">
        <f t="shared" si="24"/>
        <v>0</v>
      </c>
      <c r="AA39" s="122">
        <f t="shared" si="20"/>
        <v>0</v>
      </c>
      <c r="AB39" s="123">
        <f t="shared" si="21"/>
        <v>0</v>
      </c>
    </row>
    <row r="40" spans="2:28" s="118" customFormat="1" ht="12.75">
      <c r="B40" s="117">
        <v>4</v>
      </c>
      <c r="C40" s="118" t="s">
        <v>206</v>
      </c>
      <c r="D40" s="112">
        <v>0</v>
      </c>
      <c r="E40" s="112">
        <v>0</v>
      </c>
      <c r="F40" s="118">
        <f>D40*E40</f>
        <v>0</v>
      </c>
      <c r="G40" s="114">
        <v>0</v>
      </c>
      <c r="H40" s="123">
        <f t="shared" si="10"/>
        <v>0</v>
      </c>
      <c r="I40" s="112">
        <v>0</v>
      </c>
      <c r="J40" s="112">
        <v>0</v>
      </c>
      <c r="K40" s="118">
        <f t="shared" si="22"/>
        <v>0</v>
      </c>
      <c r="L40" s="122">
        <f t="shared" si="12"/>
        <v>0</v>
      </c>
      <c r="M40" s="123">
        <f t="shared" si="13"/>
        <v>0</v>
      </c>
      <c r="N40" s="112">
        <v>0</v>
      </c>
      <c r="O40" s="112">
        <v>0</v>
      </c>
      <c r="P40" s="118">
        <f t="shared" si="23"/>
        <v>0</v>
      </c>
      <c r="Q40" s="122">
        <f t="shared" si="15"/>
        <v>0</v>
      </c>
      <c r="R40" s="123">
        <f t="shared" si="16"/>
        <v>0</v>
      </c>
      <c r="S40" s="112">
        <v>0</v>
      </c>
      <c r="T40" s="112">
        <v>0</v>
      </c>
      <c r="U40" s="118">
        <v>0</v>
      </c>
      <c r="V40" s="122">
        <f t="shared" si="17"/>
        <v>0</v>
      </c>
      <c r="W40" s="123">
        <f t="shared" si="18"/>
        <v>0</v>
      </c>
      <c r="X40" s="112">
        <v>0</v>
      </c>
      <c r="Y40" s="112">
        <v>0</v>
      </c>
      <c r="Z40" s="118">
        <f t="shared" si="24"/>
        <v>0</v>
      </c>
      <c r="AA40" s="122">
        <f t="shared" si="20"/>
        <v>0</v>
      </c>
      <c r="AB40" s="123">
        <f t="shared" si="21"/>
        <v>0</v>
      </c>
    </row>
    <row r="41" spans="2:28" s="118" customFormat="1" ht="12.75">
      <c r="B41" s="117">
        <v>4</v>
      </c>
      <c r="C41" s="118" t="s">
        <v>207</v>
      </c>
      <c r="D41" s="112">
        <v>0</v>
      </c>
      <c r="E41" s="112">
        <v>0</v>
      </c>
      <c r="F41" s="118">
        <f>D41*E41</f>
        <v>0</v>
      </c>
      <c r="G41" s="114">
        <v>0</v>
      </c>
      <c r="H41" s="123">
        <f t="shared" si="10"/>
        <v>0</v>
      </c>
      <c r="I41" s="112">
        <v>0</v>
      </c>
      <c r="J41" s="112">
        <v>0</v>
      </c>
      <c r="K41" s="118">
        <f t="shared" si="22"/>
        <v>0</v>
      </c>
      <c r="L41" s="122">
        <f t="shared" si="12"/>
        <v>0</v>
      </c>
      <c r="M41" s="123">
        <f t="shared" si="13"/>
        <v>0</v>
      </c>
      <c r="N41" s="112">
        <v>0</v>
      </c>
      <c r="O41" s="112">
        <v>0</v>
      </c>
      <c r="P41" s="118">
        <f t="shared" si="23"/>
        <v>0</v>
      </c>
      <c r="Q41" s="122">
        <f t="shared" si="15"/>
        <v>0</v>
      </c>
      <c r="R41" s="123">
        <f t="shared" si="16"/>
        <v>0</v>
      </c>
      <c r="S41" s="112">
        <v>0</v>
      </c>
      <c r="T41" s="112">
        <v>0</v>
      </c>
      <c r="U41" s="118">
        <v>0</v>
      </c>
      <c r="V41" s="122">
        <f t="shared" si="17"/>
        <v>0</v>
      </c>
      <c r="W41" s="123">
        <f t="shared" si="18"/>
        <v>0</v>
      </c>
      <c r="X41" s="112">
        <v>0</v>
      </c>
      <c r="Y41" s="112">
        <v>0</v>
      </c>
      <c r="Z41" s="118">
        <f t="shared" si="24"/>
        <v>0</v>
      </c>
      <c r="AA41" s="122">
        <f t="shared" si="20"/>
        <v>0</v>
      </c>
      <c r="AB41" s="123">
        <f t="shared" si="21"/>
        <v>0</v>
      </c>
    </row>
    <row r="42" spans="2:28" s="118" customFormat="1" ht="12.75">
      <c r="B42" s="117">
        <v>4</v>
      </c>
      <c r="C42" s="118" t="s">
        <v>208</v>
      </c>
      <c r="D42" s="112">
        <v>0</v>
      </c>
      <c r="E42" s="112">
        <v>0</v>
      </c>
      <c r="F42" s="118">
        <f t="shared" si="9"/>
        <v>0</v>
      </c>
      <c r="G42" s="114">
        <v>0</v>
      </c>
      <c r="H42" s="123">
        <f t="shared" si="10"/>
        <v>0</v>
      </c>
      <c r="I42" s="112">
        <v>0</v>
      </c>
      <c r="J42" s="112">
        <v>0</v>
      </c>
      <c r="K42" s="118">
        <f t="shared" si="22"/>
        <v>0</v>
      </c>
      <c r="L42" s="122">
        <f t="shared" si="12"/>
        <v>0</v>
      </c>
      <c r="M42" s="123">
        <f t="shared" si="13"/>
        <v>0</v>
      </c>
      <c r="N42" s="112">
        <v>0</v>
      </c>
      <c r="O42" s="112">
        <v>0</v>
      </c>
      <c r="P42" s="118">
        <f t="shared" si="23"/>
        <v>0</v>
      </c>
      <c r="Q42" s="122">
        <f t="shared" si="15"/>
        <v>0</v>
      </c>
      <c r="R42" s="123">
        <f t="shared" si="16"/>
        <v>0</v>
      </c>
      <c r="S42" s="112">
        <v>0</v>
      </c>
      <c r="T42" s="112">
        <v>0</v>
      </c>
      <c r="U42" s="118">
        <v>0</v>
      </c>
      <c r="V42" s="122">
        <f t="shared" si="17"/>
        <v>0</v>
      </c>
      <c r="W42" s="123">
        <f t="shared" si="18"/>
        <v>0</v>
      </c>
      <c r="X42" s="112">
        <v>0</v>
      </c>
      <c r="Y42" s="112">
        <v>0</v>
      </c>
      <c r="Z42" s="118">
        <f t="shared" si="24"/>
        <v>0</v>
      </c>
      <c r="AA42" s="122">
        <f t="shared" si="20"/>
        <v>0</v>
      </c>
      <c r="AB42" s="123">
        <f t="shared" si="21"/>
        <v>0</v>
      </c>
    </row>
    <row r="43" spans="1:28" s="118" customFormat="1" ht="12.75">
      <c r="A43" s="104"/>
      <c r="B43" s="105">
        <v>5</v>
      </c>
      <c r="C43" s="104" t="s">
        <v>206</v>
      </c>
      <c r="D43" s="112">
        <v>0</v>
      </c>
      <c r="E43" s="112">
        <v>0</v>
      </c>
      <c r="F43" s="104">
        <f>D43*E43</f>
        <v>0</v>
      </c>
      <c r="G43" s="114">
        <v>0</v>
      </c>
      <c r="H43" s="107">
        <f t="shared" si="10"/>
        <v>0</v>
      </c>
      <c r="I43" s="112">
        <v>0</v>
      </c>
      <c r="J43" s="112">
        <v>0</v>
      </c>
      <c r="K43" s="104">
        <f t="shared" si="22"/>
        <v>0</v>
      </c>
      <c r="L43" s="106">
        <f t="shared" si="12"/>
        <v>0</v>
      </c>
      <c r="M43" s="107">
        <f t="shared" si="13"/>
        <v>0</v>
      </c>
      <c r="N43" s="112">
        <v>0</v>
      </c>
      <c r="O43" s="112">
        <v>0</v>
      </c>
      <c r="P43" s="104">
        <f t="shared" si="23"/>
        <v>0</v>
      </c>
      <c r="Q43" s="106">
        <f t="shared" si="15"/>
        <v>0</v>
      </c>
      <c r="R43" s="107">
        <f t="shared" si="16"/>
        <v>0</v>
      </c>
      <c r="S43" s="112">
        <v>0</v>
      </c>
      <c r="T43" s="112">
        <v>0</v>
      </c>
      <c r="U43" s="118">
        <v>0</v>
      </c>
      <c r="V43" s="106">
        <f t="shared" si="17"/>
        <v>0</v>
      </c>
      <c r="W43" s="107">
        <f t="shared" si="18"/>
        <v>0</v>
      </c>
      <c r="X43" s="112">
        <v>0</v>
      </c>
      <c r="Y43" s="112">
        <v>0</v>
      </c>
      <c r="Z43" s="104">
        <f t="shared" si="24"/>
        <v>0</v>
      </c>
      <c r="AA43" s="106">
        <f t="shared" si="20"/>
        <v>0</v>
      </c>
      <c r="AB43" s="107">
        <f t="shared" si="21"/>
        <v>0</v>
      </c>
    </row>
    <row r="44" spans="1:28" s="118" customFormat="1" ht="12.75">
      <c r="A44" s="104"/>
      <c r="B44" s="105">
        <v>5</v>
      </c>
      <c r="C44" s="104" t="s">
        <v>206</v>
      </c>
      <c r="D44" s="112">
        <v>0</v>
      </c>
      <c r="E44" s="112">
        <v>0</v>
      </c>
      <c r="F44" s="104">
        <f>D44*E44</f>
        <v>0</v>
      </c>
      <c r="G44" s="114">
        <v>0</v>
      </c>
      <c r="H44" s="107">
        <f t="shared" si="10"/>
        <v>0</v>
      </c>
      <c r="I44" s="112">
        <v>0</v>
      </c>
      <c r="J44" s="112">
        <v>0</v>
      </c>
      <c r="K44" s="104">
        <f t="shared" si="22"/>
        <v>0</v>
      </c>
      <c r="L44" s="106">
        <f t="shared" si="12"/>
        <v>0</v>
      </c>
      <c r="M44" s="107">
        <f t="shared" si="13"/>
        <v>0</v>
      </c>
      <c r="N44" s="112">
        <v>0</v>
      </c>
      <c r="O44" s="112">
        <v>0</v>
      </c>
      <c r="P44" s="104">
        <f t="shared" si="23"/>
        <v>0</v>
      </c>
      <c r="Q44" s="106">
        <f t="shared" si="15"/>
        <v>0</v>
      </c>
      <c r="R44" s="107">
        <f t="shared" si="16"/>
        <v>0</v>
      </c>
      <c r="S44" s="112">
        <v>0</v>
      </c>
      <c r="T44" s="112">
        <v>0</v>
      </c>
      <c r="U44" s="118">
        <v>0</v>
      </c>
      <c r="V44" s="106">
        <f t="shared" si="17"/>
        <v>0</v>
      </c>
      <c r="W44" s="107">
        <f t="shared" si="18"/>
        <v>0</v>
      </c>
      <c r="X44" s="112">
        <v>0</v>
      </c>
      <c r="Y44" s="112">
        <v>0</v>
      </c>
      <c r="Z44" s="104">
        <f t="shared" si="24"/>
        <v>0</v>
      </c>
      <c r="AA44" s="106">
        <f t="shared" si="20"/>
        <v>0</v>
      </c>
      <c r="AB44" s="107">
        <f t="shared" si="21"/>
        <v>0</v>
      </c>
    </row>
    <row r="45" spans="1:28" s="118" customFormat="1" ht="12.75">
      <c r="A45" s="104"/>
      <c r="B45" s="105">
        <v>5</v>
      </c>
      <c r="C45" s="104" t="s">
        <v>207</v>
      </c>
      <c r="D45" s="112">
        <v>0</v>
      </c>
      <c r="E45" s="112">
        <v>0</v>
      </c>
      <c r="F45" s="104">
        <f t="shared" si="9"/>
        <v>0</v>
      </c>
      <c r="G45" s="114">
        <v>0</v>
      </c>
      <c r="H45" s="107">
        <f t="shared" si="10"/>
        <v>0</v>
      </c>
      <c r="I45" s="112">
        <v>0</v>
      </c>
      <c r="J45" s="112">
        <v>0</v>
      </c>
      <c r="K45" s="104">
        <f t="shared" si="22"/>
        <v>0</v>
      </c>
      <c r="L45" s="106">
        <f t="shared" si="12"/>
        <v>0</v>
      </c>
      <c r="M45" s="107">
        <f t="shared" si="13"/>
        <v>0</v>
      </c>
      <c r="N45" s="112">
        <v>0</v>
      </c>
      <c r="O45" s="112">
        <v>0</v>
      </c>
      <c r="P45" s="104">
        <f t="shared" si="23"/>
        <v>0</v>
      </c>
      <c r="Q45" s="106">
        <f t="shared" si="15"/>
        <v>0</v>
      </c>
      <c r="R45" s="107">
        <f t="shared" si="16"/>
        <v>0</v>
      </c>
      <c r="S45" s="112">
        <v>0</v>
      </c>
      <c r="T45" s="112">
        <v>0</v>
      </c>
      <c r="U45" s="118">
        <v>0</v>
      </c>
      <c r="V45" s="106">
        <f t="shared" si="17"/>
        <v>0</v>
      </c>
      <c r="W45" s="107">
        <f t="shared" si="18"/>
        <v>0</v>
      </c>
      <c r="X45" s="112">
        <v>0</v>
      </c>
      <c r="Y45" s="112">
        <v>0</v>
      </c>
      <c r="Z45" s="104">
        <f t="shared" si="24"/>
        <v>0</v>
      </c>
      <c r="AA45" s="106">
        <f t="shared" si="20"/>
        <v>0</v>
      </c>
      <c r="AB45" s="107">
        <f t="shared" si="21"/>
        <v>0</v>
      </c>
    </row>
    <row r="46" spans="1:28" s="118" customFormat="1" ht="12.75">
      <c r="A46" s="104"/>
      <c r="B46" s="105">
        <v>5</v>
      </c>
      <c r="C46" s="104" t="s">
        <v>208</v>
      </c>
      <c r="D46" s="112">
        <v>0</v>
      </c>
      <c r="E46" s="112">
        <v>0</v>
      </c>
      <c r="F46" s="104">
        <f t="shared" si="9"/>
        <v>0</v>
      </c>
      <c r="G46" s="114">
        <v>0</v>
      </c>
      <c r="H46" s="107">
        <f t="shared" si="10"/>
        <v>0</v>
      </c>
      <c r="I46" s="112">
        <v>0</v>
      </c>
      <c r="J46" s="112">
        <v>0</v>
      </c>
      <c r="K46" s="104">
        <f t="shared" si="22"/>
        <v>0</v>
      </c>
      <c r="L46" s="106">
        <f t="shared" si="12"/>
        <v>0</v>
      </c>
      <c r="M46" s="107">
        <f t="shared" si="13"/>
        <v>0</v>
      </c>
      <c r="N46" s="112">
        <v>0</v>
      </c>
      <c r="O46" s="112">
        <v>0</v>
      </c>
      <c r="P46" s="104">
        <f t="shared" si="23"/>
        <v>0</v>
      </c>
      <c r="Q46" s="106">
        <f t="shared" si="15"/>
        <v>0</v>
      </c>
      <c r="R46" s="107">
        <f t="shared" si="16"/>
        <v>0</v>
      </c>
      <c r="S46" s="112">
        <v>0</v>
      </c>
      <c r="T46" s="112">
        <v>0</v>
      </c>
      <c r="U46" s="118">
        <v>0</v>
      </c>
      <c r="V46" s="106">
        <f t="shared" si="17"/>
        <v>0</v>
      </c>
      <c r="W46" s="107">
        <f t="shared" si="18"/>
        <v>0</v>
      </c>
      <c r="X46" s="112">
        <v>0</v>
      </c>
      <c r="Y46" s="112">
        <v>0</v>
      </c>
      <c r="Z46" s="104">
        <f t="shared" si="24"/>
        <v>0</v>
      </c>
      <c r="AA46" s="106">
        <f t="shared" si="20"/>
        <v>0</v>
      </c>
      <c r="AB46" s="107">
        <f t="shared" si="21"/>
        <v>0</v>
      </c>
    </row>
    <row r="47" spans="2:28" s="118" customFormat="1" ht="12.75">
      <c r="B47" s="117">
        <v>6</v>
      </c>
      <c r="C47" s="118" t="s">
        <v>206</v>
      </c>
      <c r="D47" s="112">
        <v>0</v>
      </c>
      <c r="E47" s="112">
        <v>0</v>
      </c>
      <c r="F47" s="118">
        <f t="shared" si="9"/>
        <v>0</v>
      </c>
      <c r="G47" s="114">
        <v>0</v>
      </c>
      <c r="H47" s="123">
        <f t="shared" si="10"/>
        <v>0</v>
      </c>
      <c r="I47" s="112">
        <v>0</v>
      </c>
      <c r="J47" s="112">
        <v>0</v>
      </c>
      <c r="K47" s="118">
        <f t="shared" si="22"/>
        <v>0</v>
      </c>
      <c r="L47" s="122">
        <f t="shared" si="12"/>
        <v>0</v>
      </c>
      <c r="M47" s="123">
        <f t="shared" si="13"/>
        <v>0</v>
      </c>
      <c r="N47" s="112">
        <v>0</v>
      </c>
      <c r="O47" s="112">
        <v>0</v>
      </c>
      <c r="P47" s="118">
        <f t="shared" si="23"/>
        <v>0</v>
      </c>
      <c r="Q47" s="122">
        <f t="shared" si="15"/>
        <v>0</v>
      </c>
      <c r="R47" s="123">
        <f t="shared" si="16"/>
        <v>0</v>
      </c>
      <c r="S47" s="112">
        <v>0</v>
      </c>
      <c r="T47" s="112">
        <v>0</v>
      </c>
      <c r="U47" s="118">
        <v>0</v>
      </c>
      <c r="V47" s="122">
        <f t="shared" si="17"/>
        <v>0</v>
      </c>
      <c r="W47" s="123">
        <f t="shared" si="18"/>
        <v>0</v>
      </c>
      <c r="X47" s="112">
        <v>0</v>
      </c>
      <c r="Y47" s="112">
        <v>0</v>
      </c>
      <c r="Z47" s="118">
        <f t="shared" si="24"/>
        <v>0</v>
      </c>
      <c r="AA47" s="122">
        <f t="shared" si="20"/>
        <v>0</v>
      </c>
      <c r="AB47" s="123">
        <f t="shared" si="21"/>
        <v>0</v>
      </c>
    </row>
    <row r="48" spans="2:28" s="118" customFormat="1" ht="12.75">
      <c r="B48" s="117">
        <v>6</v>
      </c>
      <c r="C48" s="118" t="s">
        <v>206</v>
      </c>
      <c r="D48" s="112">
        <v>0</v>
      </c>
      <c r="E48" s="112">
        <v>0</v>
      </c>
      <c r="F48" s="118">
        <f t="shared" si="9"/>
        <v>0</v>
      </c>
      <c r="G48" s="114">
        <v>0</v>
      </c>
      <c r="H48" s="123">
        <f t="shared" si="10"/>
        <v>0</v>
      </c>
      <c r="I48" s="112">
        <v>0</v>
      </c>
      <c r="J48" s="112">
        <v>0</v>
      </c>
      <c r="K48" s="118">
        <f t="shared" si="22"/>
        <v>0</v>
      </c>
      <c r="L48" s="122">
        <f t="shared" si="12"/>
        <v>0</v>
      </c>
      <c r="M48" s="123">
        <f t="shared" si="13"/>
        <v>0</v>
      </c>
      <c r="N48" s="112">
        <v>0</v>
      </c>
      <c r="O48" s="112">
        <v>0</v>
      </c>
      <c r="P48" s="118">
        <f t="shared" si="23"/>
        <v>0</v>
      </c>
      <c r="Q48" s="122">
        <f t="shared" si="15"/>
        <v>0</v>
      </c>
      <c r="R48" s="123">
        <f t="shared" si="16"/>
        <v>0</v>
      </c>
      <c r="S48" s="112">
        <v>0</v>
      </c>
      <c r="T48" s="112">
        <v>0</v>
      </c>
      <c r="U48" s="118">
        <v>0</v>
      </c>
      <c r="V48" s="122">
        <f t="shared" si="17"/>
        <v>0</v>
      </c>
      <c r="W48" s="123">
        <f t="shared" si="18"/>
        <v>0</v>
      </c>
      <c r="X48" s="112">
        <v>0</v>
      </c>
      <c r="Y48" s="112">
        <v>0</v>
      </c>
      <c r="Z48" s="118">
        <f t="shared" si="24"/>
        <v>0</v>
      </c>
      <c r="AA48" s="122">
        <f t="shared" si="20"/>
        <v>0</v>
      </c>
      <c r="AB48" s="123">
        <f t="shared" si="21"/>
        <v>0</v>
      </c>
    </row>
    <row r="49" spans="2:28" s="118" customFormat="1" ht="12.75">
      <c r="B49" s="117">
        <v>6</v>
      </c>
      <c r="C49" s="118" t="s">
        <v>207</v>
      </c>
      <c r="D49" s="112">
        <v>0</v>
      </c>
      <c r="E49" s="112">
        <v>0</v>
      </c>
      <c r="F49" s="118">
        <f t="shared" si="9"/>
        <v>0</v>
      </c>
      <c r="G49" s="114">
        <v>0</v>
      </c>
      <c r="H49" s="123">
        <f t="shared" si="10"/>
        <v>0</v>
      </c>
      <c r="I49" s="112">
        <v>0</v>
      </c>
      <c r="J49" s="112">
        <v>0</v>
      </c>
      <c r="K49" s="118">
        <f t="shared" si="22"/>
        <v>0</v>
      </c>
      <c r="L49" s="122">
        <f t="shared" si="12"/>
        <v>0</v>
      </c>
      <c r="M49" s="123">
        <f t="shared" si="13"/>
        <v>0</v>
      </c>
      <c r="N49" s="112">
        <v>0</v>
      </c>
      <c r="O49" s="112">
        <v>0</v>
      </c>
      <c r="P49" s="118">
        <f t="shared" si="23"/>
        <v>0</v>
      </c>
      <c r="Q49" s="122">
        <f t="shared" si="15"/>
        <v>0</v>
      </c>
      <c r="R49" s="123">
        <f t="shared" si="16"/>
        <v>0</v>
      </c>
      <c r="S49" s="112">
        <v>0</v>
      </c>
      <c r="T49" s="112">
        <v>0</v>
      </c>
      <c r="U49" s="118">
        <v>0</v>
      </c>
      <c r="V49" s="122">
        <f t="shared" si="17"/>
        <v>0</v>
      </c>
      <c r="W49" s="123">
        <f t="shared" si="18"/>
        <v>0</v>
      </c>
      <c r="X49" s="112">
        <v>0</v>
      </c>
      <c r="Y49" s="112">
        <v>0</v>
      </c>
      <c r="Z49" s="118">
        <f t="shared" si="24"/>
        <v>0</v>
      </c>
      <c r="AA49" s="122">
        <f t="shared" si="20"/>
        <v>0</v>
      </c>
      <c r="AB49" s="123">
        <f t="shared" si="21"/>
        <v>0</v>
      </c>
    </row>
    <row r="50" spans="2:28" s="118" customFormat="1" ht="12.75">
      <c r="B50" s="117">
        <v>6</v>
      </c>
      <c r="C50" s="118" t="s">
        <v>208</v>
      </c>
      <c r="D50" s="112">
        <v>0</v>
      </c>
      <c r="E50" s="118">
        <v>0</v>
      </c>
      <c r="F50" s="118">
        <f t="shared" si="9"/>
        <v>0</v>
      </c>
      <c r="G50" s="114">
        <v>0</v>
      </c>
      <c r="H50" s="123">
        <f t="shared" si="10"/>
        <v>0</v>
      </c>
      <c r="I50" s="112">
        <v>0</v>
      </c>
      <c r="J50" s="112">
        <v>0</v>
      </c>
      <c r="K50" s="118">
        <f t="shared" si="22"/>
        <v>0</v>
      </c>
      <c r="L50" s="122">
        <f t="shared" si="12"/>
        <v>0</v>
      </c>
      <c r="M50" s="123">
        <f t="shared" si="13"/>
        <v>0</v>
      </c>
      <c r="N50" s="112">
        <v>0</v>
      </c>
      <c r="O50" s="112">
        <v>0</v>
      </c>
      <c r="P50" s="118">
        <f t="shared" si="23"/>
        <v>0</v>
      </c>
      <c r="Q50" s="122">
        <f t="shared" si="15"/>
        <v>0</v>
      </c>
      <c r="R50" s="123">
        <f t="shared" si="16"/>
        <v>0</v>
      </c>
      <c r="S50" s="112">
        <v>0</v>
      </c>
      <c r="T50" s="118">
        <v>24</v>
      </c>
      <c r="U50" s="118">
        <v>0</v>
      </c>
      <c r="V50" s="122">
        <f t="shared" si="17"/>
        <v>0</v>
      </c>
      <c r="W50" s="123">
        <f t="shared" si="18"/>
        <v>0</v>
      </c>
      <c r="X50" s="112">
        <v>0</v>
      </c>
      <c r="Y50" s="112">
        <v>0</v>
      </c>
      <c r="Z50" s="118">
        <f t="shared" si="24"/>
        <v>0</v>
      </c>
      <c r="AA50" s="122">
        <f t="shared" si="20"/>
        <v>0</v>
      </c>
      <c r="AB50" s="123">
        <f t="shared" si="21"/>
        <v>0</v>
      </c>
    </row>
    <row r="51" spans="1:28" ht="12.75">
      <c r="A51" s="37"/>
      <c r="B51" s="37"/>
      <c r="C51" s="108" t="s">
        <v>226</v>
      </c>
      <c r="D51" s="109">
        <f>SUM(D23:D26)</f>
        <v>0</v>
      </c>
      <c r="E51" s="109"/>
      <c r="F51" s="110">
        <f>SUM(F23:F26)</f>
        <v>0</v>
      </c>
      <c r="G51" s="42"/>
      <c r="H51" s="82"/>
      <c r="I51" s="111">
        <f>SUM(I23:I26)</f>
        <v>0</v>
      </c>
      <c r="J51" s="109"/>
      <c r="K51" s="110">
        <f>SUM(K23:K26)</f>
        <v>0</v>
      </c>
      <c r="L51" s="42"/>
      <c r="M51" s="43"/>
      <c r="N51" s="109">
        <f>SUM(N23:N26)</f>
        <v>0</v>
      </c>
      <c r="O51" s="109"/>
      <c r="P51" s="110">
        <f>SUM(P23:P26)</f>
        <v>0</v>
      </c>
      <c r="Q51" s="42"/>
      <c r="R51" s="82"/>
      <c r="S51" s="109">
        <f>SUM(S23:S26)</f>
        <v>0</v>
      </c>
      <c r="T51" s="109"/>
      <c r="U51" s="110">
        <f>SUM(U23:U26)</f>
        <v>0</v>
      </c>
      <c r="V51" s="42"/>
      <c r="W51" s="82"/>
      <c r="X51" s="109">
        <f>SUM(X23:X26)</f>
        <v>0</v>
      </c>
      <c r="Y51" s="109"/>
      <c r="Z51" s="110">
        <f>SUM(Z23:Z26)</f>
        <v>0</v>
      </c>
      <c r="AA51" s="42"/>
      <c r="AB51" s="82"/>
    </row>
    <row r="52" spans="1:26" ht="12.75">
      <c r="A52" s="37"/>
      <c r="B52" s="37"/>
      <c r="C52" s="76" t="s">
        <v>234</v>
      </c>
      <c r="D52" s="71">
        <f>SUM(D27:D50)</f>
        <v>0</v>
      </c>
      <c r="E52" s="71" t="s">
        <v>224</v>
      </c>
      <c r="F52" s="72">
        <f>SUM(F27:F50)</f>
        <v>0</v>
      </c>
      <c r="I52" s="77">
        <f>SUM(I27:I50)</f>
        <v>0</v>
      </c>
      <c r="J52" s="71" t="s">
        <v>224</v>
      </c>
      <c r="K52" s="72">
        <f>SUM(K27:K50)</f>
        <v>0</v>
      </c>
      <c r="N52" s="71">
        <f>SUM(N27:N50)</f>
        <v>0</v>
      </c>
      <c r="O52" s="71" t="s">
        <v>224</v>
      </c>
      <c r="P52" s="72">
        <f>SUM(P27:P50)</f>
        <v>0</v>
      </c>
      <c r="S52" s="71">
        <f>SUM(S27:S50)</f>
        <v>0</v>
      </c>
      <c r="T52" s="71" t="s">
        <v>224</v>
      </c>
      <c r="U52" s="72">
        <f>SUM(U27:U50)</f>
        <v>0</v>
      </c>
      <c r="X52" s="71">
        <f>SUM(X27:X50)</f>
        <v>0</v>
      </c>
      <c r="Y52" s="71" t="s">
        <v>224</v>
      </c>
      <c r="Z52" s="72">
        <f>SUM(Z27:Z50)</f>
        <v>0</v>
      </c>
    </row>
    <row r="53" spans="1:26" ht="12.75">
      <c r="A53" s="37"/>
      <c r="B53" s="37"/>
      <c r="C53" s="75" t="s">
        <v>225</v>
      </c>
      <c r="D53" s="71">
        <f>SUM(D23:D50)</f>
        <v>0</v>
      </c>
      <c r="E53" s="71"/>
      <c r="F53" s="72">
        <f>SUM(F23:F50)</f>
        <v>0</v>
      </c>
      <c r="I53" s="77">
        <f>SUM(I23:I50)</f>
        <v>0</v>
      </c>
      <c r="J53" s="71"/>
      <c r="K53" s="72">
        <f>SUM(K23:K50)</f>
        <v>0</v>
      </c>
      <c r="N53" s="71">
        <f>SUM(N23:N50)</f>
        <v>0</v>
      </c>
      <c r="O53" s="71"/>
      <c r="P53" s="72">
        <f>SUM(P23:P50)</f>
        <v>0</v>
      </c>
      <c r="S53" s="71">
        <f>SUM(S23:S50)</f>
        <v>0</v>
      </c>
      <c r="T53" s="71"/>
      <c r="U53" s="72">
        <f>SUM(U23:U50)</f>
        <v>0</v>
      </c>
      <c r="X53" s="71">
        <f>SUM(X23:X50)</f>
        <v>0</v>
      </c>
      <c r="Y53" s="71"/>
      <c r="Z53" s="72">
        <f>SUM(Z23:Z50)</f>
        <v>0</v>
      </c>
    </row>
    <row r="54" spans="1:28" ht="12.75">
      <c r="A54" s="36"/>
      <c r="B54" s="37"/>
      <c r="C54" s="75" t="s">
        <v>237</v>
      </c>
      <c r="D54" s="71" t="s">
        <v>224</v>
      </c>
      <c r="E54" s="71"/>
      <c r="F54" s="74">
        <f>F52+(F51*0.5)</f>
        <v>0</v>
      </c>
      <c r="H54" s="86">
        <f>SUM(H23:H50)</f>
        <v>0</v>
      </c>
      <c r="I54" s="77" t="s">
        <v>224</v>
      </c>
      <c r="J54" s="71"/>
      <c r="K54" s="74">
        <f>K52+(K51*0.5)</f>
        <v>0</v>
      </c>
      <c r="L54" s="42"/>
      <c r="M54" s="47">
        <f>SUM(M23:M50)</f>
        <v>0</v>
      </c>
      <c r="N54" s="71" t="s">
        <v>224</v>
      </c>
      <c r="O54" s="71"/>
      <c r="P54" s="74">
        <f>P52+(P51*0.5)</f>
        <v>0</v>
      </c>
      <c r="Q54" s="42"/>
      <c r="R54" s="86">
        <f>SUM(R23:R50)</f>
        <v>0</v>
      </c>
      <c r="S54" s="71" t="s">
        <v>224</v>
      </c>
      <c r="T54" s="71"/>
      <c r="U54" s="74">
        <f>U52+(U51*0.5)</f>
        <v>0</v>
      </c>
      <c r="V54" s="42"/>
      <c r="W54" s="86">
        <f>SUM(W23:W50)</f>
        <v>0</v>
      </c>
      <c r="X54" s="71" t="s">
        <v>224</v>
      </c>
      <c r="Y54" s="71"/>
      <c r="Z54" s="74">
        <f>Z52+(Z51*0.5)</f>
        <v>0</v>
      </c>
      <c r="AA54" s="42"/>
      <c r="AB54" s="86">
        <f>SUM(AB23:AB50)</f>
        <v>0</v>
      </c>
    </row>
    <row r="55" spans="1:28" ht="12.75">
      <c r="A55" s="37"/>
      <c r="B55" s="37"/>
      <c r="C55" s="71" t="s">
        <v>283</v>
      </c>
      <c r="D55" s="71"/>
      <c r="E55" s="71"/>
      <c r="F55" s="74"/>
      <c r="H55" s="82"/>
      <c r="I55" s="71"/>
      <c r="J55" s="71"/>
      <c r="K55" s="74">
        <f>K54-F54</f>
        <v>0</v>
      </c>
      <c r="L55" s="42"/>
      <c r="M55" s="43"/>
      <c r="N55" s="71"/>
      <c r="O55" s="71"/>
      <c r="P55" s="74">
        <f>P54-K54</f>
        <v>0</v>
      </c>
      <c r="Q55" s="42"/>
      <c r="R55" s="82"/>
      <c r="S55" s="71"/>
      <c r="T55" s="71"/>
      <c r="U55" s="74">
        <f>U54-P54</f>
        <v>0</v>
      </c>
      <c r="V55" s="42"/>
      <c r="W55" s="82"/>
      <c r="X55" s="71"/>
      <c r="Y55" s="71"/>
      <c r="Z55" s="74">
        <f>Z54-U54</f>
        <v>0</v>
      </c>
      <c r="AA55" s="42"/>
      <c r="AB55" s="82"/>
    </row>
    <row r="56" spans="2:28" ht="12.75">
      <c r="B56" s="37" t="s">
        <v>209</v>
      </c>
      <c r="C56" s="37"/>
      <c r="D56" s="36"/>
      <c r="E56" s="37"/>
      <c r="F56" s="37"/>
      <c r="H56" s="82"/>
      <c r="I56" s="37"/>
      <c r="J56" s="37"/>
      <c r="K56" s="37"/>
      <c r="L56" s="43"/>
      <c r="M56" s="43"/>
      <c r="N56" s="36"/>
      <c r="O56" s="37"/>
      <c r="P56" s="37"/>
      <c r="Q56" s="43"/>
      <c r="R56" s="82"/>
      <c r="S56" s="36"/>
      <c r="T56" s="37"/>
      <c r="U56" s="37"/>
      <c r="V56" s="43"/>
      <c r="W56" s="82"/>
      <c r="X56" s="36"/>
      <c r="Y56" s="37"/>
      <c r="Z56" s="37"/>
      <c r="AA56" s="43"/>
      <c r="AB56" s="82"/>
    </row>
    <row r="57" spans="1:28" ht="12.75">
      <c r="A57" s="36"/>
      <c r="B57" s="37" t="s">
        <v>210</v>
      </c>
      <c r="C57" s="37" t="s">
        <v>206</v>
      </c>
      <c r="D57" s="36">
        <v>0</v>
      </c>
      <c r="E57" s="37"/>
      <c r="F57" s="37"/>
      <c r="G57" s="42">
        <v>0</v>
      </c>
      <c r="H57" s="82">
        <f aca="true" t="shared" si="25" ref="H57:H63">(G57*D57)</f>
        <v>0</v>
      </c>
      <c r="I57" s="37">
        <v>0</v>
      </c>
      <c r="J57" s="37"/>
      <c r="K57" s="37"/>
      <c r="L57" s="42">
        <f>G57*1.03</f>
        <v>0</v>
      </c>
      <c r="M57" s="43">
        <f aca="true" t="shared" si="26" ref="M57:M63">(L57*I57)</f>
        <v>0</v>
      </c>
      <c r="N57" s="36">
        <v>0</v>
      </c>
      <c r="O57" s="37"/>
      <c r="P57" s="37"/>
      <c r="Q57" s="42">
        <f>L57*1.03</f>
        <v>0</v>
      </c>
      <c r="R57" s="82">
        <f aca="true" t="shared" si="27" ref="R57:R63">(Q57*N57)</f>
        <v>0</v>
      </c>
      <c r="S57" s="36">
        <v>0</v>
      </c>
      <c r="T57" s="37"/>
      <c r="U57" s="37"/>
      <c r="V57" s="42">
        <f>Q57*1.03</f>
        <v>0</v>
      </c>
      <c r="W57" s="82">
        <f aca="true" t="shared" si="28" ref="W57:W63">(V57*S57)</f>
        <v>0</v>
      </c>
      <c r="X57" s="36">
        <v>0</v>
      </c>
      <c r="Y57" s="37"/>
      <c r="Z57" s="37"/>
      <c r="AA57" s="42">
        <f>V57*1.03</f>
        <v>0</v>
      </c>
      <c r="AB57" s="82">
        <f aca="true" t="shared" si="29" ref="AB57:AB63">(AA57*X57)</f>
        <v>0</v>
      </c>
    </row>
    <row r="58" spans="1:28" ht="12.75">
      <c r="A58" s="36"/>
      <c r="B58" s="37" t="s">
        <v>211</v>
      </c>
      <c r="C58" s="37" t="s">
        <v>206</v>
      </c>
      <c r="D58" s="36">
        <v>0</v>
      </c>
      <c r="E58" s="37"/>
      <c r="F58" s="37"/>
      <c r="G58" s="42">
        <v>0</v>
      </c>
      <c r="H58" s="82">
        <f t="shared" si="25"/>
        <v>0</v>
      </c>
      <c r="I58" s="37">
        <v>0</v>
      </c>
      <c r="J58" s="37"/>
      <c r="K58" s="37"/>
      <c r="L58" s="42">
        <f aca="true" t="shared" si="30" ref="L58:L63">G58*1.03</f>
        <v>0</v>
      </c>
      <c r="M58" s="43">
        <f t="shared" si="26"/>
        <v>0</v>
      </c>
      <c r="N58" s="36">
        <v>0</v>
      </c>
      <c r="O58" s="37"/>
      <c r="P58" s="37"/>
      <c r="Q58" s="42">
        <f aca="true" t="shared" si="31" ref="Q58:Q63">L58*1.03</f>
        <v>0</v>
      </c>
      <c r="R58" s="82">
        <f t="shared" si="27"/>
        <v>0</v>
      </c>
      <c r="S58" s="36">
        <v>0</v>
      </c>
      <c r="T58" s="37"/>
      <c r="U58" s="37"/>
      <c r="V58" s="42">
        <f aca="true" t="shared" si="32" ref="V58:V63">Q58*1.03</f>
        <v>0</v>
      </c>
      <c r="W58" s="82">
        <f t="shared" si="28"/>
        <v>0</v>
      </c>
      <c r="X58" s="36">
        <v>0</v>
      </c>
      <c r="Y58" s="37"/>
      <c r="Z58" s="37"/>
      <c r="AA58" s="42">
        <f aca="true" t="shared" si="33" ref="AA58:AA63">V58*1.03</f>
        <v>0</v>
      </c>
      <c r="AB58" s="82">
        <f t="shared" si="29"/>
        <v>0</v>
      </c>
    </row>
    <row r="59" spans="1:28" ht="12.75">
      <c r="A59" s="36"/>
      <c r="B59" s="37" t="s">
        <v>212</v>
      </c>
      <c r="C59" s="37" t="s">
        <v>206</v>
      </c>
      <c r="D59" s="36">
        <v>0</v>
      </c>
      <c r="E59" s="37"/>
      <c r="F59" s="37"/>
      <c r="G59" s="42">
        <v>0</v>
      </c>
      <c r="H59" s="82">
        <f t="shared" si="25"/>
        <v>0</v>
      </c>
      <c r="I59" s="37">
        <v>0</v>
      </c>
      <c r="J59" s="37"/>
      <c r="K59" s="37"/>
      <c r="L59" s="42">
        <f t="shared" si="30"/>
        <v>0</v>
      </c>
      <c r="M59" s="43">
        <f t="shared" si="26"/>
        <v>0</v>
      </c>
      <c r="N59" s="36">
        <v>0</v>
      </c>
      <c r="O59" s="37"/>
      <c r="P59" s="37"/>
      <c r="Q59" s="42">
        <f t="shared" si="31"/>
        <v>0</v>
      </c>
      <c r="R59" s="82">
        <f t="shared" si="27"/>
        <v>0</v>
      </c>
      <c r="S59" s="36">
        <v>0</v>
      </c>
      <c r="T59" s="37"/>
      <c r="U59" s="37"/>
      <c r="V59" s="42">
        <f t="shared" si="32"/>
        <v>0</v>
      </c>
      <c r="W59" s="82">
        <f t="shared" si="28"/>
        <v>0</v>
      </c>
      <c r="X59" s="36">
        <v>0</v>
      </c>
      <c r="Y59" s="37"/>
      <c r="Z59" s="37"/>
      <c r="AA59" s="42">
        <f t="shared" si="33"/>
        <v>0</v>
      </c>
      <c r="AB59" s="82">
        <f t="shared" si="29"/>
        <v>0</v>
      </c>
    </row>
    <row r="60" spans="1:28" ht="12.75">
      <c r="A60" s="36"/>
      <c r="B60" s="44" t="s">
        <v>235</v>
      </c>
      <c r="C60" s="44" t="s">
        <v>206</v>
      </c>
      <c r="D60" s="36">
        <v>0</v>
      </c>
      <c r="E60" s="37"/>
      <c r="F60" s="37"/>
      <c r="G60" s="42">
        <v>0</v>
      </c>
      <c r="H60" s="82">
        <f t="shared" si="25"/>
        <v>0</v>
      </c>
      <c r="I60" s="37">
        <v>0</v>
      </c>
      <c r="J60" s="37"/>
      <c r="K60" s="37"/>
      <c r="L60" s="42">
        <f t="shared" si="30"/>
        <v>0</v>
      </c>
      <c r="M60" s="43">
        <f t="shared" si="26"/>
        <v>0</v>
      </c>
      <c r="N60" s="36">
        <v>0</v>
      </c>
      <c r="O60" s="37"/>
      <c r="P60" s="37"/>
      <c r="Q60" s="42">
        <f t="shared" si="31"/>
        <v>0</v>
      </c>
      <c r="R60" s="82">
        <f t="shared" si="27"/>
        <v>0</v>
      </c>
      <c r="S60" s="36">
        <v>0</v>
      </c>
      <c r="T60" s="37"/>
      <c r="U60" s="37"/>
      <c r="V60" s="42">
        <f t="shared" si="32"/>
        <v>0</v>
      </c>
      <c r="W60" s="82">
        <f t="shared" si="28"/>
        <v>0</v>
      </c>
      <c r="X60" s="36">
        <v>0</v>
      </c>
      <c r="Y60" s="37"/>
      <c r="Z60" s="37"/>
      <c r="AA60" s="42">
        <f t="shared" si="33"/>
        <v>0</v>
      </c>
      <c r="AB60" s="82">
        <f t="shared" si="29"/>
        <v>0</v>
      </c>
    </row>
    <row r="61" spans="1:28" ht="12.75">
      <c r="A61" s="36"/>
      <c r="B61" s="44" t="s">
        <v>223</v>
      </c>
      <c r="C61" s="44" t="s">
        <v>207</v>
      </c>
      <c r="D61" s="36">
        <v>0</v>
      </c>
      <c r="E61" s="37"/>
      <c r="F61" s="37"/>
      <c r="G61" s="42">
        <v>0</v>
      </c>
      <c r="H61" s="82">
        <f>(G61*D61)</f>
        <v>0</v>
      </c>
      <c r="I61" s="37">
        <v>0</v>
      </c>
      <c r="J61" s="37"/>
      <c r="K61" s="37"/>
      <c r="L61" s="42">
        <f t="shared" si="30"/>
        <v>0</v>
      </c>
      <c r="M61" s="43">
        <f>(L61*I61)</f>
        <v>0</v>
      </c>
      <c r="N61" s="36">
        <v>0</v>
      </c>
      <c r="O61" s="37"/>
      <c r="P61" s="37"/>
      <c r="Q61" s="42">
        <f t="shared" si="31"/>
        <v>0</v>
      </c>
      <c r="R61" s="82">
        <f>(Q61*N61)</f>
        <v>0</v>
      </c>
      <c r="S61" s="36">
        <v>0</v>
      </c>
      <c r="T61" s="37"/>
      <c r="U61" s="37"/>
      <c r="V61" s="42">
        <f t="shared" si="32"/>
        <v>0</v>
      </c>
      <c r="W61" s="82">
        <f>(V61*S61)</f>
        <v>0</v>
      </c>
      <c r="X61" s="36">
        <v>0</v>
      </c>
      <c r="Y61" s="37"/>
      <c r="Z61" s="37"/>
      <c r="AA61" s="42">
        <f t="shared" si="33"/>
        <v>0</v>
      </c>
      <c r="AB61" s="82">
        <f>(AA61*X61)</f>
        <v>0</v>
      </c>
    </row>
    <row r="62" spans="1:28" ht="12.75">
      <c r="A62" s="36"/>
      <c r="B62" s="44" t="s">
        <v>223</v>
      </c>
      <c r="C62" s="44" t="s">
        <v>207</v>
      </c>
      <c r="D62" s="36">
        <v>0</v>
      </c>
      <c r="E62" s="37"/>
      <c r="F62" s="37"/>
      <c r="G62" s="42">
        <v>0</v>
      </c>
      <c r="H62" s="82">
        <f t="shared" si="25"/>
        <v>0</v>
      </c>
      <c r="I62" s="37">
        <v>0</v>
      </c>
      <c r="J62" s="37"/>
      <c r="K62" s="37"/>
      <c r="L62" s="42">
        <f t="shared" si="30"/>
        <v>0</v>
      </c>
      <c r="M62" s="43">
        <f t="shared" si="26"/>
        <v>0</v>
      </c>
      <c r="N62" s="36">
        <v>0</v>
      </c>
      <c r="O62" s="37"/>
      <c r="P62" s="37"/>
      <c r="Q62" s="42">
        <f t="shared" si="31"/>
        <v>0</v>
      </c>
      <c r="R62" s="82">
        <f t="shared" si="27"/>
        <v>0</v>
      </c>
      <c r="S62" s="36">
        <v>0</v>
      </c>
      <c r="T62" s="37"/>
      <c r="U62" s="37"/>
      <c r="V62" s="42">
        <f t="shared" si="32"/>
        <v>0</v>
      </c>
      <c r="W62" s="82">
        <f t="shared" si="28"/>
        <v>0</v>
      </c>
      <c r="X62" s="36">
        <v>0</v>
      </c>
      <c r="Y62" s="37"/>
      <c r="Z62" s="37"/>
      <c r="AA62" s="42">
        <f t="shared" si="33"/>
        <v>0</v>
      </c>
      <c r="AB62" s="82">
        <f t="shared" si="29"/>
        <v>0</v>
      </c>
    </row>
    <row r="63" spans="1:28" ht="12.75">
      <c r="A63" s="36"/>
      <c r="B63" s="44" t="s">
        <v>223</v>
      </c>
      <c r="C63" s="44" t="s">
        <v>208</v>
      </c>
      <c r="D63" s="36">
        <v>0</v>
      </c>
      <c r="E63" s="37"/>
      <c r="F63" s="37"/>
      <c r="G63" s="42">
        <v>0</v>
      </c>
      <c r="H63" s="82">
        <f t="shared" si="25"/>
        <v>0</v>
      </c>
      <c r="I63" s="37">
        <v>0</v>
      </c>
      <c r="J63" s="37"/>
      <c r="K63" s="37"/>
      <c r="L63" s="42">
        <f t="shared" si="30"/>
        <v>0</v>
      </c>
      <c r="M63" s="43">
        <f t="shared" si="26"/>
        <v>0</v>
      </c>
      <c r="N63" s="36">
        <v>0</v>
      </c>
      <c r="O63" s="37"/>
      <c r="P63" s="37"/>
      <c r="Q63" s="42">
        <f t="shared" si="31"/>
        <v>0</v>
      </c>
      <c r="R63" s="82">
        <f t="shared" si="27"/>
        <v>0</v>
      </c>
      <c r="S63" s="36">
        <v>0</v>
      </c>
      <c r="T63" s="37"/>
      <c r="U63" s="37"/>
      <c r="V63" s="42">
        <f t="shared" si="32"/>
        <v>0</v>
      </c>
      <c r="W63" s="82">
        <f t="shared" si="28"/>
        <v>0</v>
      </c>
      <c r="X63" s="36">
        <v>0</v>
      </c>
      <c r="Y63" s="37"/>
      <c r="Z63" s="37"/>
      <c r="AA63" s="42">
        <f t="shared" si="33"/>
        <v>0</v>
      </c>
      <c r="AB63" s="82">
        <f t="shared" si="29"/>
        <v>0</v>
      </c>
    </row>
    <row r="64" spans="1:28" ht="12.75">
      <c r="A64" s="36"/>
      <c r="B64" s="44"/>
      <c r="C64" s="44" t="s">
        <v>213</v>
      </c>
      <c r="D64" s="87">
        <f>SUM(D57:D63)</f>
        <v>0</v>
      </c>
      <c r="E64" s="37"/>
      <c r="F64" s="37"/>
      <c r="G64" s="42"/>
      <c r="H64" s="88">
        <f>SUM(H57:H63)</f>
        <v>0</v>
      </c>
      <c r="I64" s="49">
        <f>SUM(I57:I63)</f>
        <v>0</v>
      </c>
      <c r="J64" s="37"/>
      <c r="K64" s="37"/>
      <c r="L64" s="42"/>
      <c r="M64" s="60">
        <f>SUM(M57:M63)</f>
        <v>0</v>
      </c>
      <c r="N64" s="87">
        <f>SUM(N57:N63)</f>
        <v>0</v>
      </c>
      <c r="O64" s="37"/>
      <c r="P64" s="37"/>
      <c r="Q64" s="42"/>
      <c r="R64" s="88">
        <f>SUM(R57:R63)</f>
        <v>0</v>
      </c>
      <c r="S64" s="87">
        <f>SUM(S57:S63)</f>
        <v>0</v>
      </c>
      <c r="T64" s="37"/>
      <c r="U64" s="37"/>
      <c r="V64" s="42"/>
      <c r="W64" s="88">
        <f>SUM(W57:W63)</f>
        <v>0</v>
      </c>
      <c r="X64" s="87">
        <f>SUM(X57:X63)</f>
        <v>0</v>
      </c>
      <c r="Y64" s="37"/>
      <c r="Z64" s="37"/>
      <c r="AA64" s="42"/>
      <c r="AB64" s="88">
        <f>SUM(AB57:AB63)</f>
        <v>0</v>
      </c>
    </row>
    <row r="65" spans="1:28" ht="12.75">
      <c r="A65" s="36"/>
      <c r="B65" s="44"/>
      <c r="C65" s="44"/>
      <c r="D65" s="87"/>
      <c r="E65" s="37"/>
      <c r="F65" s="37"/>
      <c r="G65" s="42"/>
      <c r="H65" s="88"/>
      <c r="I65" s="49"/>
      <c r="J65" s="37"/>
      <c r="K65" s="37"/>
      <c r="L65" s="42"/>
      <c r="M65" s="60"/>
      <c r="N65" s="87"/>
      <c r="O65" s="37"/>
      <c r="P65" s="37"/>
      <c r="Q65" s="42"/>
      <c r="R65" s="88"/>
      <c r="S65" s="87"/>
      <c r="T65" s="37"/>
      <c r="U65" s="37"/>
      <c r="V65" s="42"/>
      <c r="W65" s="88"/>
      <c r="X65" s="87"/>
      <c r="Y65" s="37"/>
      <c r="Z65" s="37"/>
      <c r="AA65" s="42"/>
      <c r="AB65" s="88"/>
    </row>
    <row r="66" spans="1:28" ht="12.75">
      <c r="A66" s="36"/>
      <c r="B66" s="37"/>
      <c r="C66" s="44" t="s">
        <v>214</v>
      </c>
      <c r="D66" s="87">
        <f>D53+D64</f>
        <v>0</v>
      </c>
      <c r="E66" s="37"/>
      <c r="F66" s="37"/>
      <c r="G66" s="42"/>
      <c r="H66" s="86">
        <f>H54+H64</f>
        <v>0</v>
      </c>
      <c r="I66" s="49">
        <f>I53+I64</f>
        <v>0</v>
      </c>
      <c r="J66" s="37"/>
      <c r="K66" s="37"/>
      <c r="L66" s="42"/>
      <c r="M66" s="47">
        <f>M54+M64</f>
        <v>0</v>
      </c>
      <c r="N66" s="87">
        <f>N53+N64</f>
        <v>0</v>
      </c>
      <c r="O66" s="37"/>
      <c r="P66" s="37"/>
      <c r="Q66" s="42"/>
      <c r="R66" s="86">
        <f>R54+R64</f>
        <v>0</v>
      </c>
      <c r="S66" s="87">
        <f>S53+S64</f>
        <v>0</v>
      </c>
      <c r="T66" s="37"/>
      <c r="U66" s="37"/>
      <c r="V66" s="42"/>
      <c r="W66" s="86">
        <f>W54+W64</f>
        <v>0</v>
      </c>
      <c r="X66" s="87">
        <f>X53+X64</f>
        <v>0</v>
      </c>
      <c r="Y66" s="37"/>
      <c r="Z66" s="37"/>
      <c r="AA66" s="42"/>
      <c r="AB66" s="86">
        <f>AB54+AB64</f>
        <v>0</v>
      </c>
    </row>
    <row r="67" spans="1:28" ht="12.75">
      <c r="A67" s="36"/>
      <c r="B67" s="50"/>
      <c r="C67" s="51"/>
      <c r="D67" s="36"/>
      <c r="E67" s="37"/>
      <c r="F67" s="37"/>
      <c r="G67" s="42"/>
      <c r="H67" s="82"/>
      <c r="I67" s="37"/>
      <c r="J67" s="37"/>
      <c r="K67" s="37"/>
      <c r="L67" s="42"/>
      <c r="M67" s="43"/>
      <c r="N67" s="36"/>
      <c r="O67" s="37"/>
      <c r="P67" s="37"/>
      <c r="Q67" s="42"/>
      <c r="R67" s="82"/>
      <c r="S67" s="36"/>
      <c r="T67" s="37"/>
      <c r="U67" s="37"/>
      <c r="V67" s="42"/>
      <c r="W67" s="82"/>
      <c r="X67" s="36"/>
      <c r="Y67" s="37"/>
      <c r="Z67" s="37"/>
      <c r="AA67" s="42"/>
      <c r="AB67" s="82"/>
    </row>
    <row r="68" spans="1:28" s="121" customFormat="1" ht="13.5" thickBot="1">
      <c r="A68" s="41"/>
      <c r="B68" s="52" t="s">
        <v>215</v>
      </c>
      <c r="C68" s="52"/>
      <c r="D68" s="89">
        <f>D19+D66</f>
        <v>0</v>
      </c>
      <c r="E68" s="59"/>
      <c r="F68" s="59"/>
      <c r="G68" s="54"/>
      <c r="H68" s="90">
        <f>H19+H66</f>
        <v>0</v>
      </c>
      <c r="I68" s="53">
        <f>I19+I66</f>
        <v>0</v>
      </c>
      <c r="J68" s="59"/>
      <c r="K68" s="59"/>
      <c r="L68" s="54"/>
      <c r="M68" s="55">
        <f>M19+M66</f>
        <v>0</v>
      </c>
      <c r="N68" s="89">
        <f>N19+N66</f>
        <v>0</v>
      </c>
      <c r="O68" s="59"/>
      <c r="P68" s="59"/>
      <c r="Q68" s="54"/>
      <c r="R68" s="90">
        <f>R19+R66</f>
        <v>0</v>
      </c>
      <c r="S68" s="89">
        <f>S19+S66</f>
        <v>0</v>
      </c>
      <c r="T68" s="59"/>
      <c r="U68" s="59"/>
      <c r="V68" s="54"/>
      <c r="W68" s="90">
        <f>W19+W66</f>
        <v>0</v>
      </c>
      <c r="X68" s="89">
        <f>X19+X66</f>
        <v>0</v>
      </c>
      <c r="Y68" s="59"/>
      <c r="Z68" s="59"/>
      <c r="AA68" s="54"/>
      <c r="AB68" s="90">
        <f>AB19+AB66</f>
        <v>0</v>
      </c>
    </row>
    <row r="69" spans="1:28" ht="13.5" thickTop="1">
      <c r="A69" s="36"/>
      <c r="B69" s="37"/>
      <c r="C69" s="37"/>
      <c r="D69" s="36"/>
      <c r="E69" s="37"/>
      <c r="F69" s="37"/>
      <c r="G69" s="37"/>
      <c r="H69" s="81"/>
      <c r="I69" s="37"/>
      <c r="J69" s="37"/>
      <c r="K69" s="37"/>
      <c r="L69" s="37"/>
      <c r="M69" s="37"/>
      <c r="N69" s="36"/>
      <c r="O69" s="37"/>
      <c r="P69" s="37"/>
      <c r="Q69" s="37"/>
      <c r="R69" s="81"/>
      <c r="S69" s="36"/>
      <c r="T69" s="37"/>
      <c r="U69" s="37"/>
      <c r="V69" s="37"/>
      <c r="W69" s="81"/>
      <c r="X69" s="36"/>
      <c r="Y69" s="37"/>
      <c r="Z69" s="37"/>
      <c r="AA69" s="37"/>
      <c r="AB69" s="81"/>
    </row>
    <row r="70" spans="1:28" ht="12.75">
      <c r="A70" s="41" t="s">
        <v>216</v>
      </c>
      <c r="B70" s="37"/>
      <c r="C70" s="37"/>
      <c r="D70" s="79"/>
      <c r="E70" s="40"/>
      <c r="F70" s="137"/>
      <c r="G70" s="138"/>
      <c r="H70" s="140"/>
      <c r="I70" s="137"/>
      <c r="J70" s="137"/>
      <c r="K70" s="137"/>
      <c r="L70" s="138"/>
      <c r="M70" s="139"/>
      <c r="N70" s="137"/>
      <c r="O70" s="137"/>
      <c r="P70" s="137"/>
      <c r="Q70" s="138"/>
      <c r="R70" s="141"/>
      <c r="S70" s="137"/>
      <c r="T70" s="137"/>
      <c r="U70" s="137"/>
      <c r="V70" s="138"/>
      <c r="W70" s="141"/>
      <c r="X70" s="137"/>
      <c r="Y70" s="137"/>
      <c r="Z70" s="137"/>
      <c r="AA70" s="138"/>
      <c r="AB70" s="141"/>
    </row>
    <row r="71" spans="1:28" ht="12.75">
      <c r="A71" s="36" t="s">
        <v>282</v>
      </c>
      <c r="B71" s="37"/>
      <c r="C71" s="37"/>
      <c r="D71" s="36"/>
      <c r="E71" s="37"/>
      <c r="F71" s="37"/>
      <c r="G71" s="37"/>
      <c r="H71" s="81"/>
      <c r="I71" s="37"/>
      <c r="J71" s="37"/>
      <c r="K71" s="37"/>
      <c r="L71" s="37"/>
      <c r="M71" s="37"/>
      <c r="N71" s="36"/>
      <c r="O71" s="37"/>
      <c r="P71" s="37"/>
      <c r="Q71" s="37"/>
      <c r="R71" s="81"/>
      <c r="S71" s="36"/>
      <c r="T71" s="37"/>
      <c r="U71" s="37"/>
      <c r="V71" s="37"/>
      <c r="W71" s="81"/>
      <c r="X71" s="36"/>
      <c r="Y71" s="37"/>
      <c r="Z71" s="37"/>
      <c r="AA71" s="37"/>
      <c r="AB71" s="81"/>
    </row>
    <row r="72" spans="1:28" ht="12.75">
      <c r="A72" s="36"/>
      <c r="B72" s="37" t="s">
        <v>200</v>
      </c>
      <c r="C72" s="37"/>
      <c r="D72" s="36">
        <f>D12</f>
        <v>0</v>
      </c>
      <c r="E72" s="37"/>
      <c r="F72" s="37"/>
      <c r="G72" s="42">
        <v>0</v>
      </c>
      <c r="H72" s="82">
        <f aca="true" t="shared" si="34" ref="H72:H78">G72*D72</f>
        <v>0</v>
      </c>
      <c r="I72" s="37">
        <f>I12</f>
        <v>0</v>
      </c>
      <c r="J72" s="37"/>
      <c r="K72" s="37"/>
      <c r="L72" s="42">
        <v>0</v>
      </c>
      <c r="M72" s="43">
        <f aca="true" t="shared" si="35" ref="M72:M78">L72*I72</f>
        <v>0</v>
      </c>
      <c r="N72" s="36">
        <f>N12</f>
        <v>0</v>
      </c>
      <c r="O72" s="37"/>
      <c r="P72" s="37"/>
      <c r="Q72" s="42">
        <v>0</v>
      </c>
      <c r="R72" s="82">
        <f aca="true" t="shared" si="36" ref="R72:R78">Q72*N72</f>
        <v>0</v>
      </c>
      <c r="S72" s="36">
        <f>S12</f>
        <v>0</v>
      </c>
      <c r="T72" s="37"/>
      <c r="U72" s="37"/>
      <c r="V72" s="42">
        <v>0</v>
      </c>
      <c r="W72" s="82">
        <f aca="true" t="shared" si="37" ref="W72:W78">V72*S72</f>
        <v>0</v>
      </c>
      <c r="X72" s="36">
        <f>X12</f>
        <v>0</v>
      </c>
      <c r="Y72" s="37"/>
      <c r="Z72" s="37"/>
      <c r="AA72" s="42">
        <v>0</v>
      </c>
      <c r="AB72" s="82">
        <f aca="true" t="shared" si="38" ref="AB72:AB78">AA72*X72</f>
        <v>0</v>
      </c>
    </row>
    <row r="73" spans="1:28" ht="12.75">
      <c r="A73" s="36"/>
      <c r="B73" s="37" t="s">
        <v>276</v>
      </c>
      <c r="C73" s="37"/>
      <c r="D73" s="36">
        <f aca="true" t="shared" si="39" ref="D73:D78">D13</f>
        <v>0</v>
      </c>
      <c r="E73" s="44"/>
      <c r="F73" s="44"/>
      <c r="G73" s="42">
        <v>0</v>
      </c>
      <c r="H73" s="82">
        <f t="shared" si="34"/>
        <v>0</v>
      </c>
      <c r="I73" s="37">
        <f aca="true" t="shared" si="40" ref="I73:I78">I13</f>
        <v>0</v>
      </c>
      <c r="J73" s="44"/>
      <c r="K73" s="44"/>
      <c r="L73" s="42">
        <v>0</v>
      </c>
      <c r="M73" s="43">
        <f t="shared" si="35"/>
        <v>0</v>
      </c>
      <c r="N73" s="36">
        <f aca="true" t="shared" si="41" ref="N73:N78">N13</f>
        <v>0</v>
      </c>
      <c r="O73" s="44"/>
      <c r="P73" s="44"/>
      <c r="Q73" s="42">
        <v>0</v>
      </c>
      <c r="R73" s="82">
        <f t="shared" si="36"/>
        <v>0</v>
      </c>
      <c r="S73" s="36">
        <f aca="true" t="shared" si="42" ref="S73:S78">S13</f>
        <v>0</v>
      </c>
      <c r="T73" s="44"/>
      <c r="U73" s="44"/>
      <c r="V73" s="42">
        <v>0</v>
      </c>
      <c r="W73" s="82">
        <f t="shared" si="37"/>
        <v>0</v>
      </c>
      <c r="X73" s="36">
        <f aca="true" t="shared" si="43" ref="X73:X78">X13</f>
        <v>0</v>
      </c>
      <c r="Y73" s="44"/>
      <c r="Z73" s="44"/>
      <c r="AA73" s="42">
        <v>0</v>
      </c>
      <c r="AB73" s="82">
        <f t="shared" si="38"/>
        <v>0</v>
      </c>
    </row>
    <row r="74" spans="1:28" ht="12.75">
      <c r="A74" s="36"/>
      <c r="B74" s="37" t="s">
        <v>201</v>
      </c>
      <c r="C74" s="37"/>
      <c r="D74" s="36">
        <f t="shared" si="39"/>
        <v>0</v>
      </c>
      <c r="E74" s="37"/>
      <c r="F74" s="37"/>
      <c r="G74" s="42">
        <v>0</v>
      </c>
      <c r="H74" s="82">
        <f t="shared" si="34"/>
        <v>0</v>
      </c>
      <c r="I74" s="37">
        <f t="shared" si="40"/>
        <v>0</v>
      </c>
      <c r="J74" s="37"/>
      <c r="K74" s="37"/>
      <c r="L74" s="42">
        <v>0</v>
      </c>
      <c r="M74" s="43">
        <f t="shared" si="35"/>
        <v>0</v>
      </c>
      <c r="N74" s="36">
        <f t="shared" si="41"/>
        <v>0</v>
      </c>
      <c r="O74" s="37"/>
      <c r="P74" s="37"/>
      <c r="Q74" s="42">
        <v>0</v>
      </c>
      <c r="R74" s="82">
        <f t="shared" si="36"/>
        <v>0</v>
      </c>
      <c r="S74" s="36">
        <f t="shared" si="42"/>
        <v>0</v>
      </c>
      <c r="T74" s="37"/>
      <c r="U74" s="37"/>
      <c r="V74" s="42">
        <v>0</v>
      </c>
      <c r="W74" s="82">
        <f t="shared" si="37"/>
        <v>0</v>
      </c>
      <c r="X74" s="36">
        <f t="shared" si="43"/>
        <v>0</v>
      </c>
      <c r="Y74" s="37"/>
      <c r="Z74" s="37"/>
      <c r="AA74" s="42">
        <v>0</v>
      </c>
      <c r="AB74" s="82">
        <f t="shared" si="38"/>
        <v>0</v>
      </c>
    </row>
    <row r="75" spans="1:28" ht="12.75">
      <c r="A75" s="36"/>
      <c r="B75" s="37" t="s">
        <v>262</v>
      </c>
      <c r="C75" s="37"/>
      <c r="D75" s="36">
        <f t="shared" si="39"/>
        <v>0</v>
      </c>
      <c r="E75" s="37"/>
      <c r="F75" s="37"/>
      <c r="G75" s="42">
        <v>0</v>
      </c>
      <c r="H75" s="82">
        <f t="shared" si="34"/>
        <v>0</v>
      </c>
      <c r="I75" s="37">
        <f t="shared" si="40"/>
        <v>0</v>
      </c>
      <c r="J75" s="37"/>
      <c r="K75" s="37"/>
      <c r="L75" s="42">
        <v>0</v>
      </c>
      <c r="M75" s="43">
        <f t="shared" si="35"/>
        <v>0</v>
      </c>
      <c r="N75" s="36">
        <f t="shared" si="41"/>
        <v>0</v>
      </c>
      <c r="O75" s="37"/>
      <c r="P75" s="37"/>
      <c r="Q75" s="42">
        <v>0</v>
      </c>
      <c r="R75" s="82">
        <f t="shared" si="36"/>
        <v>0</v>
      </c>
      <c r="S75" s="36">
        <f t="shared" si="42"/>
        <v>0</v>
      </c>
      <c r="T75" s="37"/>
      <c r="U75" s="37"/>
      <c r="V75" s="42">
        <v>0</v>
      </c>
      <c r="W75" s="82">
        <f t="shared" si="37"/>
        <v>0</v>
      </c>
      <c r="X75" s="36">
        <f t="shared" si="43"/>
        <v>0</v>
      </c>
      <c r="Y75" s="37"/>
      <c r="Z75" s="37"/>
      <c r="AA75" s="42">
        <v>0</v>
      </c>
      <c r="AB75" s="82">
        <f t="shared" si="38"/>
        <v>0</v>
      </c>
    </row>
    <row r="76" spans="1:28" ht="12.75">
      <c r="A76" s="36"/>
      <c r="B76" s="37" t="s">
        <v>217</v>
      </c>
      <c r="C76" s="37"/>
      <c r="D76" s="36">
        <f t="shared" si="39"/>
        <v>0</v>
      </c>
      <c r="E76" s="37"/>
      <c r="F76" s="37"/>
      <c r="G76" s="42">
        <v>0</v>
      </c>
      <c r="H76" s="82">
        <f t="shared" si="34"/>
        <v>0</v>
      </c>
      <c r="I76" s="37">
        <f t="shared" si="40"/>
        <v>0</v>
      </c>
      <c r="J76" s="37"/>
      <c r="K76" s="37"/>
      <c r="L76" s="42">
        <v>0</v>
      </c>
      <c r="M76" s="43">
        <f t="shared" si="35"/>
        <v>0</v>
      </c>
      <c r="N76" s="36">
        <f t="shared" si="41"/>
        <v>0</v>
      </c>
      <c r="O76" s="37"/>
      <c r="P76" s="37"/>
      <c r="Q76" s="42">
        <v>0</v>
      </c>
      <c r="R76" s="82">
        <f t="shared" si="36"/>
        <v>0</v>
      </c>
      <c r="S76" s="36">
        <f t="shared" si="42"/>
        <v>0</v>
      </c>
      <c r="T76" s="37"/>
      <c r="U76" s="37"/>
      <c r="V76" s="42">
        <v>0</v>
      </c>
      <c r="W76" s="82">
        <f t="shared" si="37"/>
        <v>0</v>
      </c>
      <c r="X76" s="36">
        <f t="shared" si="43"/>
        <v>0</v>
      </c>
      <c r="Y76" s="37"/>
      <c r="Z76" s="37"/>
      <c r="AA76" s="42">
        <v>0</v>
      </c>
      <c r="AB76" s="82">
        <f t="shared" si="38"/>
        <v>0</v>
      </c>
    </row>
    <row r="77" spans="1:28" ht="12.75">
      <c r="A77" s="36"/>
      <c r="B77" s="37" t="s">
        <v>217</v>
      </c>
      <c r="C77" s="37"/>
      <c r="D77" s="36">
        <f t="shared" si="39"/>
        <v>0</v>
      </c>
      <c r="E77" s="37"/>
      <c r="F77" s="37"/>
      <c r="G77" s="42">
        <v>0</v>
      </c>
      <c r="H77" s="82">
        <f t="shared" si="34"/>
        <v>0</v>
      </c>
      <c r="I77" s="37">
        <f t="shared" si="40"/>
        <v>0</v>
      </c>
      <c r="J77" s="37"/>
      <c r="K77" s="37"/>
      <c r="L77" s="42">
        <v>0</v>
      </c>
      <c r="M77" s="43">
        <f t="shared" si="35"/>
        <v>0</v>
      </c>
      <c r="N77" s="36">
        <f t="shared" si="41"/>
        <v>0</v>
      </c>
      <c r="O77" s="37"/>
      <c r="P77" s="37"/>
      <c r="Q77" s="42">
        <v>0</v>
      </c>
      <c r="R77" s="82">
        <f t="shared" si="36"/>
        <v>0</v>
      </c>
      <c r="S77" s="36">
        <f t="shared" si="42"/>
        <v>0</v>
      </c>
      <c r="T77" s="37"/>
      <c r="U77" s="37"/>
      <c r="V77" s="42">
        <v>0</v>
      </c>
      <c r="W77" s="82">
        <f t="shared" si="37"/>
        <v>0</v>
      </c>
      <c r="X77" s="36">
        <f t="shared" si="43"/>
        <v>0</v>
      </c>
      <c r="Y77" s="37"/>
      <c r="Z77" s="37"/>
      <c r="AA77" s="42">
        <v>0</v>
      </c>
      <c r="AB77" s="82">
        <f t="shared" si="38"/>
        <v>0</v>
      </c>
    </row>
    <row r="78" spans="1:28" ht="12.75">
      <c r="A78" s="36"/>
      <c r="B78" s="37" t="s">
        <v>230</v>
      </c>
      <c r="C78" s="37"/>
      <c r="D78" s="36">
        <f t="shared" si="39"/>
        <v>0</v>
      </c>
      <c r="E78" s="44"/>
      <c r="F78" s="44"/>
      <c r="G78" s="42">
        <v>0</v>
      </c>
      <c r="H78" s="82">
        <f t="shared" si="34"/>
        <v>0</v>
      </c>
      <c r="I78" s="37">
        <f t="shared" si="40"/>
        <v>0</v>
      </c>
      <c r="J78" s="44"/>
      <c r="K78" s="44"/>
      <c r="L78" s="42">
        <v>0</v>
      </c>
      <c r="M78" s="43">
        <f t="shared" si="35"/>
        <v>0</v>
      </c>
      <c r="N78" s="36">
        <f t="shared" si="41"/>
        <v>0</v>
      </c>
      <c r="O78" s="44"/>
      <c r="P78" s="44"/>
      <c r="Q78" s="42">
        <v>0</v>
      </c>
      <c r="R78" s="82">
        <f t="shared" si="36"/>
        <v>0</v>
      </c>
      <c r="S78" s="36">
        <f t="shared" si="42"/>
        <v>0</v>
      </c>
      <c r="T78" s="44"/>
      <c r="U78" s="44"/>
      <c r="V78" s="42">
        <v>0</v>
      </c>
      <c r="W78" s="82">
        <f t="shared" si="37"/>
        <v>0</v>
      </c>
      <c r="X78" s="36">
        <f t="shared" si="43"/>
        <v>0</v>
      </c>
      <c r="Y78" s="44"/>
      <c r="Z78" s="44"/>
      <c r="AA78" s="42">
        <v>0</v>
      </c>
      <c r="AB78" s="82">
        <f t="shared" si="38"/>
        <v>0</v>
      </c>
    </row>
    <row r="79" spans="1:28" ht="12.75">
      <c r="A79" s="36"/>
      <c r="B79" s="37"/>
      <c r="C79" s="37" t="s">
        <v>203</v>
      </c>
      <c r="D79" s="84">
        <f>SUM(D72:D78)</f>
        <v>0</v>
      </c>
      <c r="E79" s="58"/>
      <c r="F79" s="58"/>
      <c r="G79" s="37"/>
      <c r="H79" s="86">
        <f>SUM(H72:H78)</f>
        <v>0</v>
      </c>
      <c r="I79" s="46">
        <f>SUM(I72:I78)</f>
        <v>0</v>
      </c>
      <c r="J79" s="58"/>
      <c r="K79" s="58"/>
      <c r="L79" s="37"/>
      <c r="M79" s="47">
        <f>SUM(M72:M78)</f>
        <v>0</v>
      </c>
      <c r="N79" s="84">
        <f>SUM(N72:N78)</f>
        <v>0</v>
      </c>
      <c r="O79" s="58"/>
      <c r="P79" s="58"/>
      <c r="Q79" s="37"/>
      <c r="R79" s="86">
        <f>SUM(R72:R78)</f>
        <v>0</v>
      </c>
      <c r="S79" s="84">
        <f>SUM(S72:S78)</f>
        <v>0</v>
      </c>
      <c r="T79" s="58"/>
      <c r="U79" s="58"/>
      <c r="V79" s="37"/>
      <c r="W79" s="86">
        <f>SUM(W72:W78)</f>
        <v>0</v>
      </c>
      <c r="X79" s="84">
        <f>SUM(X72:X78)</f>
        <v>0</v>
      </c>
      <c r="Y79" s="58"/>
      <c r="Z79" s="58"/>
      <c r="AA79" s="37"/>
      <c r="AB79" s="86">
        <f>SUM(AB72:AB78)</f>
        <v>0</v>
      </c>
    </row>
    <row r="80" spans="1:28" ht="12.75">
      <c r="A80" s="36"/>
      <c r="B80" s="37"/>
      <c r="C80" s="37"/>
      <c r="D80" s="36"/>
      <c r="E80" s="37"/>
      <c r="F80" s="37"/>
      <c r="G80" s="37"/>
      <c r="H80" s="81"/>
      <c r="I80" s="37"/>
      <c r="J80" s="37"/>
      <c r="K80" s="37"/>
      <c r="L80" s="37"/>
      <c r="M80" s="37"/>
      <c r="N80" s="36"/>
      <c r="O80" s="37"/>
      <c r="P80" s="37"/>
      <c r="Q80" s="37"/>
      <c r="R80" s="81"/>
      <c r="S80" s="36"/>
      <c r="T80" s="37"/>
      <c r="U80" s="37"/>
      <c r="V80" s="37"/>
      <c r="W80" s="81"/>
      <c r="X80" s="36"/>
      <c r="Y80" s="37"/>
      <c r="Z80" s="37"/>
      <c r="AA80" s="37"/>
      <c r="AB80" s="81"/>
    </row>
    <row r="81" spans="1:28" ht="12.75">
      <c r="A81" s="36" t="s">
        <v>204</v>
      </c>
      <c r="B81" s="37"/>
      <c r="C81" s="37"/>
      <c r="D81" s="36"/>
      <c r="E81" s="37"/>
      <c r="F81" s="37"/>
      <c r="G81" s="45" t="s">
        <v>224</v>
      </c>
      <c r="H81" s="81"/>
      <c r="I81" s="37"/>
      <c r="J81" s="37"/>
      <c r="K81" s="37"/>
      <c r="L81" s="45" t="s">
        <v>224</v>
      </c>
      <c r="M81" s="37"/>
      <c r="N81" s="36"/>
      <c r="O81" s="37"/>
      <c r="P81" s="37"/>
      <c r="Q81" s="45" t="s">
        <v>224</v>
      </c>
      <c r="R81" s="81"/>
      <c r="S81" s="36"/>
      <c r="T81" s="37"/>
      <c r="U81" s="37"/>
      <c r="V81" s="45" t="s">
        <v>224</v>
      </c>
      <c r="W81" s="81"/>
      <c r="X81" s="36"/>
      <c r="Y81" s="37"/>
      <c r="Z81" s="37"/>
      <c r="AA81" s="45" t="s">
        <v>224</v>
      </c>
      <c r="AB81" s="81"/>
    </row>
    <row r="82" spans="1:28" ht="12.75">
      <c r="A82" s="36"/>
      <c r="B82" s="37" t="s">
        <v>205</v>
      </c>
      <c r="C82" s="37"/>
      <c r="D82" s="36"/>
      <c r="E82" s="37"/>
      <c r="F82" s="37"/>
      <c r="G82" s="42"/>
      <c r="H82" s="82"/>
      <c r="I82" s="37"/>
      <c r="J82" s="37"/>
      <c r="K82" s="37"/>
      <c r="L82" s="42"/>
      <c r="M82" s="43"/>
      <c r="N82" s="36"/>
      <c r="O82" s="37"/>
      <c r="P82" s="37"/>
      <c r="Q82" s="42"/>
      <c r="R82" s="82"/>
      <c r="S82" s="36"/>
      <c r="T82" s="37"/>
      <c r="U82" s="37"/>
      <c r="V82" s="42"/>
      <c r="W82" s="82"/>
      <c r="X82" s="36"/>
      <c r="Y82" s="37"/>
      <c r="Z82" s="37"/>
      <c r="AA82" s="42"/>
      <c r="AB82" s="82"/>
    </row>
    <row r="83" spans="1:28" ht="12.75">
      <c r="A83" s="36"/>
      <c r="B83" s="38" t="s">
        <v>193</v>
      </c>
      <c r="C83" s="37" t="s">
        <v>206</v>
      </c>
      <c r="D83" s="44">
        <f aca="true" t="shared" si="44" ref="D83:D110">D23</f>
        <v>0</v>
      </c>
      <c r="E83" s="37"/>
      <c r="F83" s="37"/>
      <c r="G83" s="45">
        <v>0</v>
      </c>
      <c r="H83" s="82">
        <f aca="true" t="shared" si="45" ref="H83:H89">G83*D83</f>
        <v>0</v>
      </c>
      <c r="I83" s="37">
        <f aca="true" t="shared" si="46" ref="I83:I110">I23</f>
        <v>0</v>
      </c>
      <c r="J83" s="37"/>
      <c r="K83" s="37"/>
      <c r="L83" s="45">
        <v>0</v>
      </c>
      <c r="M83" s="43">
        <f aca="true" t="shared" si="47" ref="M83:M110">L83*I83</f>
        <v>0</v>
      </c>
      <c r="N83" s="36">
        <f aca="true" t="shared" si="48" ref="N83:N110">N23</f>
        <v>0</v>
      </c>
      <c r="O83" s="37"/>
      <c r="P83" s="37"/>
      <c r="Q83" s="45">
        <v>0</v>
      </c>
      <c r="R83" s="82">
        <f aca="true" t="shared" si="49" ref="R83:R110">Q83*N83</f>
        <v>0</v>
      </c>
      <c r="S83" s="36">
        <f aca="true" t="shared" si="50" ref="S83:S110">S23</f>
        <v>0</v>
      </c>
      <c r="T83" s="37"/>
      <c r="U83" s="37"/>
      <c r="V83" s="45">
        <v>0</v>
      </c>
      <c r="W83" s="82">
        <f aca="true" t="shared" si="51" ref="W83:W110">V83*S83</f>
        <v>0</v>
      </c>
      <c r="X83" s="36">
        <f aca="true" t="shared" si="52" ref="X83:X110">X23</f>
        <v>0</v>
      </c>
      <c r="Y83" s="37"/>
      <c r="Z83" s="37"/>
      <c r="AA83" s="45">
        <v>0</v>
      </c>
      <c r="AB83" s="82">
        <f aca="true" t="shared" si="53" ref="AB83:AB110">AA83*X83</f>
        <v>0</v>
      </c>
    </row>
    <row r="84" spans="1:28" ht="12.75">
      <c r="A84" s="36"/>
      <c r="B84" s="38" t="s">
        <v>193</v>
      </c>
      <c r="C84" s="37" t="s">
        <v>206</v>
      </c>
      <c r="D84" s="44">
        <f t="shared" si="44"/>
        <v>0</v>
      </c>
      <c r="E84" s="37"/>
      <c r="F84" s="37"/>
      <c r="G84" s="45">
        <v>0</v>
      </c>
      <c r="H84" s="82">
        <f t="shared" si="45"/>
        <v>0</v>
      </c>
      <c r="I84" s="37">
        <f t="shared" si="46"/>
        <v>0</v>
      </c>
      <c r="J84" s="37"/>
      <c r="K84" s="37"/>
      <c r="L84" s="45">
        <v>0</v>
      </c>
      <c r="M84" s="43">
        <f t="shared" si="47"/>
        <v>0</v>
      </c>
      <c r="N84" s="36">
        <f t="shared" si="48"/>
        <v>0</v>
      </c>
      <c r="O84" s="37"/>
      <c r="P84" s="37"/>
      <c r="Q84" s="45">
        <v>0</v>
      </c>
      <c r="R84" s="82">
        <f t="shared" si="49"/>
        <v>0</v>
      </c>
      <c r="S84" s="36">
        <f t="shared" si="50"/>
        <v>0</v>
      </c>
      <c r="T84" s="37"/>
      <c r="U84" s="37"/>
      <c r="V84" s="45">
        <v>0</v>
      </c>
      <c r="W84" s="82">
        <f t="shared" si="51"/>
        <v>0</v>
      </c>
      <c r="X84" s="36">
        <f t="shared" si="52"/>
        <v>0</v>
      </c>
      <c r="Y84" s="37"/>
      <c r="Z84" s="37"/>
      <c r="AA84" s="45">
        <v>0</v>
      </c>
      <c r="AB84" s="82">
        <f t="shared" si="53"/>
        <v>0</v>
      </c>
    </row>
    <row r="85" spans="1:28" ht="12.75">
      <c r="A85" s="36"/>
      <c r="B85" s="48" t="s">
        <v>193</v>
      </c>
      <c r="C85" s="37" t="s">
        <v>207</v>
      </c>
      <c r="D85" s="44">
        <f t="shared" si="44"/>
        <v>0</v>
      </c>
      <c r="E85" s="37"/>
      <c r="F85" s="37"/>
      <c r="G85" s="45">
        <v>0</v>
      </c>
      <c r="H85" s="82">
        <f t="shared" si="45"/>
        <v>0</v>
      </c>
      <c r="I85" s="37">
        <f t="shared" si="46"/>
        <v>0</v>
      </c>
      <c r="J85" s="37"/>
      <c r="K85" s="37"/>
      <c r="L85" s="45">
        <v>0</v>
      </c>
      <c r="M85" s="43">
        <f t="shared" si="47"/>
        <v>0</v>
      </c>
      <c r="N85" s="36">
        <f t="shared" si="48"/>
        <v>0</v>
      </c>
      <c r="O85" s="37"/>
      <c r="P85" s="37"/>
      <c r="Q85" s="45">
        <v>0</v>
      </c>
      <c r="R85" s="82">
        <f t="shared" si="49"/>
        <v>0</v>
      </c>
      <c r="S85" s="36">
        <f t="shared" si="50"/>
        <v>0</v>
      </c>
      <c r="T85" s="37"/>
      <c r="U85" s="37"/>
      <c r="V85" s="45">
        <v>0</v>
      </c>
      <c r="W85" s="82">
        <f t="shared" si="51"/>
        <v>0</v>
      </c>
      <c r="X85" s="36">
        <f t="shared" si="52"/>
        <v>0</v>
      </c>
      <c r="Y85" s="37"/>
      <c r="Z85" s="37"/>
      <c r="AA85" s="45">
        <v>0</v>
      </c>
      <c r="AB85" s="82">
        <f t="shared" si="53"/>
        <v>0</v>
      </c>
    </row>
    <row r="86" spans="1:28" ht="12.75">
      <c r="A86" s="36"/>
      <c r="B86" s="48" t="s">
        <v>193</v>
      </c>
      <c r="C86" s="37" t="s">
        <v>207</v>
      </c>
      <c r="D86" s="44">
        <f t="shared" si="44"/>
        <v>0</v>
      </c>
      <c r="E86" s="37"/>
      <c r="F86" s="37"/>
      <c r="G86" s="45">
        <v>0</v>
      </c>
      <c r="H86" s="82">
        <f t="shared" si="45"/>
        <v>0</v>
      </c>
      <c r="I86" s="44">
        <f t="shared" si="46"/>
        <v>0</v>
      </c>
      <c r="J86" s="37"/>
      <c r="K86" s="37"/>
      <c r="L86" s="45">
        <v>0</v>
      </c>
      <c r="M86" s="43">
        <f t="shared" si="47"/>
        <v>0</v>
      </c>
      <c r="N86" s="83">
        <f t="shared" si="48"/>
        <v>0</v>
      </c>
      <c r="O86" s="37"/>
      <c r="P86" s="37"/>
      <c r="Q86" s="45">
        <v>0</v>
      </c>
      <c r="R86" s="82">
        <f t="shared" si="49"/>
        <v>0</v>
      </c>
      <c r="S86" s="83">
        <f t="shared" si="50"/>
        <v>0</v>
      </c>
      <c r="T86" s="37"/>
      <c r="U86" s="37"/>
      <c r="V86" s="45">
        <v>0</v>
      </c>
      <c r="W86" s="82">
        <f t="shared" si="51"/>
        <v>0</v>
      </c>
      <c r="X86" s="83">
        <f t="shared" si="52"/>
        <v>0</v>
      </c>
      <c r="Y86" s="37"/>
      <c r="Z86" s="37"/>
      <c r="AA86" s="45">
        <v>0</v>
      </c>
      <c r="AB86" s="82">
        <f t="shared" si="53"/>
        <v>0</v>
      </c>
    </row>
    <row r="87" spans="1:28" ht="12.75">
      <c r="A87" s="36"/>
      <c r="B87" s="38">
        <v>1</v>
      </c>
      <c r="C87" s="37" t="s">
        <v>206</v>
      </c>
      <c r="D87" s="44">
        <f t="shared" si="44"/>
        <v>0</v>
      </c>
      <c r="E87" s="37"/>
      <c r="F87" s="37"/>
      <c r="G87" s="45">
        <v>0</v>
      </c>
      <c r="H87" s="82">
        <f t="shared" si="45"/>
        <v>0</v>
      </c>
      <c r="I87" s="44">
        <f t="shared" si="46"/>
        <v>0</v>
      </c>
      <c r="J87" s="37"/>
      <c r="K87" s="37"/>
      <c r="L87" s="45">
        <v>0</v>
      </c>
      <c r="M87" s="43">
        <f t="shared" si="47"/>
        <v>0</v>
      </c>
      <c r="N87" s="83">
        <f t="shared" si="48"/>
        <v>0</v>
      </c>
      <c r="O87" s="37"/>
      <c r="P87" s="37"/>
      <c r="Q87" s="45">
        <v>0</v>
      </c>
      <c r="R87" s="82">
        <f t="shared" si="49"/>
        <v>0</v>
      </c>
      <c r="S87" s="83">
        <f t="shared" si="50"/>
        <v>0</v>
      </c>
      <c r="T87" s="37"/>
      <c r="U87" s="37"/>
      <c r="V87" s="45">
        <v>0</v>
      </c>
      <c r="W87" s="82">
        <f t="shared" si="51"/>
        <v>0</v>
      </c>
      <c r="X87" s="83">
        <f t="shared" si="52"/>
        <v>0</v>
      </c>
      <c r="Y87" s="37"/>
      <c r="Z87" s="37"/>
      <c r="AA87" s="45">
        <v>0</v>
      </c>
      <c r="AB87" s="82">
        <f t="shared" si="53"/>
        <v>0</v>
      </c>
    </row>
    <row r="88" spans="1:28" ht="12.75">
      <c r="A88" s="36"/>
      <c r="B88" s="38">
        <v>1</v>
      </c>
      <c r="C88" s="37" t="s">
        <v>206</v>
      </c>
      <c r="D88" s="44">
        <f t="shared" si="44"/>
        <v>0</v>
      </c>
      <c r="E88" s="37"/>
      <c r="F88" s="37"/>
      <c r="G88" s="45">
        <v>0</v>
      </c>
      <c r="H88" s="82">
        <f t="shared" si="45"/>
        <v>0</v>
      </c>
      <c r="I88" s="37">
        <f t="shared" si="46"/>
        <v>0</v>
      </c>
      <c r="J88" s="37"/>
      <c r="K88" s="37"/>
      <c r="L88" s="45">
        <v>0</v>
      </c>
      <c r="M88" s="43">
        <f t="shared" si="47"/>
        <v>0</v>
      </c>
      <c r="N88" s="36">
        <f t="shared" si="48"/>
        <v>0</v>
      </c>
      <c r="O88" s="37"/>
      <c r="P88" s="37"/>
      <c r="Q88" s="45">
        <v>0</v>
      </c>
      <c r="R88" s="82">
        <f t="shared" si="49"/>
        <v>0</v>
      </c>
      <c r="S88" s="36">
        <f t="shared" si="50"/>
        <v>0</v>
      </c>
      <c r="T88" s="37"/>
      <c r="U88" s="37"/>
      <c r="V88" s="45">
        <v>0</v>
      </c>
      <c r="W88" s="82">
        <f t="shared" si="51"/>
        <v>0</v>
      </c>
      <c r="X88" s="36">
        <f t="shared" si="52"/>
        <v>0</v>
      </c>
      <c r="Y88" s="37"/>
      <c r="Z88" s="37"/>
      <c r="AA88" s="45">
        <v>0</v>
      </c>
      <c r="AB88" s="82">
        <f t="shared" si="53"/>
        <v>0</v>
      </c>
    </row>
    <row r="89" spans="1:28" ht="12.75">
      <c r="A89" s="36"/>
      <c r="B89" s="38">
        <v>1</v>
      </c>
      <c r="C89" s="37" t="s">
        <v>207</v>
      </c>
      <c r="D89" s="44">
        <f t="shared" si="44"/>
        <v>0</v>
      </c>
      <c r="E89" s="37"/>
      <c r="F89" s="37"/>
      <c r="G89" s="45">
        <v>0</v>
      </c>
      <c r="H89" s="82">
        <f t="shared" si="45"/>
        <v>0</v>
      </c>
      <c r="I89" s="44">
        <f t="shared" si="46"/>
        <v>0</v>
      </c>
      <c r="J89" s="37"/>
      <c r="K89" s="37"/>
      <c r="L89" s="45">
        <v>0</v>
      </c>
      <c r="M89" s="43">
        <f t="shared" si="47"/>
        <v>0</v>
      </c>
      <c r="N89" s="83">
        <f t="shared" si="48"/>
        <v>0</v>
      </c>
      <c r="O89" s="37"/>
      <c r="P89" s="37"/>
      <c r="Q89" s="45">
        <v>0</v>
      </c>
      <c r="R89" s="82">
        <f t="shared" si="49"/>
        <v>0</v>
      </c>
      <c r="S89" s="83">
        <f t="shared" si="50"/>
        <v>0</v>
      </c>
      <c r="T89" s="37"/>
      <c r="U89" s="37"/>
      <c r="V89" s="45">
        <v>0</v>
      </c>
      <c r="W89" s="82">
        <f t="shared" si="51"/>
        <v>0</v>
      </c>
      <c r="X89" s="83">
        <f t="shared" si="52"/>
        <v>0</v>
      </c>
      <c r="Y89" s="37"/>
      <c r="Z89" s="37"/>
      <c r="AA89" s="45">
        <v>0</v>
      </c>
      <c r="AB89" s="82">
        <f t="shared" si="53"/>
        <v>0</v>
      </c>
    </row>
    <row r="90" spans="1:28" ht="12.75">
      <c r="A90" s="36"/>
      <c r="B90" s="38">
        <v>1</v>
      </c>
      <c r="C90" s="44" t="s">
        <v>208</v>
      </c>
      <c r="D90" s="44">
        <f t="shared" si="44"/>
        <v>0</v>
      </c>
      <c r="E90" s="37"/>
      <c r="F90" s="37"/>
      <c r="G90" s="45">
        <v>0</v>
      </c>
      <c r="H90" s="82">
        <f aca="true" t="shared" si="54" ref="H90:H110">G90*D90</f>
        <v>0</v>
      </c>
      <c r="I90" s="44">
        <f t="shared" si="46"/>
        <v>0</v>
      </c>
      <c r="J90" s="37"/>
      <c r="K90" s="37"/>
      <c r="L90" s="45">
        <v>0</v>
      </c>
      <c r="M90" s="43">
        <f t="shared" si="47"/>
        <v>0</v>
      </c>
      <c r="N90" s="83">
        <f t="shared" si="48"/>
        <v>0</v>
      </c>
      <c r="O90" s="37"/>
      <c r="P90" s="37"/>
      <c r="Q90" s="45">
        <v>0</v>
      </c>
      <c r="R90" s="82">
        <f t="shared" si="49"/>
        <v>0</v>
      </c>
      <c r="S90" s="83">
        <f t="shared" si="50"/>
        <v>0</v>
      </c>
      <c r="T90" s="37"/>
      <c r="U90" s="37"/>
      <c r="V90" s="45">
        <v>0</v>
      </c>
      <c r="W90" s="82">
        <f t="shared" si="51"/>
        <v>0</v>
      </c>
      <c r="X90" s="83">
        <f t="shared" si="52"/>
        <v>0</v>
      </c>
      <c r="Y90" s="37"/>
      <c r="Z90" s="37"/>
      <c r="AA90" s="45">
        <v>0</v>
      </c>
      <c r="AB90" s="82">
        <f t="shared" si="53"/>
        <v>0</v>
      </c>
    </row>
    <row r="91" spans="1:28" ht="12.75">
      <c r="A91" s="36"/>
      <c r="B91" s="38">
        <v>2</v>
      </c>
      <c r="C91" s="37" t="s">
        <v>206</v>
      </c>
      <c r="D91" s="44">
        <f t="shared" si="44"/>
        <v>0</v>
      </c>
      <c r="E91" s="37"/>
      <c r="F91" s="37"/>
      <c r="G91" s="45">
        <v>0</v>
      </c>
      <c r="H91" s="82">
        <f t="shared" si="54"/>
        <v>0</v>
      </c>
      <c r="I91" s="44">
        <f t="shared" si="46"/>
        <v>0</v>
      </c>
      <c r="J91" s="37"/>
      <c r="K91" s="37"/>
      <c r="L91" s="45">
        <v>0</v>
      </c>
      <c r="M91" s="43">
        <f t="shared" si="47"/>
        <v>0</v>
      </c>
      <c r="N91" s="83">
        <f t="shared" si="48"/>
        <v>0</v>
      </c>
      <c r="O91" s="37"/>
      <c r="P91" s="37"/>
      <c r="Q91" s="45">
        <v>0</v>
      </c>
      <c r="R91" s="82">
        <f t="shared" si="49"/>
        <v>0</v>
      </c>
      <c r="S91" s="83">
        <f t="shared" si="50"/>
        <v>0</v>
      </c>
      <c r="T91" s="37"/>
      <c r="U91" s="37"/>
      <c r="V91" s="45">
        <v>0</v>
      </c>
      <c r="W91" s="82">
        <f t="shared" si="51"/>
        <v>0</v>
      </c>
      <c r="X91" s="83">
        <f t="shared" si="52"/>
        <v>0</v>
      </c>
      <c r="Y91" s="37"/>
      <c r="Z91" s="37"/>
      <c r="AA91" s="45">
        <v>0</v>
      </c>
      <c r="AB91" s="82">
        <f t="shared" si="53"/>
        <v>0</v>
      </c>
    </row>
    <row r="92" spans="1:28" ht="12.75">
      <c r="A92" s="36"/>
      <c r="B92" s="38">
        <v>2</v>
      </c>
      <c r="C92" s="37" t="s">
        <v>206</v>
      </c>
      <c r="D92" s="44">
        <f t="shared" si="44"/>
        <v>0</v>
      </c>
      <c r="E92" s="37"/>
      <c r="F92" s="37"/>
      <c r="G92" s="45">
        <v>0</v>
      </c>
      <c r="H92" s="82">
        <f t="shared" si="54"/>
        <v>0</v>
      </c>
      <c r="I92" s="44">
        <f t="shared" si="46"/>
        <v>0</v>
      </c>
      <c r="J92" s="37"/>
      <c r="K92" s="37"/>
      <c r="L92" s="45">
        <v>0</v>
      </c>
      <c r="M92" s="43">
        <f t="shared" si="47"/>
        <v>0</v>
      </c>
      <c r="N92" s="83">
        <f t="shared" si="48"/>
        <v>0</v>
      </c>
      <c r="O92" s="37"/>
      <c r="P92" s="37"/>
      <c r="Q92" s="45">
        <v>0</v>
      </c>
      <c r="R92" s="82">
        <f t="shared" si="49"/>
        <v>0</v>
      </c>
      <c r="S92" s="83">
        <f t="shared" si="50"/>
        <v>0</v>
      </c>
      <c r="T92" s="37"/>
      <c r="U92" s="37"/>
      <c r="V92" s="45">
        <v>0</v>
      </c>
      <c r="W92" s="82">
        <f t="shared" si="51"/>
        <v>0</v>
      </c>
      <c r="X92" s="83">
        <f t="shared" si="52"/>
        <v>0</v>
      </c>
      <c r="Y92" s="37"/>
      <c r="Z92" s="37"/>
      <c r="AA92" s="45">
        <v>0</v>
      </c>
      <c r="AB92" s="82">
        <f t="shared" si="53"/>
        <v>0</v>
      </c>
    </row>
    <row r="93" spans="1:28" ht="12.75">
      <c r="A93" s="36"/>
      <c r="B93" s="38">
        <v>2</v>
      </c>
      <c r="C93" s="37" t="s">
        <v>207</v>
      </c>
      <c r="D93" s="44">
        <f t="shared" si="44"/>
        <v>0</v>
      </c>
      <c r="E93" s="37"/>
      <c r="F93" s="37"/>
      <c r="G93" s="45">
        <v>0</v>
      </c>
      <c r="H93" s="82">
        <f t="shared" si="54"/>
        <v>0</v>
      </c>
      <c r="I93" s="44">
        <f t="shared" si="46"/>
        <v>0</v>
      </c>
      <c r="J93" s="37"/>
      <c r="K93" s="37"/>
      <c r="L93" s="45">
        <v>0</v>
      </c>
      <c r="M93" s="43">
        <f t="shared" si="47"/>
        <v>0</v>
      </c>
      <c r="N93" s="83">
        <f t="shared" si="48"/>
        <v>0</v>
      </c>
      <c r="O93" s="37"/>
      <c r="P93" s="37"/>
      <c r="Q93" s="45">
        <v>0</v>
      </c>
      <c r="R93" s="82">
        <f t="shared" si="49"/>
        <v>0</v>
      </c>
      <c r="S93" s="83">
        <f t="shared" si="50"/>
        <v>0</v>
      </c>
      <c r="T93" s="37"/>
      <c r="U93" s="37"/>
      <c r="V93" s="45">
        <v>0</v>
      </c>
      <c r="W93" s="82">
        <f t="shared" si="51"/>
        <v>0</v>
      </c>
      <c r="X93" s="83">
        <f t="shared" si="52"/>
        <v>0</v>
      </c>
      <c r="Y93" s="37"/>
      <c r="Z93" s="37"/>
      <c r="AA93" s="45">
        <v>0</v>
      </c>
      <c r="AB93" s="82">
        <f t="shared" si="53"/>
        <v>0</v>
      </c>
    </row>
    <row r="94" spans="1:28" ht="12.75">
      <c r="A94" s="36"/>
      <c r="B94" s="38">
        <v>2</v>
      </c>
      <c r="C94" s="44" t="s">
        <v>208</v>
      </c>
      <c r="D94" s="44">
        <f t="shared" si="44"/>
        <v>0</v>
      </c>
      <c r="E94" s="37"/>
      <c r="F94" s="37"/>
      <c r="G94" s="45">
        <v>0</v>
      </c>
      <c r="H94" s="82">
        <f t="shared" si="54"/>
        <v>0</v>
      </c>
      <c r="I94" s="44">
        <f t="shared" si="46"/>
        <v>0</v>
      </c>
      <c r="J94" s="37"/>
      <c r="K94" s="37"/>
      <c r="L94" s="45">
        <v>0</v>
      </c>
      <c r="M94" s="43">
        <f t="shared" si="47"/>
        <v>0</v>
      </c>
      <c r="N94" s="83">
        <f t="shared" si="48"/>
        <v>0</v>
      </c>
      <c r="O94" s="37"/>
      <c r="P94" s="37"/>
      <c r="Q94" s="45">
        <v>0</v>
      </c>
      <c r="R94" s="82">
        <f t="shared" si="49"/>
        <v>0</v>
      </c>
      <c r="S94" s="83">
        <f t="shared" si="50"/>
        <v>0</v>
      </c>
      <c r="T94" s="37"/>
      <c r="U94" s="37"/>
      <c r="V94" s="45">
        <v>0</v>
      </c>
      <c r="W94" s="82">
        <f t="shared" si="51"/>
        <v>0</v>
      </c>
      <c r="X94" s="83">
        <f t="shared" si="52"/>
        <v>0</v>
      </c>
      <c r="Y94" s="37"/>
      <c r="Z94" s="37"/>
      <c r="AA94" s="45">
        <v>0</v>
      </c>
      <c r="AB94" s="82">
        <f t="shared" si="53"/>
        <v>0</v>
      </c>
    </row>
    <row r="95" spans="1:28" ht="12.75">
      <c r="A95" s="36"/>
      <c r="B95" s="38">
        <v>3</v>
      </c>
      <c r="C95" s="37" t="s">
        <v>206</v>
      </c>
      <c r="D95" s="44">
        <f t="shared" si="44"/>
        <v>0</v>
      </c>
      <c r="E95" s="37"/>
      <c r="F95" s="37"/>
      <c r="G95" s="45">
        <v>0</v>
      </c>
      <c r="H95" s="82">
        <f t="shared" si="54"/>
        <v>0</v>
      </c>
      <c r="I95" s="44">
        <f t="shared" si="46"/>
        <v>0</v>
      </c>
      <c r="J95" s="37"/>
      <c r="K95" s="37"/>
      <c r="L95" s="45">
        <v>0</v>
      </c>
      <c r="M95" s="43">
        <f t="shared" si="47"/>
        <v>0</v>
      </c>
      <c r="N95" s="83">
        <f t="shared" si="48"/>
        <v>0</v>
      </c>
      <c r="O95" s="37"/>
      <c r="P95" s="37"/>
      <c r="Q95" s="45">
        <v>0</v>
      </c>
      <c r="R95" s="82">
        <f t="shared" si="49"/>
        <v>0</v>
      </c>
      <c r="S95" s="83">
        <f t="shared" si="50"/>
        <v>0</v>
      </c>
      <c r="T95" s="37"/>
      <c r="U95" s="37"/>
      <c r="V95" s="45">
        <v>0</v>
      </c>
      <c r="W95" s="82">
        <f t="shared" si="51"/>
        <v>0</v>
      </c>
      <c r="X95" s="83">
        <f t="shared" si="52"/>
        <v>0</v>
      </c>
      <c r="Y95" s="37"/>
      <c r="Z95" s="37"/>
      <c r="AA95" s="45">
        <v>0</v>
      </c>
      <c r="AB95" s="82">
        <f t="shared" si="53"/>
        <v>0</v>
      </c>
    </row>
    <row r="96" spans="1:28" ht="12.75">
      <c r="A96" s="36"/>
      <c r="B96" s="38">
        <v>3</v>
      </c>
      <c r="C96" s="37" t="s">
        <v>206</v>
      </c>
      <c r="D96" s="44">
        <f t="shared" si="44"/>
        <v>0</v>
      </c>
      <c r="E96" s="37"/>
      <c r="F96" s="37"/>
      <c r="G96" s="45">
        <v>0</v>
      </c>
      <c r="H96" s="82">
        <f t="shared" si="54"/>
        <v>0</v>
      </c>
      <c r="I96" s="44">
        <f t="shared" si="46"/>
        <v>0</v>
      </c>
      <c r="J96" s="37"/>
      <c r="K96" s="37"/>
      <c r="L96" s="45">
        <v>0</v>
      </c>
      <c r="M96" s="43">
        <f t="shared" si="47"/>
        <v>0</v>
      </c>
      <c r="N96" s="83">
        <f t="shared" si="48"/>
        <v>0</v>
      </c>
      <c r="O96" s="37"/>
      <c r="P96" s="37"/>
      <c r="Q96" s="45">
        <v>0</v>
      </c>
      <c r="R96" s="82">
        <f t="shared" si="49"/>
        <v>0</v>
      </c>
      <c r="S96" s="83">
        <f t="shared" si="50"/>
        <v>0</v>
      </c>
      <c r="T96" s="37"/>
      <c r="U96" s="37"/>
      <c r="V96" s="45">
        <v>0</v>
      </c>
      <c r="W96" s="82">
        <f t="shared" si="51"/>
        <v>0</v>
      </c>
      <c r="X96" s="83">
        <f t="shared" si="52"/>
        <v>0</v>
      </c>
      <c r="Y96" s="37"/>
      <c r="Z96" s="37"/>
      <c r="AA96" s="45">
        <v>0</v>
      </c>
      <c r="AB96" s="82">
        <f t="shared" si="53"/>
        <v>0</v>
      </c>
    </row>
    <row r="97" spans="1:28" ht="12.75">
      <c r="A97" s="36"/>
      <c r="B97" s="38">
        <v>3</v>
      </c>
      <c r="C97" s="37" t="s">
        <v>207</v>
      </c>
      <c r="D97" s="44">
        <f t="shared" si="44"/>
        <v>0</v>
      </c>
      <c r="E97" s="37"/>
      <c r="F97" s="37"/>
      <c r="G97" s="45">
        <v>0</v>
      </c>
      <c r="H97" s="82">
        <f t="shared" si="54"/>
        <v>0</v>
      </c>
      <c r="I97" s="44">
        <f t="shared" si="46"/>
        <v>0</v>
      </c>
      <c r="J97" s="37"/>
      <c r="K97" s="37"/>
      <c r="L97" s="45">
        <v>0</v>
      </c>
      <c r="M97" s="43">
        <f t="shared" si="47"/>
        <v>0</v>
      </c>
      <c r="N97" s="83">
        <f t="shared" si="48"/>
        <v>0</v>
      </c>
      <c r="O97" s="37"/>
      <c r="P97" s="37"/>
      <c r="Q97" s="45">
        <v>0</v>
      </c>
      <c r="R97" s="82">
        <f t="shared" si="49"/>
        <v>0</v>
      </c>
      <c r="S97" s="83">
        <f t="shared" si="50"/>
        <v>0</v>
      </c>
      <c r="T97" s="37"/>
      <c r="U97" s="37"/>
      <c r="V97" s="45">
        <v>0</v>
      </c>
      <c r="W97" s="82">
        <f t="shared" si="51"/>
        <v>0</v>
      </c>
      <c r="X97" s="83">
        <f t="shared" si="52"/>
        <v>0</v>
      </c>
      <c r="Y97" s="37"/>
      <c r="Z97" s="37"/>
      <c r="AA97" s="45">
        <v>0</v>
      </c>
      <c r="AB97" s="82">
        <f t="shared" si="53"/>
        <v>0</v>
      </c>
    </row>
    <row r="98" spans="1:28" ht="12.75">
      <c r="A98" s="36"/>
      <c r="B98" s="38">
        <v>3</v>
      </c>
      <c r="C98" s="44" t="s">
        <v>208</v>
      </c>
      <c r="D98" s="44">
        <f t="shared" si="44"/>
        <v>0</v>
      </c>
      <c r="E98" s="37"/>
      <c r="F98" s="37"/>
      <c r="G98" s="45">
        <v>0</v>
      </c>
      <c r="H98" s="82">
        <f t="shared" si="54"/>
        <v>0</v>
      </c>
      <c r="I98" s="44">
        <f t="shared" si="46"/>
        <v>0</v>
      </c>
      <c r="J98" s="37"/>
      <c r="K98" s="37"/>
      <c r="L98" s="45">
        <v>0</v>
      </c>
      <c r="M98" s="43">
        <f t="shared" si="47"/>
        <v>0</v>
      </c>
      <c r="N98" s="83">
        <f t="shared" si="48"/>
        <v>0</v>
      </c>
      <c r="O98" s="37"/>
      <c r="P98" s="37"/>
      <c r="Q98" s="45">
        <v>0</v>
      </c>
      <c r="R98" s="82">
        <f t="shared" si="49"/>
        <v>0</v>
      </c>
      <c r="S98" s="83">
        <f t="shared" si="50"/>
        <v>0</v>
      </c>
      <c r="T98" s="37"/>
      <c r="U98" s="37"/>
      <c r="V98" s="45">
        <v>0</v>
      </c>
      <c r="W98" s="82">
        <f t="shared" si="51"/>
        <v>0</v>
      </c>
      <c r="X98" s="83">
        <f t="shared" si="52"/>
        <v>0</v>
      </c>
      <c r="Y98" s="37"/>
      <c r="Z98" s="37"/>
      <c r="AA98" s="45">
        <v>0</v>
      </c>
      <c r="AB98" s="82">
        <f t="shared" si="53"/>
        <v>0</v>
      </c>
    </row>
    <row r="99" spans="1:28" ht="12.75">
      <c r="A99" s="36"/>
      <c r="B99" s="38">
        <v>4</v>
      </c>
      <c r="C99" s="37" t="s">
        <v>206</v>
      </c>
      <c r="D99" s="44">
        <f t="shared" si="44"/>
        <v>0</v>
      </c>
      <c r="E99" s="37"/>
      <c r="F99" s="37"/>
      <c r="G99" s="45">
        <v>0</v>
      </c>
      <c r="H99" s="82">
        <f t="shared" si="54"/>
        <v>0</v>
      </c>
      <c r="I99" s="44">
        <f t="shared" si="46"/>
        <v>0</v>
      </c>
      <c r="J99" s="37"/>
      <c r="K99" s="37"/>
      <c r="L99" s="45">
        <v>0</v>
      </c>
      <c r="M99" s="43">
        <f t="shared" si="47"/>
        <v>0</v>
      </c>
      <c r="N99" s="83">
        <f t="shared" si="48"/>
        <v>0</v>
      </c>
      <c r="O99" s="37"/>
      <c r="P99" s="37"/>
      <c r="Q99" s="45">
        <v>0</v>
      </c>
      <c r="R99" s="82">
        <f t="shared" si="49"/>
        <v>0</v>
      </c>
      <c r="S99" s="83">
        <f t="shared" si="50"/>
        <v>0</v>
      </c>
      <c r="T99" s="37"/>
      <c r="U99" s="37"/>
      <c r="V99" s="45">
        <v>0</v>
      </c>
      <c r="W99" s="82">
        <f t="shared" si="51"/>
        <v>0</v>
      </c>
      <c r="X99" s="83">
        <f t="shared" si="52"/>
        <v>0</v>
      </c>
      <c r="Y99" s="37"/>
      <c r="Z99" s="37"/>
      <c r="AA99" s="45">
        <v>0</v>
      </c>
      <c r="AB99" s="82">
        <f t="shared" si="53"/>
        <v>0</v>
      </c>
    </row>
    <row r="100" spans="1:28" ht="12.75">
      <c r="A100" s="36"/>
      <c r="B100" s="38">
        <v>4</v>
      </c>
      <c r="C100" s="37" t="s">
        <v>206</v>
      </c>
      <c r="D100" s="44">
        <f t="shared" si="44"/>
        <v>0</v>
      </c>
      <c r="E100" s="37"/>
      <c r="F100" s="37"/>
      <c r="G100" s="45">
        <v>0</v>
      </c>
      <c r="H100" s="82">
        <f t="shared" si="54"/>
        <v>0</v>
      </c>
      <c r="I100" s="44">
        <f t="shared" si="46"/>
        <v>0</v>
      </c>
      <c r="J100" s="37"/>
      <c r="K100" s="37"/>
      <c r="L100" s="45">
        <v>0</v>
      </c>
      <c r="M100" s="43">
        <f t="shared" si="47"/>
        <v>0</v>
      </c>
      <c r="N100" s="83">
        <f t="shared" si="48"/>
        <v>0</v>
      </c>
      <c r="O100" s="37"/>
      <c r="P100" s="37"/>
      <c r="Q100" s="45">
        <v>0</v>
      </c>
      <c r="R100" s="82">
        <f t="shared" si="49"/>
        <v>0</v>
      </c>
      <c r="S100" s="83">
        <f t="shared" si="50"/>
        <v>0</v>
      </c>
      <c r="T100" s="37"/>
      <c r="U100" s="37"/>
      <c r="V100" s="45">
        <v>0</v>
      </c>
      <c r="W100" s="82">
        <f t="shared" si="51"/>
        <v>0</v>
      </c>
      <c r="X100" s="83">
        <f t="shared" si="52"/>
        <v>0</v>
      </c>
      <c r="Y100" s="37"/>
      <c r="Z100" s="37"/>
      <c r="AA100" s="45">
        <v>0</v>
      </c>
      <c r="AB100" s="82">
        <f t="shared" si="53"/>
        <v>0</v>
      </c>
    </row>
    <row r="101" spans="1:28" ht="12.75">
      <c r="A101" s="36"/>
      <c r="B101" s="38">
        <v>4</v>
      </c>
      <c r="C101" s="37" t="s">
        <v>207</v>
      </c>
      <c r="D101" s="44">
        <f t="shared" si="44"/>
        <v>0</v>
      </c>
      <c r="E101" s="37"/>
      <c r="F101" s="37"/>
      <c r="G101" s="45">
        <v>0</v>
      </c>
      <c r="H101" s="82">
        <f t="shared" si="54"/>
        <v>0</v>
      </c>
      <c r="I101" s="44">
        <f t="shared" si="46"/>
        <v>0</v>
      </c>
      <c r="J101" s="37"/>
      <c r="K101" s="37"/>
      <c r="L101" s="45">
        <v>0</v>
      </c>
      <c r="M101" s="43">
        <f t="shared" si="47"/>
        <v>0</v>
      </c>
      <c r="N101" s="83">
        <f t="shared" si="48"/>
        <v>0</v>
      </c>
      <c r="O101" s="37"/>
      <c r="P101" s="37"/>
      <c r="Q101" s="45">
        <v>0</v>
      </c>
      <c r="R101" s="82">
        <f t="shared" si="49"/>
        <v>0</v>
      </c>
      <c r="S101" s="83">
        <f t="shared" si="50"/>
        <v>0</v>
      </c>
      <c r="T101" s="37"/>
      <c r="U101" s="37"/>
      <c r="V101" s="45">
        <v>0</v>
      </c>
      <c r="W101" s="82">
        <f t="shared" si="51"/>
        <v>0</v>
      </c>
      <c r="X101" s="83">
        <f t="shared" si="52"/>
        <v>0</v>
      </c>
      <c r="Y101" s="37"/>
      <c r="Z101" s="37"/>
      <c r="AA101" s="45">
        <v>0</v>
      </c>
      <c r="AB101" s="82">
        <f t="shared" si="53"/>
        <v>0</v>
      </c>
    </row>
    <row r="102" spans="1:28" ht="12.75">
      <c r="A102" s="36"/>
      <c r="B102" s="48">
        <v>4</v>
      </c>
      <c r="C102" s="44" t="s">
        <v>208</v>
      </c>
      <c r="D102" s="44">
        <f t="shared" si="44"/>
        <v>0</v>
      </c>
      <c r="E102" s="37"/>
      <c r="F102" s="37"/>
      <c r="G102" s="45">
        <v>0</v>
      </c>
      <c r="H102" s="82">
        <f t="shared" si="54"/>
        <v>0</v>
      </c>
      <c r="I102" s="44">
        <f t="shared" si="46"/>
        <v>0</v>
      </c>
      <c r="J102" s="37"/>
      <c r="K102" s="37"/>
      <c r="L102" s="45">
        <v>0</v>
      </c>
      <c r="M102" s="43">
        <f t="shared" si="47"/>
        <v>0</v>
      </c>
      <c r="N102" s="83">
        <f t="shared" si="48"/>
        <v>0</v>
      </c>
      <c r="O102" s="37"/>
      <c r="P102" s="37"/>
      <c r="Q102" s="45">
        <v>0</v>
      </c>
      <c r="R102" s="82">
        <f t="shared" si="49"/>
        <v>0</v>
      </c>
      <c r="S102" s="83">
        <f t="shared" si="50"/>
        <v>0</v>
      </c>
      <c r="T102" s="37"/>
      <c r="U102" s="37"/>
      <c r="V102" s="45">
        <v>0</v>
      </c>
      <c r="W102" s="82">
        <f t="shared" si="51"/>
        <v>0</v>
      </c>
      <c r="X102" s="83">
        <f t="shared" si="52"/>
        <v>0</v>
      </c>
      <c r="Y102" s="37"/>
      <c r="Z102" s="37"/>
      <c r="AA102" s="45">
        <v>0</v>
      </c>
      <c r="AB102" s="82">
        <f t="shared" si="53"/>
        <v>0</v>
      </c>
    </row>
    <row r="103" spans="1:28" ht="12.75">
      <c r="A103" s="36"/>
      <c r="B103" s="48">
        <v>5</v>
      </c>
      <c r="C103" s="37" t="s">
        <v>206</v>
      </c>
      <c r="D103" s="44">
        <f t="shared" si="44"/>
        <v>0</v>
      </c>
      <c r="E103" s="37"/>
      <c r="F103" s="37"/>
      <c r="G103" s="45">
        <v>0</v>
      </c>
      <c r="H103" s="82">
        <f t="shared" si="54"/>
        <v>0</v>
      </c>
      <c r="I103" s="44">
        <f t="shared" si="46"/>
        <v>0</v>
      </c>
      <c r="J103" s="37"/>
      <c r="K103" s="37"/>
      <c r="L103" s="45">
        <v>0</v>
      </c>
      <c r="M103" s="43">
        <f t="shared" si="47"/>
        <v>0</v>
      </c>
      <c r="N103" s="83">
        <f t="shared" si="48"/>
        <v>0</v>
      </c>
      <c r="O103" s="37"/>
      <c r="P103" s="37"/>
      <c r="Q103" s="45">
        <v>0</v>
      </c>
      <c r="R103" s="82">
        <f t="shared" si="49"/>
        <v>0</v>
      </c>
      <c r="S103" s="83">
        <f t="shared" si="50"/>
        <v>0</v>
      </c>
      <c r="T103" s="37"/>
      <c r="U103" s="37"/>
      <c r="V103" s="45">
        <v>0</v>
      </c>
      <c r="W103" s="82">
        <f t="shared" si="51"/>
        <v>0</v>
      </c>
      <c r="X103" s="83">
        <f t="shared" si="52"/>
        <v>0</v>
      </c>
      <c r="Y103" s="37"/>
      <c r="Z103" s="37"/>
      <c r="AA103" s="45">
        <v>0</v>
      </c>
      <c r="AB103" s="82">
        <f t="shared" si="53"/>
        <v>0</v>
      </c>
    </row>
    <row r="104" spans="1:28" ht="12.75">
      <c r="A104" s="36"/>
      <c r="B104" s="48">
        <v>5</v>
      </c>
      <c r="C104" s="37" t="s">
        <v>206</v>
      </c>
      <c r="D104" s="44">
        <f t="shared" si="44"/>
        <v>0</v>
      </c>
      <c r="E104" s="37"/>
      <c r="F104" s="37"/>
      <c r="G104" s="45">
        <v>0</v>
      </c>
      <c r="H104" s="82">
        <f t="shared" si="54"/>
        <v>0</v>
      </c>
      <c r="I104" s="44">
        <f t="shared" si="46"/>
        <v>0</v>
      </c>
      <c r="J104" s="37"/>
      <c r="K104" s="37"/>
      <c r="L104" s="45">
        <v>0</v>
      </c>
      <c r="M104" s="43">
        <f t="shared" si="47"/>
        <v>0</v>
      </c>
      <c r="N104" s="83">
        <f t="shared" si="48"/>
        <v>0</v>
      </c>
      <c r="O104" s="37"/>
      <c r="P104" s="37"/>
      <c r="Q104" s="45">
        <v>0</v>
      </c>
      <c r="R104" s="82">
        <f t="shared" si="49"/>
        <v>0</v>
      </c>
      <c r="S104" s="83">
        <f t="shared" si="50"/>
        <v>0</v>
      </c>
      <c r="T104" s="37"/>
      <c r="U104" s="37"/>
      <c r="V104" s="45">
        <v>0</v>
      </c>
      <c r="W104" s="82">
        <f t="shared" si="51"/>
        <v>0</v>
      </c>
      <c r="X104" s="83">
        <f t="shared" si="52"/>
        <v>0</v>
      </c>
      <c r="Y104" s="37"/>
      <c r="Z104" s="37"/>
      <c r="AA104" s="45">
        <v>0</v>
      </c>
      <c r="AB104" s="82">
        <f t="shared" si="53"/>
        <v>0</v>
      </c>
    </row>
    <row r="105" spans="1:28" ht="12.75">
      <c r="A105" s="36"/>
      <c r="B105" s="48">
        <v>5</v>
      </c>
      <c r="C105" s="37" t="s">
        <v>207</v>
      </c>
      <c r="D105" s="44">
        <f t="shared" si="44"/>
        <v>0</v>
      </c>
      <c r="E105" s="37"/>
      <c r="F105" s="37"/>
      <c r="G105" s="45">
        <v>0</v>
      </c>
      <c r="H105" s="82">
        <f t="shared" si="54"/>
        <v>0</v>
      </c>
      <c r="I105" s="44">
        <f t="shared" si="46"/>
        <v>0</v>
      </c>
      <c r="J105" s="37"/>
      <c r="K105" s="37"/>
      <c r="L105" s="45">
        <v>0</v>
      </c>
      <c r="M105" s="43">
        <f t="shared" si="47"/>
        <v>0</v>
      </c>
      <c r="N105" s="83">
        <f t="shared" si="48"/>
        <v>0</v>
      </c>
      <c r="O105" s="37"/>
      <c r="P105" s="37"/>
      <c r="Q105" s="45">
        <v>0</v>
      </c>
      <c r="R105" s="82">
        <f t="shared" si="49"/>
        <v>0</v>
      </c>
      <c r="S105" s="83">
        <f t="shared" si="50"/>
        <v>0</v>
      </c>
      <c r="T105" s="37"/>
      <c r="U105" s="37"/>
      <c r="V105" s="45">
        <v>0</v>
      </c>
      <c r="W105" s="82">
        <f t="shared" si="51"/>
        <v>0</v>
      </c>
      <c r="X105" s="83">
        <f t="shared" si="52"/>
        <v>0</v>
      </c>
      <c r="Y105" s="37"/>
      <c r="Z105" s="37"/>
      <c r="AA105" s="45">
        <v>0</v>
      </c>
      <c r="AB105" s="82">
        <f t="shared" si="53"/>
        <v>0</v>
      </c>
    </row>
    <row r="106" spans="1:28" ht="12.75">
      <c r="A106" s="36"/>
      <c r="B106" s="48">
        <v>5</v>
      </c>
      <c r="C106" s="44" t="s">
        <v>208</v>
      </c>
      <c r="D106" s="44">
        <f t="shared" si="44"/>
        <v>0</v>
      </c>
      <c r="E106" s="37"/>
      <c r="F106" s="37"/>
      <c r="G106" s="45">
        <v>0</v>
      </c>
      <c r="H106" s="82">
        <f t="shared" si="54"/>
        <v>0</v>
      </c>
      <c r="I106" s="44">
        <f t="shared" si="46"/>
        <v>0</v>
      </c>
      <c r="J106" s="37"/>
      <c r="K106" s="37"/>
      <c r="L106" s="45">
        <v>0</v>
      </c>
      <c r="M106" s="43">
        <f t="shared" si="47"/>
        <v>0</v>
      </c>
      <c r="N106" s="83">
        <f t="shared" si="48"/>
        <v>0</v>
      </c>
      <c r="O106" s="37"/>
      <c r="P106" s="37"/>
      <c r="Q106" s="45">
        <v>0</v>
      </c>
      <c r="R106" s="82">
        <f t="shared" si="49"/>
        <v>0</v>
      </c>
      <c r="S106" s="83">
        <f t="shared" si="50"/>
        <v>0</v>
      </c>
      <c r="T106" s="37"/>
      <c r="U106" s="37"/>
      <c r="V106" s="45">
        <v>0</v>
      </c>
      <c r="W106" s="82">
        <f t="shared" si="51"/>
        <v>0</v>
      </c>
      <c r="X106" s="83">
        <f t="shared" si="52"/>
        <v>0</v>
      </c>
      <c r="Y106" s="37"/>
      <c r="Z106" s="37"/>
      <c r="AA106" s="45">
        <v>0</v>
      </c>
      <c r="AB106" s="82">
        <f t="shared" si="53"/>
        <v>0</v>
      </c>
    </row>
    <row r="107" spans="1:28" ht="12.75">
      <c r="A107" s="36"/>
      <c r="B107" s="48">
        <v>6</v>
      </c>
      <c r="C107" s="37" t="s">
        <v>206</v>
      </c>
      <c r="D107" s="44">
        <f t="shared" si="44"/>
        <v>0</v>
      </c>
      <c r="E107" s="37"/>
      <c r="F107" s="37"/>
      <c r="G107" s="45">
        <v>0</v>
      </c>
      <c r="H107" s="82">
        <f t="shared" si="54"/>
        <v>0</v>
      </c>
      <c r="I107" s="44">
        <f t="shared" si="46"/>
        <v>0</v>
      </c>
      <c r="J107" s="37"/>
      <c r="K107" s="37"/>
      <c r="L107" s="45">
        <v>0</v>
      </c>
      <c r="M107" s="43">
        <f t="shared" si="47"/>
        <v>0</v>
      </c>
      <c r="N107" s="83">
        <f t="shared" si="48"/>
        <v>0</v>
      </c>
      <c r="O107" s="37"/>
      <c r="P107" s="37"/>
      <c r="Q107" s="45">
        <v>0</v>
      </c>
      <c r="R107" s="82">
        <f t="shared" si="49"/>
        <v>0</v>
      </c>
      <c r="S107" s="83">
        <f t="shared" si="50"/>
        <v>0</v>
      </c>
      <c r="T107" s="37"/>
      <c r="U107" s="37"/>
      <c r="V107" s="45">
        <v>0</v>
      </c>
      <c r="W107" s="82">
        <f t="shared" si="51"/>
        <v>0</v>
      </c>
      <c r="X107" s="83">
        <f t="shared" si="52"/>
        <v>0</v>
      </c>
      <c r="Y107" s="37"/>
      <c r="Z107" s="37"/>
      <c r="AA107" s="45">
        <v>0</v>
      </c>
      <c r="AB107" s="82">
        <f t="shared" si="53"/>
        <v>0</v>
      </c>
    </row>
    <row r="108" spans="1:28" ht="12.75">
      <c r="A108" s="36"/>
      <c r="B108" s="48">
        <v>6</v>
      </c>
      <c r="C108" s="37" t="s">
        <v>206</v>
      </c>
      <c r="D108" s="44">
        <f t="shared" si="44"/>
        <v>0</v>
      </c>
      <c r="E108" s="37"/>
      <c r="F108" s="37"/>
      <c r="G108" s="45">
        <v>0</v>
      </c>
      <c r="H108" s="82">
        <f t="shared" si="54"/>
        <v>0</v>
      </c>
      <c r="I108" s="44">
        <f t="shared" si="46"/>
        <v>0</v>
      </c>
      <c r="J108" s="37"/>
      <c r="K108" s="37"/>
      <c r="L108" s="45">
        <v>0</v>
      </c>
      <c r="M108" s="43">
        <f t="shared" si="47"/>
        <v>0</v>
      </c>
      <c r="N108" s="83">
        <f t="shared" si="48"/>
        <v>0</v>
      </c>
      <c r="O108" s="37"/>
      <c r="P108" s="37"/>
      <c r="Q108" s="45">
        <v>0</v>
      </c>
      <c r="R108" s="82">
        <f t="shared" si="49"/>
        <v>0</v>
      </c>
      <c r="S108" s="83">
        <f t="shared" si="50"/>
        <v>0</v>
      </c>
      <c r="T108" s="37"/>
      <c r="U108" s="37"/>
      <c r="V108" s="45">
        <v>0</v>
      </c>
      <c r="W108" s="82">
        <f t="shared" si="51"/>
        <v>0</v>
      </c>
      <c r="X108" s="83">
        <f t="shared" si="52"/>
        <v>0</v>
      </c>
      <c r="Y108" s="37"/>
      <c r="Z108" s="37"/>
      <c r="AA108" s="45">
        <v>0</v>
      </c>
      <c r="AB108" s="82">
        <f t="shared" si="53"/>
        <v>0</v>
      </c>
    </row>
    <row r="109" spans="1:28" ht="12.75">
      <c r="A109" s="36"/>
      <c r="B109" s="48">
        <v>6</v>
      </c>
      <c r="C109" s="37" t="s">
        <v>207</v>
      </c>
      <c r="D109" s="44">
        <f t="shared" si="44"/>
        <v>0</v>
      </c>
      <c r="E109" s="37"/>
      <c r="F109" s="37"/>
      <c r="G109" s="45">
        <v>0</v>
      </c>
      <c r="H109" s="82">
        <f t="shared" si="54"/>
        <v>0</v>
      </c>
      <c r="I109" s="44">
        <f t="shared" si="46"/>
        <v>0</v>
      </c>
      <c r="J109" s="37"/>
      <c r="K109" s="37"/>
      <c r="L109" s="45">
        <v>0</v>
      </c>
      <c r="M109" s="43">
        <f t="shared" si="47"/>
        <v>0</v>
      </c>
      <c r="N109" s="83">
        <f t="shared" si="48"/>
        <v>0</v>
      </c>
      <c r="O109" s="37"/>
      <c r="P109" s="37"/>
      <c r="Q109" s="45">
        <v>0</v>
      </c>
      <c r="R109" s="82">
        <f t="shared" si="49"/>
        <v>0</v>
      </c>
      <c r="S109" s="83">
        <f t="shared" si="50"/>
        <v>0</v>
      </c>
      <c r="T109" s="37"/>
      <c r="U109" s="37"/>
      <c r="V109" s="45">
        <v>0</v>
      </c>
      <c r="W109" s="82">
        <f t="shared" si="51"/>
        <v>0</v>
      </c>
      <c r="X109" s="83">
        <f t="shared" si="52"/>
        <v>0</v>
      </c>
      <c r="Y109" s="37"/>
      <c r="Z109" s="37"/>
      <c r="AA109" s="45">
        <v>0</v>
      </c>
      <c r="AB109" s="82">
        <f t="shared" si="53"/>
        <v>0</v>
      </c>
    </row>
    <row r="110" spans="1:28" ht="12.75">
      <c r="A110" s="36"/>
      <c r="B110" s="48">
        <v>6</v>
      </c>
      <c r="C110" s="44" t="s">
        <v>208</v>
      </c>
      <c r="D110" s="44">
        <f t="shared" si="44"/>
        <v>0</v>
      </c>
      <c r="E110" s="37"/>
      <c r="F110" s="37"/>
      <c r="G110" s="45">
        <v>0</v>
      </c>
      <c r="H110" s="82">
        <f t="shared" si="54"/>
        <v>0</v>
      </c>
      <c r="I110" s="61">
        <f t="shared" si="46"/>
        <v>0</v>
      </c>
      <c r="J110" s="37"/>
      <c r="K110" s="37"/>
      <c r="L110" s="45">
        <v>0</v>
      </c>
      <c r="M110" s="43">
        <f t="shared" si="47"/>
        <v>0</v>
      </c>
      <c r="N110" s="91">
        <f t="shared" si="48"/>
        <v>0</v>
      </c>
      <c r="O110" s="37"/>
      <c r="P110" s="37"/>
      <c r="Q110" s="45">
        <v>0</v>
      </c>
      <c r="R110" s="82">
        <f t="shared" si="49"/>
        <v>0</v>
      </c>
      <c r="S110" s="91">
        <f t="shared" si="50"/>
        <v>0</v>
      </c>
      <c r="T110" s="37"/>
      <c r="U110" s="37"/>
      <c r="V110" s="45">
        <v>0</v>
      </c>
      <c r="W110" s="82">
        <f t="shared" si="51"/>
        <v>0</v>
      </c>
      <c r="X110" s="91">
        <f t="shared" si="52"/>
        <v>0</v>
      </c>
      <c r="Y110" s="37"/>
      <c r="Z110" s="37"/>
      <c r="AA110" s="45">
        <v>0</v>
      </c>
      <c r="AB110" s="82">
        <f t="shared" si="53"/>
        <v>0</v>
      </c>
    </row>
    <row r="111" spans="1:28" ht="12.75">
      <c r="A111" s="36"/>
      <c r="B111" s="37"/>
      <c r="C111" s="44" t="s">
        <v>214</v>
      </c>
      <c r="D111" s="93">
        <f>SUM(D90:D110)</f>
        <v>0</v>
      </c>
      <c r="E111" s="37"/>
      <c r="F111" s="37"/>
      <c r="G111" s="42"/>
      <c r="H111" s="86">
        <f>SUM(H83:H110)</f>
        <v>0</v>
      </c>
      <c r="I111" s="49">
        <f>SUM(I90:I110)</f>
        <v>0</v>
      </c>
      <c r="J111" s="37"/>
      <c r="K111" s="37"/>
      <c r="L111" s="42"/>
      <c r="M111" s="47">
        <f>SUM(M83:M110)</f>
        <v>0</v>
      </c>
      <c r="N111" s="87">
        <f>SUM(N90:N110)</f>
        <v>0</v>
      </c>
      <c r="O111" s="37"/>
      <c r="P111" s="37"/>
      <c r="Q111" s="42"/>
      <c r="R111" s="86">
        <f>SUM(R83:R110)</f>
        <v>0</v>
      </c>
      <c r="S111" s="87">
        <f>SUM(S90:S110)</f>
        <v>0</v>
      </c>
      <c r="T111" s="37"/>
      <c r="U111" s="37"/>
      <c r="V111" s="42"/>
      <c r="W111" s="86">
        <f>SUM(W83:W110)</f>
        <v>0</v>
      </c>
      <c r="X111" s="87">
        <f>SUM(X90:X110)</f>
        <v>0</v>
      </c>
      <c r="Y111" s="37"/>
      <c r="Z111" s="37"/>
      <c r="AA111" s="42"/>
      <c r="AB111" s="86">
        <f>SUM(AB83:AB110)</f>
        <v>0</v>
      </c>
    </row>
    <row r="112" spans="1:28" ht="12.75">
      <c r="A112" s="36"/>
      <c r="B112" s="37" t="s">
        <v>209</v>
      </c>
      <c r="C112" s="37"/>
      <c r="D112" s="36"/>
      <c r="E112" s="37"/>
      <c r="F112" s="37"/>
      <c r="G112" s="42"/>
      <c r="H112" s="82"/>
      <c r="I112" s="37"/>
      <c r="J112" s="37"/>
      <c r="K112" s="37"/>
      <c r="L112" s="42"/>
      <c r="M112" s="43"/>
      <c r="N112" s="36"/>
      <c r="O112" s="37"/>
      <c r="P112" s="37"/>
      <c r="Q112" s="42"/>
      <c r="R112" s="82"/>
      <c r="S112" s="36"/>
      <c r="T112" s="37"/>
      <c r="U112" s="37"/>
      <c r="V112" s="42"/>
      <c r="W112" s="82"/>
      <c r="X112" s="36"/>
      <c r="Y112" s="37"/>
      <c r="Z112" s="37"/>
      <c r="AA112" s="42"/>
      <c r="AB112" s="82"/>
    </row>
    <row r="113" spans="1:28" ht="12.75">
      <c r="A113" s="36"/>
      <c r="B113" s="37" t="s">
        <v>210</v>
      </c>
      <c r="C113" s="37" t="s">
        <v>206</v>
      </c>
      <c r="D113" s="36">
        <f>D57</f>
        <v>0</v>
      </c>
      <c r="E113" s="37"/>
      <c r="F113" s="37"/>
      <c r="G113" s="45">
        <v>0</v>
      </c>
      <c r="H113" s="82">
        <f aca="true" t="shared" si="55" ref="H113:H119">G113*D113</f>
        <v>0</v>
      </c>
      <c r="I113" s="37">
        <f>I57</f>
        <v>0</v>
      </c>
      <c r="J113" s="37"/>
      <c r="K113" s="37"/>
      <c r="L113" s="45">
        <v>0</v>
      </c>
      <c r="M113" s="43">
        <f aca="true" t="shared" si="56" ref="M113:M119">L113*I113</f>
        <v>0</v>
      </c>
      <c r="N113" s="36">
        <f aca="true" t="shared" si="57" ref="N113:N118">N57</f>
        <v>0</v>
      </c>
      <c r="O113" s="37"/>
      <c r="P113" s="37"/>
      <c r="Q113" s="45">
        <v>0</v>
      </c>
      <c r="R113" s="82">
        <f aca="true" t="shared" si="58" ref="R113:R119">Q113*N113</f>
        <v>0</v>
      </c>
      <c r="S113" s="36">
        <f>S57</f>
        <v>0</v>
      </c>
      <c r="T113" s="37"/>
      <c r="U113" s="37"/>
      <c r="V113" s="45">
        <v>0</v>
      </c>
      <c r="W113" s="82">
        <f aca="true" t="shared" si="59" ref="W113:W119">V113*S113</f>
        <v>0</v>
      </c>
      <c r="X113" s="36">
        <f>X57</f>
        <v>0</v>
      </c>
      <c r="Y113" s="37"/>
      <c r="Z113" s="37"/>
      <c r="AA113" s="45">
        <v>0</v>
      </c>
      <c r="AB113" s="82">
        <f aca="true" t="shared" si="60" ref="AB113:AB119">AA113*X113</f>
        <v>0</v>
      </c>
    </row>
    <row r="114" spans="1:28" ht="12.75">
      <c r="A114" s="36"/>
      <c r="B114" s="37" t="s">
        <v>211</v>
      </c>
      <c r="C114" s="37" t="s">
        <v>206</v>
      </c>
      <c r="D114" s="36">
        <f aca="true" t="shared" si="61" ref="D114:D119">D58</f>
        <v>0</v>
      </c>
      <c r="E114" s="37"/>
      <c r="F114" s="37"/>
      <c r="G114" s="45">
        <v>0</v>
      </c>
      <c r="H114" s="82">
        <f t="shared" si="55"/>
        <v>0</v>
      </c>
      <c r="I114" s="37">
        <f aca="true" t="shared" si="62" ref="I114:I119">I58</f>
        <v>0</v>
      </c>
      <c r="J114" s="37"/>
      <c r="K114" s="37"/>
      <c r="L114" s="45">
        <v>0</v>
      </c>
      <c r="M114" s="43">
        <f t="shared" si="56"/>
        <v>0</v>
      </c>
      <c r="N114" s="36">
        <f t="shared" si="57"/>
        <v>0</v>
      </c>
      <c r="O114" s="37"/>
      <c r="P114" s="37"/>
      <c r="Q114" s="45">
        <v>0</v>
      </c>
      <c r="R114" s="82">
        <f t="shared" si="58"/>
        <v>0</v>
      </c>
      <c r="S114" s="36">
        <f aca="true" t="shared" si="63" ref="S114:S119">S58</f>
        <v>0</v>
      </c>
      <c r="T114" s="37"/>
      <c r="U114" s="37"/>
      <c r="V114" s="45">
        <v>0</v>
      </c>
      <c r="W114" s="82">
        <f t="shared" si="59"/>
        <v>0</v>
      </c>
      <c r="X114" s="36">
        <f aca="true" t="shared" si="64" ref="X114:X119">X58</f>
        <v>0</v>
      </c>
      <c r="Y114" s="37"/>
      <c r="Z114" s="37"/>
      <c r="AA114" s="45">
        <v>0</v>
      </c>
      <c r="AB114" s="82">
        <f t="shared" si="60"/>
        <v>0</v>
      </c>
    </row>
    <row r="115" spans="1:28" ht="12.75">
      <c r="A115" s="36"/>
      <c r="B115" s="37" t="s">
        <v>212</v>
      </c>
      <c r="C115" s="37" t="s">
        <v>206</v>
      </c>
      <c r="D115" s="36">
        <f t="shared" si="61"/>
        <v>0</v>
      </c>
      <c r="E115" s="37"/>
      <c r="F115" s="37"/>
      <c r="G115" s="45">
        <v>0</v>
      </c>
      <c r="H115" s="82">
        <f t="shared" si="55"/>
        <v>0</v>
      </c>
      <c r="I115" s="37">
        <f t="shared" si="62"/>
        <v>0</v>
      </c>
      <c r="J115" s="37"/>
      <c r="K115" s="37"/>
      <c r="L115" s="45">
        <v>0</v>
      </c>
      <c r="M115" s="43">
        <f t="shared" si="56"/>
        <v>0</v>
      </c>
      <c r="N115" s="36">
        <f t="shared" si="57"/>
        <v>0</v>
      </c>
      <c r="O115" s="37"/>
      <c r="P115" s="37"/>
      <c r="Q115" s="45">
        <v>0</v>
      </c>
      <c r="R115" s="82">
        <f t="shared" si="58"/>
        <v>0</v>
      </c>
      <c r="S115" s="36">
        <f t="shared" si="63"/>
        <v>0</v>
      </c>
      <c r="T115" s="37"/>
      <c r="U115" s="37"/>
      <c r="V115" s="45">
        <v>0</v>
      </c>
      <c r="W115" s="82">
        <f t="shared" si="59"/>
        <v>0</v>
      </c>
      <c r="X115" s="36">
        <f t="shared" si="64"/>
        <v>0</v>
      </c>
      <c r="Y115" s="37"/>
      <c r="Z115" s="37"/>
      <c r="AA115" s="45">
        <v>0</v>
      </c>
      <c r="AB115" s="82">
        <f t="shared" si="60"/>
        <v>0</v>
      </c>
    </row>
    <row r="116" spans="1:28" ht="12.75">
      <c r="A116" s="36"/>
      <c r="B116" s="44" t="s">
        <v>235</v>
      </c>
      <c r="C116" s="37" t="s">
        <v>206</v>
      </c>
      <c r="D116" s="36">
        <f t="shared" si="61"/>
        <v>0</v>
      </c>
      <c r="E116" s="37"/>
      <c r="F116" s="37"/>
      <c r="G116" s="45">
        <v>0</v>
      </c>
      <c r="H116" s="82">
        <f t="shared" si="55"/>
        <v>0</v>
      </c>
      <c r="I116" s="37">
        <f t="shared" si="62"/>
        <v>0</v>
      </c>
      <c r="J116" s="37"/>
      <c r="K116" s="37"/>
      <c r="L116" s="45">
        <v>0</v>
      </c>
      <c r="M116" s="43">
        <f t="shared" si="56"/>
        <v>0</v>
      </c>
      <c r="N116" s="36">
        <f t="shared" si="57"/>
        <v>0</v>
      </c>
      <c r="O116" s="37"/>
      <c r="P116" s="37"/>
      <c r="Q116" s="45">
        <v>0</v>
      </c>
      <c r="R116" s="82">
        <f t="shared" si="58"/>
        <v>0</v>
      </c>
      <c r="S116" s="36">
        <f t="shared" si="63"/>
        <v>0</v>
      </c>
      <c r="T116" s="37"/>
      <c r="U116" s="37"/>
      <c r="V116" s="45">
        <v>0</v>
      </c>
      <c r="W116" s="82">
        <f t="shared" si="59"/>
        <v>0</v>
      </c>
      <c r="X116" s="36">
        <f t="shared" si="64"/>
        <v>0</v>
      </c>
      <c r="Y116" s="37"/>
      <c r="Z116" s="37"/>
      <c r="AA116" s="45">
        <v>0</v>
      </c>
      <c r="AB116" s="82">
        <f t="shared" si="60"/>
        <v>0</v>
      </c>
    </row>
    <row r="117" spans="1:28" ht="12.75">
      <c r="A117" s="36"/>
      <c r="B117" s="44" t="s">
        <v>223</v>
      </c>
      <c r="C117" s="44" t="s">
        <v>207</v>
      </c>
      <c r="D117" s="36">
        <f t="shared" si="61"/>
        <v>0</v>
      </c>
      <c r="E117" s="37"/>
      <c r="F117" s="37"/>
      <c r="G117" s="45">
        <v>0</v>
      </c>
      <c r="H117" s="82">
        <f>G117*D117</f>
        <v>0</v>
      </c>
      <c r="I117" s="37">
        <f t="shared" si="62"/>
        <v>0</v>
      </c>
      <c r="J117" s="37"/>
      <c r="K117" s="37"/>
      <c r="L117" s="45">
        <v>0</v>
      </c>
      <c r="M117" s="43">
        <f>L117*I117</f>
        <v>0</v>
      </c>
      <c r="N117" s="36">
        <f t="shared" si="57"/>
        <v>0</v>
      </c>
      <c r="O117" s="37"/>
      <c r="P117" s="37"/>
      <c r="Q117" s="45">
        <v>0</v>
      </c>
      <c r="R117" s="82">
        <f>Q117*N117</f>
        <v>0</v>
      </c>
      <c r="S117" s="36">
        <f t="shared" si="63"/>
        <v>0</v>
      </c>
      <c r="T117" s="37"/>
      <c r="U117" s="37"/>
      <c r="V117" s="45">
        <v>0</v>
      </c>
      <c r="W117" s="82">
        <f>V117*S117</f>
        <v>0</v>
      </c>
      <c r="X117" s="36">
        <f t="shared" si="64"/>
        <v>0</v>
      </c>
      <c r="Y117" s="37"/>
      <c r="Z117" s="37"/>
      <c r="AA117" s="45">
        <v>0</v>
      </c>
      <c r="AB117" s="82">
        <f>AA117*X117</f>
        <v>0</v>
      </c>
    </row>
    <row r="118" spans="1:28" ht="12.75">
      <c r="A118" s="36"/>
      <c r="B118" s="44" t="s">
        <v>223</v>
      </c>
      <c r="C118" s="44" t="s">
        <v>207</v>
      </c>
      <c r="D118" s="36">
        <f t="shared" si="61"/>
        <v>0</v>
      </c>
      <c r="E118" s="37"/>
      <c r="F118" s="37"/>
      <c r="G118" s="45">
        <v>0</v>
      </c>
      <c r="H118" s="82">
        <f t="shared" si="55"/>
        <v>0</v>
      </c>
      <c r="I118" s="37">
        <f t="shared" si="62"/>
        <v>0</v>
      </c>
      <c r="J118" s="37"/>
      <c r="K118" s="37"/>
      <c r="L118" s="45">
        <v>0</v>
      </c>
      <c r="M118" s="43">
        <f t="shared" si="56"/>
        <v>0</v>
      </c>
      <c r="N118" s="36">
        <f t="shared" si="57"/>
        <v>0</v>
      </c>
      <c r="O118" s="37"/>
      <c r="P118" s="37"/>
      <c r="Q118" s="45">
        <v>0</v>
      </c>
      <c r="R118" s="82">
        <f t="shared" si="58"/>
        <v>0</v>
      </c>
      <c r="S118" s="36">
        <f t="shared" si="63"/>
        <v>0</v>
      </c>
      <c r="T118" s="37"/>
      <c r="U118" s="37"/>
      <c r="V118" s="45">
        <v>0</v>
      </c>
      <c r="W118" s="82">
        <f t="shared" si="59"/>
        <v>0</v>
      </c>
      <c r="X118" s="36">
        <f t="shared" si="64"/>
        <v>0</v>
      </c>
      <c r="Y118" s="37"/>
      <c r="Z118" s="37"/>
      <c r="AA118" s="45">
        <v>0</v>
      </c>
      <c r="AB118" s="82">
        <f t="shared" si="60"/>
        <v>0</v>
      </c>
    </row>
    <row r="119" spans="1:28" ht="12.75">
      <c r="A119" s="36"/>
      <c r="B119" s="44" t="s">
        <v>223</v>
      </c>
      <c r="C119" s="44" t="s">
        <v>208</v>
      </c>
      <c r="D119" s="36">
        <f t="shared" si="61"/>
        <v>0</v>
      </c>
      <c r="E119" s="37"/>
      <c r="F119" s="37"/>
      <c r="G119" s="45">
        <v>0</v>
      </c>
      <c r="H119" s="82">
        <f t="shared" si="55"/>
        <v>0</v>
      </c>
      <c r="I119" s="37">
        <f t="shared" si="62"/>
        <v>0</v>
      </c>
      <c r="J119" s="37"/>
      <c r="K119" s="37"/>
      <c r="L119" s="45">
        <v>0</v>
      </c>
      <c r="M119" s="43">
        <f t="shared" si="56"/>
        <v>0</v>
      </c>
      <c r="N119" s="36">
        <v>1</v>
      </c>
      <c r="O119" s="37"/>
      <c r="P119" s="37"/>
      <c r="Q119" s="45">
        <v>0</v>
      </c>
      <c r="R119" s="82">
        <f t="shared" si="58"/>
        <v>0</v>
      </c>
      <c r="S119" s="36">
        <f t="shared" si="63"/>
        <v>0</v>
      </c>
      <c r="T119" s="37"/>
      <c r="U119" s="37"/>
      <c r="V119" s="45">
        <v>0</v>
      </c>
      <c r="W119" s="82">
        <f t="shared" si="59"/>
        <v>0</v>
      </c>
      <c r="X119" s="36">
        <f t="shared" si="64"/>
        <v>0</v>
      </c>
      <c r="Y119" s="37"/>
      <c r="Z119" s="37"/>
      <c r="AA119" s="45">
        <v>0</v>
      </c>
      <c r="AB119" s="82">
        <f t="shared" si="60"/>
        <v>0</v>
      </c>
    </row>
    <row r="120" spans="1:28" ht="12.75">
      <c r="A120" s="36"/>
      <c r="B120" s="44"/>
      <c r="C120" s="44" t="s">
        <v>213</v>
      </c>
      <c r="D120" s="92">
        <f>SUM(D113:D119)</f>
        <v>0</v>
      </c>
      <c r="E120" s="44"/>
      <c r="F120" s="44"/>
      <c r="G120" s="42"/>
      <c r="H120" s="86">
        <f>SUM(H113:H119)</f>
        <v>0</v>
      </c>
      <c r="I120" s="56">
        <f>SUM(I113:I119)</f>
        <v>0</v>
      </c>
      <c r="J120" s="44"/>
      <c r="K120" s="44"/>
      <c r="L120" s="42"/>
      <c r="M120" s="47">
        <f>SUM(M113:M119)</f>
        <v>0</v>
      </c>
      <c r="N120" s="92">
        <f>SUM(N113:N119)</f>
        <v>1</v>
      </c>
      <c r="O120" s="44"/>
      <c r="P120" s="44"/>
      <c r="Q120" s="42"/>
      <c r="R120" s="86">
        <f>SUM(R113:R119)</f>
        <v>0</v>
      </c>
      <c r="S120" s="92">
        <f>SUM(S113:S119)</f>
        <v>0</v>
      </c>
      <c r="T120" s="44"/>
      <c r="U120" s="44"/>
      <c r="V120" s="42"/>
      <c r="W120" s="86">
        <f>SUM(W113:W119)</f>
        <v>0</v>
      </c>
      <c r="X120" s="92">
        <f>SUM(X113:X119)</f>
        <v>0</v>
      </c>
      <c r="Y120" s="44"/>
      <c r="Z120" s="44"/>
      <c r="AA120" s="42"/>
      <c r="AB120" s="86">
        <f>SUM(AB113:AB119)</f>
        <v>0</v>
      </c>
    </row>
    <row r="121" spans="1:28" ht="12.75">
      <c r="A121" s="36"/>
      <c r="B121" s="37"/>
      <c r="C121" s="44" t="s">
        <v>214</v>
      </c>
      <c r="D121" s="92">
        <f>D111+D120</f>
        <v>0</v>
      </c>
      <c r="E121" s="44"/>
      <c r="F121" s="44"/>
      <c r="G121" s="42"/>
      <c r="H121" s="86">
        <f>H111+H120</f>
        <v>0</v>
      </c>
      <c r="I121" s="56">
        <f>I111+I120</f>
        <v>0</v>
      </c>
      <c r="J121" s="44"/>
      <c r="K121" s="44"/>
      <c r="L121" s="42"/>
      <c r="M121" s="47">
        <f>M111+M120</f>
        <v>0</v>
      </c>
      <c r="N121" s="92">
        <f>N111+N120</f>
        <v>1</v>
      </c>
      <c r="O121" s="44"/>
      <c r="P121" s="44"/>
      <c r="Q121" s="42"/>
      <c r="R121" s="86">
        <f>R111+R120</f>
        <v>0</v>
      </c>
      <c r="S121" s="92">
        <f>S111+S120</f>
        <v>0</v>
      </c>
      <c r="T121" s="44"/>
      <c r="U121" s="44"/>
      <c r="V121" s="42"/>
      <c r="W121" s="86">
        <f>W111+W120</f>
        <v>0</v>
      </c>
      <c r="X121" s="92">
        <f>X111+X120</f>
        <v>0</v>
      </c>
      <c r="Y121" s="44"/>
      <c r="Z121" s="44"/>
      <c r="AA121" s="42"/>
      <c r="AB121" s="86">
        <f>AB111+AB120</f>
        <v>0</v>
      </c>
    </row>
    <row r="122" spans="1:28" ht="13.5" thickBot="1">
      <c r="A122" s="36"/>
      <c r="B122" s="52" t="s">
        <v>218</v>
      </c>
      <c r="C122" s="37"/>
      <c r="D122" s="89">
        <f>D79+D121</f>
        <v>0</v>
      </c>
      <c r="E122" s="59"/>
      <c r="F122" s="59"/>
      <c r="G122" s="45"/>
      <c r="H122" s="90">
        <f>H79+H121</f>
        <v>0</v>
      </c>
      <c r="I122" s="53">
        <f>I79+I121</f>
        <v>0</v>
      </c>
      <c r="J122" s="59"/>
      <c r="K122" s="59"/>
      <c r="L122" s="45"/>
      <c r="M122" s="55">
        <f>M79+M121</f>
        <v>0</v>
      </c>
      <c r="N122" s="89">
        <f>N79+N121</f>
        <v>1</v>
      </c>
      <c r="O122" s="59"/>
      <c r="P122" s="59"/>
      <c r="Q122" s="45"/>
      <c r="R122" s="90">
        <f>R79+R121</f>
        <v>0</v>
      </c>
      <c r="S122" s="89">
        <f>S79+S121</f>
        <v>0</v>
      </c>
      <c r="T122" s="59"/>
      <c r="U122" s="59"/>
      <c r="V122" s="45"/>
      <c r="W122" s="90">
        <f>W79+W121</f>
        <v>0</v>
      </c>
      <c r="X122" s="89">
        <f>X79+X121</f>
        <v>0</v>
      </c>
      <c r="Y122" s="59"/>
      <c r="Z122" s="59"/>
      <c r="AA122" s="45"/>
      <c r="AB122" s="90">
        <f>AB79+AB121</f>
        <v>0</v>
      </c>
    </row>
    <row r="123" spans="1:28" ht="13.5" thickTop="1">
      <c r="A123" s="36"/>
      <c r="B123" s="37"/>
      <c r="C123" s="37"/>
      <c r="D123" s="36"/>
      <c r="E123" s="37"/>
      <c r="F123" s="37"/>
      <c r="G123" s="42"/>
      <c r="H123" s="82"/>
      <c r="I123" s="37"/>
      <c r="J123" s="37"/>
      <c r="K123" s="37"/>
      <c r="L123" s="42"/>
      <c r="M123" s="43"/>
      <c r="N123" s="36"/>
      <c r="O123" s="37"/>
      <c r="P123" s="37"/>
      <c r="Q123" s="42"/>
      <c r="R123" s="82"/>
      <c r="S123" s="36"/>
      <c r="T123" s="37"/>
      <c r="U123" s="37"/>
      <c r="V123" s="42"/>
      <c r="W123" s="82"/>
      <c r="X123" s="36"/>
      <c r="Y123" s="37"/>
      <c r="Z123" s="37"/>
      <c r="AA123" s="42"/>
      <c r="AB123" s="82"/>
    </row>
    <row r="124" spans="1:28" ht="12.75">
      <c r="A124" s="37"/>
      <c r="B124" s="37"/>
      <c r="C124" s="37"/>
      <c r="D124" s="36"/>
      <c r="E124" s="37"/>
      <c r="F124" s="37"/>
      <c r="G124" s="37"/>
      <c r="H124" s="81"/>
      <c r="I124" s="37"/>
      <c r="J124" s="37"/>
      <c r="K124" s="37"/>
      <c r="L124" s="37"/>
      <c r="M124" s="37"/>
      <c r="N124" s="36"/>
      <c r="O124" s="37"/>
      <c r="P124" s="37"/>
      <c r="Q124" s="37"/>
      <c r="R124" s="81"/>
      <c r="S124" s="36"/>
      <c r="T124" s="37"/>
      <c r="U124" s="37"/>
      <c r="V124" s="37"/>
      <c r="W124" s="81"/>
      <c r="X124" s="36"/>
      <c r="Y124" s="37"/>
      <c r="Z124" s="37"/>
      <c r="AA124" s="37"/>
      <c r="AB124" s="81"/>
    </row>
    <row r="125" spans="1:28" ht="13.5" thickBot="1">
      <c r="A125" s="52" t="s">
        <v>219</v>
      </c>
      <c r="B125" s="37"/>
      <c r="C125" s="37"/>
      <c r="D125" s="93"/>
      <c r="E125" s="94"/>
      <c r="F125" s="94"/>
      <c r="G125" s="94"/>
      <c r="H125" s="95">
        <f>H68+H122</f>
        <v>0</v>
      </c>
      <c r="I125" s="37"/>
      <c r="J125" s="37"/>
      <c r="K125" s="37"/>
      <c r="L125" s="37"/>
      <c r="M125" s="57">
        <f>M68+M122</f>
        <v>0</v>
      </c>
      <c r="N125" s="36"/>
      <c r="O125" s="37"/>
      <c r="P125" s="37"/>
      <c r="Q125" s="37"/>
      <c r="R125" s="96">
        <f>R68+R122</f>
        <v>0</v>
      </c>
      <c r="S125" s="36"/>
      <c r="T125" s="37"/>
      <c r="U125" s="37"/>
      <c r="V125" s="37"/>
      <c r="W125" s="96">
        <f>W68+W122</f>
        <v>0</v>
      </c>
      <c r="X125" s="36"/>
      <c r="Y125" s="37"/>
      <c r="Z125" s="37"/>
      <c r="AA125" s="37"/>
      <c r="AB125" s="96">
        <f>AB68+AB122</f>
        <v>0</v>
      </c>
    </row>
    <row r="126" spans="14:28" ht="13.5" thickTop="1">
      <c r="N126" s="93"/>
      <c r="O126" s="94"/>
      <c r="P126" s="94"/>
      <c r="Q126" s="94"/>
      <c r="R126" s="97"/>
      <c r="S126" s="93"/>
      <c r="T126" s="94"/>
      <c r="U126" s="94"/>
      <c r="V126" s="94"/>
      <c r="W126" s="97"/>
      <c r="X126" s="93"/>
      <c r="Y126" s="94"/>
      <c r="Z126" s="94"/>
      <c r="AA126" s="94"/>
      <c r="AB126" s="97"/>
    </row>
    <row r="127" spans="1:8" ht="0.75" customHeight="1">
      <c r="A127" s="34" t="s">
        <v>220</v>
      </c>
      <c r="B127" s="35"/>
      <c r="C127" s="35"/>
      <c r="D127" s="35"/>
      <c r="E127" s="35"/>
      <c r="F127" s="35"/>
      <c r="G127" s="35"/>
      <c r="H127" s="35"/>
    </row>
  </sheetData>
  <sheetProtection/>
  <mergeCells count="13">
    <mergeCell ref="D7:H7"/>
    <mergeCell ref="D8:H8"/>
    <mergeCell ref="A5:H5"/>
    <mergeCell ref="A1:H1"/>
    <mergeCell ref="A4:H4"/>
    <mergeCell ref="I7:M7"/>
    <mergeCell ref="I8:M8"/>
    <mergeCell ref="N7:R7"/>
    <mergeCell ref="N8:R8"/>
    <mergeCell ref="S7:W7"/>
    <mergeCell ref="S8:W8"/>
    <mergeCell ref="X7:AB7"/>
    <mergeCell ref="X8:AB8"/>
  </mergeCells>
  <printOptions gridLines="1" horizontalCentered="1"/>
  <pageMargins left="0.25" right="0.25" top="1.25" bottom="0.75" header="0.5" footer="0.5"/>
  <pageSetup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13" customWidth="1"/>
    <col min="2" max="2" width="41.7109375" style="0" customWidth="1"/>
    <col min="3" max="3" width="17.28125" style="0" customWidth="1"/>
    <col min="4" max="4" width="10.57421875" style="0" customWidth="1"/>
    <col min="5" max="5" width="8.421875" style="0" customWidth="1"/>
    <col min="6" max="6" width="10.7109375" style="0" bestFit="1" customWidth="1"/>
    <col min="7" max="7" width="10.140625" style="0" customWidth="1"/>
    <col min="8" max="8" width="13.28125" style="0" customWidth="1"/>
    <col min="9" max="9" width="12.421875" style="0" customWidth="1"/>
  </cols>
  <sheetData>
    <row r="1" spans="1:11" s="69" customFormat="1" ht="4.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8"/>
    </row>
    <row r="2" spans="1:10" ht="12.75">
      <c r="A2" s="17"/>
      <c r="B2" s="18" t="s">
        <v>156</v>
      </c>
      <c r="C2" s="19"/>
      <c r="D2" s="19"/>
      <c r="E2" s="19"/>
      <c r="F2" s="19"/>
      <c r="G2" s="19"/>
      <c r="H2" s="19"/>
      <c r="I2" s="19"/>
      <c r="J2" s="19"/>
    </row>
    <row r="3" spans="1:10" ht="12.75">
      <c r="A3" s="17"/>
      <c r="B3" s="19" t="s">
        <v>7</v>
      </c>
      <c r="C3" s="23">
        <v>0</v>
      </c>
      <c r="D3" s="19"/>
      <c r="E3" s="19"/>
      <c r="F3" s="19"/>
      <c r="G3" s="19"/>
      <c r="H3" s="19"/>
      <c r="I3" s="19"/>
      <c r="J3" s="19"/>
    </row>
    <row r="4" spans="1:10" ht="12.75">
      <c r="A4" s="17"/>
      <c r="B4" s="19" t="s">
        <v>309</v>
      </c>
      <c r="C4" s="9">
        <f>'5 year Student and Salaries'!F52</f>
        <v>0</v>
      </c>
      <c r="D4" s="19" t="s">
        <v>266</v>
      </c>
      <c r="E4" s="19"/>
      <c r="F4" s="19"/>
      <c r="G4" s="19"/>
      <c r="H4" s="19"/>
      <c r="I4" s="19"/>
      <c r="J4" s="19"/>
    </row>
    <row r="5" spans="1:10" ht="12.75">
      <c r="A5" s="17"/>
      <c r="B5" s="19" t="s">
        <v>16</v>
      </c>
      <c r="C5" s="9">
        <f>'5 year Student and Salaries'!F51</f>
        <v>0</v>
      </c>
      <c r="D5" s="19" t="s">
        <v>267</v>
      </c>
      <c r="E5" s="19"/>
      <c r="F5" s="19"/>
      <c r="G5" s="19"/>
      <c r="H5" s="19"/>
      <c r="I5" s="19"/>
      <c r="J5" s="19"/>
    </row>
    <row r="6" spans="1:10" ht="12.75">
      <c r="A6" s="17"/>
      <c r="B6" s="19" t="s">
        <v>21</v>
      </c>
      <c r="C6" s="9">
        <v>0</v>
      </c>
      <c r="D6" s="19" t="s">
        <v>308</v>
      </c>
      <c r="E6" s="19"/>
      <c r="F6" s="19"/>
      <c r="G6" s="19"/>
      <c r="H6" s="19"/>
      <c r="I6" s="19"/>
      <c r="J6" s="19"/>
    </row>
    <row r="7" spans="1:10" ht="12.75">
      <c r="A7" s="17"/>
      <c r="B7" s="19" t="s">
        <v>22</v>
      </c>
      <c r="C7" s="9">
        <f>C3+C4+C5</f>
        <v>0</v>
      </c>
      <c r="D7" s="19"/>
      <c r="E7" s="19"/>
      <c r="F7" s="19"/>
      <c r="G7" s="19"/>
      <c r="H7" s="19"/>
      <c r="I7" s="19"/>
      <c r="J7" s="19"/>
    </row>
    <row r="8" spans="1:10" ht="12.75">
      <c r="A8" s="17"/>
      <c r="B8" s="19" t="s">
        <v>15</v>
      </c>
      <c r="C8" s="9">
        <f>(0.5*C3)+C4+(0.5*C5)</f>
        <v>0</v>
      </c>
      <c r="D8" s="19"/>
      <c r="E8" s="19"/>
      <c r="F8" s="19"/>
      <c r="G8" s="19"/>
      <c r="H8" s="19"/>
      <c r="I8" s="19"/>
      <c r="J8" s="19"/>
    </row>
    <row r="9" spans="1:10" ht="12.75">
      <c r="A9" s="17"/>
      <c r="B9" s="19" t="s">
        <v>1</v>
      </c>
      <c r="C9" s="9">
        <v>0</v>
      </c>
      <c r="D9" s="19" t="s">
        <v>126</v>
      </c>
      <c r="E9" s="19"/>
      <c r="F9" s="19"/>
      <c r="G9" s="19"/>
      <c r="H9" s="19"/>
      <c r="I9" s="19"/>
      <c r="J9" s="19"/>
    </row>
    <row r="10" spans="1:10" ht="12.75">
      <c r="A10" s="17"/>
      <c r="B10" s="19" t="s">
        <v>0</v>
      </c>
      <c r="C10" s="100">
        <v>0</v>
      </c>
      <c r="D10" s="19" t="s">
        <v>310</v>
      </c>
      <c r="E10" s="19"/>
      <c r="F10" s="19"/>
      <c r="G10" s="19"/>
      <c r="H10" s="19"/>
      <c r="I10" s="19"/>
      <c r="J10" s="19"/>
    </row>
    <row r="11" spans="1:10" s="33" customFormat="1" ht="12.75">
      <c r="A11" s="31"/>
      <c r="B11" s="63" t="s">
        <v>190</v>
      </c>
      <c r="C11" s="100">
        <v>0</v>
      </c>
      <c r="D11" s="63" t="s">
        <v>285</v>
      </c>
      <c r="E11" s="63"/>
      <c r="F11" s="63"/>
      <c r="G11" s="63"/>
      <c r="H11" s="32"/>
      <c r="I11" s="32"/>
      <c r="J11" s="32"/>
    </row>
    <row r="12" spans="1:10" ht="12.75">
      <c r="A12" s="17"/>
      <c r="B12" s="63" t="s">
        <v>17</v>
      </c>
      <c r="C12" s="100">
        <v>0</v>
      </c>
      <c r="D12" s="63" t="s">
        <v>92</v>
      </c>
      <c r="E12" s="63"/>
      <c r="F12" s="63"/>
      <c r="G12" s="63"/>
      <c r="H12" s="19"/>
      <c r="I12" s="19"/>
      <c r="J12" s="19"/>
    </row>
    <row r="13" spans="1:10" ht="12.75">
      <c r="A13" s="17"/>
      <c r="B13" s="63" t="s">
        <v>125</v>
      </c>
      <c r="C13" s="100">
        <v>0</v>
      </c>
      <c r="D13" s="63" t="s">
        <v>286</v>
      </c>
      <c r="E13" s="63"/>
      <c r="F13" s="63"/>
      <c r="G13" s="63"/>
      <c r="H13" s="19"/>
      <c r="I13" s="19"/>
      <c r="J13" s="19"/>
    </row>
    <row r="14" spans="1:10" ht="12.75">
      <c r="A14" s="17"/>
      <c r="B14" s="63" t="s">
        <v>93</v>
      </c>
      <c r="C14" s="100">
        <v>0</v>
      </c>
      <c r="D14" s="63" t="s">
        <v>321</v>
      </c>
      <c r="E14" s="63"/>
      <c r="F14" s="63"/>
      <c r="G14" s="63"/>
      <c r="H14" s="19"/>
      <c r="I14" s="19"/>
      <c r="J14" s="19"/>
    </row>
    <row r="15" spans="1:10" ht="12.75">
      <c r="A15" s="17"/>
      <c r="B15" s="63" t="s">
        <v>119</v>
      </c>
      <c r="C15" s="100">
        <v>0</v>
      </c>
      <c r="D15" s="63" t="s">
        <v>224</v>
      </c>
      <c r="E15" s="63"/>
      <c r="F15" s="63"/>
      <c r="G15" s="63"/>
      <c r="H15" s="19"/>
      <c r="I15" s="19"/>
      <c r="J15" s="19"/>
    </row>
    <row r="16" spans="1:10" ht="12.75">
      <c r="A16" s="17"/>
      <c r="B16" s="63" t="s">
        <v>173</v>
      </c>
      <c r="C16" s="100">
        <v>0</v>
      </c>
      <c r="D16" s="63" t="s">
        <v>273</v>
      </c>
      <c r="E16" s="63"/>
      <c r="F16" s="63"/>
      <c r="G16" s="63"/>
      <c r="H16" s="19"/>
      <c r="I16" s="19"/>
      <c r="J16" s="19"/>
    </row>
    <row r="17" spans="1:10" ht="12.75">
      <c r="A17" s="17"/>
      <c r="B17" s="63" t="s">
        <v>122</v>
      </c>
      <c r="C17" s="100">
        <v>0</v>
      </c>
      <c r="D17" s="63" t="s">
        <v>287</v>
      </c>
      <c r="E17" s="63"/>
      <c r="F17" s="63"/>
      <c r="G17" s="63"/>
      <c r="H17" s="19"/>
      <c r="I17" s="19"/>
      <c r="J17" s="19"/>
    </row>
    <row r="18" spans="1:10" ht="12.75">
      <c r="A18" s="17"/>
      <c r="B18" s="63" t="s">
        <v>123</v>
      </c>
      <c r="C18" s="100">
        <v>0</v>
      </c>
      <c r="D18" s="63" t="s">
        <v>124</v>
      </c>
      <c r="E18" s="63"/>
      <c r="F18" s="63"/>
      <c r="G18" s="63"/>
      <c r="H18" s="19"/>
      <c r="I18" s="19"/>
      <c r="J18" s="19"/>
    </row>
    <row r="19" spans="1:10" ht="12.75">
      <c r="A19" s="17"/>
      <c r="B19" s="63" t="s">
        <v>106</v>
      </c>
      <c r="C19" s="100">
        <v>0</v>
      </c>
      <c r="D19" s="63" t="s">
        <v>224</v>
      </c>
      <c r="E19" s="63"/>
      <c r="F19" s="63"/>
      <c r="G19" s="63"/>
      <c r="H19" s="19"/>
      <c r="I19" s="19"/>
      <c r="J19" s="19"/>
    </row>
    <row r="20" spans="1:10" ht="12.75">
      <c r="A20" s="17"/>
      <c r="B20" s="63" t="s">
        <v>105</v>
      </c>
      <c r="C20" s="100">
        <v>0</v>
      </c>
      <c r="D20" s="63" t="s">
        <v>224</v>
      </c>
      <c r="E20" s="63"/>
      <c r="F20" s="63"/>
      <c r="G20" s="63"/>
      <c r="H20" s="19"/>
      <c r="I20" s="19"/>
      <c r="J20" s="19"/>
    </row>
    <row r="21" spans="1:10" ht="12.75">
      <c r="A21" s="17"/>
      <c r="B21" s="63" t="s">
        <v>127</v>
      </c>
      <c r="C21" s="100">
        <v>0</v>
      </c>
      <c r="D21" s="63" t="s">
        <v>224</v>
      </c>
      <c r="E21" s="63"/>
      <c r="F21" s="63"/>
      <c r="G21" s="63"/>
      <c r="H21" s="19"/>
      <c r="I21" s="19"/>
      <c r="J21" s="19"/>
    </row>
    <row r="22" spans="1:10" ht="12.75">
      <c r="A22" s="17"/>
      <c r="B22" s="63" t="s">
        <v>130</v>
      </c>
      <c r="C22" s="100">
        <v>0</v>
      </c>
      <c r="D22" s="63" t="s">
        <v>131</v>
      </c>
      <c r="E22" s="63"/>
      <c r="F22" s="63"/>
      <c r="G22" s="63"/>
      <c r="H22" s="19"/>
      <c r="I22" s="19"/>
      <c r="J22" s="19"/>
    </row>
    <row r="23" spans="1:10" ht="12.75">
      <c r="A23" s="17"/>
      <c r="B23" s="63" t="s">
        <v>164</v>
      </c>
      <c r="C23" s="100">
        <v>0</v>
      </c>
      <c r="D23" s="63" t="s">
        <v>165</v>
      </c>
      <c r="E23" s="63"/>
      <c r="F23" s="63"/>
      <c r="G23" s="63"/>
      <c r="H23" s="19"/>
      <c r="I23" s="19"/>
      <c r="J23" s="19"/>
    </row>
    <row r="24" spans="1:10" ht="12.75">
      <c r="A24" s="17"/>
      <c r="B24" s="63" t="s">
        <v>128</v>
      </c>
      <c r="C24" s="100">
        <v>0</v>
      </c>
      <c r="D24" s="63" t="s">
        <v>129</v>
      </c>
      <c r="E24" s="63"/>
      <c r="F24" s="63"/>
      <c r="G24" s="63"/>
      <c r="H24" s="19"/>
      <c r="I24" s="19"/>
      <c r="J24" s="19"/>
    </row>
    <row r="25" spans="1:10" ht="12.75">
      <c r="A25" s="17"/>
      <c r="B25" s="63" t="s">
        <v>40</v>
      </c>
      <c r="C25" s="100">
        <v>0</v>
      </c>
      <c r="D25" s="63" t="s">
        <v>134</v>
      </c>
      <c r="E25" s="63"/>
      <c r="F25" s="63"/>
      <c r="G25" s="63"/>
      <c r="H25" s="19"/>
      <c r="I25" s="19"/>
      <c r="J25" s="19"/>
    </row>
    <row r="26" spans="1:10" ht="12.75">
      <c r="A26" s="17"/>
      <c r="B26" s="63" t="s">
        <v>135</v>
      </c>
      <c r="C26" s="100">
        <v>0</v>
      </c>
      <c r="D26" s="63" t="s">
        <v>288</v>
      </c>
      <c r="E26" s="63"/>
      <c r="F26" s="63"/>
      <c r="G26" s="63"/>
      <c r="H26" s="19"/>
      <c r="I26" s="19"/>
      <c r="J26" s="19"/>
    </row>
    <row r="27" spans="1:10" ht="12.75">
      <c r="A27" s="17"/>
      <c r="B27" s="63" t="s">
        <v>120</v>
      </c>
      <c r="C27" s="100">
        <v>0</v>
      </c>
      <c r="D27" s="63" t="s">
        <v>121</v>
      </c>
      <c r="E27" s="63"/>
      <c r="F27" s="63"/>
      <c r="G27" s="63"/>
      <c r="H27" s="19"/>
      <c r="I27" s="19"/>
      <c r="J27" s="19"/>
    </row>
    <row r="28" spans="1:10" ht="12.75">
      <c r="A28" s="17"/>
      <c r="B28" s="63" t="s">
        <v>8</v>
      </c>
      <c r="C28" s="100">
        <v>0</v>
      </c>
      <c r="D28" s="63" t="s">
        <v>94</v>
      </c>
      <c r="E28" s="63"/>
      <c r="F28" s="63"/>
      <c r="G28" s="63"/>
      <c r="H28" s="19"/>
      <c r="I28" s="19"/>
      <c r="J28" s="19"/>
    </row>
    <row r="29" spans="1:10" ht="12.75">
      <c r="A29" s="17"/>
      <c r="B29" s="63" t="s">
        <v>9</v>
      </c>
      <c r="C29" s="100">
        <v>0</v>
      </c>
      <c r="D29" s="63" t="s">
        <v>95</v>
      </c>
      <c r="E29" s="63"/>
      <c r="F29" s="63"/>
      <c r="G29" s="63"/>
      <c r="H29" s="19"/>
      <c r="I29" s="19"/>
      <c r="J29" s="19"/>
    </row>
    <row r="30" spans="1:10" ht="12.75">
      <c r="A30" s="17"/>
      <c r="B30" s="63" t="s">
        <v>10</v>
      </c>
      <c r="C30" s="100">
        <v>0</v>
      </c>
      <c r="D30" s="63" t="s">
        <v>96</v>
      </c>
      <c r="E30" s="63"/>
      <c r="F30" s="63"/>
      <c r="G30" s="63"/>
      <c r="H30" s="19"/>
      <c r="I30" s="19"/>
      <c r="J30" s="19"/>
    </row>
    <row r="31" spans="1:10" ht="12.75">
      <c r="A31" s="17"/>
      <c r="B31" s="63" t="s">
        <v>11</v>
      </c>
      <c r="C31" s="100">
        <v>0</v>
      </c>
      <c r="D31" s="63" t="s">
        <v>97</v>
      </c>
      <c r="E31" s="63"/>
      <c r="F31" s="63"/>
      <c r="G31" s="63"/>
      <c r="H31" s="19"/>
      <c r="I31" s="19"/>
      <c r="J31" s="19"/>
    </row>
    <row r="32" spans="1:10" ht="12.75">
      <c r="A32" s="17"/>
      <c r="B32" s="63" t="s">
        <v>12</v>
      </c>
      <c r="C32" s="146">
        <v>0.1395</v>
      </c>
      <c r="D32" s="63" t="s">
        <v>99</v>
      </c>
      <c r="E32" s="63"/>
      <c r="F32" s="63"/>
      <c r="G32" s="63"/>
      <c r="H32" s="19"/>
      <c r="I32" s="19"/>
      <c r="J32" s="19"/>
    </row>
    <row r="33" spans="1:10" ht="12.75">
      <c r="A33" s="17"/>
      <c r="B33" s="63" t="s">
        <v>13</v>
      </c>
      <c r="C33" s="100">
        <v>0</v>
      </c>
      <c r="D33" s="63" t="s">
        <v>98</v>
      </c>
      <c r="E33" s="63"/>
      <c r="F33" s="63"/>
      <c r="G33" s="63"/>
      <c r="H33" s="19"/>
      <c r="I33" s="19"/>
      <c r="J33" s="19"/>
    </row>
    <row r="34" spans="1:10" ht="12.75">
      <c r="A34" s="17"/>
      <c r="B34" s="63" t="s">
        <v>100</v>
      </c>
      <c r="C34" s="100">
        <v>0</v>
      </c>
      <c r="D34" s="63" t="s">
        <v>311</v>
      </c>
      <c r="E34" s="63"/>
      <c r="F34" s="63"/>
      <c r="G34" s="63"/>
      <c r="H34" s="19"/>
      <c r="I34" s="19"/>
      <c r="J34" s="19"/>
    </row>
    <row r="35" spans="1:10" ht="12.75">
      <c r="A35" s="17"/>
      <c r="B35" s="63" t="s">
        <v>170</v>
      </c>
      <c r="C35" s="100">
        <v>0</v>
      </c>
      <c r="D35" s="63" t="s">
        <v>171</v>
      </c>
      <c r="E35" s="63"/>
      <c r="F35" s="63"/>
      <c r="G35" s="63"/>
      <c r="H35" s="19"/>
      <c r="I35" s="19"/>
      <c r="J35" s="19"/>
    </row>
    <row r="36" spans="1:10" ht="12.75">
      <c r="A36" s="17"/>
      <c r="B36" s="63" t="s">
        <v>101</v>
      </c>
      <c r="C36" s="100">
        <v>0</v>
      </c>
      <c r="D36" s="63" t="s">
        <v>236</v>
      </c>
      <c r="E36" s="63"/>
      <c r="F36" s="63"/>
      <c r="G36" s="63"/>
      <c r="H36" s="19"/>
      <c r="I36" s="19"/>
      <c r="J36" s="19"/>
    </row>
    <row r="37" spans="1:10" ht="12.75">
      <c r="A37" s="17"/>
      <c r="B37" s="63" t="s">
        <v>166</v>
      </c>
      <c r="C37" s="100">
        <v>0</v>
      </c>
      <c r="D37" s="63" t="s">
        <v>103</v>
      </c>
      <c r="E37" s="63"/>
      <c r="F37" s="63"/>
      <c r="G37" s="63"/>
      <c r="H37" s="19"/>
      <c r="I37" s="19"/>
      <c r="J37" s="19"/>
    </row>
    <row r="38" spans="1:10" ht="12.75">
      <c r="A38" s="17"/>
      <c r="B38" s="63" t="s">
        <v>44</v>
      </c>
      <c r="C38" s="100">
        <v>0</v>
      </c>
      <c r="D38" s="63" t="s">
        <v>312</v>
      </c>
      <c r="E38" s="63"/>
      <c r="F38" s="63"/>
      <c r="G38" s="63"/>
      <c r="H38" s="19"/>
      <c r="I38" s="19"/>
      <c r="J38" s="19"/>
    </row>
    <row r="39" spans="1:10" ht="12.75">
      <c r="A39" s="17"/>
      <c r="B39" s="63" t="s">
        <v>14</v>
      </c>
      <c r="C39" s="100">
        <v>0</v>
      </c>
      <c r="D39" s="63" t="s">
        <v>313</v>
      </c>
      <c r="E39" s="63"/>
      <c r="F39" s="63"/>
      <c r="G39" s="63"/>
      <c r="H39" s="19"/>
      <c r="I39" s="19"/>
      <c r="J39" s="19"/>
    </row>
    <row r="40" spans="1:10" ht="12.75">
      <c r="A40" s="17"/>
      <c r="B40" s="63" t="s">
        <v>232</v>
      </c>
      <c r="C40" s="100">
        <v>0</v>
      </c>
      <c r="D40" s="63" t="s">
        <v>233</v>
      </c>
      <c r="E40" s="63"/>
      <c r="F40" s="63"/>
      <c r="G40" s="63"/>
      <c r="H40" s="19"/>
      <c r="I40" s="19"/>
      <c r="J40" s="19"/>
    </row>
    <row r="41" spans="1:10" ht="12.75">
      <c r="A41" s="17"/>
      <c r="B41" s="63" t="s">
        <v>102</v>
      </c>
      <c r="C41" s="100">
        <v>0</v>
      </c>
      <c r="D41" s="63" t="s">
        <v>104</v>
      </c>
      <c r="E41" s="63"/>
      <c r="F41" s="63"/>
      <c r="G41" s="63"/>
      <c r="H41" s="19"/>
      <c r="I41" s="19"/>
      <c r="J41" s="19"/>
    </row>
    <row r="42" spans="1:10" ht="12.75">
      <c r="A42" s="17"/>
      <c r="B42" s="63" t="s">
        <v>107</v>
      </c>
      <c r="C42" s="100">
        <v>0</v>
      </c>
      <c r="D42" s="63" t="s">
        <v>108</v>
      </c>
      <c r="E42" s="63"/>
      <c r="F42" s="63"/>
      <c r="G42" s="63"/>
      <c r="H42" s="19"/>
      <c r="I42" s="19"/>
      <c r="J42" s="19"/>
    </row>
    <row r="43" spans="1:10" ht="12.75">
      <c r="A43" s="17"/>
      <c r="B43" s="63" t="s">
        <v>55</v>
      </c>
      <c r="C43" s="100">
        <v>0</v>
      </c>
      <c r="D43" s="63" t="s">
        <v>109</v>
      </c>
      <c r="E43" s="63"/>
      <c r="F43" s="63"/>
      <c r="G43" s="63"/>
      <c r="H43" s="19"/>
      <c r="I43" s="19"/>
      <c r="J43" s="19"/>
    </row>
    <row r="44" spans="1:10" ht="12.75">
      <c r="A44" s="17"/>
      <c r="B44" s="63" t="s">
        <v>110</v>
      </c>
      <c r="C44" s="100">
        <v>0</v>
      </c>
      <c r="D44" s="63" t="s">
        <v>314</v>
      </c>
      <c r="E44" s="63"/>
      <c r="F44" s="63"/>
      <c r="G44" s="63"/>
      <c r="H44" s="19"/>
      <c r="I44" s="19"/>
      <c r="J44" s="19"/>
    </row>
    <row r="45" spans="1:10" ht="12.75">
      <c r="A45" s="17"/>
      <c r="B45" s="63" t="s">
        <v>111</v>
      </c>
      <c r="C45" s="100">
        <v>0</v>
      </c>
      <c r="D45" s="63" t="s">
        <v>315</v>
      </c>
      <c r="E45" s="63"/>
      <c r="F45" s="63"/>
      <c r="G45" s="63"/>
      <c r="H45" s="19"/>
      <c r="I45" s="19"/>
      <c r="J45" s="19"/>
    </row>
    <row r="46" spans="1:10" ht="12.75">
      <c r="A46" s="17"/>
      <c r="B46" s="63" t="s">
        <v>112</v>
      </c>
      <c r="C46" s="100">
        <v>0</v>
      </c>
      <c r="D46" s="63" t="s">
        <v>113</v>
      </c>
      <c r="E46" s="63"/>
      <c r="F46" s="63"/>
      <c r="G46" s="63"/>
      <c r="H46" s="19"/>
      <c r="I46" s="19"/>
      <c r="J46" s="19"/>
    </row>
    <row r="47" spans="1:10" ht="12.75">
      <c r="A47" s="17"/>
      <c r="B47" s="63" t="s">
        <v>114</v>
      </c>
      <c r="C47" s="100">
        <v>0</v>
      </c>
      <c r="D47" s="63" t="s">
        <v>116</v>
      </c>
      <c r="E47" s="63"/>
      <c r="F47" s="63"/>
      <c r="G47" s="63"/>
      <c r="H47" s="19"/>
      <c r="I47" s="19"/>
      <c r="J47" s="19"/>
    </row>
    <row r="48" spans="1:10" ht="12.75">
      <c r="A48" s="17"/>
      <c r="B48" s="19" t="s">
        <v>43</v>
      </c>
      <c r="C48" s="100">
        <v>0</v>
      </c>
      <c r="D48" s="19" t="s">
        <v>117</v>
      </c>
      <c r="E48" s="19"/>
      <c r="F48" s="19"/>
      <c r="G48" s="19"/>
      <c r="H48" s="19"/>
      <c r="I48" s="19"/>
      <c r="J48" s="19"/>
    </row>
    <row r="49" spans="1:10" ht="12.75">
      <c r="A49" s="17"/>
      <c r="B49" s="19" t="s">
        <v>115</v>
      </c>
      <c r="C49" s="100">
        <v>0</v>
      </c>
      <c r="D49" s="19" t="s">
        <v>118</v>
      </c>
      <c r="E49" s="19"/>
      <c r="F49" s="19"/>
      <c r="G49" s="19"/>
      <c r="H49" s="19"/>
      <c r="I49" s="19"/>
      <c r="J49" s="19"/>
    </row>
    <row r="50" spans="1:10" ht="12.75">
      <c r="A50" s="17"/>
      <c r="B50" s="19" t="s">
        <v>128</v>
      </c>
      <c r="C50" s="100">
        <v>0</v>
      </c>
      <c r="D50" s="19" t="s">
        <v>132</v>
      </c>
      <c r="E50" s="19"/>
      <c r="F50" s="19"/>
      <c r="G50" s="19"/>
      <c r="H50" s="19"/>
      <c r="I50" s="19"/>
      <c r="J50" s="19"/>
    </row>
    <row r="51" spans="1:10" ht="12.75">
      <c r="A51" s="17"/>
      <c r="B51" s="19" t="s">
        <v>71</v>
      </c>
      <c r="C51" s="100">
        <v>0</v>
      </c>
      <c r="D51" s="19" t="s">
        <v>133</v>
      </c>
      <c r="E51" s="19"/>
      <c r="F51" s="19"/>
      <c r="G51" s="19"/>
      <c r="H51" s="19"/>
      <c r="J51" s="19"/>
    </row>
    <row r="52" spans="1:10" s="127" customFormat="1" ht="12.75">
      <c r="A52" s="125"/>
      <c r="B52" s="19" t="s">
        <v>269</v>
      </c>
      <c r="C52" s="100">
        <v>0</v>
      </c>
      <c r="D52" s="126"/>
      <c r="E52" s="126"/>
      <c r="F52" s="126"/>
      <c r="G52" s="126"/>
      <c r="H52" s="126"/>
      <c r="J52" s="3"/>
    </row>
    <row r="53" spans="1:10" s="127" customFormat="1" ht="12.75">
      <c r="A53" s="125"/>
      <c r="B53" s="126" t="s">
        <v>137</v>
      </c>
      <c r="C53" s="100">
        <v>0</v>
      </c>
      <c r="D53" s="126" t="s">
        <v>268</v>
      </c>
      <c r="E53" s="126"/>
      <c r="F53" s="126"/>
      <c r="G53" s="126"/>
      <c r="H53" s="126"/>
      <c r="J53" s="3"/>
    </row>
    <row r="54" spans="1:10" s="127" customFormat="1" ht="12.75">
      <c r="A54" s="125"/>
      <c r="B54" s="126" t="s">
        <v>138</v>
      </c>
      <c r="C54" s="100">
        <v>0</v>
      </c>
      <c r="D54" s="126" t="s">
        <v>139</v>
      </c>
      <c r="E54" s="126"/>
      <c r="F54" s="126"/>
      <c r="G54" s="126"/>
      <c r="H54" s="126"/>
      <c r="J54" s="3"/>
    </row>
    <row r="55" spans="1:10" ht="12.75">
      <c r="A55" s="17"/>
      <c r="B55" s="19" t="s">
        <v>141</v>
      </c>
      <c r="C55" s="100">
        <v>0</v>
      </c>
      <c r="D55" s="19" t="s">
        <v>140</v>
      </c>
      <c r="E55" s="19"/>
      <c r="F55" s="19"/>
      <c r="G55" s="19"/>
      <c r="H55" s="19"/>
      <c r="I55" s="3"/>
      <c r="J55" s="19"/>
    </row>
    <row r="56" spans="1:10" ht="12.75">
      <c r="A56" s="17"/>
      <c r="B56" s="19" t="s">
        <v>142</v>
      </c>
      <c r="C56" s="100">
        <v>0</v>
      </c>
      <c r="D56" s="19" t="s">
        <v>143</v>
      </c>
      <c r="E56" s="19"/>
      <c r="F56" s="19"/>
      <c r="G56" s="19"/>
      <c r="H56" s="19"/>
      <c r="I56" s="19"/>
      <c r="J56" s="19"/>
    </row>
    <row r="57" spans="1:10" ht="12.75">
      <c r="A57" s="17"/>
      <c r="B57" s="19" t="s">
        <v>162</v>
      </c>
      <c r="C57" s="100">
        <v>0</v>
      </c>
      <c r="D57" s="19" t="s">
        <v>163</v>
      </c>
      <c r="E57" s="19"/>
      <c r="F57" s="19"/>
      <c r="G57" s="19"/>
      <c r="H57" s="19"/>
      <c r="I57" s="19"/>
      <c r="J57" s="19"/>
    </row>
    <row r="58" spans="1:10" ht="12.75">
      <c r="A58" s="17"/>
      <c r="B58" s="19" t="s">
        <v>144</v>
      </c>
      <c r="C58" s="100">
        <v>0</v>
      </c>
      <c r="D58" s="19" t="s">
        <v>145</v>
      </c>
      <c r="E58" s="19"/>
      <c r="F58" s="19"/>
      <c r="G58" s="19"/>
      <c r="H58" s="19"/>
      <c r="I58" s="19"/>
      <c r="J58" s="19"/>
    </row>
    <row r="59" spans="1:10" ht="12.75">
      <c r="A59" s="17"/>
      <c r="B59" s="19" t="s">
        <v>147</v>
      </c>
      <c r="C59" s="100">
        <v>0</v>
      </c>
      <c r="D59" s="19" t="s">
        <v>167</v>
      </c>
      <c r="E59" s="19"/>
      <c r="F59" s="19"/>
      <c r="G59" s="19"/>
      <c r="H59" s="19"/>
      <c r="I59" s="19"/>
      <c r="J59" s="19"/>
    </row>
    <row r="60" spans="1:10" ht="12.75">
      <c r="A60" s="17"/>
      <c r="B60" s="29" t="s">
        <v>76</v>
      </c>
      <c r="C60" s="100">
        <v>0</v>
      </c>
      <c r="D60" s="19" t="s">
        <v>168</v>
      </c>
      <c r="E60" s="19"/>
      <c r="F60" s="19"/>
      <c r="G60" s="19"/>
      <c r="H60" s="19"/>
      <c r="I60" s="19"/>
      <c r="J60" s="19"/>
    </row>
    <row r="61" spans="1:10" ht="12.75">
      <c r="A61" s="17"/>
      <c r="B61" s="29" t="s">
        <v>35</v>
      </c>
      <c r="C61" s="100">
        <v>0</v>
      </c>
      <c r="D61" s="19" t="s">
        <v>148</v>
      </c>
      <c r="E61" s="19"/>
      <c r="F61" s="19"/>
      <c r="G61" s="19"/>
      <c r="H61" s="19"/>
      <c r="I61" s="19"/>
      <c r="J61" s="19"/>
    </row>
    <row r="62" spans="1:10" ht="12.75">
      <c r="A62" s="17"/>
      <c r="B62" s="29" t="s">
        <v>77</v>
      </c>
      <c r="C62" s="100">
        <v>0</v>
      </c>
      <c r="D62" s="19" t="s">
        <v>149</v>
      </c>
      <c r="E62" s="19"/>
      <c r="F62" s="19"/>
      <c r="G62" s="19"/>
      <c r="H62" s="19"/>
      <c r="I62" s="19"/>
      <c r="J62" s="19"/>
    </row>
    <row r="63" spans="1:10" ht="12.75">
      <c r="A63" s="17"/>
      <c r="B63" s="29" t="s">
        <v>78</v>
      </c>
      <c r="C63" s="100">
        <v>0</v>
      </c>
      <c r="D63" s="19" t="s">
        <v>150</v>
      </c>
      <c r="E63" s="19"/>
      <c r="F63" s="19"/>
      <c r="G63" s="19"/>
      <c r="H63" s="19"/>
      <c r="I63" s="19"/>
      <c r="J63" s="19"/>
    </row>
    <row r="64" spans="1:10" ht="12.75">
      <c r="A64" s="17"/>
      <c r="B64" s="29" t="s">
        <v>79</v>
      </c>
      <c r="C64" s="100">
        <v>0</v>
      </c>
      <c r="D64" s="19" t="s">
        <v>274</v>
      </c>
      <c r="E64" s="19"/>
      <c r="F64" s="19"/>
      <c r="G64" s="19"/>
      <c r="H64" s="19"/>
      <c r="I64" s="19"/>
      <c r="J64" s="19"/>
    </row>
    <row r="65" spans="1:10" ht="12.75">
      <c r="A65" s="17"/>
      <c r="B65" s="29" t="s">
        <v>33</v>
      </c>
      <c r="C65" s="100">
        <v>0</v>
      </c>
      <c r="D65" s="19" t="s">
        <v>151</v>
      </c>
      <c r="E65" s="19"/>
      <c r="F65" s="19"/>
      <c r="G65" s="19"/>
      <c r="H65" s="19"/>
      <c r="I65" s="19"/>
      <c r="J65" s="19"/>
    </row>
    <row r="66" spans="1:10" ht="12.75">
      <c r="A66" s="17"/>
      <c r="B66" s="29" t="s">
        <v>34</v>
      </c>
      <c r="C66" s="100">
        <v>0</v>
      </c>
      <c r="D66" s="19" t="s">
        <v>152</v>
      </c>
      <c r="E66" s="19"/>
      <c r="F66" s="19"/>
      <c r="G66" s="19"/>
      <c r="H66" s="19"/>
      <c r="I66" s="19"/>
      <c r="J66" s="19"/>
    </row>
    <row r="67" spans="1:10" ht="12.75">
      <c r="A67" s="17"/>
      <c r="B67" s="29" t="s">
        <v>81</v>
      </c>
      <c r="C67" s="100">
        <v>0</v>
      </c>
      <c r="D67" s="19" t="s">
        <v>153</v>
      </c>
      <c r="E67" s="19"/>
      <c r="F67" s="19"/>
      <c r="G67" s="19"/>
      <c r="H67" s="19"/>
      <c r="I67" s="19"/>
      <c r="J67" s="19"/>
    </row>
    <row r="68" spans="1:10" ht="12.75">
      <c r="A68" s="17"/>
      <c r="B68" s="29" t="s">
        <v>82</v>
      </c>
      <c r="C68" s="100">
        <v>0</v>
      </c>
      <c r="D68" s="19" t="s">
        <v>154</v>
      </c>
      <c r="E68" s="19"/>
      <c r="F68" s="19"/>
      <c r="G68" s="19"/>
      <c r="H68" s="19"/>
      <c r="I68" s="19"/>
      <c r="J68" s="19"/>
    </row>
    <row r="69" spans="1:10" ht="12.75">
      <c r="A69" s="17"/>
      <c r="B69" s="29" t="s">
        <v>83</v>
      </c>
      <c r="C69" s="100">
        <v>0</v>
      </c>
      <c r="D69" s="19" t="s">
        <v>155</v>
      </c>
      <c r="E69" s="19"/>
      <c r="F69" s="19"/>
      <c r="G69" s="19"/>
      <c r="H69" s="19"/>
      <c r="I69" s="19"/>
      <c r="J69" s="19"/>
    </row>
    <row r="70" spans="1:10" ht="12.75">
      <c r="A70" s="17"/>
      <c r="B70" s="29" t="s">
        <v>84</v>
      </c>
      <c r="C70" s="100">
        <v>0</v>
      </c>
      <c r="D70" s="19" t="s">
        <v>289</v>
      </c>
      <c r="E70" s="19"/>
      <c r="F70" s="19"/>
      <c r="G70" s="19"/>
      <c r="H70" s="19"/>
      <c r="I70" s="19"/>
      <c r="J70" s="19"/>
    </row>
    <row r="71" spans="1:10" ht="12.75">
      <c r="A71" s="17"/>
      <c r="B71" s="29" t="s">
        <v>85</v>
      </c>
      <c r="C71" s="100">
        <v>0</v>
      </c>
      <c r="D71" s="19" t="s">
        <v>158</v>
      </c>
      <c r="E71" s="19"/>
      <c r="F71" s="19"/>
      <c r="G71" s="19"/>
      <c r="H71" s="19"/>
      <c r="I71" s="19"/>
      <c r="J71" s="19"/>
    </row>
    <row r="72" spans="1:10" ht="12.75">
      <c r="A72" s="17"/>
      <c r="B72" s="29" t="s">
        <v>36</v>
      </c>
      <c r="C72" s="100">
        <v>0</v>
      </c>
      <c r="D72" s="19" t="s">
        <v>159</v>
      </c>
      <c r="E72" s="19"/>
      <c r="F72" s="19"/>
      <c r="G72" s="19"/>
      <c r="H72" s="19"/>
      <c r="I72" s="19"/>
      <c r="J72" s="19"/>
    </row>
    <row r="73" spans="1:10" ht="12.75">
      <c r="A73" s="17"/>
      <c r="B73" s="29" t="s">
        <v>86</v>
      </c>
      <c r="C73" s="100">
        <v>0</v>
      </c>
      <c r="D73" s="19" t="s">
        <v>160</v>
      </c>
      <c r="E73" s="19"/>
      <c r="F73" s="19"/>
      <c r="G73" s="19"/>
      <c r="H73" s="19"/>
      <c r="I73" s="19"/>
      <c r="J73" s="19"/>
    </row>
    <row r="74" spans="1:10" ht="12.75">
      <c r="A74" s="17"/>
      <c r="B74" s="29" t="s">
        <v>87</v>
      </c>
      <c r="C74" s="100">
        <v>0</v>
      </c>
      <c r="D74" s="19" t="s">
        <v>172</v>
      </c>
      <c r="E74" s="19"/>
      <c r="F74" s="19"/>
      <c r="G74" s="19"/>
      <c r="H74" s="19"/>
      <c r="I74" s="19"/>
      <c r="J74" s="19"/>
    </row>
    <row r="75" spans="1:10" ht="12.75">
      <c r="A75" s="17"/>
      <c r="B75" s="29" t="s">
        <v>88</v>
      </c>
      <c r="C75" s="100">
        <v>0</v>
      </c>
      <c r="D75" s="19" t="s">
        <v>161</v>
      </c>
      <c r="E75" s="19"/>
      <c r="F75" s="19"/>
      <c r="G75" s="19"/>
      <c r="H75" s="19"/>
      <c r="I75" s="19"/>
      <c r="J75" s="19"/>
    </row>
    <row r="76" spans="1:10" ht="12.75">
      <c r="A76" s="17"/>
      <c r="B76" s="19" t="s">
        <v>186</v>
      </c>
      <c r="C76" s="100">
        <v>0</v>
      </c>
      <c r="D76" s="19" t="s">
        <v>187</v>
      </c>
      <c r="E76" s="19"/>
      <c r="F76" s="19"/>
      <c r="G76" s="19"/>
      <c r="H76" s="19"/>
      <c r="I76" s="19"/>
      <c r="J76" s="19"/>
    </row>
    <row r="77" spans="1:10" ht="12.75">
      <c r="A77" s="17"/>
      <c r="B77" s="19"/>
      <c r="C77" s="19"/>
      <c r="D77" s="19"/>
      <c r="E77" s="19"/>
      <c r="F77" s="19"/>
      <c r="G77" s="19"/>
      <c r="H77" s="19"/>
      <c r="I77" s="19"/>
      <c r="J77" s="19"/>
    </row>
  </sheetData>
  <sheetProtection/>
  <printOptions gridLines="1"/>
  <pageMargins left="0.5" right="0.5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Platte River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JCote</dc:creator>
  <cp:keywords/>
  <dc:description/>
  <cp:lastModifiedBy>plh</cp:lastModifiedBy>
  <cp:lastPrinted>2007-06-27T17:33:47Z</cp:lastPrinted>
  <dcterms:created xsi:type="dcterms:W3CDTF">2002-11-01T16:28:37Z</dcterms:created>
  <dcterms:modified xsi:type="dcterms:W3CDTF">2010-02-03T22:09:12Z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