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drawings/drawing4.xml" ContentType="application/vnd.openxmlformats-officedocument.drawing+xml"/>
  <Override PartName="/xl/slicers/slicer1.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filterPrivacy="1" codeName="ThisWorkbook" defaultThemeVersion="124226"/>
  <xr:revisionPtr revIDLastSave="0" documentId="8_{A798B3CC-749B-4917-B207-00CD8482A238}" xr6:coauthVersionLast="47" xr6:coauthVersionMax="47" xr10:uidLastSave="{00000000-0000-0000-0000-000000000000}"/>
  <bookViews>
    <workbookView xWindow="-28920" yWindow="-45" windowWidth="29040" windowHeight="15720" tabRatio="848" firstSheet="1" activeTab="1" xr2:uid="{D12E1CA8-65D1-4791-AB7F-598F0E9EC774}"/>
  </bookViews>
  <sheets>
    <sheet name="Pivot_ASCENT All Districts" sheetId="87" r:id="rId1"/>
    <sheet name="ASCENT All Districts" sheetId="72" r:id="rId2"/>
    <sheet name="Assumptions" sheetId="21" r:id="rId3"/>
    <sheet name="Analysis Approach" sheetId="68" r:id="rId4"/>
    <sheet name="IHE Cost Comparison" sheetId="78" r:id="rId5"/>
    <sheet name="Student Costs" sheetId="81" r:id="rId6"/>
    <sheet name="Costs Student vs LEP" sheetId="80" r:id="rId7"/>
  </sheets>
  <externalReferences>
    <externalReference r:id="rId8"/>
  </externalReferences>
  <definedNames>
    <definedName name="_56F9DC9755BA473782653E2940F9FormId">"KFGnnESilkWHe_JIKOR24uvg08aOtv1BnuT-geOIFeNURVQzRkI4N05WQTQ2RDZaRjJORVNaRkE0TSQlQCN0PWcu"</definedName>
    <definedName name="_56F9DC9755BA473782653E2940F9ResponseSheet">"Form1"</definedName>
    <definedName name="_56F9DC9755BA473782653E2940F9SourceDocId">"{4263310f-350c-4461-bf12-6ac3ea1b396e}"</definedName>
    <definedName name="_xlnm._FilterDatabase" localSheetId="1" hidden="1">'ASCENT All Districts'!$A$4:$EK$185</definedName>
    <definedName name="_Order1" hidden="1">255</definedName>
    <definedName name="_xlcn.WorksheetConnection_Model_Data_1.xlsxTBL_ASCENT" hidden="1">[1]!TBL_ASCENT[#Data]</definedName>
    <definedName name="DISTRICT">#REF!</definedName>
    <definedName name="MILL">#REF!</definedName>
    <definedName name="Mountain">#REF!</definedName>
    <definedName name="OUTLAY">#REF!</definedName>
    <definedName name="RURAL">#REF!</definedName>
    <definedName name="Slicer_Rural_Designation___District_Setting">#N/A</definedName>
    <definedName name="SUMMARY">#REF!</definedName>
    <definedName name="URBAN">#REF!</definedName>
  </definedNames>
  <calcPr calcId="191028"/>
  <pivotCaches>
    <pivotCache cacheId="7619" r:id="rId9"/>
    <pivotCache cacheId="7620" r:id="rId10"/>
  </pivotCaches>
  <extLst>
    <ext xmlns:x14="http://schemas.microsoft.com/office/spreadsheetml/2009/9/main" uri="{BBE1A952-AA13-448e-AADC-164F8A28A991}">
      <x14:slicerCaches>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BL_ASCENT-ec10f8bc-3c8a-4c2d-8fea-27a178b905d6" name="TBL_ASCENT" connection="WorksheetConnection_Model_Data_1.xlsx!TBL_ASCENT"/>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72" l="1"/>
  <c r="U5" i="72"/>
  <c r="I50" i="78" l="1"/>
  <c r="J50" i="78"/>
  <c r="K50" i="78"/>
  <c r="I51" i="78"/>
  <c r="J51" i="78"/>
  <c r="K51" i="78"/>
  <c r="I52" i="78"/>
  <c r="J52" i="78"/>
  <c r="K52" i="78"/>
  <c r="I53" i="78"/>
  <c r="J53" i="78"/>
  <c r="K53" i="78"/>
  <c r="I54" i="78"/>
  <c r="J54" i="78"/>
  <c r="K54" i="78"/>
  <c r="I55" i="78"/>
  <c r="J55" i="78"/>
  <c r="K55" i="78"/>
  <c r="I56" i="78"/>
  <c r="J56" i="78"/>
  <c r="K56" i="78"/>
  <c r="I57" i="78"/>
  <c r="J57" i="78"/>
  <c r="K57" i="78"/>
  <c r="I58" i="78"/>
  <c r="J58" i="78"/>
  <c r="K58" i="78"/>
  <c r="I59" i="78"/>
  <c r="J59" i="78"/>
  <c r="K59" i="78"/>
  <c r="I60" i="78"/>
  <c r="J60" i="78"/>
  <c r="K60" i="78"/>
  <c r="I61" i="78"/>
  <c r="J61" i="78"/>
  <c r="K61" i="78"/>
  <c r="I62" i="78"/>
  <c r="J62" i="78"/>
  <c r="K62" i="78"/>
  <c r="I63" i="78"/>
  <c r="J63" i="78"/>
  <c r="K63" i="78"/>
  <c r="I64" i="78"/>
  <c r="J64" i="78"/>
  <c r="K64" i="78"/>
  <c r="I65" i="78"/>
  <c r="J65" i="78"/>
  <c r="K65" i="78"/>
  <c r="I66" i="78"/>
  <c r="J66" i="78"/>
  <c r="K66" i="78"/>
  <c r="I67" i="78"/>
  <c r="J67" i="78"/>
  <c r="K67" i="78"/>
  <c r="I68" i="78"/>
  <c r="J68" i="78"/>
  <c r="K68" i="78"/>
  <c r="K49" i="78"/>
  <c r="J49" i="78"/>
  <c r="I49" i="78"/>
  <c r="L49" i="78"/>
  <c r="L50" i="78"/>
  <c r="L51" i="78"/>
  <c r="L52" i="78"/>
  <c r="L53" i="78"/>
  <c r="L54" i="78"/>
  <c r="L55" i="78"/>
  <c r="L56" i="78"/>
  <c r="L57" i="78"/>
  <c r="L58" i="78"/>
  <c r="L59" i="78"/>
  <c r="L60" i="78"/>
  <c r="L61" i="78"/>
  <c r="L62" i="78"/>
  <c r="L63" i="78"/>
  <c r="L64" i="78"/>
  <c r="L65" i="78"/>
  <c r="L66" i="78"/>
  <c r="L67" i="78"/>
  <c r="L68" i="78"/>
  <c r="V5" i="72" l="1"/>
  <c r="X5" i="72" s="1"/>
  <c r="L69" i="78"/>
  <c r="I69" i="78"/>
  <c r="K69" i="78"/>
  <c r="J69" i="78"/>
  <c r="AZ5" i="72"/>
  <c r="AZ6" i="72"/>
  <c r="AZ7" i="72"/>
  <c r="AZ8" i="72"/>
  <c r="AZ9" i="72"/>
  <c r="AZ10" i="72"/>
  <c r="AZ11" i="72"/>
  <c r="AZ12" i="72"/>
  <c r="AZ13" i="72"/>
  <c r="AZ14" i="72"/>
  <c r="AZ15" i="72"/>
  <c r="AZ16" i="72"/>
  <c r="AZ17" i="72"/>
  <c r="AZ18" i="72"/>
  <c r="AZ19" i="72"/>
  <c r="AZ20" i="72"/>
  <c r="AZ21" i="72"/>
  <c r="AZ22" i="72"/>
  <c r="AZ23" i="72"/>
  <c r="AZ24" i="72"/>
  <c r="AZ25" i="72"/>
  <c r="AZ26" i="72"/>
  <c r="AZ27" i="72"/>
  <c r="AZ28" i="72"/>
  <c r="AZ29" i="72"/>
  <c r="AZ30" i="72"/>
  <c r="AZ31" i="72"/>
  <c r="AZ32" i="72"/>
  <c r="AZ33" i="72"/>
  <c r="AZ34" i="72"/>
  <c r="AZ35" i="72"/>
  <c r="AZ36" i="72"/>
  <c r="AZ37" i="72"/>
  <c r="AZ38" i="72"/>
  <c r="AZ39" i="72"/>
  <c r="AZ40" i="72"/>
  <c r="AZ41" i="72"/>
  <c r="AZ42" i="72"/>
  <c r="AZ43" i="72"/>
  <c r="AZ44" i="72"/>
  <c r="AZ45" i="72"/>
  <c r="AZ46" i="72"/>
  <c r="AZ47" i="72"/>
  <c r="AZ48" i="72"/>
  <c r="AZ49" i="72"/>
  <c r="AZ50" i="72"/>
  <c r="AZ51" i="72"/>
  <c r="AZ52" i="72"/>
  <c r="AZ53" i="72"/>
  <c r="AZ54" i="72"/>
  <c r="AZ55" i="72"/>
  <c r="AZ56" i="72"/>
  <c r="AZ57" i="72"/>
  <c r="AZ58" i="72"/>
  <c r="AZ59" i="72"/>
  <c r="AZ60" i="72"/>
  <c r="AZ61" i="72"/>
  <c r="AZ62" i="72"/>
  <c r="AZ63" i="72"/>
  <c r="AZ64" i="72"/>
  <c r="AZ65" i="72"/>
  <c r="AZ66" i="72"/>
  <c r="AZ67" i="72"/>
  <c r="AZ68" i="72"/>
  <c r="AZ69" i="72"/>
  <c r="AZ70" i="72"/>
  <c r="AZ71" i="72"/>
  <c r="AZ72" i="72"/>
  <c r="AZ73" i="72"/>
  <c r="AZ74" i="72"/>
  <c r="AZ75" i="72"/>
  <c r="AZ76" i="72"/>
  <c r="AZ77" i="72"/>
  <c r="AZ78" i="72"/>
  <c r="AZ79" i="72"/>
  <c r="AZ80" i="72"/>
  <c r="AZ81" i="72"/>
  <c r="AZ82" i="72"/>
  <c r="AZ83" i="72"/>
  <c r="AZ84" i="72"/>
  <c r="AZ85" i="72"/>
  <c r="AZ86" i="72"/>
  <c r="AZ87" i="72"/>
  <c r="AZ88" i="72"/>
  <c r="AZ89" i="72"/>
  <c r="AZ90" i="72"/>
  <c r="AZ91" i="72"/>
  <c r="AZ92" i="72"/>
  <c r="AZ93" i="72"/>
  <c r="AZ94" i="72"/>
  <c r="AZ95" i="72"/>
  <c r="AZ96" i="72"/>
  <c r="AZ97" i="72"/>
  <c r="AZ98" i="72"/>
  <c r="AZ99" i="72"/>
  <c r="AZ100" i="72"/>
  <c r="AZ101" i="72"/>
  <c r="AZ102" i="72"/>
  <c r="AZ103" i="72"/>
  <c r="AZ104" i="72"/>
  <c r="AZ105" i="72"/>
  <c r="AZ106" i="72"/>
  <c r="AZ107" i="72"/>
  <c r="AZ108" i="72"/>
  <c r="AZ109" i="72"/>
  <c r="AZ110" i="72"/>
  <c r="AZ111" i="72"/>
  <c r="AZ112" i="72"/>
  <c r="AZ113" i="72"/>
  <c r="AZ114" i="72"/>
  <c r="AZ115" i="72"/>
  <c r="AZ116" i="72"/>
  <c r="AZ117" i="72"/>
  <c r="AZ118" i="72"/>
  <c r="AZ119" i="72"/>
  <c r="AZ120" i="72"/>
  <c r="AZ121" i="72"/>
  <c r="AZ122" i="72"/>
  <c r="AZ123" i="72"/>
  <c r="AZ124" i="72"/>
  <c r="AZ125" i="72"/>
  <c r="AZ126" i="72"/>
  <c r="AZ127" i="72"/>
  <c r="AZ128" i="72"/>
  <c r="AZ129" i="72"/>
  <c r="AZ130" i="72"/>
  <c r="AZ131" i="72"/>
  <c r="AZ132" i="72"/>
  <c r="AZ133" i="72"/>
  <c r="AZ134" i="72"/>
  <c r="AZ135" i="72"/>
  <c r="AZ136" i="72"/>
  <c r="AZ137" i="72"/>
  <c r="AZ138" i="72"/>
  <c r="AZ139" i="72"/>
  <c r="AZ140" i="72"/>
  <c r="AZ141" i="72"/>
  <c r="AZ142" i="72"/>
  <c r="AZ143" i="72"/>
  <c r="AZ144" i="72"/>
  <c r="AZ145" i="72"/>
  <c r="AZ146" i="72"/>
  <c r="AZ147" i="72"/>
  <c r="AZ148" i="72"/>
  <c r="AZ149" i="72"/>
  <c r="AZ150" i="72"/>
  <c r="AZ151" i="72"/>
  <c r="AZ152" i="72"/>
  <c r="AZ153" i="72"/>
  <c r="AZ154" i="72"/>
  <c r="AZ155" i="72"/>
  <c r="AZ156" i="72"/>
  <c r="AZ157" i="72"/>
  <c r="AZ158" i="72"/>
  <c r="AZ159" i="72"/>
  <c r="AZ160" i="72"/>
  <c r="AZ161" i="72"/>
  <c r="AZ162" i="72"/>
  <c r="AZ163" i="72"/>
  <c r="AZ164" i="72"/>
  <c r="AZ165" i="72"/>
  <c r="AZ166" i="72"/>
  <c r="AZ167" i="72"/>
  <c r="AZ168" i="72"/>
  <c r="AZ169" i="72"/>
  <c r="AZ170" i="72"/>
  <c r="AZ171" i="72"/>
  <c r="AZ172" i="72"/>
  <c r="AZ173" i="72"/>
  <c r="AZ174" i="72"/>
  <c r="AZ175" i="72"/>
  <c r="AZ176" i="72"/>
  <c r="AZ177" i="72"/>
  <c r="AZ178" i="72"/>
  <c r="AZ179" i="72"/>
  <c r="AZ180" i="72"/>
  <c r="AZ181" i="72"/>
  <c r="AZ182" i="72"/>
  <c r="AZ183" i="72"/>
  <c r="AZ184" i="72" l="1"/>
  <c r="S6" i="72"/>
  <c r="T6" i="72" s="1"/>
  <c r="S7" i="72"/>
  <c r="T7" i="72" s="1"/>
  <c r="S8" i="72"/>
  <c r="T8" i="72" s="1"/>
  <c r="S9" i="72"/>
  <c r="T9" i="72" s="1"/>
  <c r="S10" i="72"/>
  <c r="T10" i="72" s="1"/>
  <c r="S11" i="72"/>
  <c r="T11" i="72" s="1"/>
  <c r="S14" i="72"/>
  <c r="T14" i="72" s="1"/>
  <c r="S15" i="72"/>
  <c r="T15" i="72" s="1"/>
  <c r="S16" i="72"/>
  <c r="T16" i="72" s="1"/>
  <c r="S17" i="72"/>
  <c r="T17" i="72" s="1"/>
  <c r="S19" i="72"/>
  <c r="T19" i="72" s="1"/>
  <c r="S20" i="72"/>
  <c r="T20" i="72" s="1"/>
  <c r="S21" i="72"/>
  <c r="T21" i="72" s="1"/>
  <c r="S22" i="72"/>
  <c r="T22" i="72" s="1"/>
  <c r="S23" i="72"/>
  <c r="T23" i="72" s="1"/>
  <c r="S25" i="72"/>
  <c r="T25" i="72" s="1"/>
  <c r="S26" i="72"/>
  <c r="T26" i="72" s="1"/>
  <c r="S28" i="72"/>
  <c r="T28" i="72" s="1"/>
  <c r="S29" i="72"/>
  <c r="T29" i="72" s="1"/>
  <c r="S30" i="72"/>
  <c r="T30" i="72" s="1"/>
  <c r="S31" i="72"/>
  <c r="T31" i="72" s="1"/>
  <c r="S32" i="72"/>
  <c r="T32" i="72" s="1"/>
  <c r="S42" i="72"/>
  <c r="T42" i="72" s="1"/>
  <c r="S43" i="72"/>
  <c r="T43" i="72" s="1"/>
  <c r="S44" i="72"/>
  <c r="T44" i="72" s="1"/>
  <c r="S45" i="72"/>
  <c r="T45" i="72" s="1"/>
  <c r="S46" i="72"/>
  <c r="T46" i="72" s="1"/>
  <c r="S47" i="72"/>
  <c r="T47" i="72" s="1"/>
  <c r="S48" i="72"/>
  <c r="T48" i="72" s="1"/>
  <c r="S49" i="72"/>
  <c r="T49" i="72" s="1"/>
  <c r="S50" i="72"/>
  <c r="T50" i="72" s="1"/>
  <c r="S53" i="72"/>
  <c r="T53" i="72" s="1"/>
  <c r="S54" i="72"/>
  <c r="T54" i="72" s="1"/>
  <c r="S55" i="72"/>
  <c r="T55" i="72" s="1"/>
  <c r="S56" i="72"/>
  <c r="T56" i="72" s="1"/>
  <c r="S57" i="72"/>
  <c r="T57" i="72" s="1"/>
  <c r="S58" i="72"/>
  <c r="T58" i="72" s="1"/>
  <c r="S59" i="72"/>
  <c r="T59" i="72" s="1"/>
  <c r="S60" i="72"/>
  <c r="T60" i="72" s="1"/>
  <c r="S61" i="72"/>
  <c r="T61" i="72" s="1"/>
  <c r="S62" i="72"/>
  <c r="T62" i="72" s="1"/>
  <c r="S63" i="72"/>
  <c r="T63" i="72" s="1"/>
  <c r="S64" i="72"/>
  <c r="T64" i="72" s="1"/>
  <c r="S65" i="72"/>
  <c r="T65" i="72" s="1"/>
  <c r="S66" i="72"/>
  <c r="T66" i="72" s="1"/>
  <c r="S67" i="72"/>
  <c r="T67" i="72" s="1"/>
  <c r="S68" i="72"/>
  <c r="T68" i="72" s="1"/>
  <c r="S69" i="72"/>
  <c r="T69" i="72" s="1"/>
  <c r="S70" i="72"/>
  <c r="T70" i="72" s="1"/>
  <c r="S71" i="72"/>
  <c r="T71" i="72" s="1"/>
  <c r="S72" i="72"/>
  <c r="T72" i="72" s="1"/>
  <c r="S73" i="72"/>
  <c r="T73" i="72" s="1"/>
  <c r="S81" i="72"/>
  <c r="T81" i="72" s="1"/>
  <c r="S82" i="72"/>
  <c r="T82" i="72" s="1"/>
  <c r="S90" i="72"/>
  <c r="T90" i="72" s="1"/>
  <c r="S91" i="72"/>
  <c r="T91" i="72" s="1"/>
  <c r="S92" i="72"/>
  <c r="T92" i="72" s="1"/>
  <c r="S93" i="72"/>
  <c r="T93" i="72" s="1"/>
  <c r="S94" i="72"/>
  <c r="T94" i="72" s="1"/>
  <c r="S95" i="72"/>
  <c r="T95" i="72" s="1"/>
  <c r="S96" i="72"/>
  <c r="T96" i="72" s="1"/>
  <c r="S101" i="72"/>
  <c r="T101" i="72" s="1"/>
  <c r="S102" i="72"/>
  <c r="T102" i="72" s="1"/>
  <c r="S110" i="72"/>
  <c r="T110" i="72" s="1"/>
  <c r="S112" i="72"/>
  <c r="T112" i="72" s="1"/>
  <c r="S115" i="72"/>
  <c r="T115" i="72" s="1"/>
  <c r="S116" i="72"/>
  <c r="T116" i="72" s="1"/>
  <c r="S117" i="72"/>
  <c r="T117" i="72" s="1"/>
  <c r="S118" i="72"/>
  <c r="T118" i="72" s="1"/>
  <c r="S119" i="72"/>
  <c r="T119" i="72" s="1"/>
  <c r="S132" i="72"/>
  <c r="T132" i="72" s="1"/>
  <c r="S133" i="72"/>
  <c r="T133" i="72" s="1"/>
  <c r="S136" i="72"/>
  <c r="T136" i="72" s="1"/>
  <c r="S137" i="72"/>
  <c r="T137" i="72" s="1"/>
  <c r="S138" i="72"/>
  <c r="T138" i="72" s="1"/>
  <c r="S139" i="72"/>
  <c r="T139" i="72" s="1"/>
  <c r="S140" i="72"/>
  <c r="T140" i="72" s="1"/>
  <c r="S141" i="72"/>
  <c r="T141" i="72" s="1"/>
  <c r="S142" i="72"/>
  <c r="T142" i="72" s="1"/>
  <c r="S146" i="72"/>
  <c r="T146" i="72" s="1"/>
  <c r="S148" i="72"/>
  <c r="T148" i="72" s="1"/>
  <c r="S149" i="72"/>
  <c r="T149" i="72" s="1"/>
  <c r="S150" i="72"/>
  <c r="T150" i="72" s="1"/>
  <c r="S152" i="72"/>
  <c r="T152" i="72" s="1"/>
  <c r="S154" i="72"/>
  <c r="T154" i="72" s="1"/>
  <c r="S156" i="72"/>
  <c r="T156" i="72" s="1"/>
  <c r="S157" i="72"/>
  <c r="T157" i="72" s="1"/>
  <c r="S159" i="72"/>
  <c r="T159" i="72" s="1"/>
  <c r="S160" i="72"/>
  <c r="T160" i="72" s="1"/>
  <c r="S161" i="72"/>
  <c r="T161" i="72" s="1"/>
  <c r="S167" i="72"/>
  <c r="T167" i="72" s="1"/>
  <c r="S169" i="72"/>
  <c r="T169" i="72" s="1"/>
  <c r="S170" i="72"/>
  <c r="T170" i="72" s="1"/>
  <c r="S172" i="72"/>
  <c r="T172" i="72" s="1"/>
  <c r="S183" i="72"/>
  <c r="T183" i="72" s="1"/>
  <c r="S5" i="72"/>
  <c r="T5" i="72" s="1"/>
  <c r="U19" i="72"/>
  <c r="V19" i="72" s="1"/>
  <c r="X19" i="72" s="1"/>
  <c r="U20" i="72"/>
  <c r="V20" i="72" s="1"/>
  <c r="X20" i="72" s="1"/>
  <c r="U21" i="72"/>
  <c r="V21" i="72" s="1"/>
  <c r="X21" i="72" s="1"/>
  <c r="U22" i="72"/>
  <c r="V22" i="72" s="1"/>
  <c r="X22" i="72" s="1"/>
  <c r="U23" i="72"/>
  <c r="V23" i="72" s="1"/>
  <c r="X23" i="72" s="1"/>
  <c r="U25" i="72"/>
  <c r="V25" i="72" s="1"/>
  <c r="X25" i="72" s="1"/>
  <c r="U26" i="72"/>
  <c r="V26" i="72" s="1"/>
  <c r="X26" i="72" s="1"/>
  <c r="U28" i="72"/>
  <c r="V28" i="72" s="1"/>
  <c r="X28" i="72" s="1"/>
  <c r="U29" i="72"/>
  <c r="W29" i="72" s="1"/>
  <c r="U30" i="72"/>
  <c r="V30" i="72" s="1"/>
  <c r="X30" i="72" s="1"/>
  <c r="U31" i="72"/>
  <c r="V31" i="72" s="1"/>
  <c r="X31" i="72" s="1"/>
  <c r="U32" i="72"/>
  <c r="V32" i="72" s="1"/>
  <c r="X32" i="72" s="1"/>
  <c r="U42" i="72"/>
  <c r="V42" i="72" s="1"/>
  <c r="X42" i="72" s="1"/>
  <c r="U43" i="72"/>
  <c r="V43" i="72" s="1"/>
  <c r="X43" i="72" s="1"/>
  <c r="U44" i="72"/>
  <c r="V44" i="72" s="1"/>
  <c r="X44" i="72" s="1"/>
  <c r="U45" i="72"/>
  <c r="V45" i="72" s="1"/>
  <c r="X45" i="72" s="1"/>
  <c r="U46" i="72"/>
  <c r="V46" i="72" s="1"/>
  <c r="X46" i="72" s="1"/>
  <c r="U47" i="72"/>
  <c r="V47" i="72" s="1"/>
  <c r="X47" i="72" s="1"/>
  <c r="U48" i="72"/>
  <c r="V48" i="72" s="1"/>
  <c r="X48" i="72" s="1"/>
  <c r="U49" i="72"/>
  <c r="V49" i="72" s="1"/>
  <c r="X49" i="72" s="1"/>
  <c r="U50" i="72"/>
  <c r="V50" i="72" s="1"/>
  <c r="X50" i="72" s="1"/>
  <c r="U53" i="72"/>
  <c r="V53" i="72" s="1"/>
  <c r="X53" i="72" s="1"/>
  <c r="U54" i="72"/>
  <c r="V54" i="72" s="1"/>
  <c r="X54" i="72" s="1"/>
  <c r="U55" i="72"/>
  <c r="V55" i="72" s="1"/>
  <c r="X55" i="72" s="1"/>
  <c r="U56" i="72"/>
  <c r="V56" i="72" s="1"/>
  <c r="X56" i="72" s="1"/>
  <c r="U57" i="72"/>
  <c r="V57" i="72" s="1"/>
  <c r="X57" i="72" s="1"/>
  <c r="U58" i="72"/>
  <c r="V58" i="72" s="1"/>
  <c r="X58" i="72" s="1"/>
  <c r="U59" i="72"/>
  <c r="V59" i="72" s="1"/>
  <c r="X59" i="72" s="1"/>
  <c r="U60" i="72"/>
  <c r="V60" i="72" s="1"/>
  <c r="X60" i="72" s="1"/>
  <c r="U61" i="72"/>
  <c r="V61" i="72" s="1"/>
  <c r="X61" i="72" s="1"/>
  <c r="U62" i="72"/>
  <c r="V62" i="72" s="1"/>
  <c r="X62" i="72" s="1"/>
  <c r="U63" i="72"/>
  <c r="V63" i="72" s="1"/>
  <c r="X63" i="72" s="1"/>
  <c r="U64" i="72"/>
  <c r="V64" i="72" s="1"/>
  <c r="X64" i="72" s="1"/>
  <c r="U65" i="72"/>
  <c r="V65" i="72" s="1"/>
  <c r="X65" i="72" s="1"/>
  <c r="U66" i="72"/>
  <c r="V66" i="72" s="1"/>
  <c r="X66" i="72" s="1"/>
  <c r="U67" i="72"/>
  <c r="V67" i="72" s="1"/>
  <c r="X67" i="72" s="1"/>
  <c r="U68" i="72"/>
  <c r="V68" i="72" s="1"/>
  <c r="X68" i="72" s="1"/>
  <c r="U69" i="72"/>
  <c r="V69" i="72" s="1"/>
  <c r="X69" i="72" s="1"/>
  <c r="U70" i="72"/>
  <c r="V70" i="72" s="1"/>
  <c r="X70" i="72" s="1"/>
  <c r="U71" i="72"/>
  <c r="V71" i="72" s="1"/>
  <c r="X71" i="72" s="1"/>
  <c r="U72" i="72"/>
  <c r="V72" i="72" s="1"/>
  <c r="X72" i="72" s="1"/>
  <c r="U73" i="72"/>
  <c r="V73" i="72" s="1"/>
  <c r="X73" i="72" s="1"/>
  <c r="U81" i="72"/>
  <c r="V81" i="72" s="1"/>
  <c r="X81" i="72" s="1"/>
  <c r="U82" i="72"/>
  <c r="V82" i="72" s="1"/>
  <c r="X82" i="72" s="1"/>
  <c r="U90" i="72"/>
  <c r="V90" i="72" s="1"/>
  <c r="X90" i="72" s="1"/>
  <c r="U91" i="72"/>
  <c r="V91" i="72" s="1"/>
  <c r="X91" i="72" s="1"/>
  <c r="U92" i="72"/>
  <c r="V92" i="72" s="1"/>
  <c r="X92" i="72" s="1"/>
  <c r="U93" i="72"/>
  <c r="V93" i="72" s="1"/>
  <c r="X93" i="72" s="1"/>
  <c r="U94" i="72"/>
  <c r="W94" i="72" s="1"/>
  <c r="U95" i="72"/>
  <c r="W95" i="72" s="1"/>
  <c r="U96" i="72"/>
  <c r="V96" i="72" s="1"/>
  <c r="X96" i="72" s="1"/>
  <c r="U101" i="72"/>
  <c r="V101" i="72" s="1"/>
  <c r="X101" i="72" s="1"/>
  <c r="U102" i="72"/>
  <c r="V102" i="72" s="1"/>
  <c r="X102" i="72" s="1"/>
  <c r="U110" i="72"/>
  <c r="V110" i="72" s="1"/>
  <c r="X110" i="72" s="1"/>
  <c r="U112" i="72"/>
  <c r="V112" i="72" s="1"/>
  <c r="X112" i="72" s="1"/>
  <c r="U115" i="72"/>
  <c r="V115" i="72" s="1"/>
  <c r="X115" i="72" s="1"/>
  <c r="U116" i="72"/>
  <c r="W116" i="72" s="1"/>
  <c r="U117" i="72"/>
  <c r="V117" i="72" s="1"/>
  <c r="X117" i="72" s="1"/>
  <c r="U118" i="72"/>
  <c r="V118" i="72" s="1"/>
  <c r="X118" i="72" s="1"/>
  <c r="U119" i="72"/>
  <c r="V119" i="72" s="1"/>
  <c r="X119" i="72" s="1"/>
  <c r="U132" i="72"/>
  <c r="V132" i="72" s="1"/>
  <c r="X132" i="72" s="1"/>
  <c r="U133" i="72"/>
  <c r="V133" i="72" s="1"/>
  <c r="X133" i="72" s="1"/>
  <c r="U136" i="72"/>
  <c r="V136" i="72" s="1"/>
  <c r="X136" i="72" s="1"/>
  <c r="U137" i="72"/>
  <c r="V137" i="72" s="1"/>
  <c r="X137" i="72" s="1"/>
  <c r="U138" i="72"/>
  <c r="V138" i="72" s="1"/>
  <c r="X138" i="72" s="1"/>
  <c r="U139" i="72"/>
  <c r="V139" i="72" s="1"/>
  <c r="X139" i="72" s="1"/>
  <c r="U140" i="72"/>
  <c r="V140" i="72" s="1"/>
  <c r="X140" i="72" s="1"/>
  <c r="U141" i="72"/>
  <c r="V141" i="72" s="1"/>
  <c r="X141" i="72" s="1"/>
  <c r="U142" i="72"/>
  <c r="V142" i="72" s="1"/>
  <c r="X142" i="72" s="1"/>
  <c r="U146" i="72"/>
  <c r="V146" i="72" s="1"/>
  <c r="X146" i="72" s="1"/>
  <c r="U148" i="72"/>
  <c r="V148" i="72" s="1"/>
  <c r="X148" i="72" s="1"/>
  <c r="U149" i="72"/>
  <c r="V149" i="72" s="1"/>
  <c r="X149" i="72" s="1"/>
  <c r="U150" i="72"/>
  <c r="V150" i="72" s="1"/>
  <c r="X150" i="72" s="1"/>
  <c r="U152" i="72"/>
  <c r="V152" i="72" s="1"/>
  <c r="X152" i="72" s="1"/>
  <c r="U154" i="72"/>
  <c r="V154" i="72" s="1"/>
  <c r="X154" i="72" s="1"/>
  <c r="U156" i="72"/>
  <c r="V156" i="72" s="1"/>
  <c r="X156" i="72" s="1"/>
  <c r="U157" i="72"/>
  <c r="V157" i="72" s="1"/>
  <c r="X157" i="72" s="1"/>
  <c r="U159" i="72"/>
  <c r="V159" i="72" s="1"/>
  <c r="X159" i="72" s="1"/>
  <c r="U160" i="72"/>
  <c r="V160" i="72" s="1"/>
  <c r="X160" i="72" s="1"/>
  <c r="U161" i="72"/>
  <c r="V161" i="72" s="1"/>
  <c r="X161" i="72" s="1"/>
  <c r="U167" i="72"/>
  <c r="V167" i="72" s="1"/>
  <c r="X167" i="72" s="1"/>
  <c r="U169" i="72"/>
  <c r="V169" i="72" s="1"/>
  <c r="X169" i="72" s="1"/>
  <c r="U170" i="72"/>
  <c r="V170" i="72" s="1"/>
  <c r="X170" i="72" s="1"/>
  <c r="U172" i="72"/>
  <c r="V172" i="72" s="1"/>
  <c r="X172" i="72" s="1"/>
  <c r="U183" i="72"/>
  <c r="V183" i="72" s="1"/>
  <c r="X183" i="72" s="1"/>
  <c r="U14" i="72"/>
  <c r="V14" i="72" s="1"/>
  <c r="X14" i="72" s="1"/>
  <c r="U15" i="72"/>
  <c r="V15" i="72" s="1"/>
  <c r="X15" i="72" s="1"/>
  <c r="U16" i="72"/>
  <c r="V16" i="72" s="1"/>
  <c r="X16" i="72" s="1"/>
  <c r="U17" i="72"/>
  <c r="V17" i="72" s="1"/>
  <c r="X17" i="72" s="1"/>
  <c r="U6" i="72"/>
  <c r="V6" i="72" s="1"/>
  <c r="X6" i="72" s="1"/>
  <c r="U7" i="72"/>
  <c r="V7" i="72" s="1"/>
  <c r="X7" i="72" s="1"/>
  <c r="U8" i="72"/>
  <c r="V8" i="72" s="1"/>
  <c r="X8" i="72" s="1"/>
  <c r="U9" i="72"/>
  <c r="V9" i="72" s="1"/>
  <c r="X9" i="72" s="1"/>
  <c r="U10" i="72"/>
  <c r="V10" i="72" s="1"/>
  <c r="X10" i="72" s="1"/>
  <c r="U11" i="72"/>
  <c r="V11" i="72" s="1"/>
  <c r="X11" i="72" s="1"/>
  <c r="V29" i="72" l="1"/>
  <c r="X29" i="72" s="1"/>
  <c r="V95" i="72"/>
  <c r="X95" i="72" s="1"/>
  <c r="W154" i="72"/>
  <c r="W54" i="72"/>
  <c r="V116" i="72"/>
  <c r="X116" i="72" s="1"/>
  <c r="W150" i="72"/>
  <c r="W30" i="72"/>
  <c r="V94" i="72"/>
  <c r="X94" i="72" s="1"/>
  <c r="W137" i="72"/>
  <c r="W66" i="72"/>
  <c r="W170" i="72"/>
  <c r="W118" i="72"/>
  <c r="W82" i="72"/>
  <c r="W20" i="72"/>
  <c r="W149" i="72"/>
  <c r="W62" i="72"/>
  <c r="W46" i="72"/>
  <c r="W161" i="72"/>
  <c r="W58" i="72"/>
  <c r="W15" i="72"/>
  <c r="W138" i="72"/>
  <c r="W70" i="72"/>
  <c r="W110" i="72"/>
  <c r="W169" i="72"/>
  <c r="W157" i="72"/>
  <c r="W141" i="72"/>
  <c r="W133" i="72"/>
  <c r="W117" i="72"/>
  <c r="W101" i="72"/>
  <c r="W93" i="72"/>
  <c r="W81" i="72"/>
  <c r="W73" i="72"/>
  <c r="W69" i="72"/>
  <c r="W65" i="72"/>
  <c r="W61" i="72"/>
  <c r="W57" i="72"/>
  <c r="W53" i="72"/>
  <c r="W49" i="72"/>
  <c r="W45" i="72"/>
  <c r="W23" i="72"/>
  <c r="W19" i="72"/>
  <c r="W14" i="72"/>
  <c r="W8" i="72"/>
  <c r="W142" i="72"/>
  <c r="W90" i="72"/>
  <c r="W146" i="72"/>
  <c r="W42" i="72"/>
  <c r="W9" i="72"/>
  <c r="W172" i="72"/>
  <c r="W160" i="72"/>
  <c r="W156" i="72"/>
  <c r="W152" i="72"/>
  <c r="W148" i="72"/>
  <c r="W140" i="72"/>
  <c r="W136" i="72"/>
  <c r="W132" i="72"/>
  <c r="W112" i="72"/>
  <c r="W96" i="72"/>
  <c r="W92" i="72"/>
  <c r="W72" i="72"/>
  <c r="W68" i="72"/>
  <c r="W64" i="72"/>
  <c r="W60" i="72"/>
  <c r="W56" i="72"/>
  <c r="W48" i="72"/>
  <c r="W44" i="72"/>
  <c r="W32" i="72"/>
  <c r="W28" i="72"/>
  <c r="W22" i="72"/>
  <c r="W17" i="72"/>
  <c r="W11" i="72"/>
  <c r="W7" i="72"/>
  <c r="W102" i="72"/>
  <c r="W50" i="72"/>
  <c r="W25" i="72"/>
  <c r="W183" i="72"/>
  <c r="W167" i="72"/>
  <c r="W159" i="72"/>
  <c r="W139" i="72"/>
  <c r="W119" i="72"/>
  <c r="W115" i="72"/>
  <c r="W91" i="72"/>
  <c r="W71" i="72"/>
  <c r="W67" i="72"/>
  <c r="W63" i="72"/>
  <c r="W59" i="72"/>
  <c r="W55" i="72"/>
  <c r="W47" i="72"/>
  <c r="W43" i="72"/>
  <c r="W31" i="72"/>
  <c r="W26" i="72"/>
  <c r="W21" i="72"/>
  <c r="W16" i="72"/>
  <c r="W10" i="72"/>
  <c r="W6" i="72"/>
  <c r="J10" i="21" l="1"/>
  <c r="I11" i="21"/>
  <c r="J11" i="21"/>
  <c r="K11" i="21"/>
  <c r="L11" i="21"/>
  <c r="H11" i="21"/>
  <c r="I10" i="21"/>
  <c r="K10" i="21"/>
  <c r="L10" i="21"/>
  <c r="H10" i="2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2C47FF-07D3-44BE-AEBF-D15C618209A5}"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3246307C-0940-4C31-AB4D-9120ACA64FAA}" name="WorksheetConnection_Model_Data_1.xlsx!TBL_ASCENT" type="102" refreshedVersion="8" minRefreshableVersion="5">
    <extLst>
      <ext xmlns:x15="http://schemas.microsoft.com/office/spreadsheetml/2010/11/main" uri="{DE250136-89BD-433C-8126-D09CA5730AF9}">
        <x15:connection id="TBL_ASCENT-ec10f8bc-3c8a-4c2d-8fea-27a178b905d6">
          <x15:rangePr sourceName="_xlcn.WorksheetConnection_Model_Data_1.xlsxTBL_ASCENT"/>
        </x15:connection>
      </ext>
    </extLst>
  </connection>
</connections>
</file>

<file path=xl/sharedStrings.xml><?xml version="1.0" encoding="utf-8"?>
<sst xmlns="http://schemas.openxmlformats.org/spreadsheetml/2006/main" count="4521" uniqueCount="687">
  <si>
    <t>Row Labels</t>
  </si>
  <si>
    <t>Count of DISTRICT</t>
  </si>
  <si>
    <t>LEP</t>
  </si>
  <si>
    <t>NA</t>
  </si>
  <si>
    <t>Not Found</t>
  </si>
  <si>
    <t>Student</t>
  </si>
  <si>
    <t>Grand Total</t>
  </si>
  <si>
    <t>TBL_PrimaryDistrictData</t>
  </si>
  <si>
    <t>Primary District Data, Count &amp; Demographics</t>
  </si>
  <si>
    <t>District Demographics Tab (Demographics as of FY22)</t>
  </si>
  <si>
    <t>---&gt;
FY23-24
---&gt;</t>
  </si>
  <si>
    <t>FY23 Matrictulation by District</t>
  </si>
  <si>
    <t>based on coop agreement</t>
  </si>
  <si>
    <t>assume 24 credits/year is full load</t>
  </si>
  <si>
    <t>=XLOOKUP(TBL_PrimaryDistrictData[@[District No]],Model_Data_1.xlsx!TBL_ASCENT[District No],Model_Data_1.xlsx!TBL_ASCENT[Ascent Enrollment 2023-24],"Not Found",0)</t>
  </si>
  <si>
    <t>=XLOOKUP(TBL_PrimaryDistrictData[@[District No]],TBL_ASCENT[District Code],TBL_ASCENT[In-District Cost Per Credit 2023-2024  incl COF],"Not Found",0)</t>
  </si>
  <si>
    <t>=XLOOKUP(TBL_PrimaryDistrictData[@[District No]],TBL_ASCENT[District Code],TBL_ASCENT[Online Course - Cost Per Credit incl COF],"Not Found",0)</t>
  </si>
  <si>
    <t>=XLOOKUP(TBL_PrimaryDistrictData[@[District No]],TBL_ASCENT[District Code],TBL_ASCENT[Who pays for fees],"Not Found",0)</t>
  </si>
  <si>
    <t>=XLOOKUP(TBL_PrimaryDistrictData[@[District No]],TBL_ASCENT[District Code],TBL_ASCENT[Who pays for books and materials?],"Not Found",0)</t>
  </si>
  <si>
    <t>=XLOOKUP(TBL_PrimaryDistrictData[@[District No]],TBL_ASCENT[District Code],TBL_ASCENT[Tuition Costs per year],"Not Found",0)</t>
  </si>
  <si>
    <t>=XLOOKUP(TBL_PrimaryDistrictData[@[District No]],TBL_ASCENT[District Code],TBL_ASCENT[General Fees per year],"Not Found",0)</t>
  </si>
  <si>
    <t>=XLOOKUP(TBL_PrimaryDistrictData[@[District No]],TBL_ASCENT[District Code],TBL_ASCENT[Per Credit Fees],"Not Found",0)</t>
  </si>
  <si>
    <t>=XLOOKUP(TBL_PrimaryDistrictData[@[District No]],TBL_ASCENT[District Code],TBL_ASCENT[Books cost per year],"Not Found",0)</t>
  </si>
  <si>
    <t>=XLOOKUP(TBL_PrimaryDistrictData[@[District No]],TBL_ASCENT[District Code],TBL_ASCENT[Full Load Credit Fees per Year],"Not Found",0)</t>
  </si>
  <si>
    <t>=XLOOKUP(TBL_PrimaryDistrictData[@[District No]],TBL_ASCENT[District Code],TBL_ASCENT[Estimated Annual Cost for Tuition, Fees and Books],"Not Found",0)</t>
  </si>
  <si>
    <t>District No</t>
  </si>
  <si>
    <t>COUNTY</t>
  </si>
  <si>
    <t>DISTRICT</t>
  </si>
  <si>
    <t>Rural Designation (Urban, Rural, Small Rural)</t>
  </si>
  <si>
    <t>District Setting</t>
  </si>
  <si>
    <t>Rural Designation - District Setting</t>
  </si>
  <si>
    <t>Region</t>
  </si>
  <si>
    <t>ASCENT Enrollment 2023-2024</t>
  </si>
  <si>
    <t>In-District Cost Per Credit 2023-2024  incl COF</t>
  </si>
  <si>
    <t>Online Course - Cost Per Credit incl COF</t>
  </si>
  <si>
    <t>Who pays for fees</t>
  </si>
  <si>
    <t>Who pays for books and materials?</t>
  </si>
  <si>
    <t>Tuition Costs per year</t>
  </si>
  <si>
    <t>Per Credit Fees</t>
  </si>
  <si>
    <t>Full Load Credit Fees per Year</t>
  </si>
  <si>
    <t>General Fees per year</t>
  </si>
  <si>
    <t>Books cost per year</t>
  </si>
  <si>
    <t>Estimated Annual Cost for Tuition, Fees and Books</t>
  </si>
  <si>
    <t>Delta PPR to Est. Costs</t>
  </si>
  <si>
    <t>Delta PPR * Number ASCENT students</t>
  </si>
  <si>
    <t>Student Share of Costs</t>
  </si>
  <si>
    <t>LEP Share of Costs</t>
  </si>
  <si>
    <t>% Avg Student Share of Costs</t>
  </si>
  <si>
    <t>% Avg LEP Share of Costs</t>
  </si>
  <si>
    <t>Average Distance of District to IHE</t>
  </si>
  <si>
    <t>SPED (%)</t>
  </si>
  <si>
    <t>At-Risk (%)</t>
  </si>
  <si>
    <t>FRL (%)</t>
  </si>
  <si>
    <t>EL incl. M1/M2 (%)</t>
  </si>
  <si>
    <t>Minority (%)</t>
  </si>
  <si>
    <t>Female (%)</t>
  </si>
  <si>
    <t>FY22-23 Total Pupil Count</t>
  </si>
  <si>
    <t>Median Income (2022)</t>
  </si>
  <si>
    <t>FY23-24 Total Funded Pupil Count</t>
  </si>
  <si>
    <t xml:space="preserve">FY23-24 
Total Funding
</t>
  </si>
  <si>
    <t>FY23-24
Total
PPR</t>
  </si>
  <si>
    <t>FY23 -24
District
PPR</t>
  </si>
  <si>
    <t>FY23 -24
ASCENT &amp; Online
PPR</t>
  </si>
  <si>
    <t>MILITARY
% of Total</t>
  </si>
  <si>
    <t>Anticipated Year of Graduation (AYG)</t>
  </si>
  <si>
    <t>AYG Cohort Size (All Students)</t>
  </si>
  <si>
    <t>Female AYG Cohort</t>
  </si>
  <si>
    <t>Male AYG Cohort</t>
  </si>
  <si>
    <t>American Indian or Alaska Native AYG Cohort</t>
  </si>
  <si>
    <t>Asian AYG Cohort</t>
  </si>
  <si>
    <t>Black or African American AYG Cohort</t>
  </si>
  <si>
    <t>Hispanic or Latino AYG Cohort</t>
  </si>
  <si>
    <t>White AYG Cohort</t>
  </si>
  <si>
    <t>Native Hawaiian or Other Pacific Islander Grad Base</t>
  </si>
  <si>
    <t>Two or More Races AYG Cohort</t>
  </si>
  <si>
    <t>Average of Estimated Annual Cost for Tuition, Fees and Books</t>
  </si>
  <si>
    <t>Average of Estimated Annual Cost for Tuition, Fees and Books2</t>
  </si>
  <si>
    <t>ADAMS</t>
  </si>
  <si>
    <t>MAPLETON 1</t>
  </si>
  <si>
    <t>Non-Rural</t>
  </si>
  <si>
    <t>Denver Metro</t>
  </si>
  <si>
    <t>Non-Rural - Denver Metro</t>
  </si>
  <si>
    <t>Metro Region</t>
  </si>
  <si>
    <t>2022-2023</t>
  </si>
  <si>
    <t>50 or less</t>
  </si>
  <si>
    <t>ADAMS 12 FIVE STAR SCHOOLS</t>
  </si>
  <si>
    <t>1,432</t>
  </si>
  <si>
    <t>1,493</t>
  </si>
  <si>
    <t>150</t>
  </si>
  <si>
    <t>1,359</t>
  </si>
  <si>
    <t>1,217</t>
  </si>
  <si>
    <t>136</t>
  </si>
  <si>
    <t>ADAMS COUNTY 14</t>
  </si>
  <si>
    <t>497</t>
  </si>
  <si>
    <t>244</t>
  </si>
  <si>
    <t>253</t>
  </si>
  <si>
    <t>442</t>
  </si>
  <si>
    <t>SCHOOL DISTRICT 27J</t>
  </si>
  <si>
    <t>1,620</t>
  </si>
  <si>
    <t>803</t>
  </si>
  <si>
    <t>817</t>
  </si>
  <si>
    <t>805</t>
  </si>
  <si>
    <t>682</t>
  </si>
  <si>
    <t>51</t>
  </si>
  <si>
    <t>BENNETT 29J</t>
  </si>
  <si>
    <t>Rural</t>
  </si>
  <si>
    <t>Outlying Town</t>
  </si>
  <si>
    <t>Rural - Outlying Town</t>
  </si>
  <si>
    <t>Northeast Region</t>
  </si>
  <si>
    <t>98</t>
  </si>
  <si>
    <t>51 or greater</t>
  </si>
  <si>
    <t>STRASBURG 31J</t>
  </si>
  <si>
    <t>Remote</t>
  </si>
  <si>
    <t>Rural - Remote</t>
  </si>
  <si>
    <t>70</t>
  </si>
  <si>
    <t>WESTMINSTER PUBLIC SCHOOLS</t>
  </si>
  <si>
    <t>555</t>
  </si>
  <si>
    <t>261</t>
  </si>
  <si>
    <t>294</t>
  </si>
  <si>
    <t>432</t>
  </si>
  <si>
    <t>77</t>
  </si>
  <si>
    <t>ALAMOSA</t>
  </si>
  <si>
    <t>ALAMOSA RE-11J</t>
  </si>
  <si>
    <t>Outlying City</t>
  </si>
  <si>
    <t>Rural - Outlying City</t>
  </si>
  <si>
    <t>Southwest Region</t>
  </si>
  <si>
    <t>152</t>
  </si>
  <si>
    <t>80</t>
  </si>
  <si>
    <t>72</t>
  </si>
  <si>
    <t>96</t>
  </si>
  <si>
    <t>SANGRE DE CRISTO RE-22J</t>
  </si>
  <si>
    <t>Small Rural</t>
  </si>
  <si>
    <t>Small Rural - Remote</t>
  </si>
  <si>
    <t>15 or less</t>
  </si>
  <si>
    <t>(-)</t>
  </si>
  <si>
    <t>ARAPAHOE</t>
  </si>
  <si>
    <t>ENGLEWOOD 1</t>
  </si>
  <si>
    <t>215</t>
  </si>
  <si>
    <t>99</t>
  </si>
  <si>
    <t>116</t>
  </si>
  <si>
    <t>79</t>
  </si>
  <si>
    <t>117</t>
  </si>
  <si>
    <t>SHERIDAN 2</t>
  </si>
  <si>
    <t>104</t>
  </si>
  <si>
    <t>53</t>
  </si>
  <si>
    <t>83</t>
  </si>
  <si>
    <t>CHERRY CREEK 5</t>
  </si>
  <si>
    <t>4,345</t>
  </si>
  <si>
    <t>2,089</t>
  </si>
  <si>
    <t>2,256</t>
  </si>
  <si>
    <t>420</t>
  </si>
  <si>
    <t>551</t>
  </si>
  <si>
    <t>928</t>
  </si>
  <si>
    <t>2,129</t>
  </si>
  <si>
    <t>270</t>
  </si>
  <si>
    <t>LITTLETON 6</t>
  </si>
  <si>
    <t>1,207</t>
  </si>
  <si>
    <t>597</t>
  </si>
  <si>
    <t>610</t>
  </si>
  <si>
    <t>208</t>
  </si>
  <si>
    <t>873</t>
  </si>
  <si>
    <t>55</t>
  </si>
  <si>
    <t>DEER TRAIL 26J</t>
  </si>
  <si>
    <t>16-50</t>
  </si>
  <si>
    <t>ADAMS-ARAPAHOE 28J</t>
  </si>
  <si>
    <t>2,446</t>
  </si>
  <si>
    <t>1,173</t>
  </si>
  <si>
    <t>1,273</t>
  </si>
  <si>
    <t>127</t>
  </si>
  <si>
    <t>393</t>
  </si>
  <si>
    <t>1,470</t>
  </si>
  <si>
    <t>288</t>
  </si>
  <si>
    <t>126</t>
  </si>
  <si>
    <t>BYERS 32J</t>
  </si>
  <si>
    <t>765</t>
  </si>
  <si>
    <t>440</t>
  </si>
  <si>
    <t>325</t>
  </si>
  <si>
    <t>69</t>
  </si>
  <si>
    <t>255</t>
  </si>
  <si>
    <t>422</t>
  </si>
  <si>
    <t>ARCHULETA</t>
  </si>
  <si>
    <t>ARCHULETA COUNTY 50 JT</t>
  </si>
  <si>
    <t>115</t>
  </si>
  <si>
    <t>65</t>
  </si>
  <si>
    <t>BACA</t>
  </si>
  <si>
    <t>WALSH RE-1</t>
  </si>
  <si>
    <t>Southeast Region</t>
  </si>
  <si>
    <t>*</t>
  </si>
  <si>
    <t>PRITCHETT RE-3</t>
  </si>
  <si>
    <t>SPRINGFIELD RE-4</t>
  </si>
  <si>
    <t>Small Rural - Outlying Town</t>
  </si>
  <si>
    <t>VILAS RE-5</t>
  </si>
  <si>
    <t>CAMPO RE-6</t>
  </si>
  <si>
    <t>BENT</t>
  </si>
  <si>
    <t>LAS ANIMAS RE-1</t>
  </si>
  <si>
    <t>85</t>
  </si>
  <si>
    <t>84</t>
  </si>
  <si>
    <t>57</t>
  </si>
  <si>
    <t>MC CLAVE RE-2</t>
  </si>
  <si>
    <t>BOULDER</t>
  </si>
  <si>
    <t>ST VRAIN VALLEY RE1J</t>
  </si>
  <si>
    <t>North Central Region</t>
  </si>
  <si>
    <t>2,351</t>
  </si>
  <si>
    <t>1,178</t>
  </si>
  <si>
    <t>707</t>
  </si>
  <si>
    <t>1,474</t>
  </si>
  <si>
    <t>52</t>
  </si>
  <si>
    <t>BOULDER VALLEY RE 2</t>
  </si>
  <si>
    <t>2,576</t>
  </si>
  <si>
    <t>1,280</t>
  </si>
  <si>
    <t>1,296</t>
  </si>
  <si>
    <t>133</t>
  </si>
  <si>
    <t>521</t>
  </si>
  <si>
    <t>1,715</t>
  </si>
  <si>
    <t>170</t>
  </si>
  <si>
    <t>CHAFFEE</t>
  </si>
  <si>
    <t>BUENA VISTA R-31</t>
  </si>
  <si>
    <t>Northwest Region</t>
  </si>
  <si>
    <t>64</t>
  </si>
  <si>
    <t>SALIDA R-32</t>
  </si>
  <si>
    <t>113</t>
  </si>
  <si>
    <t>61</t>
  </si>
  <si>
    <t>90</t>
  </si>
  <si>
    <t>CHEYENNE</t>
  </si>
  <si>
    <t>KIT CARSON R-1</t>
  </si>
  <si>
    <t>CHEYENNE COUNTY RE-5</t>
  </si>
  <si>
    <t>CLEAR CREEK</t>
  </si>
  <si>
    <t>CLEAR CREEK RE-1</t>
  </si>
  <si>
    <t>CONEJOS</t>
  </si>
  <si>
    <t>NORTH CONEJOS RE-1J</t>
  </si>
  <si>
    <t>86</t>
  </si>
  <si>
    <t>SANFORD 6J</t>
  </si>
  <si>
    <t>SOUTH CONEJOS RE-10</t>
  </si>
  <si>
    <t>COSTILLA</t>
  </si>
  <si>
    <t>CENTENNIAL R-1</t>
  </si>
  <si>
    <t>SIERRA GRANDE R-30</t>
  </si>
  <si>
    <t>CROWLEY</t>
  </si>
  <si>
    <t>CROWLEY COUNTY RE-1-J</t>
  </si>
  <si>
    <t>CUSTER</t>
  </si>
  <si>
    <t>CUSTER COUNTY SCHOOL DISTRICT C-1</t>
  </si>
  <si>
    <t>Pikes Peak Region</t>
  </si>
  <si>
    <t>DELTA</t>
  </si>
  <si>
    <t>DELTA COUNTY 50(J)</t>
  </si>
  <si>
    <t>West Central Region</t>
  </si>
  <si>
    <t>351</t>
  </si>
  <si>
    <t>176</t>
  </si>
  <si>
    <t>175</t>
  </si>
  <si>
    <t>97</t>
  </si>
  <si>
    <t>243</t>
  </si>
  <si>
    <t>DENVER</t>
  </si>
  <si>
    <t>DENVER COUNTY 1</t>
  </si>
  <si>
    <t>6,624</t>
  </si>
  <si>
    <t>3,241</t>
  </si>
  <si>
    <t>3,383</t>
  </si>
  <si>
    <t>224</t>
  </si>
  <si>
    <t>895</t>
  </si>
  <si>
    <t>3,730</t>
  </si>
  <si>
    <t>1,439</t>
  </si>
  <si>
    <t>265</t>
  </si>
  <si>
    <t>DOLORES</t>
  </si>
  <si>
    <t>DOLORES COUNTY RE NO.2</t>
  </si>
  <si>
    <t>DOUGLAS</t>
  </si>
  <si>
    <t>DOUGLAS COUNTY RE 1</t>
  </si>
  <si>
    <t>5,121</t>
  </si>
  <si>
    <t>2,450</t>
  </si>
  <si>
    <t>2,671</t>
  </si>
  <si>
    <t>257</t>
  </si>
  <si>
    <t>956</t>
  </si>
  <si>
    <t>3,595</t>
  </si>
  <si>
    <t>EAGLE</t>
  </si>
  <si>
    <t>EAGLE COUNTY RE 50</t>
  </si>
  <si>
    <t>511</t>
  </si>
  <si>
    <t>245</t>
  </si>
  <si>
    <t>266</t>
  </si>
  <si>
    <t>238</t>
  </si>
  <si>
    <t>ELBERT</t>
  </si>
  <si>
    <t>ELIZABETH SCHOOL DISTRICT</t>
  </si>
  <si>
    <t>154</t>
  </si>
  <si>
    <t>74</t>
  </si>
  <si>
    <t>123</t>
  </si>
  <si>
    <t>KIOWA C-2</t>
  </si>
  <si>
    <t>BIG SANDY 100J</t>
  </si>
  <si>
    <t>ELBERT 200</t>
  </si>
  <si>
    <t>AGATE 300</t>
  </si>
  <si>
    <t>EL PASO</t>
  </si>
  <si>
    <t>CALHAN RJ-1</t>
  </si>
  <si>
    <t>HARRISON 2</t>
  </si>
  <si>
    <t>Urban-Suburban</t>
  </si>
  <si>
    <t>Non-Rural - Urban-Suburban</t>
  </si>
  <si>
    <t>774</t>
  </si>
  <si>
    <t>395</t>
  </si>
  <si>
    <t>379</t>
  </si>
  <si>
    <t>108</t>
  </si>
  <si>
    <t>428</t>
  </si>
  <si>
    <t>158</t>
  </si>
  <si>
    <t>WIDEFIELD 3</t>
  </si>
  <si>
    <t>589</t>
  </si>
  <si>
    <t>285</t>
  </si>
  <si>
    <t>304</t>
  </si>
  <si>
    <t>166</t>
  </si>
  <si>
    <t>281</t>
  </si>
  <si>
    <t>FOUNTAIN 8</t>
  </si>
  <si>
    <t>500</t>
  </si>
  <si>
    <t>232</t>
  </si>
  <si>
    <t>268</t>
  </si>
  <si>
    <t>54</t>
  </si>
  <si>
    <t>202</t>
  </si>
  <si>
    <t>COLORADO SPRINGS 11</t>
  </si>
  <si>
    <t>1,720</t>
  </si>
  <si>
    <t>859</t>
  </si>
  <si>
    <t>861</t>
  </si>
  <si>
    <t>135</t>
  </si>
  <si>
    <t>584</t>
  </si>
  <si>
    <t>846</t>
  </si>
  <si>
    <t>CHEYENNE MOUNTAIN 12</t>
  </si>
  <si>
    <t>295</t>
  </si>
  <si>
    <t>137</t>
  </si>
  <si>
    <t>MANITOU SPRINGS 14</t>
  </si>
  <si>
    <t>71</t>
  </si>
  <si>
    <t>ACADEMY 20</t>
  </si>
  <si>
    <t>2,090</t>
  </si>
  <si>
    <t>1,030</t>
  </si>
  <si>
    <t>1,060</t>
  </si>
  <si>
    <t>334</t>
  </si>
  <si>
    <t>1,431</t>
  </si>
  <si>
    <t>162</t>
  </si>
  <si>
    <t>ELLICOTT 22</t>
  </si>
  <si>
    <t>PEYTON 23 JT</t>
  </si>
  <si>
    <t>59</t>
  </si>
  <si>
    <t>HANOVER 28</t>
  </si>
  <si>
    <t>LEWIS-PALMER 38</t>
  </si>
  <si>
    <t>558</t>
  </si>
  <si>
    <t>254</t>
  </si>
  <si>
    <t>436</t>
  </si>
  <si>
    <t>DISTRICT 49</t>
  </si>
  <si>
    <t>3,254</t>
  </si>
  <si>
    <t>1,588</t>
  </si>
  <si>
    <t>1,666</t>
  </si>
  <si>
    <t>157</t>
  </si>
  <si>
    <t>1,266</t>
  </si>
  <si>
    <t>1,510</t>
  </si>
  <si>
    <t>235</t>
  </si>
  <si>
    <t>EDISON 54 JT</t>
  </si>
  <si>
    <t>MIAMI/YODER 60 JT</t>
  </si>
  <si>
    <t>FREMONT</t>
  </si>
  <si>
    <t>CANON CITY RE-1</t>
  </si>
  <si>
    <t>201</t>
  </si>
  <si>
    <t>145</t>
  </si>
  <si>
    <t>FREMONT RE-2</t>
  </si>
  <si>
    <t>66</t>
  </si>
  <si>
    <t>COTOPAXI RE-3</t>
  </si>
  <si>
    <t>GARFIELD</t>
  </si>
  <si>
    <t>ROARING FORK RE-1</t>
  </si>
  <si>
    <t>475</t>
  </si>
  <si>
    <t>228</t>
  </si>
  <si>
    <t>247</t>
  </si>
  <si>
    <t>251</t>
  </si>
  <si>
    <t>207</t>
  </si>
  <si>
    <t>GARFIELD RE-2</t>
  </si>
  <si>
    <t>310</t>
  </si>
  <si>
    <t>156</t>
  </si>
  <si>
    <t>179</t>
  </si>
  <si>
    <t>125</t>
  </si>
  <si>
    <t>GARFIELD 16</t>
  </si>
  <si>
    <t>GILPIN</t>
  </si>
  <si>
    <t>GILPIN COUNTY RE-1</t>
  </si>
  <si>
    <t>GRAND</t>
  </si>
  <si>
    <t>WEST GRAND 1-JT</t>
  </si>
  <si>
    <t>EAST GRAND 2</t>
  </si>
  <si>
    <t>73</t>
  </si>
  <si>
    <t>GUNNISON</t>
  </si>
  <si>
    <t>GUNNISON WATERSHED RE1J</t>
  </si>
  <si>
    <t>160</t>
  </si>
  <si>
    <t>HINSDALE</t>
  </si>
  <si>
    <t>HINSDALE COUNTY RE 1</t>
  </si>
  <si>
    <t>HUERFANO</t>
  </si>
  <si>
    <t>HUERFANO RE-1</t>
  </si>
  <si>
    <t>LA VETA RE-2</t>
  </si>
  <si>
    <t>JACKSON</t>
  </si>
  <si>
    <t>NORTH PARK R-1</t>
  </si>
  <si>
    <t>JEFFERSON</t>
  </si>
  <si>
    <t>JEFFERSON COUNTY R-1</t>
  </si>
  <si>
    <t>6,154</t>
  </si>
  <si>
    <t>2,930</t>
  </si>
  <si>
    <t>3,224</t>
  </si>
  <si>
    <t>237</t>
  </si>
  <si>
    <t>1,627</t>
  </si>
  <si>
    <t>3,932</t>
  </si>
  <si>
    <t>KIOWA</t>
  </si>
  <si>
    <t>EADS RE-1</t>
  </si>
  <si>
    <t>PLAINVIEW RE-2</t>
  </si>
  <si>
    <t>KIT CARSON</t>
  </si>
  <si>
    <t>ARRIBA-FLAGLER C-20</t>
  </si>
  <si>
    <t>HI-PLAINS R-23</t>
  </si>
  <si>
    <t>STRATTON R-4</t>
  </si>
  <si>
    <t>BETHUNE R-5</t>
  </si>
  <si>
    <t>BURLINGTON RE-6J</t>
  </si>
  <si>
    <t>58</t>
  </si>
  <si>
    <t>LAKE</t>
  </si>
  <si>
    <t>LAKE COUNTY R-1</t>
  </si>
  <si>
    <t>78</t>
  </si>
  <si>
    <t>LA PLATA</t>
  </si>
  <si>
    <t>DURANGO 9-R</t>
  </si>
  <si>
    <t>444</t>
  </si>
  <si>
    <t>220</t>
  </si>
  <si>
    <t>BAYFIELD 10 JT-R</t>
  </si>
  <si>
    <t>88</t>
  </si>
  <si>
    <t>IGNACIO 11 JT</t>
  </si>
  <si>
    <t>LARIMER</t>
  </si>
  <si>
    <t>POUDRE R-1</t>
  </si>
  <si>
    <t>2,306</t>
  </si>
  <si>
    <t>1,163</t>
  </si>
  <si>
    <t>1,143</t>
  </si>
  <si>
    <t>67</t>
  </si>
  <si>
    <t>437</t>
  </si>
  <si>
    <t>1,671</t>
  </si>
  <si>
    <t>94</t>
  </si>
  <si>
    <t>THOMPSON R2-J</t>
  </si>
  <si>
    <t>575</t>
  </si>
  <si>
    <t>598</t>
  </si>
  <si>
    <t>280</t>
  </si>
  <si>
    <t>814</t>
  </si>
  <si>
    <t>ESTES PARK R-3</t>
  </si>
  <si>
    <t>LAS ANIMAS</t>
  </si>
  <si>
    <t>TRINIDAD 1</t>
  </si>
  <si>
    <t>Small Rural - Outlying City</t>
  </si>
  <si>
    <t>PRIMERO REORGANIZED 2</t>
  </si>
  <si>
    <t>HOEHNE REORGANIZED 3</t>
  </si>
  <si>
    <t>AGUILAR REORGANIZED 6</t>
  </si>
  <si>
    <t>BRANSON REORGANIZED 82</t>
  </si>
  <si>
    <t>KIM REORGANIZED 88</t>
  </si>
  <si>
    <t>LINCOLN</t>
  </si>
  <si>
    <t>GENOA-HUGO C113</t>
  </si>
  <si>
    <t>LIMON RE-4J</t>
  </si>
  <si>
    <t>KARVAL RE-23</t>
  </si>
  <si>
    <t>LOGAN</t>
  </si>
  <si>
    <t>VALLEY RE-1</t>
  </si>
  <si>
    <t>119</t>
  </si>
  <si>
    <t>FRENCHMAN RE-3</t>
  </si>
  <si>
    <t>BUFFALO RE-4J</t>
  </si>
  <si>
    <t>PLATEAU RE-5</t>
  </si>
  <si>
    <t>MESA</t>
  </si>
  <si>
    <t>DE BEQUE 49JT</t>
  </si>
  <si>
    <t>PLATEAU VALLEY 50</t>
  </si>
  <si>
    <t>MESA COUNTY VALLEY 51</t>
  </si>
  <si>
    <t>1,635</t>
  </si>
  <si>
    <t>789</t>
  </si>
  <si>
    <t>423</t>
  </si>
  <si>
    <t>1,105</t>
  </si>
  <si>
    <t>76</t>
  </si>
  <si>
    <t>MINERAL</t>
  </si>
  <si>
    <t>CREEDE SCHOOL DISTRICT</t>
  </si>
  <si>
    <t>MOFFAT</t>
  </si>
  <si>
    <t>MOFFAT COUNTY RE: NO 1</t>
  </si>
  <si>
    <t>MONTEZUMA</t>
  </si>
  <si>
    <t>MONTEZUMA-CORTEZ RE-1</t>
  </si>
  <si>
    <t>DOLORES RE-4A</t>
  </si>
  <si>
    <t>MANCOS RE-6</t>
  </si>
  <si>
    <t>MONTROSE</t>
  </si>
  <si>
    <t>MONTROSE COUNTY RE-1J</t>
  </si>
  <si>
    <t>458</t>
  </si>
  <si>
    <t>187</t>
  </si>
  <si>
    <t>250</t>
  </si>
  <si>
    <t>WEST END RE-2</t>
  </si>
  <si>
    <t>MORGAN</t>
  </si>
  <si>
    <t>BRUSH RE-2(J)</t>
  </si>
  <si>
    <t>FORT MORGAN RE-3</t>
  </si>
  <si>
    <t>110</t>
  </si>
  <si>
    <t>68</t>
  </si>
  <si>
    <t>WELDON VALLEY RE-20(J)</t>
  </si>
  <si>
    <t>WIGGINS RE-50(J)</t>
  </si>
  <si>
    <t>56</t>
  </si>
  <si>
    <t>OTERO</t>
  </si>
  <si>
    <t>EAST OTERO R-1</t>
  </si>
  <si>
    <t>107</t>
  </si>
  <si>
    <t>ROCKY FORD R-2</t>
  </si>
  <si>
    <t>MANZANOLA 3J</t>
  </si>
  <si>
    <t>FOWLER R-4J</t>
  </si>
  <si>
    <t>CHERAW 31</t>
  </si>
  <si>
    <t>SWINK 33</t>
  </si>
  <si>
    <t>OURAY</t>
  </si>
  <si>
    <t>OURAY R-1</t>
  </si>
  <si>
    <t>RIDGWAY R-2</t>
  </si>
  <si>
    <t>PARK</t>
  </si>
  <si>
    <t>PLATTE CANYON 1</t>
  </si>
  <si>
    <t>60</t>
  </si>
  <si>
    <t>PARK COUNTY RE-2</t>
  </si>
  <si>
    <t>PHILLIPS</t>
  </si>
  <si>
    <t>HOLYOKE RE-1J</t>
  </si>
  <si>
    <t>HAXTUN RE-2J</t>
  </si>
  <si>
    <t>PITKIN</t>
  </si>
  <si>
    <t>ASPEN 1</t>
  </si>
  <si>
    <t>131</t>
  </si>
  <si>
    <t>109</t>
  </si>
  <si>
    <t>PROWERS</t>
  </si>
  <si>
    <t>GRANADA RE-1</t>
  </si>
  <si>
    <t>depends on class &amp; cost</t>
  </si>
  <si>
    <t>LAMAR RE-2</t>
  </si>
  <si>
    <t>HOLLY RE-3</t>
  </si>
  <si>
    <t>WILEY RE-13 JT</t>
  </si>
  <si>
    <t>PUEBLO</t>
  </si>
  <si>
    <t>PUEBLO CITY 60</t>
  </si>
  <si>
    <t>1,050</t>
  </si>
  <si>
    <t>539</t>
  </si>
  <si>
    <t>749</t>
  </si>
  <si>
    <t>PUEBLO COUNTY 70</t>
  </si>
  <si>
    <t>653</t>
  </si>
  <si>
    <t>343</t>
  </si>
  <si>
    <t>246</t>
  </si>
  <si>
    <t>RIO BLANCO</t>
  </si>
  <si>
    <t>MEEKER RE-1</t>
  </si>
  <si>
    <t>RANGELY RE-4</t>
  </si>
  <si>
    <t>RIO GRANDE</t>
  </si>
  <si>
    <t>UPPER RIO GRANDE SCHOOL DISTRICT C-7</t>
  </si>
  <si>
    <t>MONTE VISTA C-8</t>
  </si>
  <si>
    <t>100</t>
  </si>
  <si>
    <t>SARGENT RE-33J</t>
  </si>
  <si>
    <t>ROUTT</t>
  </si>
  <si>
    <t>HAYDEN RE-1</t>
  </si>
  <si>
    <t>STEAMBOAT SPRINGS RE-2</t>
  </si>
  <si>
    <t>210</t>
  </si>
  <si>
    <t>87</t>
  </si>
  <si>
    <t>SOUTH ROUTT RE 3</t>
  </si>
  <si>
    <t>SAGUACHE</t>
  </si>
  <si>
    <t>MOUNTAIN VALLEY RE 1</t>
  </si>
  <si>
    <t>MOFFAT 2</t>
  </si>
  <si>
    <t>CENTER 26 JT</t>
  </si>
  <si>
    <t>SAN JUAN</t>
  </si>
  <si>
    <t>SILVERTON 1</t>
  </si>
  <si>
    <t>SAN MIGUEL</t>
  </si>
  <si>
    <t>TELLURIDE R-1</t>
  </si>
  <si>
    <t>NORWOOD R-2J</t>
  </si>
  <si>
    <t>SEDGWICK</t>
  </si>
  <si>
    <t>JULESBURG RE-1</t>
  </si>
  <si>
    <t>REVERE SCHOOL DISTRICT</t>
  </si>
  <si>
    <t>SUMMIT</t>
  </si>
  <si>
    <t>SUMMIT RE-1</t>
  </si>
  <si>
    <t>271</t>
  </si>
  <si>
    <t>164</t>
  </si>
  <si>
    <t>103</t>
  </si>
  <si>
    <t>TELLER</t>
  </si>
  <si>
    <t>CRIPPLE CREEK-VICTOR RE-1</t>
  </si>
  <si>
    <t>WOODLAND PARK RE-2</t>
  </si>
  <si>
    <t>141</t>
  </si>
  <si>
    <t>82</t>
  </si>
  <si>
    <t>WASHINGTON</t>
  </si>
  <si>
    <t>AKRON R-1</t>
  </si>
  <si>
    <t>ARICKAREE R-2</t>
  </si>
  <si>
    <t>OTIS R-3</t>
  </si>
  <si>
    <t>LONE STAR 101</t>
  </si>
  <si>
    <t>WOODLIN R-104</t>
  </si>
  <si>
    <t>WELD</t>
  </si>
  <si>
    <t>WELD COUNTY RE-1</t>
  </si>
  <si>
    <t>129</t>
  </si>
  <si>
    <t>75</t>
  </si>
  <si>
    <t>EATON RE-2</t>
  </si>
  <si>
    <t>144</t>
  </si>
  <si>
    <t>93</t>
  </si>
  <si>
    <t>WELD COUNTY SCHOOL DISTRICT RE-3J</t>
  </si>
  <si>
    <t>177</t>
  </si>
  <si>
    <t>92</t>
  </si>
  <si>
    <t>81</t>
  </si>
  <si>
    <t>WELD RE-4</t>
  </si>
  <si>
    <t>Non-Rural - Outlying Town</t>
  </si>
  <si>
    <t>550</t>
  </si>
  <si>
    <t>273</t>
  </si>
  <si>
    <t>277</t>
  </si>
  <si>
    <t>410</t>
  </si>
  <si>
    <t>JOHNSTOWN-MILLIKEN RE-5J</t>
  </si>
  <si>
    <t>155</t>
  </si>
  <si>
    <t>GREELEY 6</t>
  </si>
  <si>
    <t>1,639</t>
  </si>
  <si>
    <t>790</t>
  </si>
  <si>
    <t>849</t>
  </si>
  <si>
    <t>1,076</t>
  </si>
  <si>
    <t>456</t>
  </si>
  <si>
    <t>PLATTE VALLEY RE-7</t>
  </si>
  <si>
    <t>WELD RE-8 SCHOOLS</t>
  </si>
  <si>
    <t>194</t>
  </si>
  <si>
    <t>AULT-HIGHLAND RE-9</t>
  </si>
  <si>
    <t>BRIGGSDALE RE-10</t>
  </si>
  <si>
    <t>PRAIRIE RE-11</t>
  </si>
  <si>
    <t>PAWNEE RE-12</t>
  </si>
  <si>
    <t>YUMA</t>
  </si>
  <si>
    <t>YUMA 1</t>
  </si>
  <si>
    <t>62</t>
  </si>
  <si>
    <t>WRAY RD-2</t>
  </si>
  <si>
    <t>IDALIA RJ-3</t>
  </si>
  <si>
    <t>LIBERTY J-4</t>
  </si>
  <si>
    <t>NONE</t>
  </si>
  <si>
    <t>CHARTER SCHOOL INSTITUTE</t>
  </si>
  <si>
    <t>-</t>
  </si>
  <si>
    <t>1,340</t>
  </si>
  <si>
    <t>722</t>
  </si>
  <si>
    <t>618</t>
  </si>
  <si>
    <t>466</t>
  </si>
  <si>
    <t>703</t>
  </si>
  <si>
    <t>TOTALS</t>
  </si>
  <si>
    <t xml:space="preserve"> - </t>
  </si>
  <si>
    <t>AVG</t>
  </si>
  <si>
    <t>use 2022 -2023 for analysis</t>
  </si>
  <si>
    <t>source:</t>
  </si>
  <si>
    <t>TUITION, FEES &amp; FINANCIAL AID | Colorado Community College System (cccs.edu)</t>
  </si>
  <si>
    <t>ID</t>
  </si>
  <si>
    <t>Assumption</t>
  </si>
  <si>
    <t>SBCCOE Tuition Rates</t>
  </si>
  <si>
    <t>the ALL Cooperative Agreement List is the master list, even if an IHE/LEP have ASCENT agreement but not checked, assume not part of ASCENT</t>
  </si>
  <si>
    <t>Type of Tuition</t>
  </si>
  <si>
    <t>2019-2020</t>
  </si>
  <si>
    <t>2020-2021</t>
  </si>
  <si>
    <t>2021-2022</t>
  </si>
  <si>
    <t>2023-2024</t>
  </si>
  <si>
    <t>For all Agreements that reference the SBCCOE-approved tuition rate, refer to this website for 2024-2025 Concurrent Enrollment Tuition Rates without COF
https://cccs.edu/colleges-programs/making-college-affordable/</t>
  </si>
  <si>
    <t>On-Campus without COF</t>
  </si>
  <si>
    <t>For cost analysis, assume COF has been applied for and received</t>
  </si>
  <si>
    <t>Online without COF</t>
  </si>
  <si>
    <t>assume annual full time, on-campus enrollment is 24 credits per year</t>
  </si>
  <si>
    <t>COF</t>
  </si>
  <si>
    <t>if the Cooperative agreement does not define who pays books and fees, the assumption is the books and fees are covered by the Student</t>
  </si>
  <si>
    <t>On-Campus with COF</t>
  </si>
  <si>
    <t>Online with COF</t>
  </si>
  <si>
    <t>1. Tuition Comparison Across IHEs</t>
  </si>
  <si>
    <r>
      <t>Objective</t>
    </r>
    <r>
      <rPr>
        <sz val="10"/>
        <color rgb="FF000000"/>
        <rFont val="Times New Roman"/>
        <family val="1"/>
      </rPr>
      <t>: Compare the in-district and online course costs across different IHEs (Institutions of Higher Education). This can help highlight any discrepancies in pricing.</t>
    </r>
  </si>
  <si>
    <r>
      <t>Analysis</t>
    </r>
    <r>
      <rPr>
        <sz val="10"/>
        <color rgb="FF000000"/>
        <rFont val="Times New Roman"/>
        <family val="1"/>
      </rPr>
      <t>: Calculate the average tuition costs for in-district, and then compare these averages with the state funding provided per ASCENT student. This can help to determine if students are receiving excess funding or if the state’s per-student contribution is insufficient.</t>
    </r>
  </si>
  <si>
    <t>2. Cost Burden on Students vs. LEPs</t>
  </si>
  <si>
    <r>
      <t>Objective</t>
    </r>
    <r>
      <rPr>
        <sz val="10"/>
        <color rgb="FF000000"/>
        <rFont val="Times New Roman"/>
        <family val="1"/>
      </rPr>
      <t>: Determine how much of the additional costs (books, materials, fees) are borne by students versus Local Education Providers (LEPs) or IHEs.</t>
    </r>
  </si>
  <si>
    <r>
      <t>Analysis</t>
    </r>
    <r>
      <rPr>
        <sz val="10"/>
        <color rgb="FF000000"/>
        <rFont val="Times New Roman"/>
        <family val="1"/>
      </rPr>
      <t>: Create a breakdown showing which entities (LEP, IHE, Student) are responsible for the various additional costs. This can inform recommendations on potential cost-saving measures for students or better financial planning for ASCENT participants.</t>
    </r>
  </si>
  <si>
    <t>3. Total Cost of Participation per Student</t>
  </si>
  <si>
    <r>
      <t>Objective</t>
    </r>
    <r>
      <rPr>
        <sz val="10"/>
        <color rgb="FF000000"/>
        <rFont val="Times New Roman"/>
        <family val="1"/>
      </rPr>
      <t>: Understand the total financial burden on an average ASCENT student by considering tuition, fees, and material costs.</t>
    </r>
  </si>
  <si>
    <r>
      <t>Analysis</t>
    </r>
    <r>
      <rPr>
        <sz val="10"/>
        <color rgb="FF000000"/>
        <rFont val="Times New Roman"/>
        <family val="1"/>
      </rPr>
      <t xml:space="preserve">: Combine the costs for tuition, fees, and books to estimate the </t>
    </r>
    <r>
      <rPr>
        <b/>
        <sz val="10"/>
        <color rgb="FF000000"/>
        <rFont val="Times New Roman"/>
        <family val="1"/>
      </rPr>
      <t>annual cost per student</t>
    </r>
    <r>
      <rPr>
        <sz val="10"/>
        <color rgb="FF000000"/>
        <rFont val="Times New Roman"/>
        <family val="1"/>
      </rPr>
      <t xml:space="preserve"> in different IHEs. You can compare this total with the PPR funding each LEP receives for the ASCENT program  to determine whether LEPs face a deficit or surplus in funding.</t>
    </r>
  </si>
  <si>
    <t>4. Potential Savings with Reimbursement Model</t>
  </si>
  <si>
    <r>
      <t>Objective</t>
    </r>
    <r>
      <rPr>
        <sz val="10"/>
        <color rgb="FF000000"/>
        <rFont val="Times New Roman"/>
        <family val="1"/>
      </rPr>
      <t>: Evaluate the potential cost savings if the ASCENT program switched from flat-rate funding to a reimbursement model based on actual tuition costs.</t>
    </r>
  </si>
  <si>
    <r>
      <t>Analysis</t>
    </r>
    <r>
      <rPr>
        <sz val="10"/>
        <color rgb="FF000000"/>
        <rFont val="Times New Roman"/>
        <family val="1"/>
      </rPr>
      <t>: Compare the state’s flat funding rate ($9K per student) against the actual average annual cost for tuition, fees, and materials across all participating IHEs. The difference will show potential savings or deficits under a reimbursement model.</t>
    </r>
  </si>
  <si>
    <t>Average of Tuition Costs per year</t>
  </si>
  <si>
    <t>Average of Books cost per year</t>
  </si>
  <si>
    <t>Average of Credit Fees per Year (24 credits)</t>
  </si>
  <si>
    <t>Average of General Fees per year</t>
  </si>
  <si>
    <t>Aims CC</t>
  </si>
  <si>
    <t>Arapahoe CC</t>
  </si>
  <si>
    <t>CO Mesa U/Western CO CC</t>
  </si>
  <si>
    <t>CMC</t>
  </si>
  <si>
    <t>CC Of Aurora</t>
  </si>
  <si>
    <t>CC of  Denver</t>
  </si>
  <si>
    <t>FRCC</t>
  </si>
  <si>
    <t>FRCC - Larimer</t>
  </si>
  <si>
    <t>FRCC - Westminster</t>
  </si>
  <si>
    <t>Ft Lewis College</t>
  </si>
  <si>
    <t>Lamar CC</t>
  </si>
  <si>
    <t>Metropolitan State U of Denver</t>
  </si>
  <si>
    <t>Northeastern Jr College</t>
  </si>
  <si>
    <t>Pickens Tech College</t>
  </si>
  <si>
    <t>Pikes Peak State College</t>
  </si>
  <si>
    <t>Pueblo CC</t>
  </si>
  <si>
    <t>Red Rocks CC</t>
  </si>
  <si>
    <t>Tech College of the Rockies</t>
  </si>
  <si>
    <t>Trinidad State College</t>
  </si>
  <si>
    <t>UNC</t>
  </si>
  <si>
    <t>Aims Community College</t>
  </si>
  <si>
    <t>Arapahoe Community College</t>
  </si>
  <si>
    <t>Colorado Mesa University/Western Colorado Community College</t>
  </si>
  <si>
    <t>Colorado Mountain College</t>
  </si>
  <si>
    <t>Community College of Aurora</t>
  </si>
  <si>
    <t>Community College of Denver</t>
  </si>
  <si>
    <t>FRCC Boulder</t>
  </si>
  <si>
    <t>Front Range Community College - Larimer</t>
  </si>
  <si>
    <t>Front Range Community College - Westminster</t>
  </si>
  <si>
    <t>Lamar Community College</t>
  </si>
  <si>
    <t>Metropolitan State University of Denver</t>
  </si>
  <si>
    <t>Northeastern Junior College</t>
  </si>
  <si>
    <t>Pueblo Community College</t>
  </si>
  <si>
    <t>Red Rocks Community College</t>
  </si>
  <si>
    <t>University of Northern Colorado</t>
  </si>
  <si>
    <t>Assumption: Avg credits per year = 6</t>
  </si>
  <si>
    <t>Assumption: Full year/24 *6</t>
  </si>
  <si>
    <t>Average of In-District Cost Per Credit 2023-2024  incl COF</t>
  </si>
  <si>
    <t>Average of Online Course - Cost Per Credit incl COF</t>
  </si>
  <si>
    <t>Average of Per Credit Fees</t>
  </si>
  <si>
    <t>CE Avg credits per year = 6</t>
  </si>
  <si>
    <t>CE Avg In-District Tuition/Yr incl COF (6 cr)</t>
  </si>
  <si>
    <t>CE Avg Online Tuition/Yr incl COF (6 cr)</t>
  </si>
  <si>
    <t>Average of Books cost per year - (6 cr)</t>
  </si>
  <si>
    <t>(Multiple Items)</t>
  </si>
  <si>
    <t>Average of Student Share of Costs</t>
  </si>
  <si>
    <t>Assumtion:</t>
  </si>
  <si>
    <t>(blank)</t>
  </si>
  <si>
    <t xml:space="preserve">% Avg LEP Share of Costs </t>
  </si>
  <si>
    <t xml:space="preserve">% Avg Student Share of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</si>
</sst>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_);_(* \(#,##0.0\);_(* &quot;-&quot;??_);_(@_)"/>
    <numFmt numFmtId="168" formatCode="#,##0.0"/>
    <numFmt numFmtId="169" formatCode="&quot;$&quot;#,##0.00"/>
  </numFmts>
  <fonts count="3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u/>
      <sz val="10"/>
      <color theme="10"/>
      <name val="Times New Roman"/>
      <family val="1"/>
    </font>
    <font>
      <sz val="10"/>
      <color rgb="FF000000"/>
      <name val="Times New Roman"/>
      <family val="1"/>
    </font>
    <font>
      <sz val="10"/>
      <color rgb="FF000000"/>
      <name val="Calibri"/>
      <family val="2"/>
      <scheme val="minor"/>
    </font>
    <font>
      <b/>
      <sz val="10"/>
      <color rgb="FF000000"/>
      <name val="Times New Roman"/>
      <family val="1"/>
    </font>
    <font>
      <sz val="10"/>
      <name val="Calibri"/>
      <family val="2"/>
      <scheme val="minor"/>
    </font>
    <font>
      <sz val="10"/>
      <color theme="1"/>
      <name val="Tahoma"/>
      <family val="2"/>
    </font>
    <font>
      <sz val="8"/>
      <name val="Times New Roman"/>
      <family val="1"/>
    </font>
    <font>
      <sz val="10"/>
      <color theme="1"/>
      <name val="Calibri"/>
      <family val="2"/>
      <scheme val="minor"/>
    </font>
    <font>
      <sz val="11"/>
      <color rgb="FF006100"/>
      <name val="Calibri"/>
      <family val="2"/>
      <scheme val="minor"/>
    </font>
    <font>
      <b/>
      <sz val="12"/>
      <color theme="0"/>
      <name val="Calibri"/>
      <family val="2"/>
    </font>
    <font>
      <b/>
      <sz val="13.5"/>
      <color rgb="FF000000"/>
      <name val="Times New Roman"/>
      <family val="1"/>
    </font>
    <font>
      <b/>
      <sz val="10"/>
      <color theme="0"/>
      <name val="Calibri"/>
      <family val="2"/>
      <scheme val="minor"/>
    </font>
    <font>
      <sz val="12"/>
      <name val="Arial"/>
      <family val="2"/>
    </font>
    <font>
      <sz val="11"/>
      <name val="Calibri"/>
      <family val="2"/>
    </font>
    <font>
      <b/>
      <sz val="12"/>
      <color theme="1"/>
      <name val="Calibri"/>
      <family val="2"/>
    </font>
    <font>
      <sz val="11"/>
      <color theme="1"/>
      <name val="Calibri"/>
      <family val="2"/>
    </font>
    <font>
      <b/>
      <sz val="16"/>
      <color theme="1"/>
      <name val="Calibri"/>
      <family val="2"/>
    </font>
    <font>
      <sz val="10"/>
      <color theme="1"/>
      <name val="Arial"/>
      <family val="2"/>
    </font>
    <font>
      <b/>
      <sz val="11"/>
      <color theme="1"/>
      <name val="Calibri"/>
      <family val="2"/>
    </font>
    <font>
      <i/>
      <sz val="11"/>
      <color rgb="FF7F7F7F"/>
      <name val="Calibri"/>
      <family val="2"/>
      <scheme val="minor"/>
    </font>
    <font>
      <sz val="10"/>
      <color rgb="FF000000"/>
      <name val="Times New Roman"/>
      <family val="1"/>
    </font>
    <font>
      <b/>
      <sz val="10"/>
      <color theme="1"/>
      <name val="Times New Roman"/>
      <family val="1"/>
      <charset val="204"/>
    </font>
    <font>
      <b/>
      <sz val="11"/>
      <color theme="1"/>
      <name val="Calibri"/>
      <family val="2"/>
      <scheme val="minor"/>
    </font>
    <font>
      <sz val="11"/>
      <color rgb="FFF6F6F6"/>
      <name val="Calibri"/>
      <family val="2"/>
    </font>
    <font>
      <i/>
      <sz val="11"/>
      <color rgb="FF505050"/>
      <name val="Calibri"/>
      <family val="2"/>
      <scheme val="minor"/>
    </font>
    <font>
      <sz val="10"/>
      <color theme="1"/>
      <name val="Times New Roman"/>
      <family val="1"/>
    </font>
  </fonts>
  <fills count="15">
    <fill>
      <patternFill patternType="none"/>
    </fill>
    <fill>
      <patternFill patternType="gray125"/>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rgb="FFC6EFCE"/>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bgColor indexed="64"/>
      </patternFill>
    </fill>
    <fill>
      <patternFill patternType="solid">
        <fgColor rgb="FF002060"/>
        <bgColor indexed="64"/>
      </patternFill>
    </fill>
    <fill>
      <patternFill patternType="solid">
        <fgColor rgb="FFFFFFCC"/>
      </patternFill>
    </fill>
    <fill>
      <patternFill patternType="solid">
        <fgColor theme="0"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7" tint="0.79998168889431442"/>
        <bgColor indexed="64"/>
      </patternFill>
    </fill>
  </fills>
  <borders count="12">
    <border>
      <left/>
      <right/>
      <top/>
      <bottom/>
      <diagonal/>
    </border>
    <border>
      <left/>
      <right style="thin">
        <color theme="0"/>
      </right>
      <top/>
      <bottom style="thick">
        <color theme="0"/>
      </bottom>
      <diagonal/>
    </border>
    <border>
      <left/>
      <right/>
      <top style="thin">
        <color theme="0"/>
      </top>
      <bottom/>
      <diagonal/>
    </border>
    <border>
      <left style="thin">
        <color theme="0"/>
      </left>
      <right style="thin">
        <color theme="0"/>
      </right>
      <top style="thin">
        <color theme="0"/>
      </top>
      <bottom/>
      <diagonal/>
    </border>
    <border>
      <left style="medium">
        <color indexed="64"/>
      </left>
      <right/>
      <top/>
      <bottom/>
      <diagonal/>
    </border>
    <border>
      <left/>
      <right/>
      <top style="thin">
        <color indexed="64"/>
      </top>
      <bottom/>
      <diagonal/>
    </border>
    <border>
      <left/>
      <right/>
      <top style="thin">
        <color theme="4"/>
      </top>
      <bottom/>
      <diagonal/>
    </border>
    <border>
      <left style="thin">
        <color rgb="FFB2B2B2"/>
      </left>
      <right style="thin">
        <color rgb="FFB2B2B2"/>
      </right>
      <top style="thin">
        <color rgb="FFB2B2B2"/>
      </top>
      <bottom style="thin">
        <color rgb="FFB2B2B2"/>
      </bottom>
      <diagonal/>
    </border>
    <border>
      <left/>
      <right/>
      <top style="thin">
        <color theme="4" tint="0.39997558519241921"/>
      </top>
      <bottom/>
      <diagonal/>
    </border>
    <border>
      <left style="thin">
        <color theme="9" tint="-0.24994659260841701"/>
      </left>
      <right style="thin">
        <color theme="9" tint="-0.24994659260841701"/>
      </right>
      <top/>
      <bottom/>
      <diagonal/>
    </border>
    <border>
      <left/>
      <right/>
      <top/>
      <bottom style="thin">
        <color theme="4" tint="0.39997558519241921"/>
      </bottom>
      <diagonal/>
    </border>
    <border>
      <left style="medium">
        <color indexed="64"/>
      </left>
      <right style="medium">
        <color indexed="64"/>
      </right>
      <top style="medium">
        <color indexed="64"/>
      </top>
      <bottom style="medium">
        <color indexed="64"/>
      </bottom>
      <diagonal/>
    </border>
  </borders>
  <cellStyleXfs count="20">
    <xf numFmtId="0" fontId="0" fillId="0" borderId="0"/>
    <xf numFmtId="0" fontId="3" fillId="0" borderId="0"/>
    <xf numFmtId="0" fontId="4" fillId="0" borderId="0" applyNumberFormat="0" applyFill="0" applyBorder="0" applyAlignment="0" applyProtection="0"/>
    <xf numFmtId="0" fontId="5" fillId="0" borderId="0" applyNumberFormat="0" applyFill="0" applyBorder="0" applyAlignment="0" applyProtection="0"/>
    <xf numFmtId="44" fontId="6" fillId="0" borderId="0" applyFont="0" applyFill="0" applyBorder="0" applyAlignment="0" applyProtection="0"/>
    <xf numFmtId="0" fontId="3" fillId="0" borderId="0"/>
    <xf numFmtId="0" fontId="10" fillId="0" borderId="0"/>
    <xf numFmtId="0" fontId="13" fillId="4" borderId="0" applyNumberFormat="0" applyBorder="0" applyAlignment="0" applyProtection="0"/>
    <xf numFmtId="0" fontId="2" fillId="0" borderId="0"/>
    <xf numFmtId="9" fontId="2" fillId="0" borderId="0" applyFont="0" applyFill="0" applyBorder="0" applyAlignment="0" applyProtection="0"/>
    <xf numFmtId="0" fontId="10" fillId="0" borderId="0"/>
    <xf numFmtId="0" fontId="6" fillId="0" borderId="0"/>
    <xf numFmtId="40" fontId="17"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9" fontId="25" fillId="0" borderId="0" applyFont="0" applyFill="0" applyBorder="0" applyAlignment="0" applyProtection="0"/>
    <xf numFmtId="0" fontId="25" fillId="9" borderId="7" applyNumberFormat="0" applyFont="0" applyAlignment="0" applyProtection="0"/>
  </cellStyleXfs>
  <cellXfs count="93">
    <xf numFmtId="0" fontId="0" fillId="0" borderId="0" xfId="0" applyAlignment="1">
      <alignment horizontal="left" vertical="top"/>
    </xf>
    <xf numFmtId="0" fontId="7" fillId="0" borderId="0" xfId="0" applyFont="1" applyAlignment="1">
      <alignment horizontal="left" vertical="top"/>
    </xf>
    <xf numFmtId="0" fontId="6" fillId="0" borderId="0" xfId="0" applyFont="1" applyAlignment="1">
      <alignment horizontal="left" vertical="top"/>
    </xf>
    <xf numFmtId="0" fontId="0" fillId="0" borderId="0" xfId="0" applyAlignment="1">
      <alignment horizontal="left" vertical="top" wrapText="1"/>
    </xf>
    <xf numFmtId="0" fontId="7" fillId="0" borderId="0" xfId="0" applyFont="1" applyAlignment="1">
      <alignment horizontal="left" vertical="top" wrapText="1"/>
    </xf>
    <xf numFmtId="0" fontId="5" fillId="0" borderId="0" xfId="3" applyAlignment="1">
      <alignment horizontal="left" vertical="top"/>
    </xf>
    <xf numFmtId="44" fontId="7" fillId="0" borderId="0" xfId="4" applyFont="1" applyFill="1" applyAlignment="1">
      <alignment horizontal="left" vertical="top"/>
    </xf>
    <xf numFmtId="0" fontId="9" fillId="0" borderId="0" xfId="0" applyFont="1" applyAlignment="1">
      <alignment vertical="top" wrapText="1"/>
    </xf>
    <xf numFmtId="0" fontId="9" fillId="0" borderId="0" xfId="0" quotePrefix="1" applyFont="1" applyAlignment="1">
      <alignment vertical="top" wrapText="1"/>
    </xf>
    <xf numFmtId="0" fontId="6" fillId="0" borderId="0" xfId="0" applyFont="1" applyAlignment="1">
      <alignment horizontal="left" vertical="top" wrapText="1"/>
    </xf>
    <xf numFmtId="0" fontId="0" fillId="0" borderId="0" xfId="0" applyAlignment="1">
      <alignment horizontal="center" vertical="top"/>
    </xf>
    <xf numFmtId="0" fontId="5" fillId="3" borderId="3" xfId="3" applyFill="1" applyBorder="1" applyAlignment="1">
      <alignment horizontal="left" vertical="top"/>
    </xf>
    <xf numFmtId="0" fontId="7" fillId="0" borderId="0" xfId="0" applyFont="1" applyAlignment="1">
      <alignment horizontal="centerContinuous" vertical="top" wrapText="1"/>
    </xf>
    <xf numFmtId="0" fontId="7" fillId="0" borderId="0" xfId="0" applyFont="1" applyAlignment="1">
      <alignment horizontal="centerContinuous" vertical="top"/>
    </xf>
    <xf numFmtId="0" fontId="9" fillId="0" borderId="1" xfId="0" applyFont="1" applyBorder="1" applyAlignment="1">
      <alignment horizontal="left" vertical="top" wrapText="1"/>
    </xf>
    <xf numFmtId="44" fontId="12" fillId="0" borderId="2" xfId="4" applyFont="1" applyFill="1" applyBorder="1" applyAlignment="1">
      <alignment vertical="top"/>
    </xf>
    <xf numFmtId="44" fontId="7" fillId="0" borderId="0" xfId="4" applyFont="1" applyFill="1" applyAlignment="1">
      <alignment horizontal="centerContinuous" vertical="top"/>
    </xf>
    <xf numFmtId="0" fontId="13" fillId="4" borderId="0" xfId="7" applyAlignment="1">
      <alignment horizontal="left" vertical="top"/>
    </xf>
    <xf numFmtId="44" fontId="0" fillId="0" borderId="0" xfId="0" applyNumberFormat="1" applyAlignment="1">
      <alignment horizontal="left" vertical="top"/>
    </xf>
    <xf numFmtId="0" fontId="15" fillId="0" borderId="0" xfId="0" applyFont="1" applyAlignment="1">
      <alignment horizontal="left" vertical="center"/>
    </xf>
    <xf numFmtId="0" fontId="8" fillId="0" borderId="0" xfId="0" applyFont="1" applyAlignment="1">
      <alignment horizontal="left" vertical="center" indent="1"/>
    </xf>
    <xf numFmtId="0" fontId="19" fillId="5" borderId="0" xfId="13" applyFont="1" applyFill="1"/>
    <xf numFmtId="0" fontId="20" fillId="5" borderId="0" xfId="13" applyFont="1" applyFill="1"/>
    <xf numFmtId="0" fontId="21" fillId="5" borderId="0" xfId="13" applyFont="1" applyFill="1"/>
    <xf numFmtId="0" fontId="20" fillId="5" borderId="0" xfId="13" applyFont="1" applyFill="1" applyAlignment="1">
      <alignment horizontal="left"/>
    </xf>
    <xf numFmtId="0" fontId="12" fillId="0" borderId="0" xfId="13" applyFont="1"/>
    <xf numFmtId="0" fontId="12" fillId="0" borderId="0" xfId="13" applyFont="1" applyAlignment="1">
      <alignment horizontal="center" vertical="top" wrapText="1"/>
    </xf>
    <xf numFmtId="168" fontId="9" fillId="0" borderId="0" xfId="12" applyNumberFormat="1" applyFont="1"/>
    <xf numFmtId="2" fontId="12" fillId="0" borderId="0" xfId="13" applyNumberFormat="1" applyFont="1"/>
    <xf numFmtId="0" fontId="20" fillId="0" borderId="0" xfId="13" applyFont="1"/>
    <xf numFmtId="0" fontId="20" fillId="0" borderId="0" xfId="13" applyFont="1" applyAlignment="1">
      <alignment horizontal="left"/>
    </xf>
    <xf numFmtId="9" fontId="20" fillId="0" borderId="0" xfId="14" applyFont="1" applyAlignment="1">
      <alignment horizontal="left"/>
    </xf>
    <xf numFmtId="0" fontId="23" fillId="0" borderId="0" xfId="13" applyFont="1" applyAlignment="1">
      <alignment horizontal="center"/>
    </xf>
    <xf numFmtId="166" fontId="0" fillId="0" borderId="0" xfId="16" applyNumberFormat="1" applyFont="1" applyAlignment="1">
      <alignment horizontal="right"/>
    </xf>
    <xf numFmtId="164" fontId="0" fillId="0" borderId="0" xfId="14" applyNumberFormat="1" applyFont="1"/>
    <xf numFmtId="166" fontId="20" fillId="0" borderId="0" xfId="13" applyNumberFormat="1" applyFont="1"/>
    <xf numFmtId="0" fontId="20" fillId="0" borderId="0" xfId="13" applyFont="1" applyAlignment="1">
      <alignment horizontal="center"/>
    </xf>
    <xf numFmtId="0" fontId="16" fillId="0" borderId="0" xfId="13" applyFont="1" applyAlignment="1">
      <alignment horizontal="center" vertical="top" wrapText="1"/>
    </xf>
    <xf numFmtId="1" fontId="22" fillId="0" borderId="0" xfId="13" applyNumberFormat="1" applyFont="1" applyAlignment="1">
      <alignment horizontal="center"/>
    </xf>
    <xf numFmtId="40" fontId="18" fillId="0" borderId="6" xfId="12" quotePrefix="1" applyFont="1" applyBorder="1" applyAlignment="1">
      <alignment horizontal="center" wrapText="1"/>
    </xf>
    <xf numFmtId="0" fontId="0" fillId="0" borderId="0" xfId="0" pivotButton="1" applyAlignment="1">
      <alignment horizontal="left" vertical="top"/>
    </xf>
    <xf numFmtId="0" fontId="0" fillId="0" borderId="0" xfId="0" pivotButton="1" applyAlignment="1">
      <alignment horizontal="left" vertical="top" wrapText="1"/>
    </xf>
    <xf numFmtId="0" fontId="0" fillId="9" borderId="7" xfId="19" applyFont="1" applyAlignment="1">
      <alignment horizontal="left" vertical="top"/>
    </xf>
    <xf numFmtId="0" fontId="0" fillId="9" borderId="7" xfId="19" applyFont="1" applyAlignment="1">
      <alignment horizontal="left" vertical="top" wrapText="1"/>
    </xf>
    <xf numFmtId="9" fontId="0" fillId="0" borderId="0" xfId="0" applyNumberFormat="1" applyAlignment="1">
      <alignment horizontal="left" vertical="top"/>
    </xf>
    <xf numFmtId="169" fontId="0" fillId="0" borderId="0" xfId="0" applyNumberFormat="1" applyAlignment="1">
      <alignment horizontal="left" vertical="top"/>
    </xf>
    <xf numFmtId="0" fontId="0" fillId="0" borderId="0" xfId="0" applyAlignment="1">
      <alignment horizontal="center" vertical="center" wrapText="1"/>
    </xf>
    <xf numFmtId="0" fontId="0" fillId="10" borderId="0" xfId="0" applyFill="1" applyAlignment="1">
      <alignment horizontal="center" vertical="center" wrapText="1"/>
    </xf>
    <xf numFmtId="169" fontId="0" fillId="10" borderId="0" xfId="0" applyNumberFormat="1" applyFill="1" applyAlignment="1">
      <alignment horizontal="left" vertical="top"/>
    </xf>
    <xf numFmtId="165" fontId="0" fillId="0" borderId="0" xfId="4" applyNumberFormat="1" applyFont="1" applyAlignment="1">
      <alignment horizontal="left" vertical="top" wrapText="1"/>
    </xf>
    <xf numFmtId="165" fontId="26" fillId="3" borderId="10" xfId="0" applyNumberFormat="1" applyFont="1" applyFill="1" applyBorder="1" applyAlignment="1">
      <alignment horizontal="left" vertical="top" wrapText="1"/>
    </xf>
    <xf numFmtId="165" fontId="0" fillId="0" borderId="0" xfId="0" applyNumberFormat="1" applyAlignment="1">
      <alignment horizontal="left" vertical="top"/>
    </xf>
    <xf numFmtId="165" fontId="26" fillId="3" borderId="8" xfId="0" applyNumberFormat="1" applyFont="1" applyFill="1" applyBorder="1" applyAlignment="1">
      <alignment horizontal="left" vertical="top"/>
    </xf>
    <xf numFmtId="0" fontId="0" fillId="11" borderId="11" xfId="0" applyFill="1" applyBorder="1" applyAlignment="1">
      <alignment horizontal="center" vertical="top" wrapText="1"/>
    </xf>
    <xf numFmtId="165" fontId="0" fillId="12" borderId="0" xfId="4" applyNumberFormat="1" applyFont="1" applyFill="1" applyAlignment="1">
      <alignment horizontal="left" vertical="top" wrapText="1"/>
    </xf>
    <xf numFmtId="10" fontId="0" fillId="0" borderId="0" xfId="0" applyNumberFormat="1" applyAlignment="1">
      <alignment horizontal="left" vertical="top"/>
    </xf>
    <xf numFmtId="0" fontId="29" fillId="0" borderId="0" xfId="17" applyFont="1" applyAlignment="1">
      <alignment horizontal="left" vertical="top" wrapText="1"/>
    </xf>
    <xf numFmtId="40" fontId="23" fillId="13" borderId="0" xfId="12" applyFont="1" applyFill="1" applyAlignment="1">
      <alignment horizontal="center" vertical="top" wrapText="1"/>
    </xf>
    <xf numFmtId="40" fontId="23" fillId="13" borderId="0" xfId="12" applyFont="1" applyFill="1" applyAlignment="1">
      <alignment horizontal="left" vertical="top" wrapText="1"/>
    </xf>
    <xf numFmtId="40" fontId="23" fillId="14" borderId="0" xfId="12" applyFont="1" applyFill="1" applyAlignment="1">
      <alignment horizontal="center" vertical="top" wrapText="1"/>
    </xf>
    <xf numFmtId="9" fontId="23" fillId="11" borderId="0" xfId="14" applyFont="1" applyFill="1" applyBorder="1" applyAlignment="1">
      <alignment horizontal="center" vertical="top" wrapText="1"/>
    </xf>
    <xf numFmtId="40" fontId="23" fillId="11" borderId="0" xfId="12" applyFont="1" applyFill="1" applyAlignment="1">
      <alignment horizontal="center" vertical="top" wrapText="1"/>
    </xf>
    <xf numFmtId="0" fontId="27" fillId="11" borderId="0" xfId="13" applyFont="1" applyFill="1" applyAlignment="1">
      <alignment vertical="top" wrapText="1"/>
    </xf>
    <xf numFmtId="0" fontId="23" fillId="11" borderId="9" xfId="8" applyFont="1" applyFill="1" applyBorder="1" applyAlignment="1">
      <alignment horizontal="center" vertical="top" wrapText="1"/>
    </xf>
    <xf numFmtId="40" fontId="20" fillId="0" borderId="0" xfId="12" applyFont="1" applyAlignment="1">
      <alignment horizontal="left"/>
    </xf>
    <xf numFmtId="40" fontId="20" fillId="0" borderId="0" xfId="12" applyFont="1" applyAlignment="1">
      <alignment horizontal="center"/>
    </xf>
    <xf numFmtId="9" fontId="20" fillId="0" borderId="0" xfId="18" applyFont="1" applyAlignment="1">
      <alignment horizontal="center"/>
    </xf>
    <xf numFmtId="9" fontId="20" fillId="0" borderId="0" xfId="14" applyFont="1" applyFill="1" applyBorder="1" applyAlignment="1">
      <alignment horizontal="center"/>
    </xf>
    <xf numFmtId="38" fontId="20" fillId="0" borderId="0" xfId="12" applyNumberFormat="1" applyFont="1" applyAlignment="1">
      <alignment horizontal="center"/>
    </xf>
    <xf numFmtId="165" fontId="20" fillId="0" borderId="0" xfId="15" applyNumberFormat="1" applyFont="1" applyFill="1" applyBorder="1" applyAlignment="1">
      <alignment horizontal="left"/>
    </xf>
    <xf numFmtId="166" fontId="23" fillId="0" borderId="0" xfId="12" applyNumberFormat="1" applyFont="1"/>
    <xf numFmtId="165" fontId="20" fillId="0" borderId="0" xfId="15" applyNumberFormat="1" applyFont="1" applyFill="1" applyBorder="1"/>
    <xf numFmtId="165" fontId="23" fillId="0" borderId="0" xfId="15" applyNumberFormat="1" applyFont="1" applyFill="1" applyBorder="1"/>
    <xf numFmtId="164" fontId="30" fillId="0" borderId="0" xfId="14" applyNumberFormat="1" applyFont="1" applyFill="1" applyBorder="1" applyAlignment="1">
      <alignment wrapText="1"/>
    </xf>
    <xf numFmtId="44" fontId="20" fillId="0" borderId="0" xfId="15" applyFont="1" applyFill="1" applyBorder="1" applyAlignment="1">
      <alignment horizontal="right" vertical="top"/>
    </xf>
    <xf numFmtId="0" fontId="20" fillId="0" borderId="0" xfId="15" applyNumberFormat="1" applyFont="1" applyFill="1" applyBorder="1" applyAlignment="1">
      <alignment horizontal="right" vertical="top"/>
    </xf>
    <xf numFmtId="44" fontId="20" fillId="0" borderId="8" xfId="4" applyFont="1" applyFill="1" applyBorder="1" applyAlignment="1">
      <alignment horizontal="left" vertical="top"/>
    </xf>
    <xf numFmtId="44" fontId="20" fillId="0" borderId="0" xfId="4" applyFont="1" applyFill="1" applyAlignment="1">
      <alignment horizontal="center" vertical="top" wrapText="1"/>
    </xf>
    <xf numFmtId="1" fontId="20" fillId="0" borderId="0" xfId="12" applyNumberFormat="1" applyFont="1" applyAlignment="1">
      <alignment horizontal="center"/>
    </xf>
    <xf numFmtId="3" fontId="20" fillId="0" borderId="0" xfId="15" applyNumberFormat="1" applyFont="1" applyFill="1" applyBorder="1" applyAlignment="1">
      <alignment horizontal="right" vertical="top"/>
    </xf>
    <xf numFmtId="2" fontId="20" fillId="0" borderId="0" xfId="15" applyNumberFormat="1" applyFont="1" applyFill="1" applyBorder="1" applyAlignment="1">
      <alignment horizontal="right" vertical="top"/>
    </xf>
    <xf numFmtId="40" fontId="20" fillId="0" borderId="0" xfId="12" quotePrefix="1" applyFont="1" applyAlignment="1">
      <alignment horizontal="left"/>
    </xf>
    <xf numFmtId="38" fontId="30" fillId="0" borderId="0" xfId="12" applyNumberFormat="1" applyFont="1" applyAlignment="1">
      <alignment horizontal="center"/>
    </xf>
    <xf numFmtId="167" fontId="12" fillId="0" borderId="0" xfId="16" applyNumberFormat="1" applyFont="1" applyFill="1" applyBorder="1"/>
    <xf numFmtId="165" fontId="20" fillId="0" borderId="0" xfId="4" applyNumberFormat="1" applyFont="1" applyFill="1"/>
    <xf numFmtId="0" fontId="12" fillId="11" borderId="0" xfId="0" applyFont="1" applyFill="1" applyAlignment="1">
      <alignment horizontal="left" vertical="top"/>
    </xf>
    <xf numFmtId="0" fontId="20" fillId="6" borderId="4" xfId="13" applyFont="1" applyFill="1" applyBorder="1" applyAlignment="1">
      <alignment horizontal="center"/>
    </xf>
    <xf numFmtId="0" fontId="20" fillId="6" borderId="0" xfId="13" applyFont="1" applyFill="1" applyAlignment="1">
      <alignment horizontal="center"/>
    </xf>
    <xf numFmtId="40" fontId="28" fillId="7" borderId="4" xfId="12" quotePrefix="1" applyFont="1" applyFill="1" applyBorder="1" applyAlignment="1">
      <alignment horizontal="center" vertical="center" wrapText="1"/>
    </xf>
    <xf numFmtId="40" fontId="28" fillId="7" borderId="0" xfId="12" quotePrefix="1" applyFont="1" applyFill="1" applyAlignment="1">
      <alignment horizontal="center" vertical="center" wrapText="1"/>
    </xf>
    <xf numFmtId="40" fontId="18" fillId="2" borderId="4" xfId="12" quotePrefix="1" applyFont="1" applyFill="1" applyBorder="1" applyAlignment="1">
      <alignment horizontal="center" vertical="center" wrapText="1"/>
    </xf>
    <xf numFmtId="40" fontId="18" fillId="2" borderId="0" xfId="12" quotePrefix="1" applyFont="1" applyFill="1" applyAlignment="1">
      <alignment horizontal="center" vertical="center" wrapText="1"/>
    </xf>
    <xf numFmtId="0" fontId="14" fillId="8" borderId="5" xfId="13" applyFont="1" applyFill="1" applyBorder="1" applyAlignment="1">
      <alignment horizontal="center" vertical="center"/>
    </xf>
  </cellXfs>
  <cellStyles count="20">
    <cellStyle name="Comma 2" xfId="16" xr:uid="{37A0974A-7B5E-4C71-BA1A-92CE10FF67F6}"/>
    <cellStyle name="Currency" xfId="4" builtinId="4"/>
    <cellStyle name="Currency 2" xfId="15" xr:uid="{F391AD8F-E265-43FC-AFBA-50A0CA1566E7}"/>
    <cellStyle name="Explanatory Text" xfId="17" builtinId="53"/>
    <cellStyle name="Good" xfId="7" builtinId="26"/>
    <cellStyle name="Hyperlink" xfId="3" builtinId="8"/>
    <cellStyle name="Hyperlink 2" xfId="2" xr:uid="{39437859-33A4-4002-90B0-A83B7A8FBA68}"/>
    <cellStyle name="Normal" xfId="0" builtinId="0"/>
    <cellStyle name="Normal 2" xfId="1" xr:uid="{9761ABEF-BC03-4424-B206-3BF2D4A22E92}"/>
    <cellStyle name="Normal 3" xfId="5" xr:uid="{CEF01964-5EFB-43C3-8D34-422D0D27E7CA}"/>
    <cellStyle name="Normal 3 2" xfId="11" xr:uid="{BB8068DD-5786-4D95-A5BF-51AEC96BF374}"/>
    <cellStyle name="Normal 4" xfId="6" xr:uid="{28DD6648-EE92-4BC0-9418-28D4C79A8621}"/>
    <cellStyle name="Normal 5" xfId="8" xr:uid="{865A972E-36B6-449F-9208-21F05BC16441}"/>
    <cellStyle name="Normal 5 2" xfId="12" xr:uid="{DA83D916-FC12-4051-9249-06A76847C349}"/>
    <cellStyle name="Normal 6" xfId="13" xr:uid="{0834CCD8-F016-48A5-A028-694839BB75F4}"/>
    <cellStyle name="Normal 7" xfId="10" xr:uid="{C51BDB79-1477-4FC5-8E37-52CC0308FB5D}"/>
    <cellStyle name="Note" xfId="19" builtinId="10"/>
    <cellStyle name="Percent" xfId="18" builtinId="5"/>
    <cellStyle name="Percent 2" xfId="9" xr:uid="{0BEB78D3-76D5-4622-9397-6E43A92086E4}"/>
    <cellStyle name="Percent 3" xfId="14" xr:uid="{962C401C-35F2-4A6F-A536-0356399D125B}"/>
  </cellStyles>
  <dxfs count="82">
    <dxf>
      <font>
        <strike val="0"/>
        <outline val="0"/>
        <shadow val="0"/>
        <u val="none"/>
        <vertAlign val="baseline"/>
        <sz val="10"/>
        <name val="Calibri"/>
        <family val="2"/>
        <scheme val="minor"/>
      </font>
      <fill>
        <patternFill patternType="none">
          <bgColor auto="1"/>
        </patternFill>
      </fill>
      <alignment vertical="top" textRotation="0" indent="0" justifyLastLine="0" shrinkToFit="0" readingOrder="0"/>
    </dxf>
    <dxf>
      <font>
        <strike val="0"/>
        <outline val="0"/>
        <shadow val="0"/>
        <u val="none"/>
        <vertAlign val="baseline"/>
        <sz val="10"/>
        <name val="Calibri"/>
        <family val="2"/>
        <scheme val="minor"/>
      </font>
      <fill>
        <patternFill patternType="none">
          <bgColor auto="1"/>
        </patternFill>
      </fill>
      <alignment vertical="top" textRotation="0" indent="0" justifyLastLine="0" shrinkToFit="0" readingOrder="0"/>
    </dxf>
    <dxf>
      <font>
        <strike val="0"/>
        <outline val="0"/>
        <shadow val="0"/>
        <u val="none"/>
        <vertAlign val="baseline"/>
        <sz val="10"/>
        <name val="Calibri"/>
        <family val="2"/>
        <scheme val="minor"/>
      </font>
      <fill>
        <patternFill patternType="none">
          <bgColor auto="1"/>
        </patternFill>
      </fill>
      <alignment vertical="top" textRotation="0" indent="0" justifyLastLine="0" shrinkToFit="0" readingOrder="0"/>
    </dxf>
    <dxf>
      <fill>
        <patternFill patternType="none">
          <bgColor auto="1"/>
        </patternFill>
      </fill>
      <alignment vertical="top" textRotation="0" indent="0" justifyLastLine="0" shrinkToFit="0" readingOrder="0"/>
    </dxf>
    <dxf>
      <fill>
        <patternFill patternType="none">
          <bgColor auto="1"/>
        </patternFill>
      </fill>
      <alignment vertical="top" textRotation="0" indent="0" justifyLastLine="0" shrinkToFit="0" readingOrder="0"/>
    </dxf>
    <dxf>
      <font>
        <strike val="0"/>
        <outline val="0"/>
        <shadow val="0"/>
        <u val="none"/>
        <vertAlign val="baseline"/>
        <sz val="10"/>
        <name val="Calibri"/>
        <family val="2"/>
        <scheme val="minor"/>
      </font>
      <fill>
        <patternFill patternType="none">
          <bgColor auto="1"/>
        </patternFill>
      </fill>
      <alignment horizontal="left" vertical="top" textRotation="0" wrapText="1" indent="0" justifyLastLine="0" shrinkToFit="0" readingOrder="0"/>
    </dxf>
    <dxf>
      <font>
        <strike val="0"/>
        <outline val="0"/>
        <shadow val="0"/>
        <u val="none"/>
        <vertAlign val="baseline"/>
        <sz val="10"/>
        <name val="Calibri"/>
        <family val="2"/>
        <scheme val="minor"/>
      </font>
      <fill>
        <patternFill patternType="none">
          <bgColor auto="1"/>
        </patternFill>
      </fill>
      <alignment vertical="top" textRotation="0" indent="0" justifyLastLine="0" shrinkToFit="0" readingOrder="0"/>
    </dxf>
    <dxf>
      <font>
        <b val="0"/>
        <i val="0"/>
        <strike val="0"/>
        <condense val="0"/>
        <extend val="0"/>
        <outline val="0"/>
        <shadow val="0"/>
        <u val="none"/>
        <vertAlign val="baseline"/>
        <sz val="10"/>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minor"/>
      </font>
      <alignment horizontal="general" vertical="top" textRotation="0" wrapText="1" indent="0" justifyLastLine="0" shrinkToFit="0" readingOrder="0"/>
    </dxf>
    <dxf>
      <font>
        <strike val="0"/>
        <outline val="0"/>
        <shadow val="0"/>
        <u val="none"/>
        <vertAlign val="baseline"/>
        <sz val="10"/>
        <name val="Calibri"/>
        <family val="2"/>
        <scheme val="minor"/>
      </font>
    </dxf>
    <dxf>
      <font>
        <strike val="0"/>
        <outline val="0"/>
        <shadow val="0"/>
        <u val="none"/>
        <vertAlign val="baseline"/>
        <sz val="10"/>
        <name val="Calibri"/>
        <family val="2"/>
        <scheme val="minor"/>
      </font>
    </dxf>
    <dxf>
      <font>
        <strike val="0"/>
        <outline val="0"/>
        <shadow val="0"/>
        <u val="none"/>
        <vertAlign val="baseline"/>
        <sz val="10"/>
        <color theme="1"/>
        <name val="Calibri"/>
        <family val="2"/>
        <scheme val="minor"/>
      </font>
      <fill>
        <patternFill patternType="solid">
          <fgColor indexed="64"/>
          <bgColor theme="4" tint="0.79998168889431442"/>
        </patternFill>
      </fill>
    </dxf>
    <dxf>
      <fill>
        <patternFill>
          <bgColor theme="9"/>
        </patternFill>
      </fill>
    </dxf>
    <dxf>
      <font>
        <b val="0"/>
        <i val="0"/>
        <strike val="0"/>
        <condense val="0"/>
        <extend val="0"/>
        <outline val="0"/>
        <shadow val="0"/>
        <u val="none"/>
        <vertAlign val="baseline"/>
        <sz val="11"/>
        <color theme="1"/>
        <name val="Calibri"/>
        <family val="2"/>
        <scheme val="none"/>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val="0"/>
        <i val="0"/>
        <strike val="0"/>
        <condense val="0"/>
        <extend val="0"/>
        <outline val="0"/>
        <shadow val="0"/>
        <u val="none"/>
        <vertAlign val="baseline"/>
        <sz val="10"/>
        <color theme="1"/>
        <name val="Calibri"/>
        <family val="2"/>
        <scheme val="minor"/>
      </font>
      <numFmt numFmtId="167" formatCode="_(* #,##0.0_);_(* \(#,##0.0\);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5" formatCode="_(&quot;$&quot;* #,##0_);_(&quot;$&quot;* \(#,##0\);_(&quot;$&quot;*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5" formatCode="_(&quot;$&quot;* #,##0_);_(&quot;$&quot;* \(#,##0\);_(&quot;$&quot;* &quot;-&quot;??_);_(@_)"/>
      <fill>
        <patternFill patternType="none">
          <fgColor indexed="64"/>
          <bgColor auto="1"/>
        </patternFill>
      </fill>
    </dxf>
    <dxf>
      <font>
        <b/>
        <i val="0"/>
        <strike val="0"/>
        <condense val="0"/>
        <extend val="0"/>
        <outline val="0"/>
        <shadow val="0"/>
        <u val="none"/>
        <vertAlign val="baseline"/>
        <sz val="11"/>
        <color theme="1"/>
        <name val="Calibri"/>
        <family val="2"/>
        <scheme val="none"/>
      </font>
      <numFmt numFmtId="165" formatCode="_(&quot;$&quot;* #,##0_);_(&quot;$&quot;* \(#,##0\);_(&quot;$&quot;*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5" formatCode="_(&quot;$&quot;* #,##0_);_(&quot;$&quot;* \(#,##0\);_(&quot;$&quot;* &quot;-&quot;??_);_(@_)"/>
      <fill>
        <patternFill patternType="none">
          <fgColor indexed="64"/>
          <bgColor auto="1"/>
        </patternFill>
      </fill>
    </dxf>
    <dxf>
      <font>
        <b/>
        <i val="0"/>
        <strike val="0"/>
        <condense val="0"/>
        <extend val="0"/>
        <outline val="0"/>
        <shadow val="0"/>
        <u val="none"/>
        <vertAlign val="baseline"/>
        <sz val="11"/>
        <color theme="1"/>
        <name val="Calibri"/>
        <family val="2"/>
        <scheme val="none"/>
      </font>
      <numFmt numFmtId="166" formatCode="_(* #,##0_);_(* \(#,##0\);_(* &quot;-&quot;??_);_(@_)"/>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165" formatCode="_(&quot;$&quot;* #,##0_);_(&quot;$&quot;* \(#,##0\);_(&quot;$&quot;* &quot;-&quot;??_);_(@_)"/>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6" formatCode="#,##0_);[Red]\(#,##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numFmt numFmtId="8" formatCode="#,##0.00_);[Red]\(#,##0.0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i val="0"/>
        <strike val="0"/>
        <condense val="0"/>
        <extend val="0"/>
        <outline val="0"/>
        <shadow val="0"/>
        <u val="none"/>
        <vertAlign val="baseline"/>
        <sz val="11"/>
        <color theme="1"/>
        <name val="Calibr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theme="9" tint="-0.24994659260841701"/>
        </left>
        <right style="thin">
          <color theme="9" tint="-0.24994659260841701"/>
        </right>
        <top/>
        <bottom/>
      </border>
    </dxf>
    <dxf>
      <numFmt numFmtId="13" formatCode="0%"/>
    </dxf>
    <dxf>
      <numFmt numFmtId="13" formatCode="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alignment wrapText="1"/>
    </dxf>
    <dxf>
      <alignment wrapText="1"/>
    </dxf>
    <dxf>
      <alignment wrapText="1"/>
    </dxf>
    <dxf>
      <alignment wrapText="1"/>
    </dxf>
    <dxf>
      <alignment vertical="center"/>
    </dxf>
    <dxf>
      <alignment horizontal="center"/>
    </dxf>
    <dxf>
      <fill>
        <patternFill patternType="solid">
          <bgColor theme="0" tint="-0.249977111117893"/>
        </patternFill>
      </fill>
    </dxf>
    <dxf>
      <fill>
        <patternFill patternType="solid">
          <bgColor theme="0" tint="-0.249977111117893"/>
        </patternFill>
      </fill>
    </dxf>
  </dxfs>
  <tableStyles count="0" defaultTableStyle="TableStyleMedium9" defaultPivotStyle="PivotStyleLight16"/>
  <colors>
    <mruColors>
      <color rgb="FFA50034"/>
      <color rgb="FFCC99FF"/>
      <color rgb="FF993300"/>
      <color rgb="FFFFF1CC"/>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onnections" Target="connections.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powerPivotData" Target="model/item.data"/><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pivotCacheDefinition" Target="pivotCache/pivotCacheDefinition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[PWR Financial Study - FY23-24 Cooperative Agreement ASCENT Analysis.xlsx]IHE Cost Comparison!PivotTable7</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IHE Tuition</a:t>
            </a:r>
            <a:r>
              <a:rPr lang="en-US" baseline="0"/>
              <a:t>, Books &amp; Fees Cost Comparison</a:t>
            </a:r>
            <a:endParaRPr lang="en-US"/>
          </a:p>
        </c:rich>
      </c:tx>
      <c:layout>
        <c:manualLayout>
          <c:xMode val="edge"/>
          <c:yMode val="edge"/>
          <c:x val="0.44037302725968436"/>
          <c:y val="1.1634669188794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noFill/>
            <a:round/>
          </a:ln>
          <a:effectLst/>
        </c:spPr>
        <c:marker>
          <c:symbol val="none"/>
        </c:marker>
        <c:dLbl>
          <c:idx val="0"/>
          <c:spPr>
            <a:noFill/>
            <a:ln>
              <a:noFill/>
            </a:ln>
            <a:effectLst/>
          </c:spPr>
          <c:txPr>
            <a:bodyPr rot="-5400000" spcFirstLastPara="1" vertOverflow="overflow" horzOverflow="overflow" vert="horz" wrap="square" lIns="0" tIns="0" rIns="0" bIns="0" anchor="t"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
        <c:idx val="5"/>
        <c:spPr>
          <a:solidFill>
            <a:schemeClr val="accent1"/>
          </a:solidFill>
          <a:ln w="28575" cap="rnd">
            <a:noFill/>
            <a:round/>
          </a:ln>
          <a:effectLst/>
        </c:spPr>
        <c:marker>
          <c:symbol val="none"/>
        </c:marke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noFill/>
            <a:round/>
          </a:ln>
          <a:effectLst/>
        </c:spPr>
        <c:marker>
          <c:symbol val="none"/>
        </c:marker>
        <c:dLbl>
          <c:idx val="0"/>
          <c:spPr>
            <a:noFill/>
            <a:ln>
              <a:noFill/>
            </a:ln>
            <a:effectLst/>
          </c:spPr>
          <c:txPr>
            <a:bodyPr rot="-5400000" spcFirstLastPara="1" vertOverflow="overflow" horzOverflow="overflow" vert="horz" wrap="square" lIns="0" tIns="0" rIns="0" bIns="0" anchor="t"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Lst>
        </c:dLbl>
      </c:pivotFmt>
    </c:pivotFmts>
    <c:plotArea>
      <c:layout/>
      <c:barChart>
        <c:barDir val="col"/>
        <c:grouping val="stacked"/>
        <c:varyColors val="0"/>
        <c:ser>
          <c:idx val="0"/>
          <c:order val="0"/>
          <c:tx>
            <c:strRef>
              <c:f>'IHE Cost Comparison'!$D$2</c:f>
              <c:strCache>
                <c:ptCount val="1"/>
                <c:pt idx="0">
                  <c:v>Average of Tuition Costs per year</c:v>
                </c:pt>
              </c:strCache>
            </c:strRef>
          </c:tx>
          <c:spPr>
            <a:solidFill>
              <a:schemeClr val="accent1"/>
            </a:solidFill>
            <a:ln>
              <a:noFill/>
            </a:ln>
            <a:effectLst/>
          </c:spPr>
          <c:invertIfNegative val="0"/>
          <c:cat>
            <c:strRef>
              <c:f>'IHE Cost Comparison'!$C$3:$C$23</c:f>
              <c:strCache>
                <c:ptCount val="20"/>
                <c:pt idx="0">
                  <c:v>Aims CC</c:v>
                </c:pt>
                <c:pt idx="1">
                  <c:v>Arapahoe CC</c:v>
                </c:pt>
                <c:pt idx="2">
                  <c:v>CO Mesa U/Western CO CC</c:v>
                </c:pt>
                <c:pt idx="3">
                  <c:v>CMC</c:v>
                </c:pt>
                <c:pt idx="4">
                  <c:v>CC Of Aurora</c:v>
                </c:pt>
                <c:pt idx="5">
                  <c:v>CC of  Denver</c:v>
                </c:pt>
                <c:pt idx="6">
                  <c:v>FRCC</c:v>
                </c:pt>
                <c:pt idx="7">
                  <c:v>FRCC - Larimer</c:v>
                </c:pt>
                <c:pt idx="8">
                  <c:v>FRCC - Westminster</c:v>
                </c:pt>
                <c:pt idx="9">
                  <c:v>Ft Lewis College</c:v>
                </c:pt>
                <c:pt idx="10">
                  <c:v>Lamar CC</c:v>
                </c:pt>
                <c:pt idx="11">
                  <c:v>Metropolitan State U of Denver</c:v>
                </c:pt>
                <c:pt idx="12">
                  <c:v>Northeastern Jr College</c:v>
                </c:pt>
                <c:pt idx="13">
                  <c:v>Pickens Tech College</c:v>
                </c:pt>
                <c:pt idx="14">
                  <c:v>Pikes Peak State College</c:v>
                </c:pt>
                <c:pt idx="15">
                  <c:v>Pueblo CC</c:v>
                </c:pt>
                <c:pt idx="16">
                  <c:v>Red Rocks CC</c:v>
                </c:pt>
                <c:pt idx="17">
                  <c:v>Tech College of the Rockies</c:v>
                </c:pt>
                <c:pt idx="18">
                  <c:v>Trinidad State College</c:v>
                </c:pt>
                <c:pt idx="19">
                  <c:v>UNC</c:v>
                </c:pt>
              </c:strCache>
            </c:strRef>
          </c:cat>
          <c:val>
            <c:numRef>
              <c:f>'IHE Cost Comparison'!$D$3:$D$23</c:f>
              <c:numCache>
                <c:formatCode>_("$"* #,##0.00_);_("$"* \(#,##0.00\);_("$"* "-"??_);_(@_)</c:formatCode>
                <c:ptCount val="20"/>
                <c:pt idx="0">
                  <c:v>1848</c:v>
                </c:pt>
                <c:pt idx="1">
                  <c:v>4058.3999999999996</c:v>
                </c:pt>
                <c:pt idx="2">
                  <c:v>4058.4000000000005</c:v>
                </c:pt>
                <c:pt idx="3">
                  <c:v>2016.7741935483871</c:v>
                </c:pt>
                <c:pt idx="4">
                  <c:v>4058.400000000001</c:v>
                </c:pt>
                <c:pt idx="5">
                  <c:v>4058.3999999999996</c:v>
                </c:pt>
                <c:pt idx="6">
                  <c:v>4058.4000000000005</c:v>
                </c:pt>
                <c:pt idx="7">
                  <c:v>4058.4000000000005</c:v>
                </c:pt>
                <c:pt idx="8">
                  <c:v>4058.3999999999983</c:v>
                </c:pt>
                <c:pt idx="9">
                  <c:v>4058.4000000000005</c:v>
                </c:pt>
                <c:pt idx="10">
                  <c:v>4058.400000000001</c:v>
                </c:pt>
                <c:pt idx="11">
                  <c:v>4058.4000000000005</c:v>
                </c:pt>
                <c:pt idx="12">
                  <c:v>4058.4000000000005</c:v>
                </c:pt>
                <c:pt idx="13">
                  <c:v>4058.4000000000005</c:v>
                </c:pt>
                <c:pt idx="14">
                  <c:v>4058.3999999999987</c:v>
                </c:pt>
                <c:pt idx="15">
                  <c:v>4058.3999999999969</c:v>
                </c:pt>
                <c:pt idx="16">
                  <c:v>4058.400000000001</c:v>
                </c:pt>
                <c:pt idx="17">
                  <c:v>4058.4000000000005</c:v>
                </c:pt>
                <c:pt idx="18">
                  <c:v>4058.4000000000005</c:v>
                </c:pt>
                <c:pt idx="19">
                  <c:v>4058.4000000000005</c:v>
                </c:pt>
              </c:numCache>
            </c:numRef>
          </c:val>
          <c:extLst>
            <c:ext xmlns:c16="http://schemas.microsoft.com/office/drawing/2014/chart" uri="{C3380CC4-5D6E-409C-BE32-E72D297353CC}">
              <c16:uniqueId val="{00000000-EDD7-4812-A5E0-483259BA0B0A}"/>
            </c:ext>
          </c:extLst>
        </c:ser>
        <c:ser>
          <c:idx val="1"/>
          <c:order val="1"/>
          <c:tx>
            <c:strRef>
              <c:f>'IHE Cost Comparison'!$E$2</c:f>
              <c:strCache>
                <c:ptCount val="1"/>
                <c:pt idx="0">
                  <c:v>Average of Books cost per year</c:v>
                </c:pt>
              </c:strCache>
            </c:strRef>
          </c:tx>
          <c:spPr>
            <a:solidFill>
              <a:schemeClr val="accent2"/>
            </a:solidFill>
            <a:ln>
              <a:noFill/>
            </a:ln>
            <a:effectLst/>
          </c:spPr>
          <c:invertIfNegative val="0"/>
          <c:cat>
            <c:strRef>
              <c:f>'IHE Cost Comparison'!$C$3:$C$23</c:f>
              <c:strCache>
                <c:ptCount val="20"/>
                <c:pt idx="0">
                  <c:v>Aims CC</c:v>
                </c:pt>
                <c:pt idx="1">
                  <c:v>Arapahoe CC</c:v>
                </c:pt>
                <c:pt idx="2">
                  <c:v>CO Mesa U/Western CO CC</c:v>
                </c:pt>
                <c:pt idx="3">
                  <c:v>CMC</c:v>
                </c:pt>
                <c:pt idx="4">
                  <c:v>CC Of Aurora</c:v>
                </c:pt>
                <c:pt idx="5">
                  <c:v>CC of  Denver</c:v>
                </c:pt>
                <c:pt idx="6">
                  <c:v>FRCC</c:v>
                </c:pt>
                <c:pt idx="7">
                  <c:v>FRCC - Larimer</c:v>
                </c:pt>
                <c:pt idx="8">
                  <c:v>FRCC - Westminster</c:v>
                </c:pt>
                <c:pt idx="9">
                  <c:v>Ft Lewis College</c:v>
                </c:pt>
                <c:pt idx="10">
                  <c:v>Lamar CC</c:v>
                </c:pt>
                <c:pt idx="11">
                  <c:v>Metropolitan State U of Denver</c:v>
                </c:pt>
                <c:pt idx="12">
                  <c:v>Northeastern Jr College</c:v>
                </c:pt>
                <c:pt idx="13">
                  <c:v>Pickens Tech College</c:v>
                </c:pt>
                <c:pt idx="14">
                  <c:v>Pikes Peak State College</c:v>
                </c:pt>
                <c:pt idx="15">
                  <c:v>Pueblo CC</c:v>
                </c:pt>
                <c:pt idx="16">
                  <c:v>Red Rocks CC</c:v>
                </c:pt>
                <c:pt idx="17">
                  <c:v>Tech College of the Rockies</c:v>
                </c:pt>
                <c:pt idx="18">
                  <c:v>Trinidad State College</c:v>
                </c:pt>
                <c:pt idx="19">
                  <c:v>UNC</c:v>
                </c:pt>
              </c:strCache>
            </c:strRef>
          </c:cat>
          <c:val>
            <c:numRef>
              <c:f>'IHE Cost Comparison'!$E$3:$E$23</c:f>
              <c:numCache>
                <c:formatCode>_("$"* #,##0.00_);_("$"* \(#,##0.00\);_("$"* "-"??_);_(@_)</c:formatCode>
                <c:ptCount val="20"/>
                <c:pt idx="0">
                  <c:v>1460</c:v>
                </c:pt>
                <c:pt idx="1">
                  <c:v>1460</c:v>
                </c:pt>
                <c:pt idx="2">
                  <c:v>1800</c:v>
                </c:pt>
                <c:pt idx="3">
                  <c:v>840</c:v>
                </c:pt>
                <c:pt idx="4">
                  <c:v>1460</c:v>
                </c:pt>
                <c:pt idx="5">
                  <c:v>1460</c:v>
                </c:pt>
                <c:pt idx="6">
                  <c:v>1460</c:v>
                </c:pt>
                <c:pt idx="7">
                  <c:v>1460</c:v>
                </c:pt>
                <c:pt idx="8">
                  <c:v>1460</c:v>
                </c:pt>
                <c:pt idx="9">
                  <c:v>1250</c:v>
                </c:pt>
                <c:pt idx="10">
                  <c:v>1460</c:v>
                </c:pt>
                <c:pt idx="11">
                  <c:v>1460</c:v>
                </c:pt>
                <c:pt idx="12">
                  <c:v>1460</c:v>
                </c:pt>
                <c:pt idx="13">
                  <c:v>1460</c:v>
                </c:pt>
                <c:pt idx="14">
                  <c:v>1460</c:v>
                </c:pt>
                <c:pt idx="15">
                  <c:v>1460</c:v>
                </c:pt>
                <c:pt idx="16">
                  <c:v>1800</c:v>
                </c:pt>
                <c:pt idx="17">
                  <c:v>1360</c:v>
                </c:pt>
                <c:pt idx="18">
                  <c:v>1800</c:v>
                </c:pt>
                <c:pt idx="19">
                  <c:v>1200</c:v>
                </c:pt>
              </c:numCache>
            </c:numRef>
          </c:val>
          <c:extLst>
            <c:ext xmlns:c16="http://schemas.microsoft.com/office/drawing/2014/chart" uri="{C3380CC4-5D6E-409C-BE32-E72D297353CC}">
              <c16:uniqueId val="{00000001-EDD7-4812-A5E0-483259BA0B0A}"/>
            </c:ext>
          </c:extLst>
        </c:ser>
        <c:ser>
          <c:idx val="2"/>
          <c:order val="2"/>
          <c:tx>
            <c:strRef>
              <c:f>'IHE Cost Comparison'!$F$2</c:f>
              <c:strCache>
                <c:ptCount val="1"/>
                <c:pt idx="0">
                  <c:v>Average of Credit Fees per Year (24 credits)</c:v>
                </c:pt>
              </c:strCache>
            </c:strRef>
          </c:tx>
          <c:spPr>
            <a:solidFill>
              <a:schemeClr val="accent3"/>
            </a:solidFill>
            <a:ln>
              <a:noFill/>
            </a:ln>
            <a:effectLst/>
          </c:spPr>
          <c:invertIfNegative val="0"/>
          <c:cat>
            <c:strRef>
              <c:f>'IHE Cost Comparison'!$C$3:$C$23</c:f>
              <c:strCache>
                <c:ptCount val="20"/>
                <c:pt idx="0">
                  <c:v>Aims CC</c:v>
                </c:pt>
                <c:pt idx="1">
                  <c:v>Arapahoe CC</c:v>
                </c:pt>
                <c:pt idx="2">
                  <c:v>CO Mesa U/Western CO CC</c:v>
                </c:pt>
                <c:pt idx="3">
                  <c:v>CMC</c:v>
                </c:pt>
                <c:pt idx="4">
                  <c:v>CC Of Aurora</c:v>
                </c:pt>
                <c:pt idx="5">
                  <c:v>CC of  Denver</c:v>
                </c:pt>
                <c:pt idx="6">
                  <c:v>FRCC</c:v>
                </c:pt>
                <c:pt idx="7">
                  <c:v>FRCC - Larimer</c:v>
                </c:pt>
                <c:pt idx="8">
                  <c:v>FRCC - Westminster</c:v>
                </c:pt>
                <c:pt idx="9">
                  <c:v>Ft Lewis College</c:v>
                </c:pt>
                <c:pt idx="10">
                  <c:v>Lamar CC</c:v>
                </c:pt>
                <c:pt idx="11">
                  <c:v>Metropolitan State U of Denver</c:v>
                </c:pt>
                <c:pt idx="12">
                  <c:v>Northeastern Jr College</c:v>
                </c:pt>
                <c:pt idx="13">
                  <c:v>Pickens Tech College</c:v>
                </c:pt>
                <c:pt idx="14">
                  <c:v>Pikes Peak State College</c:v>
                </c:pt>
                <c:pt idx="15">
                  <c:v>Pueblo CC</c:v>
                </c:pt>
                <c:pt idx="16">
                  <c:v>Red Rocks CC</c:v>
                </c:pt>
                <c:pt idx="17">
                  <c:v>Tech College of the Rockies</c:v>
                </c:pt>
                <c:pt idx="18">
                  <c:v>Trinidad State College</c:v>
                </c:pt>
                <c:pt idx="19">
                  <c:v>UNC</c:v>
                </c:pt>
              </c:strCache>
            </c:strRef>
          </c:cat>
          <c:val>
            <c:numRef>
              <c:f>'IHE Cost Comparison'!$F$3:$F$23</c:f>
              <c:numCache>
                <c:formatCode>_("$"* #,##0.00_);_("$"* \(#,##0.00\);_("$"* "-"??_);_(@_)</c:formatCode>
                <c:ptCount val="20"/>
                <c:pt idx="0">
                  <c:v>432</c:v>
                </c:pt>
                <c:pt idx="1">
                  <c:v>528</c:v>
                </c:pt>
                <c:pt idx="2">
                  <c:v>696</c:v>
                </c:pt>
                <c:pt idx="3">
                  <c:v>696</c:v>
                </c:pt>
                <c:pt idx="4">
                  <c:v>696</c:v>
                </c:pt>
                <c:pt idx="5">
                  <c:v>212.40000000000003</c:v>
                </c:pt>
                <c:pt idx="6">
                  <c:v>786</c:v>
                </c:pt>
                <c:pt idx="7">
                  <c:v>979.19999999999993</c:v>
                </c:pt>
                <c:pt idx="8">
                  <c:v>708.71999999999991</c:v>
                </c:pt>
                <c:pt idx="9">
                  <c:v>696</c:v>
                </c:pt>
                <c:pt idx="10">
                  <c:v>1268.3999999999999</c:v>
                </c:pt>
                <c:pt idx="11">
                  <c:v>696</c:v>
                </c:pt>
                <c:pt idx="12">
                  <c:v>696</c:v>
                </c:pt>
                <c:pt idx="13">
                  <c:v>1280</c:v>
                </c:pt>
                <c:pt idx="14">
                  <c:v>397.91999999999928</c:v>
                </c:pt>
                <c:pt idx="15">
                  <c:v>696</c:v>
                </c:pt>
                <c:pt idx="16">
                  <c:v>526.56000000000017</c:v>
                </c:pt>
                <c:pt idx="17">
                  <c:v>696</c:v>
                </c:pt>
                <c:pt idx="18">
                  <c:v>696</c:v>
                </c:pt>
                <c:pt idx="19">
                  <c:v>696</c:v>
                </c:pt>
              </c:numCache>
            </c:numRef>
          </c:val>
          <c:extLst>
            <c:ext xmlns:c16="http://schemas.microsoft.com/office/drawing/2014/chart" uri="{C3380CC4-5D6E-409C-BE32-E72D297353CC}">
              <c16:uniqueId val="{00000002-EDD7-4812-A5E0-483259BA0B0A}"/>
            </c:ext>
          </c:extLst>
        </c:ser>
        <c:ser>
          <c:idx val="3"/>
          <c:order val="3"/>
          <c:tx>
            <c:strRef>
              <c:f>'IHE Cost Comparison'!$G$2</c:f>
              <c:strCache>
                <c:ptCount val="1"/>
                <c:pt idx="0">
                  <c:v>Average of General Fees per year</c:v>
                </c:pt>
              </c:strCache>
            </c:strRef>
          </c:tx>
          <c:spPr>
            <a:solidFill>
              <a:schemeClr val="accent4"/>
            </a:solidFill>
            <a:ln>
              <a:noFill/>
            </a:ln>
            <a:effectLst/>
          </c:spPr>
          <c:invertIfNegative val="0"/>
          <c:cat>
            <c:strRef>
              <c:f>'IHE Cost Comparison'!$C$3:$C$23</c:f>
              <c:strCache>
                <c:ptCount val="20"/>
                <c:pt idx="0">
                  <c:v>Aims CC</c:v>
                </c:pt>
                <c:pt idx="1">
                  <c:v>Arapahoe CC</c:v>
                </c:pt>
                <c:pt idx="2">
                  <c:v>CO Mesa U/Western CO CC</c:v>
                </c:pt>
                <c:pt idx="3">
                  <c:v>CMC</c:v>
                </c:pt>
                <c:pt idx="4">
                  <c:v>CC Of Aurora</c:v>
                </c:pt>
                <c:pt idx="5">
                  <c:v>CC of  Denver</c:v>
                </c:pt>
                <c:pt idx="6">
                  <c:v>FRCC</c:v>
                </c:pt>
                <c:pt idx="7">
                  <c:v>FRCC - Larimer</c:v>
                </c:pt>
                <c:pt idx="8">
                  <c:v>FRCC - Westminster</c:v>
                </c:pt>
                <c:pt idx="9">
                  <c:v>Ft Lewis College</c:v>
                </c:pt>
                <c:pt idx="10">
                  <c:v>Lamar CC</c:v>
                </c:pt>
                <c:pt idx="11">
                  <c:v>Metropolitan State U of Denver</c:v>
                </c:pt>
                <c:pt idx="12">
                  <c:v>Northeastern Jr College</c:v>
                </c:pt>
                <c:pt idx="13">
                  <c:v>Pickens Tech College</c:v>
                </c:pt>
                <c:pt idx="14">
                  <c:v>Pikes Peak State College</c:v>
                </c:pt>
                <c:pt idx="15">
                  <c:v>Pueblo CC</c:v>
                </c:pt>
                <c:pt idx="16">
                  <c:v>Red Rocks CC</c:v>
                </c:pt>
                <c:pt idx="17">
                  <c:v>Tech College of the Rockies</c:v>
                </c:pt>
                <c:pt idx="18">
                  <c:v>Trinidad State College</c:v>
                </c:pt>
                <c:pt idx="19">
                  <c:v>UNC</c:v>
                </c:pt>
              </c:strCache>
            </c:strRef>
          </c:cat>
          <c:val>
            <c:numRef>
              <c:f>'IHE Cost Comparison'!$G$3:$G$23</c:f>
              <c:numCache>
                <c:formatCode>_("$"* #,##0.00_);_("$"* \(#,##0.00\);_("$"* "-"??_);_(@_)</c:formatCode>
                <c:ptCount val="20"/>
                <c:pt idx="0">
                  <c:v>436</c:v>
                </c:pt>
                <c:pt idx="1">
                  <c:v>753.68000000000018</c:v>
                </c:pt>
                <c:pt idx="2">
                  <c:v>960</c:v>
                </c:pt>
                <c:pt idx="3">
                  <c:v>1092</c:v>
                </c:pt>
                <c:pt idx="4">
                  <c:v>714.10000000000014</c:v>
                </c:pt>
                <c:pt idx="5">
                  <c:v>2201.2600000000011</c:v>
                </c:pt>
                <c:pt idx="6">
                  <c:v>1092</c:v>
                </c:pt>
                <c:pt idx="7">
                  <c:v>1092</c:v>
                </c:pt>
                <c:pt idx="8">
                  <c:v>1092</c:v>
                </c:pt>
                <c:pt idx="9">
                  <c:v>2182</c:v>
                </c:pt>
                <c:pt idx="10">
                  <c:v>1145.18</c:v>
                </c:pt>
                <c:pt idx="11">
                  <c:v>1092</c:v>
                </c:pt>
                <c:pt idx="12">
                  <c:v>1241.4000000000001</c:v>
                </c:pt>
                <c:pt idx="13">
                  <c:v>1092</c:v>
                </c:pt>
                <c:pt idx="14">
                  <c:v>1103.2200000000007</c:v>
                </c:pt>
                <c:pt idx="15">
                  <c:v>1982.1000000000004</c:v>
                </c:pt>
                <c:pt idx="16">
                  <c:v>1283.3399999999999</c:v>
                </c:pt>
                <c:pt idx="17">
                  <c:v>1092</c:v>
                </c:pt>
                <c:pt idx="18">
                  <c:v>1189.22</c:v>
                </c:pt>
                <c:pt idx="19">
                  <c:v>1047</c:v>
                </c:pt>
              </c:numCache>
            </c:numRef>
          </c:val>
          <c:extLst>
            <c:ext xmlns:c16="http://schemas.microsoft.com/office/drawing/2014/chart" uri="{C3380CC4-5D6E-409C-BE32-E72D297353CC}">
              <c16:uniqueId val="{00000003-EDD7-4812-A5E0-483259BA0B0A}"/>
            </c:ext>
          </c:extLst>
        </c:ser>
        <c:dLbls>
          <c:showLegendKey val="0"/>
          <c:showVal val="0"/>
          <c:showCatName val="0"/>
          <c:showSerName val="0"/>
          <c:showPercent val="0"/>
          <c:showBubbleSize val="0"/>
        </c:dLbls>
        <c:gapWidth val="219"/>
        <c:overlap val="100"/>
        <c:axId val="1352538224"/>
        <c:axId val="1352538704"/>
      </c:barChart>
      <c:lineChart>
        <c:grouping val="standard"/>
        <c:varyColors val="0"/>
        <c:ser>
          <c:idx val="4"/>
          <c:order val="4"/>
          <c:tx>
            <c:strRef>
              <c:f>'IHE Cost Comparison'!$H$2</c:f>
              <c:strCache>
                <c:ptCount val="1"/>
                <c:pt idx="0">
                  <c:v>Average of Estimated Annual Cost for Tuition, Fees and Books</c:v>
                </c:pt>
              </c:strCache>
            </c:strRef>
          </c:tx>
          <c:spPr>
            <a:ln w="28575" cap="rnd">
              <a:noFill/>
              <a:round/>
            </a:ln>
            <a:effectLst/>
          </c:spPr>
          <c:marker>
            <c:symbol val="none"/>
          </c:marker>
          <c:dLbls>
            <c:spPr>
              <a:noFill/>
              <a:ln>
                <a:noFill/>
              </a:ln>
              <a:effectLst/>
            </c:spPr>
            <c:txPr>
              <a:bodyPr rot="-5400000" spcFirstLastPara="1" vertOverflow="overflow" horzOverflow="overflow" vert="horz" wrap="square" lIns="0" tIns="0" rIns="0" bIns="0" anchor="t"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'IHE Cost Comparison'!$C$3:$C$23</c:f>
              <c:strCache>
                <c:ptCount val="20"/>
                <c:pt idx="0">
                  <c:v>Aims CC</c:v>
                </c:pt>
                <c:pt idx="1">
                  <c:v>Arapahoe CC</c:v>
                </c:pt>
                <c:pt idx="2">
                  <c:v>CO Mesa U/Western CO CC</c:v>
                </c:pt>
                <c:pt idx="3">
                  <c:v>CMC</c:v>
                </c:pt>
                <c:pt idx="4">
                  <c:v>CC Of Aurora</c:v>
                </c:pt>
                <c:pt idx="5">
                  <c:v>CC of  Denver</c:v>
                </c:pt>
                <c:pt idx="6">
                  <c:v>FRCC</c:v>
                </c:pt>
                <c:pt idx="7">
                  <c:v>FRCC - Larimer</c:v>
                </c:pt>
                <c:pt idx="8">
                  <c:v>FRCC - Westminster</c:v>
                </c:pt>
                <c:pt idx="9">
                  <c:v>Ft Lewis College</c:v>
                </c:pt>
                <c:pt idx="10">
                  <c:v>Lamar CC</c:v>
                </c:pt>
                <c:pt idx="11">
                  <c:v>Metropolitan State U of Denver</c:v>
                </c:pt>
                <c:pt idx="12">
                  <c:v>Northeastern Jr College</c:v>
                </c:pt>
                <c:pt idx="13">
                  <c:v>Pickens Tech College</c:v>
                </c:pt>
                <c:pt idx="14">
                  <c:v>Pikes Peak State College</c:v>
                </c:pt>
                <c:pt idx="15">
                  <c:v>Pueblo CC</c:v>
                </c:pt>
                <c:pt idx="16">
                  <c:v>Red Rocks CC</c:v>
                </c:pt>
                <c:pt idx="17">
                  <c:v>Tech College of the Rockies</c:v>
                </c:pt>
                <c:pt idx="18">
                  <c:v>Trinidad State College</c:v>
                </c:pt>
                <c:pt idx="19">
                  <c:v>UNC</c:v>
                </c:pt>
              </c:strCache>
            </c:strRef>
          </c:cat>
          <c:val>
            <c:numRef>
              <c:f>'IHE Cost Comparison'!$H$3:$H$23</c:f>
              <c:numCache>
                <c:formatCode>_("$"* #,##0.00_);_("$"* \(#,##0.00\);_("$"* "-"??_);_(@_)</c:formatCode>
                <c:ptCount val="20"/>
                <c:pt idx="0">
                  <c:v>4176</c:v>
                </c:pt>
                <c:pt idx="1">
                  <c:v>6800.08</c:v>
                </c:pt>
                <c:pt idx="2">
                  <c:v>7514.4</c:v>
                </c:pt>
                <c:pt idx="3">
                  <c:v>4644.7741935483873</c:v>
                </c:pt>
                <c:pt idx="4">
                  <c:v>6928.5000000000009</c:v>
                </c:pt>
                <c:pt idx="5">
                  <c:v>7932.0599999999995</c:v>
                </c:pt>
                <c:pt idx="6">
                  <c:v>7396.4000000000005</c:v>
                </c:pt>
                <c:pt idx="7">
                  <c:v>7589.5999999999995</c:v>
                </c:pt>
                <c:pt idx="8">
                  <c:v>7319.1199999999972</c:v>
                </c:pt>
                <c:pt idx="9">
                  <c:v>8186.4000000000005</c:v>
                </c:pt>
                <c:pt idx="10">
                  <c:v>7931.9800000000005</c:v>
                </c:pt>
                <c:pt idx="11">
                  <c:v>7306.4</c:v>
                </c:pt>
                <c:pt idx="12">
                  <c:v>7455.8000000000011</c:v>
                </c:pt>
                <c:pt idx="13">
                  <c:v>7890.4</c:v>
                </c:pt>
                <c:pt idx="14">
                  <c:v>7019.5399999999927</c:v>
                </c:pt>
                <c:pt idx="15">
                  <c:v>8196.5</c:v>
                </c:pt>
                <c:pt idx="16">
                  <c:v>7668.300000000002</c:v>
                </c:pt>
                <c:pt idx="17">
                  <c:v>7206.4000000000005</c:v>
                </c:pt>
                <c:pt idx="18">
                  <c:v>7743.6200000000008</c:v>
                </c:pt>
                <c:pt idx="19">
                  <c:v>7001.4000000000005</c:v>
                </c:pt>
              </c:numCache>
            </c:numRef>
          </c:val>
          <c:smooth val="0"/>
          <c:extLst>
            <c:ext xmlns:c16="http://schemas.microsoft.com/office/drawing/2014/chart" uri="{C3380CC4-5D6E-409C-BE32-E72D297353CC}">
              <c16:uniqueId val="{00000004-EDD7-4812-A5E0-483259BA0B0A}"/>
            </c:ext>
          </c:extLst>
        </c:ser>
        <c:dLbls>
          <c:showLegendKey val="0"/>
          <c:showVal val="0"/>
          <c:showCatName val="0"/>
          <c:showSerName val="0"/>
          <c:showPercent val="0"/>
          <c:showBubbleSize val="0"/>
        </c:dLbls>
        <c:marker val="1"/>
        <c:smooth val="0"/>
        <c:axId val="1406131312"/>
        <c:axId val="1406130352"/>
      </c:lineChart>
      <c:catAx>
        <c:axId val="135253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2538704"/>
        <c:crosses val="autoZero"/>
        <c:auto val="1"/>
        <c:lblAlgn val="ctr"/>
        <c:lblOffset val="100"/>
        <c:noMultiLvlLbl val="0"/>
      </c:catAx>
      <c:valAx>
        <c:axId val="1352538704"/>
        <c:scaling>
          <c:orientation val="minMax"/>
          <c:max val="1200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52538224"/>
        <c:crosses val="autoZero"/>
        <c:crossBetween val="between"/>
      </c:valAx>
      <c:valAx>
        <c:axId val="1406130352"/>
        <c:scaling>
          <c:orientation val="minMax"/>
          <c:max val="12000"/>
        </c:scaling>
        <c:delete val="0"/>
        <c:axPos val="r"/>
        <c:numFmt formatCode="_(&quot;$&quot;* #,##0.00_);_(&quot;$&quot;* \(#,##0.0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06131312"/>
        <c:crosses val="max"/>
        <c:crossBetween val="between"/>
      </c:valAx>
      <c:catAx>
        <c:axId val="1406131312"/>
        <c:scaling>
          <c:orientation val="minMax"/>
        </c:scaling>
        <c:delete val="1"/>
        <c:axPos val="b"/>
        <c:numFmt formatCode="General" sourceLinked="1"/>
        <c:majorTickMark val="out"/>
        <c:minorTickMark val="none"/>
        <c:tickLblPos val="nextTo"/>
        <c:crossAx val="1406130352"/>
        <c:crosses val="autoZero"/>
        <c:auto val="1"/>
        <c:lblAlgn val="ctr"/>
        <c:lblOffset val="100"/>
        <c:noMultiLvlLbl val="0"/>
      </c:catAx>
      <c:spPr>
        <a:noFill/>
        <a:ln>
          <a:noFill/>
        </a:ln>
        <a:effectLst/>
      </c:spPr>
    </c:plotArea>
    <c:legend>
      <c:legendPos val="b"/>
      <c:legendEntry>
        <c:idx val="4"/>
        <c:delete val="1"/>
      </c:legendEntry>
      <c:layout>
        <c:manualLayout>
          <c:xMode val="edge"/>
          <c:yMode val="edge"/>
          <c:x val="5.2654227776935979E-2"/>
          <c:y val="0.93746337827552584"/>
          <c:w val="0.9"/>
          <c:h val="4.8575018697921114E-2"/>
        </c:manualLayout>
      </c:layout>
      <c:overlay val="0"/>
      <c:spPr>
        <a:noFill/>
        <a:ln>
          <a:solidFill>
            <a:sysClr val="windowText" lastClr="000000"/>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[PWR Financial Study - FY23-24 Cooperative Agreement ASCENT Analysis.xlsx]Student Costs!PivotTable8</c:name>
    <c:fmtId val="2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ASCENT</a:t>
            </a:r>
            <a:r>
              <a:rPr lang="en-US" baseline="0"/>
              <a:t> Student Cost</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'Student Costs'!$B$4</c:f>
              <c:strCache>
                <c:ptCount val="1"/>
                <c:pt idx="0">
                  <c:v>Total</c:v>
                </c:pt>
              </c:strCache>
            </c:strRef>
          </c:tx>
          <c:spPr>
            <a:solidFill>
              <a:schemeClr val="accent1"/>
            </a:solidFill>
            <a:ln>
              <a:noFill/>
            </a:ln>
            <a:effectLst/>
          </c:spPr>
          <c:invertIfNegative val="0"/>
          <c:cat>
            <c:strRef>
              <c:f>'Student Costs'!$A$5:$A$53</c:f>
              <c:strCache>
                <c:ptCount val="48"/>
                <c:pt idx="0">
                  <c:v>PUEBLO CITY 60</c:v>
                </c:pt>
                <c:pt idx="1">
                  <c:v>BAYFIELD 10 JT-R</c:v>
                </c:pt>
                <c:pt idx="2">
                  <c:v>SCHOOL DISTRICT 27J</c:v>
                </c:pt>
                <c:pt idx="3">
                  <c:v>WESTMINSTER PUBLIC SCHOOLS</c:v>
                </c:pt>
                <c:pt idx="4">
                  <c:v>WILEY RE-13 JT</c:v>
                </c:pt>
                <c:pt idx="5">
                  <c:v>CHEYENNE MOUNTAIN 12</c:v>
                </c:pt>
                <c:pt idx="6">
                  <c:v>LAMAR RE-2</c:v>
                </c:pt>
                <c:pt idx="7">
                  <c:v>BYERS 32J</c:v>
                </c:pt>
                <c:pt idx="8">
                  <c:v>DOLORES COUNTY RE NO.2</c:v>
                </c:pt>
                <c:pt idx="9">
                  <c:v>PLATTE CANYON 1</c:v>
                </c:pt>
                <c:pt idx="10">
                  <c:v>MESA COUNTY VALLEY 51</c:v>
                </c:pt>
                <c:pt idx="11">
                  <c:v>MONTEZUMA-CORTEZ RE-1</c:v>
                </c:pt>
                <c:pt idx="12">
                  <c:v>FOUNTAIN 8</c:v>
                </c:pt>
                <c:pt idx="13">
                  <c:v>WOODLAND PARK RE-2</c:v>
                </c:pt>
                <c:pt idx="14">
                  <c:v>MIAMI/YODER 60 JT</c:v>
                </c:pt>
                <c:pt idx="15">
                  <c:v>COLORADO SPRINGS 11</c:v>
                </c:pt>
                <c:pt idx="16">
                  <c:v>ACADEMY 20</c:v>
                </c:pt>
                <c:pt idx="17">
                  <c:v>LEWIS-PALMER 38</c:v>
                </c:pt>
                <c:pt idx="18">
                  <c:v>STRASBURG 31J</c:v>
                </c:pt>
                <c:pt idx="19">
                  <c:v>ESTES PARK R-3</c:v>
                </c:pt>
                <c:pt idx="20">
                  <c:v>EDISON 54 JT</c:v>
                </c:pt>
                <c:pt idx="21">
                  <c:v>DOUGLAS COUNTY RE 1</c:v>
                </c:pt>
                <c:pt idx="22">
                  <c:v>CHARTER SCHOOL INSTITUTE</c:v>
                </c:pt>
                <c:pt idx="23">
                  <c:v>DISTRICT 49</c:v>
                </c:pt>
                <c:pt idx="24">
                  <c:v>CHERRY CREEK 5</c:v>
                </c:pt>
                <c:pt idx="25">
                  <c:v>ADAMS-ARAPAHOE 28J</c:v>
                </c:pt>
                <c:pt idx="26">
                  <c:v>LITTLETON 6</c:v>
                </c:pt>
                <c:pt idx="27">
                  <c:v>JEFFERSON COUNTY R-1</c:v>
                </c:pt>
                <c:pt idx="28">
                  <c:v>SHERIDAN 2</c:v>
                </c:pt>
                <c:pt idx="29">
                  <c:v>MAPLETON 1</c:v>
                </c:pt>
                <c:pt idx="30">
                  <c:v>ENGLEWOOD 1</c:v>
                </c:pt>
                <c:pt idx="31">
                  <c:v>DENVER COUNTY 1</c:v>
                </c:pt>
                <c:pt idx="32">
                  <c:v>GREELEY 6</c:v>
                </c:pt>
                <c:pt idx="33">
                  <c:v>THOMPSON R2-J</c:v>
                </c:pt>
                <c:pt idx="34">
                  <c:v>POUDRE R-1</c:v>
                </c:pt>
                <c:pt idx="35">
                  <c:v>EAGLE COUNTY RE 50</c:v>
                </c:pt>
                <c:pt idx="36">
                  <c:v>BOULDER VALLEY RE 2</c:v>
                </c:pt>
                <c:pt idx="37">
                  <c:v>SALIDA R-32</c:v>
                </c:pt>
                <c:pt idx="38">
                  <c:v>PUEBLO COUNTY 70</c:v>
                </c:pt>
                <c:pt idx="39">
                  <c:v>ROARING FORK RE-1</c:v>
                </c:pt>
                <c:pt idx="40">
                  <c:v>PARK COUNTY RE-2</c:v>
                </c:pt>
                <c:pt idx="41">
                  <c:v>UPPER RIO GRANDE SCHOOL DISTRICT C-7</c:v>
                </c:pt>
                <c:pt idx="42">
                  <c:v>PEYTON 23 JT</c:v>
                </c:pt>
                <c:pt idx="43">
                  <c:v>CANON CITY RE-1</c:v>
                </c:pt>
                <c:pt idx="44">
                  <c:v>SILVERTON 1</c:v>
                </c:pt>
                <c:pt idx="45">
                  <c:v>(blank)</c:v>
                </c:pt>
                <c:pt idx="46">
                  <c:v>ADAMS 12 FIVE STAR SCHOOLS</c:v>
                </c:pt>
                <c:pt idx="47">
                  <c:v>SUMMIT RE-1</c:v>
                </c:pt>
              </c:strCache>
            </c:strRef>
          </c:cat>
          <c:val>
            <c:numRef>
              <c:f>'Student Costs'!$B$5:$B$53</c:f>
              <c:numCache>
                <c:formatCode>_("$"* #,##0.00_);_("$"* \(#,##0.00\);_("$"* "-"??_);_(@_)</c:formatCode>
                <c:ptCount val="48"/>
                <c:pt idx="0">
                  <c:v>4138.1000000000004</c:v>
                </c:pt>
                <c:pt idx="1">
                  <c:v>4128</c:v>
                </c:pt>
                <c:pt idx="2">
                  <c:v>3873.6600000000003</c:v>
                </c:pt>
                <c:pt idx="3">
                  <c:v>3873.6600000000003</c:v>
                </c:pt>
                <c:pt idx="4">
                  <c:v>3873.58</c:v>
                </c:pt>
                <c:pt idx="5">
                  <c:v>3873.58</c:v>
                </c:pt>
                <c:pt idx="6">
                  <c:v>3873.58</c:v>
                </c:pt>
                <c:pt idx="7">
                  <c:v>3832</c:v>
                </c:pt>
                <c:pt idx="8">
                  <c:v>3685.2200000000003</c:v>
                </c:pt>
                <c:pt idx="9">
                  <c:v>3609.9</c:v>
                </c:pt>
                <c:pt idx="10">
                  <c:v>3456</c:v>
                </c:pt>
                <c:pt idx="11">
                  <c:v>3456</c:v>
                </c:pt>
                <c:pt idx="12">
                  <c:v>2961.14</c:v>
                </c:pt>
                <c:pt idx="13">
                  <c:v>2961.14</c:v>
                </c:pt>
                <c:pt idx="14">
                  <c:v>2961.14</c:v>
                </c:pt>
                <c:pt idx="15">
                  <c:v>2961.14</c:v>
                </c:pt>
                <c:pt idx="16">
                  <c:v>2961.14</c:v>
                </c:pt>
                <c:pt idx="17">
                  <c:v>2961.14</c:v>
                </c:pt>
                <c:pt idx="18">
                  <c:v>2870.1</c:v>
                </c:pt>
                <c:pt idx="19">
                  <c:v>2741.68</c:v>
                </c:pt>
                <c:pt idx="20">
                  <c:v>2741.68</c:v>
                </c:pt>
                <c:pt idx="21">
                  <c:v>2741.68</c:v>
                </c:pt>
                <c:pt idx="22">
                  <c:v>2741.68</c:v>
                </c:pt>
                <c:pt idx="23">
                  <c:v>2741.68</c:v>
                </c:pt>
                <c:pt idx="24">
                  <c:v>2741.68</c:v>
                </c:pt>
                <c:pt idx="25">
                  <c:v>2741.68</c:v>
                </c:pt>
                <c:pt idx="26">
                  <c:v>2741.68</c:v>
                </c:pt>
                <c:pt idx="27">
                  <c:v>2741.68</c:v>
                </c:pt>
                <c:pt idx="28">
                  <c:v>2741.68</c:v>
                </c:pt>
                <c:pt idx="29">
                  <c:v>2741.68</c:v>
                </c:pt>
                <c:pt idx="30">
                  <c:v>2741.68</c:v>
                </c:pt>
                <c:pt idx="31">
                  <c:v>2741.68</c:v>
                </c:pt>
                <c:pt idx="32">
                  <c:v>2328</c:v>
                </c:pt>
                <c:pt idx="33">
                  <c:v>2328</c:v>
                </c:pt>
                <c:pt idx="34">
                  <c:v>2328</c:v>
                </c:pt>
                <c:pt idx="35">
                  <c:v>1788</c:v>
                </c:pt>
                <c:pt idx="36">
                  <c:v>840</c:v>
                </c:pt>
                <c:pt idx="37">
                  <c:v>840</c:v>
                </c:pt>
                <c:pt idx="38">
                  <c:v>0</c:v>
                </c:pt>
                <c:pt idx="39">
                  <c:v>0</c:v>
                </c:pt>
                <c:pt idx="40">
                  <c:v>0</c:v>
                </c:pt>
                <c:pt idx="42">
                  <c:v>0</c:v>
                </c:pt>
                <c:pt idx="43">
                  <c:v>0</c:v>
                </c:pt>
                <c:pt idx="44">
                  <c:v>0</c:v>
                </c:pt>
                <c:pt idx="46">
                  <c:v>0</c:v>
                </c:pt>
                <c:pt idx="47">
                  <c:v>0</c:v>
                </c:pt>
              </c:numCache>
            </c:numRef>
          </c:val>
          <c:extLst>
            <c:ext xmlns:c16="http://schemas.microsoft.com/office/drawing/2014/chart" uri="{C3380CC4-5D6E-409C-BE32-E72D297353CC}">
              <c16:uniqueId val="{00000000-4122-43B3-B082-AFA32F9FD077}"/>
            </c:ext>
          </c:extLst>
        </c:ser>
        <c:dLbls>
          <c:showLegendKey val="0"/>
          <c:showVal val="0"/>
          <c:showCatName val="0"/>
          <c:showSerName val="0"/>
          <c:showPercent val="0"/>
          <c:showBubbleSize val="0"/>
        </c:dLbls>
        <c:gapWidth val="219"/>
        <c:overlap val="-27"/>
        <c:axId val="771021903"/>
        <c:axId val="771013743"/>
      </c:barChart>
      <c:catAx>
        <c:axId val="77102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013743"/>
        <c:crosses val="autoZero"/>
        <c:auto val="1"/>
        <c:lblAlgn val="ctr"/>
        <c:lblOffset val="100"/>
        <c:noMultiLvlLbl val="0"/>
      </c:catAx>
      <c:valAx>
        <c:axId val="77101374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02190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[PWR Financial Study - FY23-24 Cooperative Agreement ASCENT Analysis.xlsx]Costs Student vs LEP!PivotTable8</c:name>
    <c:fmtId val="2"/>
  </c:pivotSource>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r>
              <a:rPr lang="en-US" sz="1000"/>
              <a:t>%</a:t>
            </a:r>
            <a:r>
              <a:rPr lang="en-US" sz="1000" baseline="0"/>
              <a:t> of ASCENT Costs for Students and LEPs by District </a:t>
            </a:r>
          </a:p>
          <a:p>
            <a:pPr>
              <a:defRPr sz="1000"/>
            </a:pPr>
            <a:r>
              <a:rPr lang="en-US" sz="1000" baseline="0"/>
              <a:t>based on average cost of tuition, fees and books</a:t>
            </a:r>
            <a:endParaRPr lang="en-US" sz="1000"/>
          </a:p>
        </c:rich>
      </c:tx>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pivotFmt>
      <c:pivotFmt>
        <c:idx val="1"/>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'Costs Student vs LEP'!$B$4</c:f>
              <c:strCache>
                <c:ptCount val="1"/>
                <c:pt idx="0">
                  <c:v>% Avg LEP Share of Costs </c:v>
                </c:pt>
              </c:strCache>
            </c:strRef>
          </c:tx>
          <c:spPr>
            <a:solidFill>
              <a:schemeClr val="accent1"/>
            </a:solidFill>
            <a:ln>
              <a:noFill/>
            </a:ln>
            <a:effectLst/>
          </c:spPr>
          <c:invertIfNegative val="0"/>
          <c:cat>
            <c:strRef>
              <c:f>'Costs Student vs LEP'!$A$5:$A$53</c:f>
              <c:strCache>
                <c:ptCount val="48"/>
                <c:pt idx="0">
                  <c:v>ACADEMY 20</c:v>
                </c:pt>
                <c:pt idx="1">
                  <c:v>ADAMS 12 FIVE STAR SCHOOLS</c:v>
                </c:pt>
                <c:pt idx="2">
                  <c:v>ADAMS-ARAPAHOE 28J</c:v>
                </c:pt>
                <c:pt idx="3">
                  <c:v>BAYFIELD 10 JT-R</c:v>
                </c:pt>
                <c:pt idx="4">
                  <c:v>BOULDER VALLEY RE 2</c:v>
                </c:pt>
                <c:pt idx="5">
                  <c:v>BYERS 32J</c:v>
                </c:pt>
                <c:pt idx="6">
                  <c:v>CANON CITY RE-1</c:v>
                </c:pt>
                <c:pt idx="7">
                  <c:v>CHARTER SCHOOL INSTITUTE</c:v>
                </c:pt>
                <c:pt idx="8">
                  <c:v>CHERRY CREEK 5</c:v>
                </c:pt>
                <c:pt idx="9">
                  <c:v>CHEYENNE MOUNTAIN 12</c:v>
                </c:pt>
                <c:pt idx="10">
                  <c:v>COLORADO SPRINGS 11</c:v>
                </c:pt>
                <c:pt idx="11">
                  <c:v>DENVER COUNTY 1</c:v>
                </c:pt>
                <c:pt idx="12">
                  <c:v>DISTRICT 49</c:v>
                </c:pt>
                <c:pt idx="13">
                  <c:v>DOLORES COUNTY RE NO.2</c:v>
                </c:pt>
                <c:pt idx="14">
                  <c:v>DOUGLAS COUNTY RE 1</c:v>
                </c:pt>
                <c:pt idx="15">
                  <c:v>EAGLE COUNTY RE 50</c:v>
                </c:pt>
                <c:pt idx="16">
                  <c:v>EDISON 54 JT</c:v>
                </c:pt>
                <c:pt idx="17">
                  <c:v>ENGLEWOOD 1</c:v>
                </c:pt>
                <c:pt idx="18">
                  <c:v>ESTES PARK R-3</c:v>
                </c:pt>
                <c:pt idx="19">
                  <c:v>FOUNTAIN 8</c:v>
                </c:pt>
                <c:pt idx="20">
                  <c:v>GREELEY 6</c:v>
                </c:pt>
                <c:pt idx="21">
                  <c:v>JEFFERSON COUNTY R-1</c:v>
                </c:pt>
                <c:pt idx="22">
                  <c:v>LAMAR RE-2</c:v>
                </c:pt>
                <c:pt idx="23">
                  <c:v>LEWIS-PALMER 38</c:v>
                </c:pt>
                <c:pt idx="24">
                  <c:v>LITTLETON 6</c:v>
                </c:pt>
                <c:pt idx="25">
                  <c:v>MAPLETON 1</c:v>
                </c:pt>
                <c:pt idx="26">
                  <c:v>MESA COUNTY VALLEY 51</c:v>
                </c:pt>
                <c:pt idx="27">
                  <c:v>MIAMI/YODER 60 JT</c:v>
                </c:pt>
                <c:pt idx="28">
                  <c:v>MONTEZUMA-CORTEZ RE-1</c:v>
                </c:pt>
                <c:pt idx="29">
                  <c:v>PARK COUNTY RE-2</c:v>
                </c:pt>
                <c:pt idx="30">
                  <c:v>PEYTON 23 JT</c:v>
                </c:pt>
                <c:pt idx="31">
                  <c:v>PLATTE CANYON 1</c:v>
                </c:pt>
                <c:pt idx="32">
                  <c:v>POUDRE R-1</c:v>
                </c:pt>
                <c:pt idx="33">
                  <c:v>PUEBLO CITY 60</c:v>
                </c:pt>
                <c:pt idx="34">
                  <c:v>PUEBLO COUNTY 70</c:v>
                </c:pt>
                <c:pt idx="35">
                  <c:v>ROARING FORK RE-1</c:v>
                </c:pt>
                <c:pt idx="36">
                  <c:v>SALIDA R-32</c:v>
                </c:pt>
                <c:pt idx="37">
                  <c:v>SCHOOL DISTRICT 27J</c:v>
                </c:pt>
                <c:pt idx="38">
                  <c:v>SHERIDAN 2</c:v>
                </c:pt>
                <c:pt idx="39">
                  <c:v>SILVERTON 1</c:v>
                </c:pt>
                <c:pt idx="40">
                  <c:v>STRASBURG 31J</c:v>
                </c:pt>
                <c:pt idx="41">
                  <c:v>SUMMIT RE-1</c:v>
                </c:pt>
                <c:pt idx="42">
                  <c:v>THOMPSON R2-J</c:v>
                </c:pt>
                <c:pt idx="43">
                  <c:v>UPPER RIO GRANDE SCHOOL DISTRICT C-7</c:v>
                </c:pt>
                <c:pt idx="44">
                  <c:v>WESTMINSTER PUBLIC SCHOOLS</c:v>
                </c:pt>
                <c:pt idx="45">
                  <c:v>WILEY RE-13 JT</c:v>
                </c:pt>
                <c:pt idx="46">
                  <c:v>WOODLAND PARK RE-2</c:v>
                </c:pt>
                <c:pt idx="47">
                  <c:v>(blank)</c:v>
                </c:pt>
              </c:strCache>
            </c:strRef>
          </c:cat>
          <c:val>
            <c:numRef>
              <c:f>'Costs Student vs LEP'!$B$5:$B$53</c:f>
              <c:numCache>
                <c:formatCode>0%</c:formatCode>
                <c:ptCount val="48"/>
                <c:pt idx="0">
                  <c:v>0.57815754308686906</c:v>
                </c:pt>
                <c:pt idx="1">
                  <c:v>1</c:v>
                </c:pt>
                <c:pt idx="2">
                  <c:v>0.59681650804108199</c:v>
                </c:pt>
                <c:pt idx="3">
                  <c:v>0.49574904720023455</c:v>
                </c:pt>
                <c:pt idx="4">
                  <c:v>0.82885085574572126</c:v>
                </c:pt>
                <c:pt idx="5">
                  <c:v>0.51434654770353849</c:v>
                </c:pt>
                <c:pt idx="6">
                  <c:v>1</c:v>
                </c:pt>
                <c:pt idx="7">
                  <c:v>0.59681650804108199</c:v>
                </c:pt>
                <c:pt idx="8">
                  <c:v>0.59681650804108199</c:v>
                </c:pt>
                <c:pt idx="9">
                  <c:v>0.51165030673299738</c:v>
                </c:pt>
                <c:pt idx="10">
                  <c:v>0.57815754308686906</c:v>
                </c:pt>
                <c:pt idx="11">
                  <c:v>0.59681650804108199</c:v>
                </c:pt>
                <c:pt idx="12">
                  <c:v>0.59681650804108199</c:v>
                </c:pt>
                <c:pt idx="13">
                  <c:v>0.5240959654528502</c:v>
                </c:pt>
                <c:pt idx="14">
                  <c:v>0.59681650804108199</c:v>
                </c:pt>
                <c:pt idx="15">
                  <c:v>0.63569682151589246</c:v>
                </c:pt>
                <c:pt idx="16">
                  <c:v>0.59681650804108199</c:v>
                </c:pt>
                <c:pt idx="17">
                  <c:v>0.59681650804108199</c:v>
                </c:pt>
                <c:pt idx="18">
                  <c:v>0.59681650804108199</c:v>
                </c:pt>
                <c:pt idx="19">
                  <c:v>0.57815754308686906</c:v>
                </c:pt>
                <c:pt idx="20">
                  <c:v>0.44252873563218392</c:v>
                </c:pt>
                <c:pt idx="21">
                  <c:v>0.59681650804108199</c:v>
                </c:pt>
                <c:pt idx="22">
                  <c:v>0.51165030673299738</c:v>
                </c:pt>
                <c:pt idx="23">
                  <c:v>0.57815754308686906</c:v>
                </c:pt>
                <c:pt idx="24">
                  <c:v>0.59681650804108199</c:v>
                </c:pt>
                <c:pt idx="25">
                  <c:v>0.59681650804108199</c:v>
                </c:pt>
                <c:pt idx="26">
                  <c:v>0.54008304056212075</c:v>
                </c:pt>
                <c:pt idx="27">
                  <c:v>0.57815754308686906</c:v>
                </c:pt>
                <c:pt idx="28">
                  <c:v>0.54008304056212075</c:v>
                </c:pt>
                <c:pt idx="29">
                  <c:v>1</c:v>
                </c:pt>
                <c:pt idx="30">
                  <c:v>1</c:v>
                </c:pt>
                <c:pt idx="31">
                  <c:v>0.5292437698055632</c:v>
                </c:pt>
                <c:pt idx="32">
                  <c:v>0.44252873563218392</c:v>
                </c:pt>
                <c:pt idx="33">
                  <c:v>0.49513816873055566</c:v>
                </c:pt>
                <c:pt idx="34">
                  <c:v>1</c:v>
                </c:pt>
                <c:pt idx="35">
                  <c:v>1</c:v>
                </c:pt>
                <c:pt idx="36">
                  <c:v>0.82885085574572126</c:v>
                </c:pt>
                <c:pt idx="37">
                  <c:v>0.51164514640585168</c:v>
                </c:pt>
                <c:pt idx="38">
                  <c:v>0.59681650804108199</c:v>
                </c:pt>
                <c:pt idx="39">
                  <c:v>1</c:v>
                </c:pt>
                <c:pt idx="40">
                  <c:v>0.58575449231435384</c:v>
                </c:pt>
                <c:pt idx="41">
                  <c:v>1</c:v>
                </c:pt>
                <c:pt idx="42">
                  <c:v>0.44252873563218392</c:v>
                </c:pt>
                <c:pt idx="44">
                  <c:v>0.51164514640585168</c:v>
                </c:pt>
                <c:pt idx="45">
                  <c:v>0.51165030673299738</c:v>
                </c:pt>
                <c:pt idx="46">
                  <c:v>0.57815754308686906</c:v>
                </c:pt>
              </c:numCache>
            </c:numRef>
          </c:val>
          <c:extLst>
            <c:ext xmlns:c16="http://schemas.microsoft.com/office/drawing/2014/chart" uri="{C3380CC4-5D6E-409C-BE32-E72D297353CC}">
              <c16:uniqueId val="{00000003-CFF7-4C12-9556-51F1DBD83C95}"/>
            </c:ext>
          </c:extLst>
        </c:ser>
        <c:ser>
          <c:idx val="1"/>
          <c:order val="1"/>
          <c:tx>
            <c:strRef>
              <c:f>'Costs Student vs LEP'!$C$4</c:f>
              <c:strCache>
                <c:ptCount val="1"/>
                <c:pt idx="0">
                  <c:v>% Avg Student Share of Costs </c:v>
                </c:pt>
              </c:strCache>
            </c:strRef>
          </c:tx>
          <c:spPr>
            <a:solidFill>
              <a:schemeClr val="accent2"/>
            </a:solidFill>
            <a:ln>
              <a:noFill/>
            </a:ln>
            <a:effectLst/>
          </c:spPr>
          <c:invertIfNegative val="0"/>
          <c:cat>
            <c:strRef>
              <c:f>'Costs Student vs LEP'!$A$5:$A$53</c:f>
              <c:strCache>
                <c:ptCount val="48"/>
                <c:pt idx="0">
                  <c:v>ACADEMY 20</c:v>
                </c:pt>
                <c:pt idx="1">
                  <c:v>ADAMS 12 FIVE STAR SCHOOLS</c:v>
                </c:pt>
                <c:pt idx="2">
                  <c:v>ADAMS-ARAPAHOE 28J</c:v>
                </c:pt>
                <c:pt idx="3">
                  <c:v>BAYFIELD 10 JT-R</c:v>
                </c:pt>
                <c:pt idx="4">
                  <c:v>BOULDER VALLEY RE 2</c:v>
                </c:pt>
                <c:pt idx="5">
                  <c:v>BYERS 32J</c:v>
                </c:pt>
                <c:pt idx="6">
                  <c:v>CANON CITY RE-1</c:v>
                </c:pt>
                <c:pt idx="7">
                  <c:v>CHARTER SCHOOL INSTITUTE</c:v>
                </c:pt>
                <c:pt idx="8">
                  <c:v>CHERRY CREEK 5</c:v>
                </c:pt>
                <c:pt idx="9">
                  <c:v>CHEYENNE MOUNTAIN 12</c:v>
                </c:pt>
                <c:pt idx="10">
                  <c:v>COLORADO SPRINGS 11</c:v>
                </c:pt>
                <c:pt idx="11">
                  <c:v>DENVER COUNTY 1</c:v>
                </c:pt>
                <c:pt idx="12">
                  <c:v>DISTRICT 49</c:v>
                </c:pt>
                <c:pt idx="13">
                  <c:v>DOLORES COUNTY RE NO.2</c:v>
                </c:pt>
                <c:pt idx="14">
                  <c:v>DOUGLAS COUNTY RE 1</c:v>
                </c:pt>
                <c:pt idx="15">
                  <c:v>EAGLE COUNTY RE 50</c:v>
                </c:pt>
                <c:pt idx="16">
                  <c:v>EDISON 54 JT</c:v>
                </c:pt>
                <c:pt idx="17">
                  <c:v>ENGLEWOOD 1</c:v>
                </c:pt>
                <c:pt idx="18">
                  <c:v>ESTES PARK R-3</c:v>
                </c:pt>
                <c:pt idx="19">
                  <c:v>FOUNTAIN 8</c:v>
                </c:pt>
                <c:pt idx="20">
                  <c:v>GREELEY 6</c:v>
                </c:pt>
                <c:pt idx="21">
                  <c:v>JEFFERSON COUNTY R-1</c:v>
                </c:pt>
                <c:pt idx="22">
                  <c:v>LAMAR RE-2</c:v>
                </c:pt>
                <c:pt idx="23">
                  <c:v>LEWIS-PALMER 38</c:v>
                </c:pt>
                <c:pt idx="24">
                  <c:v>LITTLETON 6</c:v>
                </c:pt>
                <c:pt idx="25">
                  <c:v>MAPLETON 1</c:v>
                </c:pt>
                <c:pt idx="26">
                  <c:v>MESA COUNTY VALLEY 51</c:v>
                </c:pt>
                <c:pt idx="27">
                  <c:v>MIAMI/YODER 60 JT</c:v>
                </c:pt>
                <c:pt idx="28">
                  <c:v>MONTEZUMA-CORTEZ RE-1</c:v>
                </c:pt>
                <c:pt idx="29">
                  <c:v>PARK COUNTY RE-2</c:v>
                </c:pt>
                <c:pt idx="30">
                  <c:v>PEYTON 23 JT</c:v>
                </c:pt>
                <c:pt idx="31">
                  <c:v>PLATTE CANYON 1</c:v>
                </c:pt>
                <c:pt idx="32">
                  <c:v>POUDRE R-1</c:v>
                </c:pt>
                <c:pt idx="33">
                  <c:v>PUEBLO CITY 60</c:v>
                </c:pt>
                <c:pt idx="34">
                  <c:v>PUEBLO COUNTY 70</c:v>
                </c:pt>
                <c:pt idx="35">
                  <c:v>ROARING FORK RE-1</c:v>
                </c:pt>
                <c:pt idx="36">
                  <c:v>SALIDA R-32</c:v>
                </c:pt>
                <c:pt idx="37">
                  <c:v>SCHOOL DISTRICT 27J</c:v>
                </c:pt>
                <c:pt idx="38">
                  <c:v>SHERIDAN 2</c:v>
                </c:pt>
                <c:pt idx="39">
                  <c:v>SILVERTON 1</c:v>
                </c:pt>
                <c:pt idx="40">
                  <c:v>STRASBURG 31J</c:v>
                </c:pt>
                <c:pt idx="41">
                  <c:v>SUMMIT RE-1</c:v>
                </c:pt>
                <c:pt idx="42">
                  <c:v>THOMPSON R2-J</c:v>
                </c:pt>
                <c:pt idx="43">
                  <c:v>UPPER RIO GRANDE SCHOOL DISTRICT C-7</c:v>
                </c:pt>
                <c:pt idx="44">
                  <c:v>WESTMINSTER PUBLIC SCHOOLS</c:v>
                </c:pt>
                <c:pt idx="45">
                  <c:v>WILEY RE-13 JT</c:v>
                </c:pt>
                <c:pt idx="46">
                  <c:v>WOODLAND PARK RE-2</c:v>
                </c:pt>
                <c:pt idx="47">
                  <c:v>(blank)</c:v>
                </c:pt>
              </c:strCache>
            </c:strRef>
          </c:cat>
          <c:val>
            <c:numRef>
              <c:f>'Costs Student vs LEP'!$C$5:$C$53</c:f>
              <c:numCache>
                <c:formatCode>0%</c:formatCode>
                <c:ptCount val="48"/>
                <c:pt idx="0">
                  <c:v>0.42184245691313099</c:v>
                </c:pt>
                <c:pt idx="1">
                  <c:v>0</c:v>
                </c:pt>
                <c:pt idx="2">
                  <c:v>0.40318349195891806</c:v>
                </c:pt>
                <c:pt idx="3">
                  <c:v>0.5042509527997654</c:v>
                </c:pt>
                <c:pt idx="4">
                  <c:v>0.17114914425427874</c:v>
                </c:pt>
                <c:pt idx="5">
                  <c:v>0.48565345229646151</c:v>
                </c:pt>
                <c:pt idx="6">
                  <c:v>0</c:v>
                </c:pt>
                <c:pt idx="7">
                  <c:v>0.40318349195891806</c:v>
                </c:pt>
                <c:pt idx="8">
                  <c:v>0.40318349195891806</c:v>
                </c:pt>
                <c:pt idx="9">
                  <c:v>0.48834969326700262</c:v>
                </c:pt>
                <c:pt idx="10">
                  <c:v>0.42184245691313099</c:v>
                </c:pt>
                <c:pt idx="11">
                  <c:v>0.40318349195891806</c:v>
                </c:pt>
                <c:pt idx="12">
                  <c:v>0.40318349195891806</c:v>
                </c:pt>
                <c:pt idx="13">
                  <c:v>0.47590403454714975</c:v>
                </c:pt>
                <c:pt idx="14">
                  <c:v>0.40318349195891806</c:v>
                </c:pt>
                <c:pt idx="15">
                  <c:v>0.36430317848410759</c:v>
                </c:pt>
                <c:pt idx="16">
                  <c:v>0.40318349195891806</c:v>
                </c:pt>
                <c:pt idx="17">
                  <c:v>0.40318349195891806</c:v>
                </c:pt>
                <c:pt idx="18">
                  <c:v>0.40318349195891806</c:v>
                </c:pt>
                <c:pt idx="19">
                  <c:v>0.42184245691313099</c:v>
                </c:pt>
                <c:pt idx="20">
                  <c:v>0.55747126436781613</c:v>
                </c:pt>
                <c:pt idx="21">
                  <c:v>0.40318349195891806</c:v>
                </c:pt>
                <c:pt idx="22">
                  <c:v>0.48834969326700262</c:v>
                </c:pt>
                <c:pt idx="23">
                  <c:v>0.42184245691313099</c:v>
                </c:pt>
                <c:pt idx="24">
                  <c:v>0.40318349195891806</c:v>
                </c:pt>
                <c:pt idx="25">
                  <c:v>0.40318349195891806</c:v>
                </c:pt>
                <c:pt idx="26">
                  <c:v>0.45991695943787925</c:v>
                </c:pt>
                <c:pt idx="27">
                  <c:v>0.42184245691313099</c:v>
                </c:pt>
                <c:pt idx="28">
                  <c:v>0.45991695943787925</c:v>
                </c:pt>
                <c:pt idx="29">
                  <c:v>0</c:v>
                </c:pt>
                <c:pt idx="30">
                  <c:v>0</c:v>
                </c:pt>
                <c:pt idx="31">
                  <c:v>0.4707562301944368</c:v>
                </c:pt>
                <c:pt idx="32">
                  <c:v>0.55747126436781613</c:v>
                </c:pt>
                <c:pt idx="33">
                  <c:v>0.50486183126944428</c:v>
                </c:pt>
                <c:pt idx="34">
                  <c:v>0</c:v>
                </c:pt>
                <c:pt idx="35">
                  <c:v>0</c:v>
                </c:pt>
                <c:pt idx="36">
                  <c:v>0.17114914425427874</c:v>
                </c:pt>
                <c:pt idx="37">
                  <c:v>0.48835485359414832</c:v>
                </c:pt>
                <c:pt idx="38">
                  <c:v>0.40318349195891806</c:v>
                </c:pt>
                <c:pt idx="39">
                  <c:v>0</c:v>
                </c:pt>
                <c:pt idx="40">
                  <c:v>0.41424550768564616</c:v>
                </c:pt>
                <c:pt idx="41">
                  <c:v>0</c:v>
                </c:pt>
                <c:pt idx="42">
                  <c:v>0.55747126436781613</c:v>
                </c:pt>
                <c:pt idx="44">
                  <c:v>0.48835485359414832</c:v>
                </c:pt>
                <c:pt idx="45">
                  <c:v>0.48834969326700262</c:v>
                </c:pt>
                <c:pt idx="46">
                  <c:v>0.42184245691313099</c:v>
                </c:pt>
              </c:numCache>
            </c:numRef>
          </c:val>
          <c:extLst>
            <c:ext xmlns:c16="http://schemas.microsoft.com/office/drawing/2014/chart" uri="{C3380CC4-5D6E-409C-BE32-E72D297353CC}">
              <c16:uniqueId val="{00000004-CFF7-4C12-9556-51F1DBD83C95}"/>
            </c:ext>
          </c:extLst>
        </c:ser>
        <c:dLbls>
          <c:showLegendKey val="0"/>
          <c:showVal val="0"/>
          <c:showCatName val="0"/>
          <c:showSerName val="0"/>
          <c:showPercent val="0"/>
          <c:showBubbleSize val="0"/>
        </c:dLbls>
        <c:gapWidth val="150"/>
        <c:overlap val="100"/>
        <c:axId val="2102527760"/>
        <c:axId val="2102529200"/>
      </c:barChart>
      <c:catAx>
        <c:axId val="210252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2102529200"/>
        <c:crosses val="autoZero"/>
        <c:auto val="1"/>
        <c:lblAlgn val="ctr"/>
        <c:lblOffset val="100"/>
        <c:noMultiLvlLbl val="0"/>
      </c:catAx>
      <c:valAx>
        <c:axId val="210252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2527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5</xdr:col>
      <xdr:colOff>484505</xdr:colOff>
      <xdr:row>13</xdr:row>
      <xdr:rowOff>59374</xdr:rowOff>
    </xdr:from>
    <xdr:to>
      <xdr:col>11</xdr:col>
      <xdr:colOff>597808</xdr:colOff>
      <xdr:row>24</xdr:row>
      <xdr:rowOff>95501</xdr:rowOff>
    </xdr:to>
    <xdr:pic>
      <xdr:nvPicPr>
        <xdr:cNvPr id="3" name="Picture 2">
          <a:extLst>
            <a:ext uri="{FF2B5EF4-FFF2-40B4-BE49-F238E27FC236}">
              <a16:creationId xmlns:a16="http://schemas.microsoft.com/office/drawing/2014/main" id="{65B31C10-DE3F-4FCF-9E34-23E82CCF9A6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0476230" y="3478849"/>
          <a:ext cx="9049658" cy="2394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95250</xdr:colOff>
      <xdr:row>8</xdr:row>
      <xdr:rowOff>79374</xdr:rowOff>
    </xdr:from>
    <xdr:to>
      <xdr:col>27</xdr:col>
      <xdr:colOff>63500</xdr:colOff>
      <xdr:row>42</xdr:row>
      <xdr:rowOff>31750</xdr:rowOff>
    </xdr:to>
    <xdr:grpSp>
      <xdr:nvGrpSpPr>
        <xdr:cNvPr id="12" name="Group 11" descr="Image showing that the average cost for a year of tuition at Colorado's community colleges is approximately $7,104 which is lower than the adjusted ASCENT PPR rate of $9,588">
          <a:extLst>
            <a:ext uri="{FF2B5EF4-FFF2-40B4-BE49-F238E27FC236}">
              <a16:creationId xmlns:a16="http://schemas.microsoft.com/office/drawing/2014/main" id="{0C97E2FA-9EAA-2645-B21C-092563AADB70}"/>
            </a:ext>
          </a:extLst>
        </xdr:cNvPr>
        <xdr:cNvGrpSpPr/>
      </xdr:nvGrpSpPr>
      <xdr:grpSpPr>
        <a:xfrm>
          <a:off x="8791575" y="1879599"/>
          <a:ext cx="9569450" cy="5457826"/>
          <a:chOff x="8791575" y="1993899"/>
          <a:chExt cx="9569450" cy="5457826"/>
        </a:xfrm>
      </xdr:grpSpPr>
      <xdr:grpSp>
        <xdr:nvGrpSpPr>
          <xdr:cNvPr id="11" name="Group 10">
            <a:extLst>
              <a:ext uri="{FF2B5EF4-FFF2-40B4-BE49-F238E27FC236}">
                <a16:creationId xmlns:a16="http://schemas.microsoft.com/office/drawing/2014/main" id="{A85B8E7D-7CCB-B8CB-E4EB-3055F9127B8C}"/>
              </a:ext>
            </a:extLst>
          </xdr:cNvPr>
          <xdr:cNvGrpSpPr/>
        </xdr:nvGrpSpPr>
        <xdr:grpSpPr>
          <a:xfrm>
            <a:off x="8791575" y="1993899"/>
            <a:ext cx="9569450" cy="5457826"/>
            <a:chOff x="8791575" y="1993899"/>
            <a:chExt cx="9569450" cy="5457826"/>
          </a:xfrm>
        </xdr:grpSpPr>
        <xdr:grpSp>
          <xdr:nvGrpSpPr>
            <xdr:cNvPr id="3" name="Group 2">
              <a:extLst>
                <a:ext uri="{FF2B5EF4-FFF2-40B4-BE49-F238E27FC236}">
                  <a16:creationId xmlns:a16="http://schemas.microsoft.com/office/drawing/2014/main" id="{AEEF5DB5-2ABB-AF6E-B692-625D3BA54E2E}"/>
                </a:ext>
              </a:extLst>
            </xdr:cNvPr>
            <xdr:cNvGrpSpPr/>
          </xdr:nvGrpSpPr>
          <xdr:grpSpPr>
            <a:xfrm>
              <a:off x="8791575" y="1993899"/>
              <a:ext cx="9569450" cy="5457826"/>
              <a:chOff x="8791575" y="1993899"/>
              <a:chExt cx="9569450" cy="5457826"/>
            </a:xfrm>
          </xdr:grpSpPr>
          <xdr:graphicFrame macro="">
            <xdr:nvGraphicFramePr>
              <xdr:cNvPr id="10" name="Chart 1">
                <a:extLst>
                  <a:ext uri="{FF2B5EF4-FFF2-40B4-BE49-F238E27FC236}">
                    <a16:creationId xmlns:a16="http://schemas.microsoft.com/office/drawing/2014/main" id="{10A48F95-BDC1-52D1-71C3-2EA6D01B2770}"/>
                  </a:ext>
                </a:extLst>
              </xdr:cNvPr>
              <xdr:cNvGraphicFramePr/>
            </xdr:nvGraphicFramePr>
            <xdr:xfrm>
              <a:off x="8791575" y="1993899"/>
              <a:ext cx="9569450" cy="5457826"/>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7" name="Straight Connector 3">
                <a:extLst>
                  <a:ext uri="{FF2B5EF4-FFF2-40B4-BE49-F238E27FC236}">
                    <a16:creationId xmlns:a16="http://schemas.microsoft.com/office/drawing/2014/main" id="{502FF829-445E-4F2E-1A9B-A14553D88155}"/>
                  </a:ext>
                </a:extLst>
              </xdr:cNvPr>
              <xdr:cNvCxnSpPr/>
            </xdr:nvCxnSpPr>
            <xdr:spPr>
              <a:xfrm flipV="1">
                <a:off x="9601200" y="3863975"/>
                <a:ext cx="8289925" cy="60325"/>
              </a:xfrm>
              <a:prstGeom prst="line">
                <a:avLst/>
              </a:prstGeom>
              <a:ln w="31750">
                <a:prstDash val="sysDot"/>
              </a:ln>
            </xdr:spPr>
            <xdr:style>
              <a:lnRef idx="3">
                <a:schemeClr val="accent2"/>
              </a:lnRef>
              <a:fillRef idx="0">
                <a:schemeClr val="accent2"/>
              </a:fillRef>
              <a:effectRef idx="2">
                <a:schemeClr val="accent2"/>
              </a:effectRef>
              <a:fontRef idx="minor">
                <a:schemeClr val="tx1"/>
              </a:fontRef>
            </xdr:style>
          </xdr:cxnSp>
        </xdr:grpSp>
        <xdr:sp macro="" textlink="">
          <xdr:nvSpPr>
            <xdr:cNvPr id="6" name="TextBox 6">
              <a:extLst>
                <a:ext uri="{FF2B5EF4-FFF2-40B4-BE49-F238E27FC236}">
                  <a16:creationId xmlns:a16="http://schemas.microsoft.com/office/drawing/2014/main" id="{9EFE5A8A-DF3B-879B-ECC6-91488C68AF4E}"/>
                </a:ext>
              </a:extLst>
            </xdr:cNvPr>
            <xdr:cNvSpPr txBox="1"/>
          </xdr:nvSpPr>
          <xdr:spPr>
            <a:xfrm>
              <a:off x="8820150" y="3152776"/>
              <a:ext cx="1047750" cy="257174"/>
            </a:xfrm>
            <a:prstGeom prst="rect">
              <a:avLst/>
            </a:prstGeom>
            <a:solidFill>
              <a:srgbClr val="00B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tx1"/>
                  </a:solidFill>
                </a:rPr>
                <a:t>PPR $9588</a:t>
              </a:r>
            </a:p>
          </xdr:txBody>
        </xdr:sp>
        <xdr:cxnSp macro="">
          <xdr:nvCxnSpPr>
            <xdr:cNvPr id="9" name="Straight Connector 3">
              <a:extLst>
                <a:ext uri="{FF2B5EF4-FFF2-40B4-BE49-F238E27FC236}">
                  <a16:creationId xmlns:a16="http://schemas.microsoft.com/office/drawing/2014/main" id="{60DD8202-ACDD-4780-89CF-85F550D7C6B4}"/>
                </a:ext>
              </a:extLst>
            </xdr:cNvPr>
            <xdr:cNvCxnSpPr>
              <a:stCxn id="6" idx="3"/>
            </xdr:cNvCxnSpPr>
          </xdr:nvCxnSpPr>
          <xdr:spPr>
            <a:xfrm flipV="1">
              <a:off x="9867900" y="3248025"/>
              <a:ext cx="8020050" cy="33338"/>
            </a:xfrm>
            <a:prstGeom prst="line">
              <a:avLst/>
            </a:prstGeom>
            <a:ln w="19050"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8" name="TextBox 6">
            <a:extLst>
              <a:ext uri="{FF2B5EF4-FFF2-40B4-BE49-F238E27FC236}">
                <a16:creationId xmlns:a16="http://schemas.microsoft.com/office/drawing/2014/main" id="{4A58A7F8-5E39-4E6E-BFEA-7B7E4B6371E1}"/>
              </a:ext>
            </a:extLst>
          </xdr:cNvPr>
          <xdr:cNvSpPr txBox="1"/>
        </xdr:nvSpPr>
        <xdr:spPr>
          <a:xfrm>
            <a:off x="8829676" y="3790949"/>
            <a:ext cx="1028700" cy="247651"/>
          </a:xfrm>
          <a:prstGeom prst="rect">
            <a:avLst/>
          </a:prstGeom>
          <a:solidFill>
            <a:schemeClr val="accent2">
              <a:lumMod val="75000"/>
            </a:schemeClr>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bg1"/>
                </a:solidFill>
              </a:rPr>
              <a:t>Avg Cost $7104</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314324</xdr:colOff>
      <xdr:row>5</xdr:row>
      <xdr:rowOff>28575</xdr:rowOff>
    </xdr:from>
    <xdr:to>
      <xdr:col>10</xdr:col>
      <xdr:colOff>285750</xdr:colOff>
      <xdr:row>33</xdr:row>
      <xdr:rowOff>0</xdr:rowOff>
    </xdr:to>
    <xdr:graphicFrame macro="">
      <xdr:nvGraphicFramePr>
        <xdr:cNvPr id="4" name="Chart 3" descr="Graph showing average of student share of costs.">
          <a:extLst>
            <a:ext uri="{FF2B5EF4-FFF2-40B4-BE49-F238E27FC236}">
              <a16:creationId xmlns:a16="http://schemas.microsoft.com/office/drawing/2014/main" id="{406A1D5B-F9D4-C5F5-961F-57ACFAA80B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166686</xdr:colOff>
      <xdr:row>4</xdr:row>
      <xdr:rowOff>104773</xdr:rowOff>
    </xdr:from>
    <xdr:to>
      <xdr:col>14</xdr:col>
      <xdr:colOff>409575</xdr:colOff>
      <xdr:row>37</xdr:row>
      <xdr:rowOff>95249</xdr:rowOff>
    </xdr:to>
    <xdr:graphicFrame macro="">
      <xdr:nvGraphicFramePr>
        <xdr:cNvPr id="3" name="Chart 2" descr="Graph showing the average LEP and Student share of cost. ">
          <a:extLst>
            <a:ext uri="{FF2B5EF4-FFF2-40B4-BE49-F238E27FC236}">
              <a16:creationId xmlns:a16="http://schemas.microsoft.com/office/drawing/2014/main" id="{942CF5B7-8F12-BE19-9CB2-A121909295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38100</xdr:colOff>
      <xdr:row>10</xdr:row>
      <xdr:rowOff>0</xdr:rowOff>
    </xdr:from>
    <xdr:to>
      <xdr:col>18</xdr:col>
      <xdr:colOff>266700</xdr:colOff>
      <xdr:row>23</xdr:row>
      <xdr:rowOff>129539</xdr:rowOff>
    </xdr:to>
    <mc:AlternateContent xmlns:mc="http://schemas.openxmlformats.org/markup-compatibility/2006" xmlns:a14="http://schemas.microsoft.com/office/drawing/2010/main">
      <mc:Choice Requires="a14">
        <xdr:graphicFrame macro="">
          <xdr:nvGraphicFramePr>
            <xdr:cNvPr id="4" name="Rural Designation - District Setting">
              <a:extLst>
                <a:ext uri="{FF2B5EF4-FFF2-40B4-BE49-F238E27FC236}">
                  <a16:creationId xmlns:a16="http://schemas.microsoft.com/office/drawing/2014/main" id="{7CD4EB15-EFE6-0C07-E372-C6D4C8FD7375}"/>
                </a:ext>
              </a:extLst>
            </xdr:cNvPr>
            <xdr:cNvGraphicFramePr/>
          </xdr:nvGraphicFramePr>
          <xdr:xfrm>
            <a:off x="0" y="0"/>
            <a:ext cx="0" cy="0"/>
          </xdr:xfrm>
          <a:graphic>
            <a:graphicData uri="http://schemas.microsoft.com/office/drawing/2010/slicer">
              <sle:slicer xmlns:sle="http://schemas.microsoft.com/office/drawing/2010/slicer" name="Rural Designation - District Setting"/>
            </a:graphicData>
          </a:graphic>
        </xdr:graphicFrame>
      </mc:Choice>
      <mc:Fallback xmlns="">
        <xdr:sp macro="" textlink="">
          <xdr:nvSpPr>
            <xdr:cNvPr id="0" name=""/>
            <xdr:cNvSpPr>
              <a:spLocks noTextEdit="1"/>
            </xdr:cNvSpPr>
          </xdr:nvSpPr>
          <xdr:spPr>
            <a:xfrm>
              <a:off x="14154150" y="2266950"/>
              <a:ext cx="1828800" cy="22383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andyc\OneDrive%20-%20Slalom\Documents\Projects\CDE\Model_Data_1.xlsx" TargetMode="External"/><Relationship Id="rId1" Type="http://schemas.openxmlformats.org/officeDocument/2006/relationships/externalLinkPath" Target="/Users/randyc/OneDrive%20-%20Slalom/Documents/Projects/CDE/Model_Data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tegory"/>
      <sheetName val="Modeling All Districts"/>
      <sheetName val="Modeling"/>
      <sheetName val="PFModel"/>
      <sheetName val="FM"/>
      <sheetName val="PPR_Calcs"/>
      <sheetName val="Analysis"/>
      <sheetName val="AtRisk"/>
      <sheetName val="Minority"/>
      <sheetName val="Region"/>
      <sheetName val="Model_DataSet"/>
      <sheetName val="DASHBOARD"/>
      <sheetName val="DATA TABLES"/>
      <sheetName val="Funding Analysis 1"/>
      <sheetName val="FY23-24 Small Attdnce Fund"/>
      <sheetName val="JUN2024"/>
      <sheetName val="Draft SB24-188"/>
      <sheetName val="ICAP&amp;GradGuidelines"/>
      <sheetName val="Counselor"/>
      <sheetName val="IHE Fees"/>
      <sheetName val="PrimaryDistrictData"/>
      <sheetName val="District K-12 Pupil Membership"/>
      <sheetName val="22-23District_Demographics"/>
      <sheetName val="DemographicMed Inc"/>
      <sheetName val="ALL District_BOCES_Charter"/>
      <sheetName val="State_Summary"/>
      <sheetName val="District_Summary"/>
      <sheetName val="Program Summary"/>
      <sheetName val="FY23-24 HS Summary"/>
      <sheetName val="Key"/>
      <sheetName val="CO_Matric_Overall Rates"/>
      <sheetName val="CO_Matric_School_Rates"/>
      <sheetName val="GRAD-State Rates"/>
      <sheetName val="GRAD-District Race Eth Gender"/>
      <sheetName val="GRAD-District IPST"/>
      <sheetName val="GRAD-School Race Eth Gender"/>
      <sheetName val="GRAD-School IPST"/>
      <sheetName val="TBL_ASCENT-Enrollment FY23-FY24"/>
      <sheetName val="ILOP-CTE participation"/>
      <sheetName val="Cooperative Agreements"/>
      <sheetName val="PWR-Participation by District"/>
      <sheetName val="Pivot_CDIP FRL"/>
      <sheetName val="CDIP Analysis"/>
      <sheetName val="TBL_CDIP"/>
      <sheetName val="Sheet1"/>
      <sheetName val="Overview"/>
      <sheetName val="Programs by district"/>
      <sheetName val="Certifications by District"/>
      <sheetName val="Certifications "/>
      <sheetName val="CTA-CTE Analysis"/>
      <sheetName val="CTE-Financial Data"/>
      <sheetName val="CTA FY24 Reimb for FY23"/>
      <sheetName val="CTE Approved Programs"/>
      <sheetName val="Perkins Pivot"/>
      <sheetName val="Perkins"/>
      <sheetName val="FY25-FinalAwardList"/>
      <sheetName val="FY24-FinalAwardList"/>
      <sheetName val="FY23-FinalAwardList"/>
      <sheetName val="FY22-FinalAwardList"/>
      <sheetName val="FY21-FinalAwardList"/>
      <sheetName val="TBL_Grants"/>
      <sheetName val="PWR Grant - Dillinger+"/>
      <sheetName val="Dillinger_GrantAwardData"/>
      <sheetName val="CE Expansion Grant"/>
      <sheetName val="SchCnslrGrtFundedList"/>
      <sheetName val="Rural Coaction"/>
      <sheetName val="NOW"/>
      <sheetName val="Polis_RISE Grant"/>
      <sheetName val="Model_Data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uthor" refreshedDate="45580.754719560187" createdVersion="8" refreshedVersion="8" minRefreshableVersion="3" recordCount="295" xr:uid="{B4CCE8F8-C77C-4B9B-8A35-62AA45B9A557}">
  <cacheSource type="worksheet">
    <worksheetSource name="TBL_ASCENT"/>
  </cacheSource>
  <cacheFields count="22">
    <cacheField name="IHE" numFmtId="0">
      <sharedItems/>
    </cacheField>
    <cacheField name="Name of IHE" numFmtId="0">
      <sharedItems count="20">
        <s v="Arapahoe Community College"/>
        <s v="Aims Community College"/>
        <s v="Community College of Aurora"/>
        <s v="Community College of Denver"/>
        <s v="Colorado Mountain College"/>
        <s v="Colorado Mesa University/Western Colorado Community College"/>
        <s v="Ft Lewis College"/>
        <s v="FRCC Boulder"/>
        <s v="Front Range Community College - Larimer"/>
        <s v="Front Range Community College - Westminster"/>
        <s v="Lamar Community College"/>
        <s v="Metropolitan State University of Denver"/>
        <s v="Northeastern Junior College"/>
        <s v="Pueblo Community College"/>
        <s v="Pickens Tech College"/>
        <s v="Pikes Peak State College"/>
        <s v="Red Rocks Community College"/>
        <s v="Tech College of the Rockies"/>
        <s v="Trinidad State College"/>
        <s v="University of Northern Colorado"/>
      </sharedItems>
    </cacheField>
    <cacheField name="Name of High School/District/LEP" numFmtId="0">
      <sharedItems/>
    </cacheField>
    <cacheField name="District Code" numFmtId="1">
      <sharedItems containsSemiMixedTypes="0" containsString="0" containsNumber="1" containsInteger="1" minValue="10" maxValue="9175"/>
    </cacheField>
    <cacheField name="District Name" numFmtId="0">
      <sharedItems count="99">
        <s v="Jefferson County R-1"/>
        <s v="Mapleton 1"/>
        <s v="Adams-Arapahoe 28J"/>
        <s v="Branson Reorganized 82"/>
        <s v="Cherry Creek 5"/>
        <s v="Charter School Institute"/>
        <s v="Education reEnvisioned BOCES"/>
        <s v="Denver County 1"/>
        <s v="Julesburg Re-1"/>
        <s v="Douglas County Re 1"/>
        <s v="Edison 54 JT"/>
        <s v="Elizabeth School District"/>
        <s v="Englewood 1"/>
        <s v="Estes Park R-3"/>
        <s v="District 49"/>
        <s v="Kiowa C-2"/>
        <s v="Littleton 6"/>
        <s v="Sheridan 2"/>
        <s v="Greeley 6"/>
        <s v="Poudre R-1"/>
        <s v="Thompson R2-J"/>
        <s v="Weld County RE-1"/>
        <s v="Bennett 29J"/>
        <s v="Strasburg 31J"/>
        <s v="School District 27J"/>
        <s v="Adams County 14"/>
        <s v="Westminster Public Schools"/>
        <s v="Aspen 1"/>
        <s v="Buena Vista R-31"/>
        <s v="Colorado River BOCES"/>
        <s v="Moffat 2"/>
        <s v="De Beque 49JT"/>
        <s v="Eagle County RE 50"/>
        <s v="Garfield 16"/>
        <s v="Garfield Re-2"/>
        <s v="Hayden RE-1"/>
        <s v="Lake County R-1"/>
        <s v="North Park R-1"/>
        <s v="Norwood R-2J"/>
        <s v="Park County RE-2"/>
        <s v="Boulder Valley Re 2"/>
        <s v="Roaring Fork RE-1"/>
        <s v="Salida R-32"/>
        <s v="South Routt RE 3"/>
        <s v="Steamboat Springs RE-2"/>
        <s v="Summit RE-1"/>
        <s v="Delta County 50(J)"/>
        <s v="West End RE-2"/>
        <s v="Mesa County Valley 51"/>
        <s v="Montezuma-Cortez RE-1"/>
        <s v="Montrose County RE-1J"/>
        <s v="Bayfield 10 Jt-R"/>
        <s v="Ignacio 11 JT"/>
        <s v="Mancos Re-6"/>
        <s v="St Vrain Valley RE1J"/>
        <s v="Cripple Creek-Victor RE-1"/>
        <s v="Weld County School District RE-3J"/>
        <s v="Weld RE-4"/>
        <s v="Adams 12 Five Star Schools"/>
        <s v="Monte Vista C-8"/>
        <s v="Campo RE-6"/>
        <s v="Cheyenne Mountain 12"/>
        <s v="Granada RE-1"/>
        <s v="Holly RE-3"/>
        <s v="Kim Reorganized 88"/>
        <s v="Lamar Re-2"/>
        <s v="McClave Re-2"/>
        <s v="Pritchett RE-3"/>
        <s v="Vilas RE-5"/>
        <s v="Walsh RE-1"/>
        <s v="Wiley RE-13 Jt"/>
        <s v="Pueblo County 70"/>
        <s v="Canon City RE-1"/>
        <s v="Pueblo City 60"/>
        <s v="Cotopaxi RE-3"/>
        <s v="Custer County School District C-1"/>
        <s v="Dolores RE-4A"/>
        <s v="Durango 9-R"/>
        <s v="Fremont RE-2"/>
        <s v="Hanover 28"/>
        <s v="Archuleta County 50 Jt"/>
        <s v="Peyton 23 Jt"/>
        <s v="Silverton 1"/>
        <s v="Byers 32J"/>
        <s v="Colorado Springs 11"/>
        <s v="Academy 20"/>
        <s v="Harrison 2"/>
        <s v="Big Sandy 100J"/>
        <s v="Calhan RJ-1"/>
        <s v="Colorado School for the Deaf and Blind"/>
        <s v="Widefield 3"/>
        <s v="Ellicott 22"/>
        <s v="Fountain 8"/>
        <s v="Lewis-Palmer 38"/>
        <s v="Manitou Springs 14"/>
        <s v="Woodland Park Re-2"/>
        <s v="Miami/Yoder 60 JT"/>
        <s v="Platte Canyon 1"/>
        <s v="Dolores County RE No.2"/>
      </sharedItems>
    </cacheField>
    <cacheField name="School Code" numFmtId="1">
      <sharedItems containsBlank="1" containsMixedTypes="1" containsNumber="1" containsInteger="1" minValue="15" maxValue="9696"/>
    </cacheField>
    <cacheField name="School Name" numFmtId="0">
      <sharedItems containsBlank="1"/>
    </cacheField>
    <cacheField name="Coop Agreement Link" numFmtId="0">
      <sharedItems containsBlank="1"/>
    </cacheField>
    <cacheField name="In-District Cost Per Credit 2023-2024" numFmtId="44">
      <sharedItems containsSemiMixedTypes="0" containsString="0" containsNumber="1" minValue="77" maxValue="285.10000000000002"/>
    </cacheField>
    <cacheField name="In-District Cost Per Credit 2023-2024  incl COF" numFmtId="44">
      <sharedItems containsSemiMixedTypes="0" containsString="0" containsNumber="1" minValue="69" maxValue="169.10000000000002"/>
    </cacheField>
    <cacheField name="Online Course - Cost Per Credit" numFmtId="44">
      <sharedItems containsSemiMixedTypes="0" containsString="0" containsNumber="1" minValue="393.8" maxValue="393.8"/>
    </cacheField>
    <cacheField name="Online Course - Cost Per Credit incl COF" numFmtId="44">
      <sharedItems containsSemiMixedTypes="0" containsString="0" containsNumber="1" minValue="277.8" maxValue="277.8"/>
    </cacheField>
    <cacheField name="Who pays for fees" numFmtId="44">
      <sharedItems/>
    </cacheField>
    <cacheField name="Who pays for books and materials?" numFmtId="0">
      <sharedItems/>
    </cacheField>
    <cacheField name="Other / Comments" numFmtId="0">
      <sharedItems containsBlank="1" longText="1"/>
    </cacheField>
    <cacheField name="Per Credit Fees" numFmtId="44">
      <sharedItems containsSemiMixedTypes="0" containsString="0" containsNumber="1" minValue="8.85" maxValue="53.333333333333336"/>
    </cacheField>
    <cacheField name="General Fees per year" numFmtId="44">
      <sharedItems containsSemiMixedTypes="0" containsString="0" containsNumber="1" minValue="436" maxValue="2201.2600000000002"/>
    </cacheField>
    <cacheField name="Tuition Costs per year" numFmtId="44">
      <sharedItems containsSemiMixedTypes="0" containsString="0" containsNumber="1" minValue="1656" maxValue="4058.4000000000005"/>
    </cacheField>
    <cacheField name="Books cost per year" numFmtId="44">
      <sharedItems containsSemiMixedTypes="0" containsString="0" containsNumber="1" containsInteger="1" minValue="840" maxValue="1800"/>
    </cacheField>
    <cacheField name="Credit Fees per Year (24 credits)" numFmtId="44">
      <sharedItems containsSemiMixedTypes="0" containsString="0" containsNumber="1" minValue="212.39999999999998" maxValue="1280"/>
    </cacheField>
    <cacheField name="Estimated Annual Cost for Tuition, Fees and Books" numFmtId="44">
      <sharedItems containsSemiMixedTypes="0" containsString="0" containsNumber="1" minValue="4176" maxValue="8196.5"/>
    </cacheField>
    <cacheField name="PPR - Estimated Cost" numFmtId="0" formula=" 9588-'Estimated Annual Cost for Tuition, Fees and Books'" databaseField="0"/>
  </cacheFields>
  <extLst>
    <ext xmlns:x14="http://schemas.microsoft.com/office/spreadsheetml/2009/9/main" uri="{725AE2AE-9491-48be-B2B4-4EB974FC3084}">
      <x14:pivotCacheDefinition pivotCacheId="554513185"/>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767237731481" createdVersion="8" refreshedVersion="8" minRefreshableVersion="3" recordCount="180" xr:uid="{2C8385C1-99B8-4F0E-A1D5-040B29946BF7}">
  <cacheSource type="worksheet">
    <worksheetSource name="TBL_PrimaryDistrictData"/>
  </cacheSource>
  <cacheFields count="48">
    <cacheField name="District No" numFmtId="0">
      <sharedItems containsMixedTypes="1" containsNumber="1" containsInteger="1" minValue="10" maxValue="8001"/>
    </cacheField>
    <cacheField name="COUNTY" numFmtId="40">
      <sharedItems containsBlank="1"/>
    </cacheField>
    <cacheField name="DISTRICT" numFmtId="40">
      <sharedItems containsBlank="1" count="180">
        <s v="MAPLETON 1"/>
        <s v="ADAMS 12 FIVE STAR SCHOOLS"/>
        <s v="ADAMS COUNTY 14"/>
        <s v="SCHOOL DISTRICT 27J"/>
        <s v="BENNETT 29J"/>
        <s v="STRASBURG 31J"/>
        <s v="WESTMINSTER PUBLIC SCHOOLS"/>
        <s v="ALAMOSA RE-11J"/>
        <s v="SANGRE DE CRISTO RE-22J"/>
        <s v="ENGLEWOOD 1"/>
        <s v="SHERIDAN 2"/>
        <s v="CHERRY CREEK 5"/>
        <s v="LITTLETON 6"/>
        <s v="DEER TRAIL 26J"/>
        <s v="ADAMS-ARAPAHOE 28J"/>
        <s v="BYERS 32J"/>
        <s v="ARCHULETA COUNTY 50 JT"/>
        <s v="WALSH RE-1"/>
        <s v="PRITCHETT RE-3"/>
        <s v="SPRINGFIELD RE-4"/>
        <s v="VILAS RE-5"/>
        <s v="CAMPO RE-6"/>
        <s v="LAS ANIMAS RE-1"/>
        <s v="MC CLAVE RE-2"/>
        <s v="ST VRAIN VALLEY RE1J"/>
        <s v="BOULDER VALLEY RE 2"/>
        <s v="BUENA VISTA R-31"/>
        <s v="SALIDA R-32"/>
        <s v="KIT CARSON R-1"/>
        <s v="CHEYENNE COUNTY RE-5"/>
        <s v="CLEAR CREEK RE-1"/>
        <s v="NORTH CONEJOS RE-1J"/>
        <s v="SANFORD 6J"/>
        <s v="SOUTH CONEJOS RE-10"/>
        <s v="CENTENNIAL R-1"/>
        <s v="SIERRA GRANDE R-30"/>
        <s v="CROWLEY COUNTY RE-1-J"/>
        <s v="CUSTER COUNTY SCHOOL DISTRICT C-1"/>
        <s v="DELTA COUNTY 50(J)"/>
        <s v="DENVER COUNTY 1"/>
        <s v="DOLORES COUNTY RE NO.2"/>
        <s v="DOUGLAS COUNTY RE 1"/>
        <s v="EAGLE COUNTY RE 50"/>
        <s v="ELIZABETH SCHOOL DISTRICT"/>
        <s v="KIOWA C-2"/>
        <s v="BIG SANDY 100J"/>
        <s v="ELBERT 200"/>
        <s v="AGATE 300"/>
        <s v="CALHAN RJ-1"/>
        <s v="HARRISON 2"/>
        <s v="WIDEFIELD 3"/>
        <s v="FOUNTAIN 8"/>
        <s v="COLORADO SPRINGS 11"/>
        <s v="CHEYENNE MOUNTAIN 12"/>
        <s v="MANITOU SPRINGS 14"/>
        <s v="ACADEMY 20"/>
        <s v="ELLICOTT 22"/>
        <s v="PEYTON 23 JT"/>
        <s v="HANOVER 28"/>
        <s v="LEWIS-PALMER 38"/>
        <s v="DISTRICT 49"/>
        <s v="EDISON 54 JT"/>
        <s v="MIAMI/YODER 60 JT"/>
        <s v="CANON CITY RE-1"/>
        <s v="FREMONT RE-2"/>
        <s v="COTOPAXI RE-3"/>
        <s v="ROARING FORK RE-1"/>
        <s v="GARFIELD RE-2"/>
        <s v="GARFIELD 16"/>
        <s v="GILPIN COUNTY RE-1"/>
        <s v="WEST GRAND 1-JT"/>
        <s v="EAST GRAND 2"/>
        <s v="GUNNISON WATERSHED RE1J"/>
        <s v="HINSDALE COUNTY RE 1"/>
        <s v="HUERFANO RE-1"/>
        <s v="LA VETA RE-2"/>
        <s v="NORTH PARK R-1"/>
        <s v="JEFFERSON COUNTY R-1"/>
        <s v="EADS RE-1"/>
        <s v="PLAINVIEW RE-2"/>
        <s v="ARRIBA-FLAGLER C-20"/>
        <s v="HI-PLAINS R-23"/>
        <s v="STRATTON R-4"/>
        <s v="BETHUNE R-5"/>
        <s v="BURLINGTON RE-6J"/>
        <s v="LAKE COUNTY R-1"/>
        <s v="DURANGO 9-R"/>
        <s v="BAYFIELD 10 JT-R"/>
        <s v="IGNACIO 11 JT"/>
        <s v="POUDRE R-1"/>
        <s v="THOMPSON R2-J"/>
        <s v="ESTES PARK R-3"/>
        <s v="TRINIDAD 1"/>
        <s v="PRIMERO REORGANIZED 2"/>
        <s v="HOEHNE REORGANIZED 3"/>
        <s v="AGUILAR REORGANIZED 6"/>
        <s v="BRANSON REORGANIZED 82"/>
        <s v="KIM REORGANIZED 88"/>
        <s v="GENOA-HUGO C113"/>
        <s v="LIMON RE-4J"/>
        <s v="KARVAL RE-23"/>
        <s v="VALLEY RE-1"/>
        <s v="FRENCHMAN RE-3"/>
        <s v="BUFFALO RE-4J"/>
        <s v="PLATEAU RE-5"/>
        <s v="DE BEQUE 49JT"/>
        <s v="PLATEAU VALLEY 50"/>
        <s v="MESA COUNTY VALLEY 51"/>
        <s v="CREEDE SCHOOL DISTRICT"/>
        <s v="MOFFAT COUNTY RE: NO 1"/>
        <s v="MONTEZUMA-CORTEZ RE-1"/>
        <s v="DOLORES RE-4A"/>
        <s v="MANCOS RE-6"/>
        <s v="MONTROSE COUNTY RE-1J"/>
        <s v="WEST END RE-2"/>
        <s v="BRUSH RE-2(J)"/>
        <s v="FORT MORGAN RE-3"/>
        <s v="WELDON VALLEY RE-20(J)"/>
        <s v="WIGGINS RE-50(J)"/>
        <s v="EAST OTERO R-1"/>
        <s v="ROCKY FORD R-2"/>
        <s v="MANZANOLA 3J"/>
        <s v="FOWLER R-4J"/>
        <s v="CHERAW 31"/>
        <s v="SWINK 33"/>
        <s v="OURAY R-1"/>
        <s v="RIDGWAY R-2"/>
        <s v="PLATTE CANYON 1"/>
        <s v="PARK COUNTY RE-2"/>
        <s v="HOLYOKE RE-1J"/>
        <s v="HAXTUN RE-2J"/>
        <s v="ASPEN 1"/>
        <s v="GRANADA RE-1"/>
        <s v="LAMAR RE-2"/>
        <s v="HOLLY RE-3"/>
        <s v="WILEY RE-13 JT"/>
        <s v="PUEBLO CITY 60"/>
        <s v="PUEBLO COUNTY 70"/>
        <s v="MEEKER RE-1"/>
        <s v="RANGELY RE-4"/>
        <s v="UPPER RIO GRANDE SCHOOL DISTRICT C-7"/>
        <s v="MONTE VISTA C-8"/>
        <s v="SARGENT RE-33J"/>
        <s v="HAYDEN RE-1"/>
        <s v="STEAMBOAT SPRINGS RE-2"/>
        <s v="SOUTH ROUTT RE 3"/>
        <s v="MOUNTAIN VALLEY RE 1"/>
        <s v="MOFFAT 2"/>
        <s v="CENTER 26 JT"/>
        <s v="SILVERTON 1"/>
        <s v="TELLURIDE R-1"/>
        <s v="NORWOOD R-2J"/>
        <s v="JULESBURG RE-1"/>
        <s v="REVERE SCHOOL DISTRICT"/>
        <s v="SUMMIT RE-1"/>
        <s v="CRIPPLE CREEK-VICTOR RE-1"/>
        <s v="WOODLAND PARK RE-2"/>
        <s v="AKRON R-1"/>
        <s v="ARICKAREE R-2"/>
        <s v="OTIS R-3"/>
        <s v="LONE STAR 101"/>
        <s v="WOODLIN R-104"/>
        <s v="WELD COUNTY RE-1"/>
        <s v="EATON RE-2"/>
        <s v="WELD COUNTY SCHOOL DISTRICT RE-3J"/>
        <s v="WELD RE-4"/>
        <s v="JOHNSTOWN-MILLIKEN RE-5J"/>
        <s v="GREELEY 6"/>
        <s v="PLATTE VALLEY RE-7"/>
        <s v="WELD RE-8 SCHOOLS"/>
        <s v="AULT-HIGHLAND RE-9"/>
        <s v="BRIGGSDALE RE-10"/>
        <s v="PRAIRIE RE-11"/>
        <s v="PAWNEE RE-12"/>
        <s v="YUMA 1"/>
        <s v="WRAY RD-2"/>
        <s v="IDALIA RJ-3"/>
        <s v="LIBERTY J-4"/>
        <s v="CHARTER SCHOOL INSTITUTE"/>
        <m/>
      </sharedItems>
    </cacheField>
    <cacheField name="Rural Designation (Urban, Rural, Small Rural)" numFmtId="40">
      <sharedItems containsBlank="1"/>
    </cacheField>
    <cacheField name="District Setting" numFmtId="40">
      <sharedItems containsBlank="1"/>
    </cacheField>
    <cacheField name="Rural Designation - District Setting" numFmtId="40">
      <sharedItems count="10">
        <s v="Non-Rural - Denver Metro"/>
        <s v="Rural - Outlying Town"/>
        <s v="Rural - Remote"/>
        <s v="Rural - Outlying City"/>
        <s v="Small Rural - Remote"/>
        <s v="Small Rural - Outlying Town"/>
        <s v="Non-Rural - Urban-Suburban"/>
        <s v="Small Rural - Outlying City"/>
        <s v="Non-Rural - Outlying Town"/>
        <s v=" - "/>
      </sharedItems>
    </cacheField>
    <cacheField name="Region" numFmtId="40">
      <sharedItems containsBlank="1"/>
    </cacheField>
    <cacheField name="ASCENT Enrollment 2023-2024" numFmtId="40">
      <sharedItems containsMixedTypes="1" containsNumber="1" containsInteger="1" minValue="0" maxValue="195" count="28">
        <n v="1"/>
        <n v="10"/>
        <n v="0"/>
        <n v="3"/>
        <n v="2"/>
        <n v="9"/>
        <n v="12"/>
        <n v="5"/>
        <n v="71"/>
        <n v="47"/>
        <n v="146"/>
        <n v="38"/>
        <n v="195"/>
        <n v="62"/>
        <n v="25"/>
        <n v="36"/>
        <n v="13"/>
        <n v="18"/>
        <n v="77"/>
        <n v="4"/>
        <n v="149"/>
        <n v="176"/>
        <n v="64"/>
        <n v="7"/>
        <n v="26"/>
        <n v="22"/>
        <n v="8"/>
        <s v="Not Found"/>
      </sharedItems>
    </cacheField>
    <cacheField name="In-District Cost Per Credit 2023-2024  incl COF" numFmtId="40">
      <sharedItems containsMixedTypes="1" containsNumber="1" minValue="69" maxValue="169.10000000000002"/>
    </cacheField>
    <cacheField name="Online Course - Cost Per Credit incl COF" numFmtId="40">
      <sharedItems containsMixedTypes="1" containsNumber="1" minValue="277.8" maxValue="277.8"/>
    </cacheField>
    <cacheField name="Who pays for fees" numFmtId="40">
      <sharedItems count="4">
        <s v="NA"/>
        <s v="LEP"/>
        <s v="Not Found"/>
        <s v="Student"/>
      </sharedItems>
    </cacheField>
    <cacheField name="Who pays for books and materials?" numFmtId="40">
      <sharedItems count="5">
        <s v="NA"/>
        <s v="LEP"/>
        <s v="Not Found"/>
        <s v="Student"/>
        <s v="depends on class &amp; cost"/>
      </sharedItems>
    </cacheField>
    <cacheField name="Tuition Costs per year" numFmtId="40">
      <sharedItems containsMixedTypes="1" containsNumber="1" minValue="1656" maxValue="4058.4000000000005"/>
    </cacheField>
    <cacheField name="Per Credit Fees" numFmtId="40">
      <sharedItems containsMixedTypes="1" containsNumber="1" minValue="8.85" maxValue="53.333333333333336"/>
    </cacheField>
    <cacheField name="Full Load Credit Fees per Year" numFmtId="40">
      <sharedItems containsMixedTypes="1" containsNumber="1" minValue="212.39999999999998" maxValue="1280"/>
    </cacheField>
    <cacheField name="General Fees per year" numFmtId="40">
      <sharedItems containsMixedTypes="1" containsNumber="1" minValue="436" maxValue="2201.2600000000002"/>
    </cacheField>
    <cacheField name="Books cost per year" numFmtId="40">
      <sharedItems containsMixedTypes="1" containsNumber="1" containsInteger="1" minValue="840" maxValue="1800"/>
    </cacheField>
    <cacheField name="Estimated Annual Cost for Tuition, Fees and Books" numFmtId="40">
      <sharedItems containsMixedTypes="1" containsNumber="1" minValue="4176" maxValue="8196.5"/>
    </cacheField>
    <cacheField name="Student Share of Costs" numFmtId="40">
      <sharedItems containsString="0" containsBlank="1" containsNumber="1" minValue="0" maxValue="4138.1000000000004"/>
    </cacheField>
    <cacheField name="LEP Share of Costs" numFmtId="40">
      <sharedItems containsString="0" containsBlank="1" containsNumber="1" minValue="1656" maxValue="8196.5"/>
    </cacheField>
    <cacheField name="% Avg Student Share of Costs" numFmtId="9">
      <sharedItems containsString="0" containsBlank="1" containsNumber="1" minValue="0" maxValue="0.61344537815126055"/>
    </cacheField>
    <cacheField name="% Avg LEP Share of Costs" numFmtId="9">
      <sharedItems containsString="0" containsBlank="1" containsNumber="1" minValue="0.38655462184873951" maxValue="1"/>
    </cacheField>
    <cacheField name="Average Distance of District to IHE" numFmtId="40">
      <sharedItems containsMixedTypes="1" containsNumber="1" minValue="3.15" maxValue="336"/>
    </cacheField>
    <cacheField name="SPED (%)" numFmtId="9">
      <sharedItems containsBlank="1" containsMixedTypes="1" containsNumber="1" minValue="0.04" maxValue="0.21"/>
    </cacheField>
    <cacheField name="At-Risk (%)" numFmtId="9">
      <sharedItems containsString="0" containsBlank="1" containsNumber="1" minValue="0" maxValue="0.87"/>
    </cacheField>
    <cacheField name="FRL (%)" numFmtId="9">
      <sharedItems containsBlank="1" containsMixedTypes="1" containsNumber="1" minValue="0.03" maxValue="0.88"/>
    </cacheField>
    <cacheField name="EL incl. M1/M2 (%)" numFmtId="9">
      <sharedItems containsBlank="1" containsMixedTypes="1" containsNumber="1" minValue="0" maxValue="0.41"/>
    </cacheField>
    <cacheField name="Minority (%)" numFmtId="9">
      <sharedItems containsString="0" containsBlank="1" containsNumber="1" minValue="0" maxValue="0.92"/>
    </cacheField>
    <cacheField name="Female (%)" numFmtId="9">
      <sharedItems containsString="0" containsBlank="1" containsNumber="1" minValue="0.4" maxValue="0.56000000000000005"/>
    </cacheField>
    <cacheField name="FY22-23 Total Pupil Count" numFmtId="38">
      <sharedItems containsSemiMixedTypes="0" containsString="0" containsNumber="1" containsInteger="1" minValue="33" maxValue="877512"/>
    </cacheField>
    <cacheField name="Median Income (2022)" numFmtId="165">
      <sharedItems containsBlank="1" containsMixedTypes="1" containsNumber="1" containsInteger="1" minValue="22000" maxValue="71000"/>
    </cacheField>
    <cacheField name="FY23-24 Total Funded Pupil Count" numFmtId="166">
      <sharedItems containsSemiMixedTypes="0" containsString="0" containsNumber="1" minValue="0" maxValue="859782.60000000033"/>
    </cacheField>
    <cacheField name="FY23-24 _x000a_Total Funding_x000a_" numFmtId="165">
      <sharedItems containsSemiMixedTypes="0" containsString="0" containsNumber="1" minValue="981132.01" maxValue="9174031433.4099941"/>
    </cacheField>
    <cacheField name="FY23-24_x000a_Total_x000a_PPR" numFmtId="165">
      <sharedItems containsSemiMixedTypes="0" containsString="0" containsNumber="1" minValue="0" maxValue="23026.62295652174"/>
    </cacheField>
    <cacheField name="FY23 -24_x000a_District_x000a_PPR" numFmtId="165">
      <sharedItems containsSemiMixedTypes="0" containsString="0" containsNumber="1" minValue="0" maxValue="23026.62"/>
    </cacheField>
    <cacheField name="FY23 -24_x000a_ASCENT &amp; Online_x000a_PPR" numFmtId="165">
      <sharedItems containsSemiMixedTypes="0" containsString="0" containsNumber="1" minValue="0" maxValue="9588.0400000000009"/>
    </cacheField>
    <cacheField name="MILITARY_x000a_% of Total" numFmtId="0">
      <sharedItems containsSemiMixedTypes="0" containsString="0" containsNumber="1" minValue="0" maxValue="6.2E-2"/>
    </cacheField>
    <cacheField name="Anticipated Year of Graduation (AYG)" numFmtId="44">
      <sharedItems/>
    </cacheField>
    <cacheField name="AYG Cohort Size (All Students)" numFmtId="0">
      <sharedItems containsMixedTypes="1" containsNumber="1" containsInteger="1" minValue="517" maxValue="68390"/>
    </cacheField>
    <cacheField name="Female AYG Cohort" numFmtId="0">
      <sharedItems containsMixedTypes="1" containsNumber="1" containsInteger="1" minValue="257" maxValue="33325"/>
    </cacheField>
    <cacheField name="Male AYG Cohort" numFmtId="0">
      <sharedItems containsMixedTypes="1" containsNumber="1" containsInteger="1" minValue="260" maxValue="35065"/>
    </cacheField>
    <cacheField name="American Indian or Alaska Native AYG Cohort" numFmtId="0">
      <sharedItems containsMixedTypes="1" containsNumber="1" containsInteger="1" minValue="459" maxValue="459"/>
    </cacheField>
    <cacheField name="Asian AYG Cohort" numFmtId="0">
      <sharedItems containsMixedTypes="1" containsNumber="1" containsInteger="1" minValue="2290" maxValue="2290"/>
    </cacheField>
    <cacheField name="Black or African American AYG Cohort" numFmtId="0">
      <sharedItems containsMixedTypes="1" containsNumber="1" containsInteger="1" minValue="3044" maxValue="3044"/>
    </cacheField>
    <cacheField name="Hispanic or Latino AYG Cohort" numFmtId="0">
      <sharedItems containsMixedTypes="1" containsNumber="1" containsInteger="1" minValue="418" maxValue="24559"/>
    </cacheField>
    <cacheField name="White AYG Cohort" numFmtId="0">
      <sharedItems containsMixedTypes="1" containsNumber="1" containsInteger="1" minValue="65" maxValue="34853"/>
    </cacheField>
    <cacheField name="Native Hawaiian or Other Pacific Islander Grad Base" numFmtId="0">
      <sharedItems containsMixedTypes="1" containsNumber="1" containsInteger="1" minValue="199" maxValue="199"/>
    </cacheField>
    <cacheField name="Two or More Races AYG Cohort" numFmtId="0">
      <sharedItems containsMixedTypes="1" containsNumber="1" containsInteger="1" minValue="2986" maxValue="2986"/>
    </cacheField>
  </cacheFields>
  <extLst>
    <ext xmlns:x14="http://schemas.microsoft.com/office/spreadsheetml/2009/9/main" uri="{725AE2AE-9491-48be-B2B4-4EB974FC3084}">
      <x14:pivotCacheDefinition pivotCacheId="101825999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0">
  <r>
    <n v="10"/>
    <s v="ADAMS"/>
    <x v="0"/>
    <s v="Non-Rural"/>
    <s v="Denver Metro"/>
    <x v="0"/>
    <s v="Metro Region"/>
    <x v="0"/>
    <n v="169.10000000000002"/>
    <n v="277.8"/>
    <x v="0"/>
    <x v="0"/>
    <n v="4058.4000000000005"/>
    <n v="22"/>
    <n v="528"/>
    <n v="753.68"/>
    <n v="1460"/>
    <n v="6800.0800000000008"/>
    <n v="2741.68"/>
    <n v="4058.400000000001"/>
    <n v="0.40318349195891806"/>
    <n v="0.59681650804108199"/>
    <n v="25.177777777777774"/>
    <n v="0.13"/>
    <n v="0.66"/>
    <n v="0.67"/>
    <n v="0.33"/>
    <n v="0.86"/>
    <n v="0.5"/>
    <n v="7088"/>
    <n v="46000"/>
    <n v="6522.7"/>
    <n v="72816017.049999997"/>
    <n v="11163.477861928342"/>
    <n v="11205.38"/>
    <n v="9588.0400000000009"/>
    <n v="1.7999999999999999E-2"/>
    <s v="2022-2023"/>
    <n v="517"/>
    <n v="257"/>
    <n v="260"/>
    <s v="50 or less"/>
    <s v="50 or less"/>
    <s v="50 or less"/>
    <n v="418"/>
    <n v="65"/>
    <s v="50 or less"/>
    <s v="50 or less"/>
  </r>
  <r>
    <n v="20"/>
    <s v="ADAMS"/>
    <x v="1"/>
    <s v="Non-Rural"/>
    <s v="Denver Metro"/>
    <x v="0"/>
    <s v="Metro Region"/>
    <x v="1"/>
    <n v="169.10000000000002"/>
    <n v="277.8"/>
    <x v="1"/>
    <x v="1"/>
    <n v="4058.4000000000005"/>
    <n v="29.53"/>
    <n v="708.72"/>
    <n v="1092"/>
    <n v="1460"/>
    <n v="7319.1200000000008"/>
    <n v="0"/>
    <n v="7319.1200000000008"/>
    <n v="0"/>
    <n v="1"/>
    <n v="17.828571428571433"/>
    <n v="0.12"/>
    <n v="0.51"/>
    <n v="0.45"/>
    <n v="0.16"/>
    <n v="0.57999999999999996"/>
    <n v="0.48"/>
    <n v="35747"/>
    <n v="46000"/>
    <n v="40239"/>
    <n v="374148236.75977516"/>
    <n v="10532.725066477795"/>
    <n v="10544.96"/>
    <n v="9588.0400000000009"/>
    <n v="1.7999999999999999E-2"/>
    <s v="2022-2023"/>
    <n v="2925"/>
    <s v="1,432"/>
    <s v="1,493"/>
    <s v="50 or less"/>
    <s v="150"/>
    <s v="50 or less"/>
    <s v="1,359"/>
    <s v="1,217"/>
    <s v="50 or less"/>
    <s v="136"/>
  </r>
  <r>
    <n v="30"/>
    <s v="ADAMS"/>
    <x v="2"/>
    <s v="Non-Rural"/>
    <s v="Denver Metro"/>
    <x v="0"/>
    <s v="Metro Region"/>
    <x v="2"/>
    <n v="169.10000000000002"/>
    <n v="277.8"/>
    <x v="0"/>
    <x v="0"/>
    <n v="4058.4000000000005"/>
    <n v="8.85"/>
    <n v="212.39999999999998"/>
    <n v="2201.2600000000002"/>
    <n v="1460"/>
    <n v="7932.06"/>
    <n v="3873.6600000000003"/>
    <n v="4058.4"/>
    <n v="0.48835485359414832"/>
    <n v="0.51164514640585168"/>
    <n v="33.9"/>
    <n v="0.14000000000000001"/>
    <n v="0.87"/>
    <n v="0.82"/>
    <n v="0.41"/>
    <n v="0.92"/>
    <n v="0.48"/>
    <n v="5692"/>
    <n v="46000"/>
    <n v="6143.6"/>
    <n v="62224590.768000007"/>
    <n v="11307.81409596979"/>
    <n v="11307.89"/>
    <n v="9588.0400000000009"/>
    <n v="3.0000000000000001E-3"/>
    <s v="2022-2023"/>
    <s v="497"/>
    <s v="244"/>
    <s v="253"/>
    <s v="50 or less"/>
    <s v="50 or less"/>
    <s v="50 or less"/>
    <s v="442"/>
    <s v="50 or less"/>
    <s v="50 or less"/>
    <s v="50 or less"/>
  </r>
  <r>
    <n v="40"/>
    <s v="ADAMS"/>
    <x v="3"/>
    <s v="Non-Rural"/>
    <s v="Denver Metro"/>
    <x v="0"/>
    <s v="Metro Region"/>
    <x v="3"/>
    <n v="169.10000000000002"/>
    <n v="277.8"/>
    <x v="0"/>
    <x v="0"/>
    <n v="4058.4000000000005"/>
    <n v="8.85"/>
    <n v="212.39999999999998"/>
    <n v="2201.2600000000002"/>
    <n v="1460"/>
    <n v="7932.06"/>
    <n v="3873.6600000000003"/>
    <n v="4058.4"/>
    <n v="0.48835485359414832"/>
    <n v="0.51164514640585168"/>
    <n v="29.423076923076923"/>
    <n v="0.12"/>
    <n v="0.39"/>
    <n v="0.36"/>
    <n v="0.14000000000000001"/>
    <n v="0.6"/>
    <n v="0.49"/>
    <n v="22687"/>
    <n v="46000"/>
    <n v="23125.3"/>
    <n v="232279633.234"/>
    <n v="10442.285319974228"/>
    <n v="10506.22"/>
    <n v="9588.0400000000009"/>
    <n v="3.2000000000000001E-2"/>
    <s v="2022-2023"/>
    <s v="1,620"/>
    <s v="803"/>
    <s v="817"/>
    <s v="50 or less"/>
    <s v="50 or less"/>
    <s v="50 or less"/>
    <s v="805"/>
    <s v="682"/>
    <s v="50 or less"/>
    <s v="51"/>
  </r>
  <r>
    <n v="50"/>
    <s v="ADAMS"/>
    <x v="4"/>
    <s v="Rural"/>
    <s v="Outlying Town"/>
    <x v="1"/>
    <s v="Northeast Region"/>
    <x v="2"/>
    <n v="169.10000000000002"/>
    <n v="277.8"/>
    <x v="0"/>
    <x v="0"/>
    <n v="4058.4000000000005"/>
    <n v="29"/>
    <n v="696"/>
    <n v="714.1"/>
    <n v="1460"/>
    <n v="6928.5000000000009"/>
    <n v="2870.1"/>
    <n v="4058.400000000001"/>
    <n v="0.41424550768564616"/>
    <n v="0.58575449231435384"/>
    <n v="24.5"/>
    <n v="0.15"/>
    <n v="0.36"/>
    <n v="0.32"/>
    <n v="0.19"/>
    <n v="0.53"/>
    <n v="0.49"/>
    <n v="1296"/>
    <n v="46000"/>
    <n v="1573"/>
    <n v="17081713.059999999"/>
    <n v="10859.321716465352"/>
    <n v="10859.32"/>
    <n v="9588.0400000000009"/>
    <n v="0"/>
    <s v="2022-2023"/>
    <s v="98"/>
    <s v="50 or less"/>
    <s v="51 or greater"/>
    <s v="50 or less"/>
    <s v="50 or less"/>
    <s v="50 or less"/>
    <s v="50 or less"/>
    <s v="50 or less"/>
    <s v="50 or less"/>
    <s v="50 or less"/>
  </r>
  <r>
    <n v="60"/>
    <s v="ADAMS"/>
    <x v="5"/>
    <s v="Rural"/>
    <s v="Remote"/>
    <x v="2"/>
    <s v="Northeast Region"/>
    <x v="4"/>
    <n v="169.10000000000002"/>
    <n v="277.8"/>
    <x v="0"/>
    <x v="0"/>
    <n v="4058.4000000000005"/>
    <n v="29"/>
    <n v="696"/>
    <n v="714.1"/>
    <n v="1460"/>
    <n v="6928.5000000000009"/>
    <n v="2870.1"/>
    <n v="4058.400000000001"/>
    <n v="0.41424550768564616"/>
    <n v="0.58575449231435384"/>
    <n v="34.200000000000003"/>
    <n v="0.16"/>
    <n v="0.31"/>
    <n v="0.32"/>
    <n v="0.13"/>
    <n v="0.42"/>
    <n v="0.47"/>
    <n v="1209"/>
    <n v="46000"/>
    <n v="1113.5"/>
    <n v="12253201.73"/>
    <n v="11004.222478670858"/>
    <n v="11006.77"/>
    <n v="9588.0400000000009"/>
    <n v="1.4E-2"/>
    <s v="2022-2023"/>
    <s v="70"/>
    <s v="50 or less"/>
    <s v="50 or less"/>
    <s v="50 or less"/>
    <s v="50 or less"/>
    <s v="50 or less"/>
    <s v="50 or less"/>
    <s v="50 or less"/>
    <s v="50 or less"/>
    <s v="50 or less"/>
  </r>
  <r>
    <n v="70"/>
    <s v="ADAMS"/>
    <x v="6"/>
    <s v="Non-Rural"/>
    <s v="Denver Metro"/>
    <x v="0"/>
    <s v="Metro Region"/>
    <x v="5"/>
    <n v="169.10000000000002"/>
    <n v="277.8"/>
    <x v="0"/>
    <x v="0"/>
    <n v="4058.4000000000005"/>
    <n v="8.85"/>
    <n v="212.39999999999998"/>
    <n v="2201.2600000000002"/>
    <n v="1460"/>
    <n v="7932.06"/>
    <n v="3873.6600000000003"/>
    <n v="4058.4"/>
    <n v="0.48835485359414832"/>
    <n v="0.51164514640585168"/>
    <n v="10.574999999999999"/>
    <n v="0.14000000000000001"/>
    <n v="0.81"/>
    <n v="0.78"/>
    <n v="0.27"/>
    <n v="0.85"/>
    <n v="0.49"/>
    <n v="8004"/>
    <n v="46000"/>
    <n v="8699.7999999999993"/>
    <n v="86161995.262000009"/>
    <n v="11145.72744086071"/>
    <n v="11148.08"/>
    <n v="9588.0400000000009"/>
    <n v="1.2999999999999999E-2"/>
    <s v="2022-2023"/>
    <s v="555"/>
    <s v="261"/>
    <s v="294"/>
    <s v="50 or less"/>
    <s v="50 or less"/>
    <s v="50 or less"/>
    <s v="432"/>
    <s v="77"/>
    <s v="50 or less"/>
    <s v="50 or less"/>
  </r>
  <r>
    <n v="100"/>
    <s v="ALAMOSA"/>
    <x v="7"/>
    <s v="Rural"/>
    <s v="Outlying City"/>
    <x v="3"/>
    <s v="Southwest Region"/>
    <x v="2"/>
    <s v="Not Found"/>
    <s v="Not Found"/>
    <x v="2"/>
    <x v="2"/>
    <s v="Not Found"/>
    <s v="Not Found"/>
    <s v="Not Found"/>
    <s v="Not Found"/>
    <s v="Not Found"/>
    <s v="Not Found"/>
    <m/>
    <m/>
    <m/>
    <m/>
    <s v="Not Found"/>
    <n v="0.13"/>
    <n v="0.66"/>
    <n v="0.62"/>
    <n v="0.15"/>
    <n v="0.7"/>
    <n v="0.48"/>
    <n v="2116"/>
    <n v="34000"/>
    <n v="2159.4"/>
    <n v="22641780.809999999"/>
    <n v="10485.218491247568"/>
    <n v="10485.219999999999"/>
    <n v="9588.0400000000009"/>
    <n v="0"/>
    <s v="2022-2023"/>
    <s v="152"/>
    <s v="80"/>
    <s v="72"/>
    <s v="50 or less"/>
    <s v="50 or less"/>
    <s v="50 or less"/>
    <s v="96"/>
    <s v="50 or less"/>
    <s v="50 or less"/>
    <s v="50 or less"/>
  </r>
  <r>
    <n v="110"/>
    <s v="ALAMOSA"/>
    <x v="8"/>
    <s v="Small Rural"/>
    <s v="Remote"/>
    <x v="4"/>
    <s v="Southwest Region"/>
    <x v="2"/>
    <s v="Not Found"/>
    <s v="Not Found"/>
    <x v="2"/>
    <x v="2"/>
    <s v="Not Found"/>
    <s v="Not Found"/>
    <s v="Not Found"/>
    <s v="Not Found"/>
    <s v="Not Found"/>
    <s v="Not Found"/>
    <m/>
    <m/>
    <m/>
    <m/>
    <s v="Not Found"/>
    <n v="0.09"/>
    <n v="0.5"/>
    <n v="0.5"/>
    <n v="0.05"/>
    <n v="0.23"/>
    <n v="0.49"/>
    <n v="262"/>
    <n v="34000"/>
    <n v="263"/>
    <n v="3938391.9"/>
    <n v="14974.874144486692"/>
    <n v="14974.87"/>
    <n v="9588.0400000000009"/>
    <n v="0"/>
    <s v="2022-2023"/>
    <s v="15 or less"/>
    <s v="(-)"/>
    <s v="(-)"/>
    <s v="(-)"/>
    <s v="(-)"/>
    <s v="(-)"/>
    <s v="(-)"/>
    <s v="(-)"/>
    <s v="(-)"/>
    <s v="(-)"/>
  </r>
  <r>
    <n v="120"/>
    <s v="ARAPAHOE"/>
    <x v="9"/>
    <s v="Non-Rural"/>
    <s v="Denver Metro"/>
    <x v="0"/>
    <s v="Metro Region"/>
    <x v="6"/>
    <n v="169.10000000000002"/>
    <n v="277.8"/>
    <x v="0"/>
    <x v="0"/>
    <n v="4058.4000000000005"/>
    <n v="22"/>
    <n v="528"/>
    <n v="753.68"/>
    <n v="1460"/>
    <n v="6800.0800000000008"/>
    <n v="2741.68"/>
    <n v="4058.400000000001"/>
    <n v="0.40318349195891806"/>
    <n v="0.59681650804108199"/>
    <n v="4.05"/>
    <n v="0.17"/>
    <n v="0.56000000000000005"/>
    <n v="0.57999999999999996"/>
    <n v="0.08"/>
    <n v="0.52"/>
    <n v="0.48"/>
    <n v="2441"/>
    <n v="49000"/>
    <n v="2245.9"/>
    <n v="24995730.359999999"/>
    <n v="11129.493904448105"/>
    <n v="11137.43"/>
    <n v="9588.0400000000009"/>
    <n v="0.01"/>
    <s v="2022-2023"/>
    <s v="215"/>
    <s v="99"/>
    <s v="116"/>
    <s v="50 or less"/>
    <s v="50 or less"/>
    <s v="50 or less"/>
    <s v="79"/>
    <s v="117"/>
    <s v="50 or less"/>
    <s v="50 or less"/>
  </r>
  <r>
    <n v="123"/>
    <s v="ARAPAHOE"/>
    <x v="10"/>
    <s v="Non-Rural"/>
    <s v="Denver Metro"/>
    <x v="0"/>
    <s v="Metro Region"/>
    <x v="7"/>
    <n v="169.10000000000002"/>
    <n v="277.8"/>
    <x v="0"/>
    <x v="0"/>
    <n v="4058.4000000000005"/>
    <n v="22"/>
    <n v="528"/>
    <n v="753.68"/>
    <n v="1460"/>
    <n v="6800.0800000000008"/>
    <n v="2741.68"/>
    <n v="4058.400000000001"/>
    <n v="0.40318349195891806"/>
    <n v="0.59681650804108199"/>
    <n v="3.15"/>
    <n v="0.11"/>
    <n v="0.83"/>
    <n v="0.88"/>
    <n v="0.3"/>
    <n v="0.86"/>
    <n v="0.51"/>
    <n v="1125"/>
    <n v="49000"/>
    <n v="1068.9000000000001"/>
    <n v="13505364.27"/>
    <n v="12634.824838619139"/>
    <n v="12649.14"/>
    <n v="9588.0400000000009"/>
    <n v="0"/>
    <s v="2022-2023"/>
    <s v="104"/>
    <s v="53"/>
    <s v="51"/>
    <s v="50 or less"/>
    <s v="50 or less"/>
    <s v="50 or less"/>
    <s v="83"/>
    <s v="50 or less"/>
    <s v="50 or less"/>
    <s v="50 or less"/>
  </r>
  <r>
    <n v="130"/>
    <s v="ARAPAHOE"/>
    <x v="11"/>
    <s v="Non-Rural"/>
    <s v="Denver Metro"/>
    <x v="0"/>
    <s v="Metro Region"/>
    <x v="8"/>
    <n v="169.10000000000002"/>
    <n v="277.8"/>
    <x v="0"/>
    <x v="0"/>
    <n v="4058.4000000000005"/>
    <n v="22"/>
    <n v="528"/>
    <n v="753.68"/>
    <n v="1460"/>
    <n v="6800.0800000000008"/>
    <n v="2741.68"/>
    <n v="4058.400000000001"/>
    <n v="0.40318349195891806"/>
    <n v="0.59681650804108199"/>
    <n v="13.54736842105263"/>
    <n v="0.14000000000000001"/>
    <n v="0.28999999999999998"/>
    <n v="0.3"/>
    <n v="0.13"/>
    <n v="0.52"/>
    <n v="0.48"/>
    <n v="52948"/>
    <n v="49000"/>
    <n v="51854"/>
    <n v="553672824.47000003"/>
    <n v="10677.533545531685"/>
    <n v="10679"/>
    <n v="9588.0400000000009"/>
    <n v="6.0000000000000001E-3"/>
    <s v="2022-2023"/>
    <s v="4,345"/>
    <s v="2,089"/>
    <s v="2,256"/>
    <s v="50 or less"/>
    <s v="420"/>
    <s v="551"/>
    <s v="928"/>
    <s v="2,129"/>
    <s v="50 or less"/>
    <s v="270"/>
  </r>
  <r>
    <n v="140"/>
    <s v="ARAPAHOE"/>
    <x v="12"/>
    <s v="Non-Rural"/>
    <s v="Denver Metro"/>
    <x v="0"/>
    <s v="Metro Region"/>
    <x v="9"/>
    <n v="169.10000000000002"/>
    <n v="277.8"/>
    <x v="0"/>
    <x v="0"/>
    <n v="4058.4000000000005"/>
    <n v="22"/>
    <n v="528"/>
    <n v="753.68"/>
    <n v="1460"/>
    <n v="6800.0800000000008"/>
    <n v="2741.68"/>
    <n v="4058.400000000001"/>
    <n v="0.40318349195891806"/>
    <n v="0.59681650804108199"/>
    <n v="3.2000000000000006"/>
    <n v="0.13"/>
    <n v="0.16"/>
    <n v="0.16"/>
    <n v="0.04"/>
    <n v="0.27"/>
    <n v="0.49"/>
    <n v="13450"/>
    <n v="49000"/>
    <n v="13522.3"/>
    <n v="137612565.58000001"/>
    <n v="10176.712954157209"/>
    <n v="10178.9"/>
    <n v="9588.0400000000009"/>
    <n v="3.0000000000000001E-3"/>
    <s v="2022-2023"/>
    <s v="1,207"/>
    <s v="597"/>
    <s v="610"/>
    <s v="50 or less"/>
    <s v="50 or less"/>
    <s v="50 or less"/>
    <s v="208"/>
    <s v="873"/>
    <s v="50 or less"/>
    <s v="55"/>
  </r>
  <r>
    <n v="170"/>
    <s v="ARAPAHOE"/>
    <x v="13"/>
    <s v="Small Rural"/>
    <s v="Remote"/>
    <x v="4"/>
    <s v="Northeast Region"/>
    <x v="2"/>
    <s v="Not Found"/>
    <s v="Not Found"/>
    <x v="2"/>
    <x v="2"/>
    <s v="Not Found"/>
    <s v="Not Found"/>
    <s v="Not Found"/>
    <s v="Not Found"/>
    <s v="Not Found"/>
    <s v="Not Found"/>
    <m/>
    <m/>
    <m/>
    <m/>
    <s v="Not Found"/>
    <n v="0.16"/>
    <n v="0.4"/>
    <n v="0.43"/>
    <n v="0.18"/>
    <n v="0.52"/>
    <n v="0.47"/>
    <n v="325"/>
    <n v="49000"/>
    <n v="330"/>
    <n v="4833347.62"/>
    <n v="14646.50793939394"/>
    <n v="14646.51"/>
    <n v="9588.0400000000009"/>
    <n v="0"/>
    <s v="2022-2023"/>
    <s v="16-50"/>
    <s v="50 or less"/>
    <s v="50 or less"/>
    <s v="50 or less"/>
    <s v="50 or less"/>
    <s v="50 or less"/>
    <s v="50 or less"/>
    <s v="50 or less"/>
    <s v="50 or less"/>
    <s v="50 or less"/>
  </r>
  <r>
    <n v="180"/>
    <s v="ARAPAHOE"/>
    <x v="14"/>
    <s v="Non-Rural"/>
    <s v="Denver Metro"/>
    <x v="0"/>
    <s v="Metro Region"/>
    <x v="10"/>
    <n v="169.10000000000002"/>
    <n v="277.8"/>
    <x v="0"/>
    <x v="0"/>
    <n v="4058.4000000000005"/>
    <n v="22"/>
    <n v="528"/>
    <n v="753.68"/>
    <n v="1460"/>
    <n v="6800.0800000000008"/>
    <n v="2741.68"/>
    <n v="4058.400000000001"/>
    <n v="0.40318349195891806"/>
    <n v="0.59681650804108199"/>
    <n v="26.23"/>
    <n v="0.14000000000000001"/>
    <n v="0.74"/>
    <n v="0.74"/>
    <n v="0.38"/>
    <n v="0.86"/>
    <n v="0.48"/>
    <n v="39051"/>
    <n v="49000"/>
    <n v="37766.800000000003"/>
    <n v="424034633.58399999"/>
    <n v="11552.233034040479"/>
    <n v="11559.22"/>
    <n v="9588.0400000000009"/>
    <n v="1E-3"/>
    <s v="2022-2023"/>
    <s v="2,446"/>
    <s v="1,173"/>
    <s v="1,273"/>
    <s v="50 or less"/>
    <s v="127"/>
    <s v="393"/>
    <s v="1,470"/>
    <s v="288"/>
    <s v="50 or less"/>
    <s v="126"/>
  </r>
  <r>
    <n v="190"/>
    <s v="ARAPAHOE"/>
    <x v="15"/>
    <s v="Rural"/>
    <s v="Remote"/>
    <x v="2"/>
    <s v="Northeast Region"/>
    <x v="4"/>
    <n v="169.10000000000002"/>
    <n v="277.8"/>
    <x v="3"/>
    <x v="3"/>
    <n v="4058.4000000000005"/>
    <n v="53.333333333333336"/>
    <n v="1280"/>
    <n v="1092"/>
    <n v="1460"/>
    <n v="7890.4000000000005"/>
    <n v="3832"/>
    <n v="4058.4000000000005"/>
    <n v="0.48565345229646151"/>
    <n v="0.51434654770353849"/>
    <n v="34.15"/>
    <n v="0.11"/>
    <n v="0.41"/>
    <n v="0.38"/>
    <n v="0.05"/>
    <n v="0.43"/>
    <n v="0.53"/>
    <n v="5671"/>
    <n v="49000"/>
    <n v="6066.5"/>
    <n v="62522143.43"/>
    <n v="10306.130953597627"/>
    <n v="18353.2"/>
    <n v="9588.0400000000009"/>
    <n v="4.2999999999999997E-2"/>
    <s v="2022-2023"/>
    <s v="765"/>
    <s v="440"/>
    <s v="325"/>
    <s v="50 or less"/>
    <s v="50 or less"/>
    <s v="69"/>
    <s v="255"/>
    <s v="422"/>
    <s v="50 or less"/>
    <s v="50 or less"/>
  </r>
  <r>
    <n v="220"/>
    <s v="ARCHULETA"/>
    <x v="16"/>
    <s v="Rural"/>
    <s v="Outlying Town"/>
    <x v="1"/>
    <s v="Southwest Region"/>
    <x v="2"/>
    <n v="169.10000000000002"/>
    <n v="277.8"/>
    <x v="0"/>
    <x v="0"/>
    <n v="4058.4000000000005"/>
    <n v="29"/>
    <n v="696"/>
    <n v="1982.1"/>
    <n v="1460"/>
    <n v="8196.5"/>
    <n v="4138.1000000000004"/>
    <n v="4058.3999999999996"/>
    <n v="0.50486183126944428"/>
    <n v="0.49513816873055566"/>
    <n v="214.5"/>
    <n v="0.1"/>
    <n v="0.53"/>
    <n v="0.51"/>
    <n v="0.05"/>
    <n v="0.47"/>
    <n v="0.49"/>
    <n v="1678"/>
    <n v="37000"/>
    <n v="1631.5"/>
    <n v="17711655.25"/>
    <n v="10856.055930125651"/>
    <n v="10860.74"/>
    <n v="9588.0400000000009"/>
    <n v="0"/>
    <s v="2022-2023"/>
    <s v="115"/>
    <s v="50 or less"/>
    <s v="51 or greater"/>
    <s v="50 or less"/>
    <s v="50 or less"/>
    <s v="50 or less"/>
    <s v="65"/>
    <s v="50 or less"/>
    <s v="50 or less"/>
    <s v="50 or less"/>
  </r>
  <r>
    <n v="230"/>
    <s v="BACA"/>
    <x v="17"/>
    <s v="Small Rural"/>
    <s v="Remote"/>
    <x v="4"/>
    <s v="Southeast Region"/>
    <x v="2"/>
    <n v="169.10000000000002"/>
    <n v="277.8"/>
    <x v="0"/>
    <x v="3"/>
    <n v="4058.4000000000005"/>
    <n v="52.85"/>
    <n v="1268.4000000000001"/>
    <n v="1145.18"/>
    <n v="1460"/>
    <n v="7931.9800000000014"/>
    <n v="3873.58"/>
    <n v="4058.4000000000015"/>
    <n v="0.48834969326700262"/>
    <n v="0.51165030673299738"/>
    <n v="66.5"/>
    <n v="0.17"/>
    <n v="0.54"/>
    <n v="0.56999999999999995"/>
    <s v="*"/>
    <n v="0.26"/>
    <n v="0.4"/>
    <n v="183"/>
    <n v="29000"/>
    <n v="163.30000000000001"/>
    <n v="2979306.9"/>
    <n v="18244.377832210652"/>
    <n v="18244.38"/>
    <n v="9588.0400000000009"/>
    <n v="0"/>
    <s v="2022-2023"/>
    <s v="15 or less"/>
    <s v="(-)"/>
    <s v="(-)"/>
    <s v="(-)"/>
    <s v="(-)"/>
    <s v="(-)"/>
    <s v="(-)"/>
    <s v="(-)"/>
    <s v="(-)"/>
    <s v="(-)"/>
  </r>
  <r>
    <n v="240"/>
    <s v="BACA"/>
    <x v="18"/>
    <s v="Small Rural"/>
    <s v="Remote"/>
    <x v="4"/>
    <s v="Southeast Region"/>
    <x v="2"/>
    <n v="169.10000000000002"/>
    <n v="277.8"/>
    <x v="0"/>
    <x v="3"/>
    <n v="4058.4000000000005"/>
    <n v="52.85"/>
    <n v="1268.4000000000001"/>
    <n v="1145.18"/>
    <n v="1460"/>
    <n v="7931.9800000000014"/>
    <n v="3873.58"/>
    <n v="4058.4000000000015"/>
    <n v="0.48834969326700262"/>
    <n v="0.51165030673299738"/>
    <n v="61.7"/>
    <n v="0.08"/>
    <n v="0.57999999999999996"/>
    <n v="0.64"/>
    <s v="*"/>
    <n v="0.12"/>
    <n v="0.44"/>
    <n v="59"/>
    <n v="29000"/>
    <n v="52.3"/>
    <n v="1143852.3600000001"/>
    <n v="21870.982026768645"/>
    <n v="21870.98"/>
    <n v="9588.0400000000009"/>
    <n v="0"/>
    <s v="2022-2023"/>
    <s v="15 or less"/>
    <s v="(-)"/>
    <s v="(-)"/>
    <s v="(-)"/>
    <s v="(-)"/>
    <s v="(-)"/>
    <s v="(-)"/>
    <s v="(-)"/>
    <s v="(-)"/>
    <s v="(-)"/>
  </r>
  <r>
    <n v="250"/>
    <s v="BACA"/>
    <x v="19"/>
    <s v="Small Rural"/>
    <s v="Outlying Town"/>
    <x v="5"/>
    <s v="Southeast Region"/>
    <x v="2"/>
    <s v="Not Found"/>
    <s v="Not Found"/>
    <x v="2"/>
    <x v="2"/>
    <s v="Not Found"/>
    <s v="Not Found"/>
    <s v="Not Found"/>
    <s v="Not Found"/>
    <s v="Not Found"/>
    <s v="Not Found"/>
    <m/>
    <m/>
    <m/>
    <m/>
    <s v="Not Found"/>
    <n v="0.17"/>
    <n v="0.54"/>
    <n v="0.6"/>
    <s v="*"/>
    <n v="0.25"/>
    <n v="0.47"/>
    <n v="304"/>
    <n v="29000"/>
    <n v="264"/>
    <n v="3871378.83"/>
    <n v="14664.313750000001"/>
    <n v="14665.42"/>
    <n v="9588.0400000000009"/>
    <n v="0"/>
    <s v="2022-2023"/>
    <s v="15 or less"/>
    <s v="(-)"/>
    <s v="(-)"/>
    <s v="(-)"/>
    <s v="(-)"/>
    <s v="(-)"/>
    <s v="(-)"/>
    <s v="(-)"/>
    <s v="(-)"/>
    <s v="(-)"/>
  </r>
  <r>
    <n v="260"/>
    <s v="BACA"/>
    <x v="20"/>
    <s v="Small Rural"/>
    <s v="Remote"/>
    <x v="4"/>
    <s v="Southeast Region"/>
    <x v="2"/>
    <n v="169.10000000000002"/>
    <n v="277.8"/>
    <x v="0"/>
    <x v="1"/>
    <n v="4058.4000000000005"/>
    <n v="52.85"/>
    <n v="1268.4000000000001"/>
    <n v="1145.18"/>
    <n v="1460"/>
    <n v="7931.9800000000014"/>
    <n v="2413.58"/>
    <n v="5518.4000000000015"/>
    <n v="0.30428468049591645"/>
    <n v="0.6957153195040835"/>
    <n v="57.2"/>
    <n v="7.0000000000000007E-2"/>
    <n v="0.38"/>
    <n v="0.39"/>
    <s v="*"/>
    <n v="0.19"/>
    <n v="0.5"/>
    <n v="201"/>
    <n v="29000"/>
    <n v="210.4"/>
    <n v="3380704.42"/>
    <n v="16067.986787072243"/>
    <n v="16069.51"/>
    <n v="9588.0400000000009"/>
    <n v="0"/>
    <s v="2022-2023"/>
    <s v="15 or less"/>
    <s v="(-)"/>
    <s v="(-)"/>
    <s v="(-)"/>
    <s v="(-)"/>
    <s v="(-)"/>
    <s v="(-)"/>
    <s v="(-)"/>
    <s v="(-)"/>
    <s v="(-)"/>
  </r>
  <r>
    <n v="270"/>
    <s v="BACA"/>
    <x v="21"/>
    <s v="Small Rural"/>
    <s v="Remote"/>
    <x v="4"/>
    <s v="Southeast Region"/>
    <x v="2"/>
    <n v="169.10000000000002"/>
    <n v="277.8"/>
    <x v="0"/>
    <x v="1"/>
    <n v="4058.4000000000005"/>
    <n v="52.85"/>
    <n v="1268.4000000000001"/>
    <n v="1145.18"/>
    <n v="1460"/>
    <n v="7931.9800000000014"/>
    <n v="2413.58"/>
    <n v="5518.4000000000015"/>
    <n v="0.30428468049591645"/>
    <n v="0.6957153195040835"/>
    <n v="67.599999999999994"/>
    <n v="0.18"/>
    <n v="0.4"/>
    <n v="0.42"/>
    <s v="*"/>
    <n v="0.24"/>
    <n v="0.46"/>
    <n v="33"/>
    <n v="29000"/>
    <n v="50"/>
    <n v="1043536.72"/>
    <n v="20870.734400000001"/>
    <n v="20870.73"/>
    <n v="9588.0400000000009"/>
    <n v="0"/>
    <s v="2022-2023"/>
    <s v="15 or less"/>
    <s v="(-)"/>
    <s v="(-)"/>
    <s v="(-)"/>
    <s v="(-)"/>
    <s v="(-)"/>
    <s v="(-)"/>
    <s v="(-)"/>
    <s v="(-)"/>
    <s v="(-)"/>
  </r>
  <r>
    <n v="290"/>
    <s v="BENT"/>
    <x v="22"/>
    <s v="Small Rural"/>
    <s v="Outlying Town"/>
    <x v="5"/>
    <s v="Southeast Region"/>
    <x v="2"/>
    <s v="Not Found"/>
    <s v="Not Found"/>
    <x v="2"/>
    <x v="2"/>
    <s v="Not Found"/>
    <s v="Not Found"/>
    <s v="Not Found"/>
    <s v="Not Found"/>
    <s v="Not Found"/>
    <s v="Not Found"/>
    <m/>
    <m/>
    <m/>
    <m/>
    <s v="Not Found"/>
    <n v="0.15"/>
    <n v="0.65"/>
    <n v="0.61"/>
    <n v="0.01"/>
    <n v="0.56999999999999995"/>
    <n v="0.52"/>
    <n v="822"/>
    <n v="28000"/>
    <n v="954"/>
    <n v="10390536.539999999"/>
    <n v="10891.547735849055"/>
    <n v="12401.49"/>
    <n v="9588.0400000000009"/>
    <n v="0"/>
    <s v="2022-2023"/>
    <s v="150"/>
    <s v="65"/>
    <s v="85"/>
    <s v="50 or less"/>
    <s v="50 or less"/>
    <s v="50 or less"/>
    <s v="84"/>
    <s v="57"/>
    <s v="50 or less"/>
    <s v="50 or less"/>
  </r>
  <r>
    <n v="310"/>
    <s v="BENT"/>
    <x v="23"/>
    <s v="Small Rural"/>
    <s v="Remote"/>
    <x v="4"/>
    <s v="Southeast Region"/>
    <x v="2"/>
    <n v="169.10000000000002"/>
    <n v="277.8"/>
    <x v="0"/>
    <x v="3"/>
    <n v="4058.4000000000005"/>
    <n v="52.85"/>
    <n v="1268.4000000000001"/>
    <n v="1145.18"/>
    <n v="1460"/>
    <n v="7931.9800000000014"/>
    <n v="3873.58"/>
    <n v="4058.4000000000015"/>
    <n v="0.48834969326700262"/>
    <n v="0.51165030673299738"/>
    <n v="17.8"/>
    <n v="0.11"/>
    <n v="0.43"/>
    <n v="0.45"/>
    <n v="0.04"/>
    <n v="0.26"/>
    <n v="0.47"/>
    <n v="258"/>
    <n v="28000"/>
    <n v="231.3"/>
    <n v="3476506.82"/>
    <n v="15030.293212278424"/>
    <n v="15030.29"/>
    <n v="9588.0400000000009"/>
    <n v="0"/>
    <s v="2022-2023"/>
    <s v="16-50"/>
    <s v="50 or less"/>
    <s v="50 or less"/>
    <s v="50 or less"/>
    <s v="50 or less"/>
    <s v="50 or less"/>
    <s v="50 or less"/>
    <s v="50 or less"/>
    <s v="50 or less"/>
    <s v="50 or less"/>
  </r>
  <r>
    <n v="470"/>
    <s v="BOULDER"/>
    <x v="24"/>
    <s v="Non-Rural"/>
    <s v="Denver Metro"/>
    <x v="0"/>
    <s v="North Central Region"/>
    <x v="2"/>
    <n v="169.10000000000002"/>
    <n v="277.8"/>
    <x v="3"/>
    <x v="3"/>
    <n v="4058.4000000000005"/>
    <n v="32.75"/>
    <n v="786"/>
    <n v="1092"/>
    <n v="1460"/>
    <n v="7396.4000000000005"/>
    <n v="3338"/>
    <n v="4058.4000000000005"/>
    <n v="0.45130063274025201"/>
    <n v="0.54869936725974799"/>
    <n v="8.2333333333333325"/>
    <n v="0.12"/>
    <n v="0.32"/>
    <n v="0.32"/>
    <n v="0.11"/>
    <n v="0.39"/>
    <n v="0.49"/>
    <n v="32639"/>
    <n v="57000"/>
    <n v="31107.200000000001"/>
    <n v="322659960.05000001"/>
    <n v="10372.516975169736"/>
    <n v="10381.75"/>
    <n v="9588.0400000000009"/>
    <n v="1.0999999999999999E-2"/>
    <s v="2022-2023"/>
    <s v="2,351"/>
    <s v="1,173"/>
    <s v="1,178"/>
    <s v="50 or less"/>
    <s v="84"/>
    <s v="50 or less"/>
    <s v="707"/>
    <s v="1,474"/>
    <s v="50 or less"/>
    <s v="52"/>
  </r>
  <r>
    <n v="480"/>
    <s v="BOULDER"/>
    <x v="25"/>
    <s v="Non-Rural"/>
    <s v="Denver Metro"/>
    <x v="0"/>
    <s v="Metro Region"/>
    <x v="11"/>
    <n v="95"/>
    <n v="277.8"/>
    <x v="1"/>
    <x v="3"/>
    <n v="2280"/>
    <n v="29"/>
    <n v="696"/>
    <n v="1092"/>
    <n v="840"/>
    <n v="4908"/>
    <n v="840"/>
    <n v="4068"/>
    <n v="0.17114914425427874"/>
    <n v="0.82885085574572126"/>
    <n v="170.91666666666666"/>
    <n v="0.13"/>
    <n v="0.25"/>
    <n v="0.25"/>
    <n v="7.0000000000000007E-2"/>
    <n v="0.34"/>
    <n v="0.49"/>
    <n v="28487"/>
    <n v="57000"/>
    <n v="28046.7"/>
    <n v="294178064.91000003"/>
    <n v="10488.865531773792"/>
    <n v="10496.69"/>
    <n v="9588.0400000000009"/>
    <n v="4.0000000000000001E-3"/>
    <s v="2022-2023"/>
    <s v="2,576"/>
    <s v="1,280"/>
    <s v="1,296"/>
    <s v="50 or less"/>
    <s v="133"/>
    <s v="50 or less"/>
    <s v="521"/>
    <s v="1,715"/>
    <s v="50 or less"/>
    <s v="170"/>
  </r>
  <r>
    <n v="490"/>
    <s v="CHAFFEE"/>
    <x v="26"/>
    <s v="Small Rural"/>
    <s v="Outlying Town"/>
    <x v="5"/>
    <s v="Northwest Region"/>
    <x v="2"/>
    <n v="69"/>
    <n v="277.8"/>
    <x v="3"/>
    <x v="3"/>
    <n v="1656"/>
    <n v="29"/>
    <n v="696"/>
    <n v="1092"/>
    <n v="840"/>
    <n v="4284"/>
    <n v="2628"/>
    <n v="1656"/>
    <n v="0.61344537815126055"/>
    <n v="0.38655462184873951"/>
    <n v="121.33333333333333"/>
    <n v="0.16"/>
    <n v="0.28000000000000003"/>
    <n v="0.28000000000000003"/>
    <n v="0.03"/>
    <n v="0.18"/>
    <n v="0.46"/>
    <n v="1032"/>
    <n v="45000"/>
    <n v="940"/>
    <n v="10209953.390000001"/>
    <n v="10861.652542553193"/>
    <n v="10861.65"/>
    <n v="9588.0400000000009"/>
    <n v="3.9E-2"/>
    <s v="2022-2023"/>
    <s v="80"/>
    <s v="50 or less"/>
    <s v="50 or less"/>
    <s v="50 or less"/>
    <s v="50 or less"/>
    <s v="50 or less"/>
    <s v="50 or less"/>
    <s v="64"/>
    <s v="50 or less"/>
    <s v="50 or less"/>
  </r>
  <r>
    <n v="500"/>
    <s v="CHAFFEE"/>
    <x v="27"/>
    <s v="Rural"/>
    <s v="Outlying Town"/>
    <x v="1"/>
    <s v="Northwest Region"/>
    <x v="3"/>
    <n v="95"/>
    <n v="277.8"/>
    <x v="1"/>
    <x v="3"/>
    <n v="2280"/>
    <n v="29"/>
    <n v="696"/>
    <n v="1092"/>
    <n v="840"/>
    <n v="4908"/>
    <n v="840"/>
    <n v="4068"/>
    <n v="0.17114914425427874"/>
    <n v="0.82885085574572126"/>
    <n v="142"/>
    <n v="0.11"/>
    <n v="0.32"/>
    <n v="0.3"/>
    <n v="0.03"/>
    <n v="0.2"/>
    <n v="0.5"/>
    <n v="1329"/>
    <n v="45000"/>
    <n v="1410.4"/>
    <n v="13067906.48"/>
    <n v="10376.446887407827"/>
    <n v="10377.709999999999"/>
    <n v="9588.0400000000009"/>
    <n v="0"/>
    <s v="2022-2023"/>
    <s v="113"/>
    <s v="61"/>
    <s v="52"/>
    <s v="50 or less"/>
    <s v="50 or less"/>
    <s v="50 or less"/>
    <s v="50 or less"/>
    <s v="90"/>
    <s v="50 or less"/>
    <s v="50 or less"/>
  </r>
  <r>
    <n v="510"/>
    <s v="CHEYENNE"/>
    <x v="28"/>
    <s v="Small Rural"/>
    <s v="Remote"/>
    <x v="4"/>
    <s v="Northeast Region"/>
    <x v="2"/>
    <s v="Not Found"/>
    <s v="Not Found"/>
    <x v="2"/>
    <x v="2"/>
    <s v="Not Found"/>
    <s v="Not Found"/>
    <s v="Not Found"/>
    <s v="Not Found"/>
    <s v="Not Found"/>
    <s v="Not Found"/>
    <m/>
    <m/>
    <m/>
    <m/>
    <s v="Not Found"/>
    <s v="*"/>
    <n v="0.39"/>
    <n v="0.38"/>
    <n v="0.06"/>
    <n v="0.28999999999999998"/>
    <n v="0.53"/>
    <n v="101"/>
    <n v="36000"/>
    <n v="94.6"/>
    <n v="1883590.53"/>
    <n v="19911.104968287527"/>
    <n v="19911.099999999999"/>
    <n v="9588.0400000000009"/>
    <n v="0"/>
    <s v="2022-2023"/>
    <s v="15 or less"/>
    <s v="(-)"/>
    <s v="(-)"/>
    <s v="(-)"/>
    <s v="(-)"/>
    <s v="(-)"/>
    <s v="(-)"/>
    <s v="(-)"/>
    <s v="(-)"/>
    <s v="(-)"/>
  </r>
  <r>
    <n v="520"/>
    <s v="CHEYENNE"/>
    <x v="29"/>
    <s v="Small Rural"/>
    <s v="Outlying Town"/>
    <x v="5"/>
    <s v="Northeast Region"/>
    <x v="2"/>
    <s v="Not Found"/>
    <s v="Not Found"/>
    <x v="2"/>
    <x v="2"/>
    <s v="Not Found"/>
    <s v="Not Found"/>
    <s v="Not Found"/>
    <s v="Not Found"/>
    <s v="Not Found"/>
    <s v="Not Found"/>
    <m/>
    <m/>
    <m/>
    <m/>
    <s v="Not Found"/>
    <n v="0.14000000000000001"/>
    <n v="0.39"/>
    <n v="0.4"/>
    <n v="0.03"/>
    <n v="0.19"/>
    <n v="0.46"/>
    <n v="178"/>
    <n v="36000"/>
    <n v="171"/>
    <n v="3083693.7"/>
    <n v="18033.296491228069"/>
    <n v="18033.3"/>
    <n v="9588.0400000000009"/>
    <n v="0"/>
    <s v="2022-2023"/>
    <s v="15 or less"/>
    <s v="(-)"/>
    <s v="(-)"/>
    <s v="(-)"/>
    <s v="(-)"/>
    <s v="(-)"/>
    <s v="(-)"/>
    <s v="(-)"/>
    <s v="(-)"/>
    <s v="(-)"/>
  </r>
  <r>
    <n v="540"/>
    <s v="CLEAR CREEK"/>
    <x v="30"/>
    <s v="Small Rural"/>
    <s v="Outlying Town"/>
    <x v="5"/>
    <s v="Metro Region"/>
    <x v="2"/>
    <s v="Not Found"/>
    <s v="Not Found"/>
    <x v="2"/>
    <x v="2"/>
    <s v="Not Found"/>
    <s v="Not Found"/>
    <s v="Not Found"/>
    <s v="Not Found"/>
    <s v="Not Found"/>
    <s v="Not Found"/>
    <m/>
    <m/>
    <m/>
    <m/>
    <s v="Not Found"/>
    <n v="0.11"/>
    <n v="0.24"/>
    <n v="0.23"/>
    <n v="0.02"/>
    <n v="0.19"/>
    <n v="0.46"/>
    <n v="680"/>
    <n v="45000"/>
    <n v="624.79999999999995"/>
    <n v="7316218.5999999996"/>
    <n v="11709.696862996159"/>
    <n v="11709.7"/>
    <n v="9588.0400000000009"/>
    <n v="0"/>
    <s v="2022-2023"/>
    <s v="55"/>
    <s v="50 or less"/>
    <s v="50 or less"/>
    <s v="50 or less"/>
    <s v="50 or less"/>
    <s v="50 or less"/>
    <s v="50 or less"/>
    <s v="50 or less"/>
    <s v="50 or less"/>
    <s v="50 or less"/>
  </r>
  <r>
    <n v="550"/>
    <s v="CONEJOS"/>
    <x v="31"/>
    <s v="Small Rural"/>
    <s v="Remote"/>
    <x v="4"/>
    <s v="Southwest Region"/>
    <x v="2"/>
    <s v="Not Found"/>
    <s v="Not Found"/>
    <x v="2"/>
    <x v="2"/>
    <s v="Not Found"/>
    <s v="Not Found"/>
    <s v="Not Found"/>
    <s v="Not Found"/>
    <s v="Not Found"/>
    <s v="Not Found"/>
    <m/>
    <m/>
    <m/>
    <m/>
    <s v="Not Found"/>
    <n v="0.1"/>
    <n v="0.67"/>
    <n v="0.64"/>
    <s v="*"/>
    <n v="0.53"/>
    <n v="0.52"/>
    <n v="988"/>
    <n v="29000"/>
    <n v="1004.3"/>
    <n v="10723310.73"/>
    <n v="10677.397918948522"/>
    <n v="10677.4"/>
    <n v="9588.0400000000009"/>
    <n v="0"/>
    <s v="2022-2023"/>
    <s v="86"/>
    <s v="50 or less"/>
    <s v="50 or less"/>
    <s v="50 or less"/>
    <s v="50 or less"/>
    <s v="50 or less"/>
    <s v="50 or less"/>
    <s v="50 or less"/>
    <s v="50 or less"/>
    <s v="50 or less"/>
  </r>
  <r>
    <n v="560"/>
    <s v="CONEJOS"/>
    <x v="32"/>
    <s v="Small Rural"/>
    <s v="Remote"/>
    <x v="4"/>
    <s v="Southwest Region"/>
    <x v="2"/>
    <s v="Not Found"/>
    <s v="Not Found"/>
    <x v="2"/>
    <x v="2"/>
    <s v="Not Found"/>
    <s v="Not Found"/>
    <s v="Not Found"/>
    <s v="Not Found"/>
    <s v="Not Found"/>
    <s v="Not Found"/>
    <m/>
    <m/>
    <m/>
    <m/>
    <s v="Not Found"/>
    <n v="0.04"/>
    <n v="0.47"/>
    <n v="0.45"/>
    <s v="*"/>
    <n v="0.32"/>
    <n v="0.48"/>
    <n v="384"/>
    <n v="29000"/>
    <n v="385.5"/>
    <n v="4882182.82"/>
    <n v="12664.546874189366"/>
    <n v="12664.55"/>
    <n v="9588.0400000000009"/>
    <n v="0"/>
    <s v="2022-2023"/>
    <s v="16-50"/>
    <s v="50 or less"/>
    <s v="50 or less"/>
    <s v="50 or less"/>
    <s v="50 or less"/>
    <s v="50 or less"/>
    <s v="50 or less"/>
    <s v="50 or less"/>
    <s v="50 or less"/>
    <s v="50 or less"/>
  </r>
  <r>
    <n v="580"/>
    <s v="CONEJOS"/>
    <x v="33"/>
    <s v="Small Rural"/>
    <s v="Remote"/>
    <x v="4"/>
    <s v="Southwest Region"/>
    <x v="2"/>
    <s v="Not Found"/>
    <s v="Not Found"/>
    <x v="2"/>
    <x v="2"/>
    <s v="Not Found"/>
    <s v="Not Found"/>
    <s v="Not Found"/>
    <s v="Not Found"/>
    <s v="Not Found"/>
    <s v="Not Found"/>
    <m/>
    <m/>
    <m/>
    <m/>
    <s v="Not Found"/>
    <n v="0.12"/>
    <n v="0.69"/>
    <n v="0.77"/>
    <s v="*"/>
    <n v="0.92"/>
    <n v="0.49"/>
    <n v="174"/>
    <n v="29000"/>
    <n v="164"/>
    <n v="3082783.02"/>
    <n v="18797.457439024391"/>
    <n v="18797.46"/>
    <n v="9588.0400000000009"/>
    <n v="0"/>
    <s v="2022-2023"/>
    <s v="15 or less"/>
    <s v="(-)"/>
    <s v="(-)"/>
    <s v="(-)"/>
    <s v="(-)"/>
    <s v="(-)"/>
    <s v="(-)"/>
    <s v="(-)"/>
    <s v="(-)"/>
    <s v="(-)"/>
  </r>
  <r>
    <n v="640"/>
    <s v="COSTILLA"/>
    <x v="34"/>
    <s v="Small Rural"/>
    <s v="Remote"/>
    <x v="4"/>
    <s v="Southwest Region"/>
    <x v="2"/>
    <s v="Not Found"/>
    <s v="Not Found"/>
    <x v="2"/>
    <x v="2"/>
    <s v="Not Found"/>
    <s v="Not Found"/>
    <s v="Not Found"/>
    <s v="Not Found"/>
    <s v="Not Found"/>
    <s v="Not Found"/>
    <m/>
    <m/>
    <m/>
    <m/>
    <s v="Not Found"/>
    <n v="0.12"/>
    <n v="0.77"/>
    <s v="*"/>
    <s v="*"/>
    <n v="0.85"/>
    <n v="0.49"/>
    <n v="193"/>
    <n v="23000"/>
    <n v="177.4"/>
    <n v="3201326.76"/>
    <n v="18045.810372040585"/>
    <n v="18045.810000000001"/>
    <n v="9588.0400000000009"/>
    <n v="0"/>
    <s v="2022-2023"/>
    <s v="15 or less"/>
    <s v="(-)"/>
    <s v="(-)"/>
    <s v="(-)"/>
    <s v="(-)"/>
    <s v="(-)"/>
    <s v="(-)"/>
    <s v="(-)"/>
    <s v="(-)"/>
    <s v="(-)"/>
  </r>
  <r>
    <n v="740"/>
    <s v="COSTILLA"/>
    <x v="35"/>
    <s v="Small Rural"/>
    <s v="Remote"/>
    <x v="4"/>
    <s v="Southwest Region"/>
    <x v="2"/>
    <s v="Not Found"/>
    <s v="Not Found"/>
    <x v="2"/>
    <x v="2"/>
    <s v="Not Found"/>
    <s v="Not Found"/>
    <s v="Not Found"/>
    <s v="Not Found"/>
    <s v="Not Found"/>
    <s v="Not Found"/>
    <m/>
    <m/>
    <m/>
    <m/>
    <s v="Not Found"/>
    <n v="0.06"/>
    <n v="0.72"/>
    <n v="0.78"/>
    <n v="7.0000000000000007E-2"/>
    <n v="0.81"/>
    <n v="0.47"/>
    <n v="289"/>
    <n v="23000"/>
    <n v="276"/>
    <n v="4056009.9"/>
    <n v="14695.68804347826"/>
    <n v="14695.69"/>
    <n v="9588.0400000000009"/>
    <n v="0"/>
    <s v="2022-2023"/>
    <s v="16-50"/>
    <s v="50 or less"/>
    <s v="50 or less"/>
    <s v="50 or less"/>
    <s v="50 or less"/>
    <s v="50 or less"/>
    <s v="50 or less"/>
    <s v="50 or less"/>
    <s v="50 or less"/>
    <s v="50 or less"/>
  </r>
  <r>
    <n v="770"/>
    <s v="CROWLEY"/>
    <x v="36"/>
    <s v="Small Rural"/>
    <s v="Outlying Town"/>
    <x v="5"/>
    <s v="Southeast Region"/>
    <x v="2"/>
    <s v="Not Found"/>
    <s v="Not Found"/>
    <x v="2"/>
    <x v="2"/>
    <s v="Not Found"/>
    <s v="Not Found"/>
    <s v="Not Found"/>
    <s v="Not Found"/>
    <s v="Not Found"/>
    <s v="Not Found"/>
    <m/>
    <m/>
    <m/>
    <m/>
    <s v="Not Found"/>
    <n v="0.13"/>
    <n v="0.65"/>
    <n v="0.63"/>
    <s v="*"/>
    <n v="0.54"/>
    <n v="0.46"/>
    <n v="384"/>
    <n v="22000"/>
    <n v="388.1"/>
    <n v="4918353.97"/>
    <n v="12672.903813450141"/>
    <n v="12672.9"/>
    <n v="9588.0400000000009"/>
    <n v="0"/>
    <s v="2022-2023"/>
    <s v="16-50"/>
    <s v="50 or less"/>
    <s v="50 or less"/>
    <s v="50 or less"/>
    <s v="50 or less"/>
    <s v="50 or less"/>
    <s v="50 or less"/>
    <s v="50 or less"/>
    <s v="50 or less"/>
    <s v="50 or less"/>
  </r>
  <r>
    <n v="860"/>
    <s v="CUSTER"/>
    <x v="37"/>
    <s v="Small Rural"/>
    <s v="Remote"/>
    <x v="4"/>
    <s v="Pikes Peak Region"/>
    <x v="2"/>
    <n v="169.10000000000002"/>
    <n v="277.8"/>
    <x v="0"/>
    <x v="0"/>
    <n v="4058.4000000000005"/>
    <n v="29"/>
    <n v="696"/>
    <n v="1982.1"/>
    <n v="1460"/>
    <n v="8196.5"/>
    <n v="4138.1000000000004"/>
    <n v="4058.3999999999996"/>
    <n v="0.50486183126944428"/>
    <n v="0.49513816873055566"/>
    <n v="53.4"/>
    <n v="0.13"/>
    <n v="0.36"/>
    <n v="0.37"/>
    <s v="*"/>
    <n v="0.12"/>
    <n v="0.47"/>
    <n v="356"/>
    <n v="36000"/>
    <n v="328.3"/>
    <n v="4524592.1900000004"/>
    <n v="13781.883003350595"/>
    <n v="13781.88"/>
    <n v="9588.0400000000009"/>
    <n v="0"/>
    <s v="2022-2023"/>
    <s v="16-50"/>
    <s v="50 or less"/>
    <s v="50 or less"/>
    <s v="50 or less"/>
    <s v="50 or less"/>
    <s v="50 or less"/>
    <s v="50 or less"/>
    <s v="50 or less"/>
    <s v="50 or less"/>
    <s v="50 or less"/>
  </r>
  <r>
    <n v="870"/>
    <s v="DELTA"/>
    <x v="38"/>
    <s v="Rural"/>
    <s v="Outlying Town"/>
    <x v="1"/>
    <s v="West Central Region"/>
    <x v="2"/>
    <n v="79"/>
    <n v="277.8"/>
    <x v="3"/>
    <x v="3"/>
    <n v="1896"/>
    <n v="29"/>
    <n v="696"/>
    <n v="1092"/>
    <n v="840"/>
    <n v="4524"/>
    <n v="2628"/>
    <n v="1896"/>
    <n v="0.58090185676392569"/>
    <n v="0.41909814323607425"/>
    <n v="106.25"/>
    <n v="0.16"/>
    <n v="0.49"/>
    <n v="0.51"/>
    <n v="0.05"/>
    <n v="0.28999999999999998"/>
    <n v="0.49"/>
    <n v="4699"/>
    <n v="31000"/>
    <n v="4477.2"/>
    <n v="46543916.140000001"/>
    <n v="10395.764348253373"/>
    <n v="10415.16"/>
    <n v="9588.0400000000009"/>
    <n v="0"/>
    <s v="2022-2023"/>
    <s v="351"/>
    <s v="176"/>
    <s v="175"/>
    <s v="50 or less"/>
    <s v="50 or less"/>
    <s v="50 or less"/>
    <s v="97"/>
    <s v="243"/>
    <s v="50 or less"/>
    <s v="50 or less"/>
  </r>
  <r>
    <n v="880"/>
    <s v="DENVER"/>
    <x v="39"/>
    <s v="Non-Rural"/>
    <s v="Denver Metro"/>
    <x v="0"/>
    <s v="Metro Region"/>
    <x v="12"/>
    <n v="169.10000000000002"/>
    <n v="277.8"/>
    <x v="0"/>
    <x v="0"/>
    <n v="4058.4000000000005"/>
    <n v="22"/>
    <n v="528"/>
    <n v="753.68"/>
    <n v="1460"/>
    <n v="6800.0800000000008"/>
    <n v="2741.68"/>
    <n v="4058.400000000001"/>
    <n v="0.40318349195891806"/>
    <n v="0.59681650804108199"/>
    <n v="13.255462184873949"/>
    <n v="0.13"/>
    <n v="0.59"/>
    <n v="0.63"/>
    <n v="0.28999999999999998"/>
    <n v="0.75"/>
    <n v="0.49"/>
    <n v="87864"/>
    <n v="55000"/>
    <n v="84847.5"/>
    <n v="931535279.69000006"/>
    <n v="10978.936087568874"/>
    <n v="10991.2"/>
    <n v="9588.0400000000009"/>
    <n v="6.0000000000000001E-3"/>
    <s v="2022-2023"/>
    <s v="6,624"/>
    <s v="3,241"/>
    <s v="3,383"/>
    <s v="50 or less"/>
    <s v="224"/>
    <s v="895"/>
    <s v="3,730"/>
    <s v="1,439"/>
    <s v="50 or less"/>
    <s v="265"/>
  </r>
  <r>
    <n v="890"/>
    <s v="DOLORES"/>
    <x v="40"/>
    <s v="Small Rural"/>
    <s v="Remote"/>
    <x v="4"/>
    <s v="Southwest Region"/>
    <x v="0"/>
    <n v="169.10000000000002"/>
    <n v="277.8"/>
    <x v="0"/>
    <x v="0"/>
    <n v="4058.4000000000005"/>
    <n v="29"/>
    <n v="696"/>
    <n v="1189.22"/>
    <n v="1800"/>
    <n v="7743.6200000000008"/>
    <n v="3685.2200000000003"/>
    <n v="4058.4000000000005"/>
    <n v="0.47590403454714975"/>
    <n v="0.5240959654528502"/>
    <n v="336"/>
    <n v="0.17"/>
    <n v="0.51"/>
    <n v="0.51"/>
    <s v="*"/>
    <n v="0.1"/>
    <n v="0.44"/>
    <n v="263"/>
    <n v="31000"/>
    <n v="240.2"/>
    <n v="3893302.56"/>
    <n v="16208.58684429642"/>
    <n v="16236.26"/>
    <n v="9588.0400000000009"/>
    <n v="0"/>
    <s v="2022-2023"/>
    <s v="16-50"/>
    <s v="50 or less"/>
    <s v="50 or less"/>
    <s v="50 or less"/>
    <s v="50 or less"/>
    <s v="50 or less"/>
    <s v="50 or less"/>
    <s v="50 or less"/>
    <s v="50 or less"/>
    <s v="50 or less"/>
  </r>
  <r>
    <n v="900"/>
    <s v="DOUGLAS"/>
    <x v="41"/>
    <s v="Non-Rural"/>
    <s v="Denver Metro"/>
    <x v="0"/>
    <s v="Metro Region"/>
    <x v="13"/>
    <n v="169.10000000000002"/>
    <n v="277.8"/>
    <x v="0"/>
    <x v="0"/>
    <n v="4058.4000000000005"/>
    <n v="22"/>
    <n v="528"/>
    <n v="753.68"/>
    <n v="1460"/>
    <n v="6800.0800000000008"/>
    <n v="2741.68"/>
    <n v="4058.400000000001"/>
    <n v="0.40318349195891806"/>
    <n v="0.59681650804108199"/>
    <n v="19.620000000000005"/>
    <n v="0.12"/>
    <n v="0.11"/>
    <n v="0.11"/>
    <n v="0.05"/>
    <n v="0.31"/>
    <n v="0.49"/>
    <n v="62872"/>
    <n v="71000"/>
    <n v="64063.4"/>
    <n v="632307388.16200006"/>
    <n v="10223.056755027052"/>
    <n v="10237.549999999999"/>
    <n v="9588.0400000000009"/>
    <n v="8.0000000000000002E-3"/>
    <s v="2022-2023"/>
    <s v="5,121"/>
    <s v="2,450"/>
    <s v="2,671"/>
    <s v="50 or less"/>
    <s v="257"/>
    <s v="65"/>
    <s v="956"/>
    <s v="3,595"/>
    <s v="50 or less"/>
    <s v="215"/>
  </r>
  <r>
    <n v="910"/>
    <s v="EAGLE"/>
    <x v="42"/>
    <s v="Rural"/>
    <s v="Outlying Town"/>
    <x v="1"/>
    <s v="Northwest Region"/>
    <x v="6"/>
    <n v="95"/>
    <n v="277.8"/>
    <x v="3"/>
    <x v="1"/>
    <n v="2280"/>
    <n v="29"/>
    <n v="696"/>
    <n v="1092"/>
    <n v="840"/>
    <n v="4908"/>
    <n v="1788"/>
    <n v="3120"/>
    <n v="0.36430317848410759"/>
    <n v="0.63569682151589246"/>
    <n v="46.875"/>
    <n v="0.14000000000000001"/>
    <n v="0.37"/>
    <n v="0.35"/>
    <n v="0.3"/>
    <n v="0.56999999999999995"/>
    <n v="0.47"/>
    <n v="6623"/>
    <n v="54000"/>
    <n v="6706.5"/>
    <n v="71249343.34799999"/>
    <n v="11134.779437858793"/>
    <n v="11138.02"/>
    <n v="9588.0400000000009"/>
    <n v="0"/>
    <s v="2022-2023"/>
    <s v="511"/>
    <s v="245"/>
    <s v="266"/>
    <s v="50 or less"/>
    <s v="50 or less"/>
    <s v="50 or less"/>
    <s v="257"/>
    <s v="238"/>
    <s v="50 or less"/>
    <s v="50 or less"/>
  </r>
  <r>
    <n v="920"/>
    <s v="ELBERT"/>
    <x v="43"/>
    <s v="Rural"/>
    <s v="Remote"/>
    <x v="2"/>
    <s v="Metro Region"/>
    <x v="2"/>
    <n v="169.10000000000002"/>
    <n v="277.8"/>
    <x v="0"/>
    <x v="0"/>
    <n v="4058.4000000000005"/>
    <n v="22"/>
    <n v="528"/>
    <n v="753.68"/>
    <n v="1460"/>
    <n v="6800.0800000000008"/>
    <n v="2741.68"/>
    <n v="4058.400000000001"/>
    <n v="0.40318349195891806"/>
    <n v="0.59681650804108199"/>
    <n v="37.65"/>
    <n v="0.13"/>
    <n v="0.13"/>
    <n v="0.13"/>
    <n v="0.02"/>
    <n v="0.17"/>
    <n v="0.49"/>
    <n v="2474"/>
    <n v="56000"/>
    <n v="2335.9"/>
    <n v="24494571.780000001"/>
    <n v="10486.138867246029"/>
    <n v="10486.52"/>
    <n v="9588.0400000000009"/>
    <n v="7.0000000000000001E-3"/>
    <s v="2022-2023"/>
    <s v="154"/>
    <s v="80"/>
    <s v="74"/>
    <s v="50 or less"/>
    <s v="50 or less"/>
    <s v="50 or less"/>
    <s v="50 or less"/>
    <s v="123"/>
    <s v="50 or less"/>
    <s v="50 or less"/>
  </r>
  <r>
    <n v="930"/>
    <s v="ELBERT"/>
    <x v="44"/>
    <s v="Small Rural"/>
    <s v="Remote"/>
    <x v="4"/>
    <s v="Pikes Peak Region"/>
    <x v="2"/>
    <n v="169.10000000000002"/>
    <n v="277.8"/>
    <x v="0"/>
    <x v="0"/>
    <n v="4058.4000000000005"/>
    <n v="22"/>
    <n v="528"/>
    <n v="753.68"/>
    <n v="1460"/>
    <n v="6800.0800000000008"/>
    <n v="2741.68"/>
    <n v="4058.400000000001"/>
    <n v="0.40318349195891806"/>
    <n v="0.59681650804108199"/>
    <n v="45.9"/>
    <n v="0.14000000000000001"/>
    <n v="0.39"/>
    <n v="0.4"/>
    <n v="0.02"/>
    <n v="0.18"/>
    <n v="0.52"/>
    <n v="309"/>
    <n v="56000"/>
    <n v="291"/>
    <n v="4345187.4000000004"/>
    <n v="14931.915463917527"/>
    <n v="14931.92"/>
    <n v="9588.0400000000009"/>
    <n v="0"/>
    <s v="2022-2023"/>
    <s v="15 or less"/>
    <s v="(-)"/>
    <s v="(-)"/>
    <s v="(-)"/>
    <s v="(-)"/>
    <s v="(-)"/>
    <s v="(-)"/>
    <s v="(-)"/>
    <s v="(-)"/>
    <s v="(-)"/>
  </r>
  <r>
    <n v="940"/>
    <s v="ELBERT"/>
    <x v="45"/>
    <s v="Small Rural"/>
    <s v="Remote"/>
    <x v="4"/>
    <s v="Pikes Peak Region"/>
    <x v="2"/>
    <n v="169.10000000000002"/>
    <n v="277.8"/>
    <x v="0"/>
    <x v="0"/>
    <n v="4058.4000000000005"/>
    <n v="16.579999999999998"/>
    <n v="397.91999999999996"/>
    <n v="1103.22"/>
    <n v="1460"/>
    <n v="7019.5400000000009"/>
    <n v="2961.14"/>
    <n v="4058.400000000001"/>
    <n v="0.42184245691313099"/>
    <n v="0.57815754308686906"/>
    <n v="52.1"/>
    <n v="0.15"/>
    <n v="0.54"/>
    <n v="0.56000000000000005"/>
    <n v="0.03"/>
    <n v="0.19"/>
    <n v="0.47"/>
    <n v="361"/>
    <n v="56000"/>
    <n v="313.3"/>
    <n v="4601232.26"/>
    <n v="14686.346185764442"/>
    <n v="14686.35"/>
    <n v="9588.0400000000009"/>
    <n v="3.7999999999999999E-2"/>
    <s v="2022-2023"/>
    <s v="16-50"/>
    <s v="50 or less"/>
    <s v="50 or less"/>
    <s v="50 or less"/>
    <s v="50 or less"/>
    <s v="50 or less"/>
    <s v="50 or less"/>
    <s v="50 or less"/>
    <s v="50 or less"/>
    <s v="50 or less"/>
  </r>
  <r>
    <n v="950"/>
    <s v="ELBERT"/>
    <x v="46"/>
    <s v="Small Rural"/>
    <s v="Remote"/>
    <x v="4"/>
    <s v="Pikes Peak Region"/>
    <x v="2"/>
    <s v="Not Found"/>
    <s v="Not Found"/>
    <x v="2"/>
    <x v="2"/>
    <s v="Not Found"/>
    <s v="Not Found"/>
    <s v="Not Found"/>
    <s v="Not Found"/>
    <s v="Not Found"/>
    <s v="Not Found"/>
    <m/>
    <m/>
    <m/>
    <m/>
    <s v="Not Found"/>
    <n v="0.15"/>
    <n v="0.21"/>
    <n v="0.22"/>
    <s v="*"/>
    <n v="0.14000000000000001"/>
    <n v="0.48"/>
    <n v="281"/>
    <n v="56000"/>
    <n v="256"/>
    <n v="4028531.57"/>
    <n v="15736.451445312499"/>
    <n v="15736.45"/>
    <n v="9588.0400000000009"/>
    <n v="0"/>
    <s v="2022-2023"/>
    <s v="16-50"/>
    <s v="50 or less"/>
    <s v="50 or less"/>
    <s v="50 or less"/>
    <s v="50 or less"/>
    <s v="50 or less"/>
    <s v="50 or less"/>
    <s v="50 or less"/>
    <s v="50 or less"/>
    <s v="50 or less"/>
  </r>
  <r>
    <n v="960"/>
    <s v="ELBERT"/>
    <x v="47"/>
    <s v="Small Rural"/>
    <s v="Remote"/>
    <x v="4"/>
    <s v="Northeast Region"/>
    <x v="2"/>
    <s v="Not Found"/>
    <s v="Not Found"/>
    <x v="2"/>
    <x v="2"/>
    <s v="Not Found"/>
    <s v="Not Found"/>
    <s v="Not Found"/>
    <s v="Not Found"/>
    <s v="Not Found"/>
    <s v="Not Found"/>
    <m/>
    <m/>
    <m/>
    <m/>
    <s v="Not Found"/>
    <n v="0.2"/>
    <n v="0"/>
    <s v="*"/>
    <n v="0.15"/>
    <n v="0.33"/>
    <n v="0.48"/>
    <n v="81"/>
    <n v="56000"/>
    <n v="68"/>
    <n v="1529552.85"/>
    <n v="22493.424264705885"/>
    <n v="22493.42"/>
    <n v="9588.0400000000009"/>
    <n v="0"/>
    <s v="2022-2023"/>
    <s v="15 or less"/>
    <s v="(-)"/>
    <s v="(-)"/>
    <s v="(-)"/>
    <s v="(-)"/>
    <s v="(-)"/>
    <s v="(-)"/>
    <s v="(-)"/>
    <s v="(-)"/>
    <s v="(-)"/>
  </r>
  <r>
    <n v="970"/>
    <s v="EL PASO"/>
    <x v="48"/>
    <s v="Small Rural"/>
    <s v="Remote"/>
    <x v="4"/>
    <s v="Pikes Peak Region"/>
    <x v="2"/>
    <n v="169.10000000000002"/>
    <n v="277.8"/>
    <x v="0"/>
    <x v="0"/>
    <n v="4058.4000000000005"/>
    <n v="16.579999999999998"/>
    <n v="397.91999999999996"/>
    <n v="1103.22"/>
    <n v="1460"/>
    <n v="7019.5400000000009"/>
    <n v="2961.14"/>
    <n v="4058.400000000001"/>
    <n v="0.42184245691313099"/>
    <n v="0.57815754308686906"/>
    <n v="38.1"/>
    <n v="0.1"/>
    <n v="0.51"/>
    <n v="0.51"/>
    <n v="0.03"/>
    <n v="0.13"/>
    <n v="0.48"/>
    <n v="424"/>
    <n v="45000"/>
    <n v="425.6"/>
    <n v="5495979.2699999996"/>
    <n v="12913.485126879697"/>
    <n v="12913.49"/>
    <n v="9588.0400000000009"/>
    <n v="0"/>
    <s v="2022-2023"/>
    <s v="16-50"/>
    <s v="50 or less"/>
    <s v="50 or less"/>
    <s v="50 or less"/>
    <s v="50 or less"/>
    <s v="50 or less"/>
    <s v="50 or less"/>
    <s v="50 or less"/>
    <s v="50 or less"/>
    <s v="50 or less"/>
  </r>
  <r>
    <n v="980"/>
    <s v="EL PASO"/>
    <x v="49"/>
    <s v="Non-Rural"/>
    <s v="Urban-Suburban"/>
    <x v="6"/>
    <s v="Pikes Peak Region"/>
    <x v="2"/>
    <n v="169.10000000000002"/>
    <n v="277.8"/>
    <x v="0"/>
    <x v="0"/>
    <n v="4058.4000000000005"/>
    <n v="16.579999999999998"/>
    <n v="397.91999999999996"/>
    <n v="1103.22"/>
    <n v="1460"/>
    <n v="7019.5400000000009"/>
    <n v="2961.14"/>
    <n v="4058.400000000001"/>
    <n v="0.42184245691313099"/>
    <n v="0.57815754308686906"/>
    <n v="4.2222222222222223"/>
    <n v="0.12"/>
    <n v="0.55000000000000004"/>
    <n v="0.54"/>
    <n v="0.11"/>
    <n v="0.74"/>
    <n v="0.5"/>
    <n v="12606"/>
    <n v="45000"/>
    <n v="12573.9"/>
    <n v="135078960.16"/>
    <n v="10742.805347585077"/>
    <n v="10753.9"/>
    <n v="9588.0400000000009"/>
    <n v="1.4999999999999999E-2"/>
    <s v="2022-2023"/>
    <s v="774"/>
    <s v="395"/>
    <s v="379"/>
    <s v="50 or less"/>
    <s v="50 or less"/>
    <s v="108"/>
    <s v="428"/>
    <s v="158"/>
    <s v="50 or less"/>
    <s v="51"/>
  </r>
  <r>
    <n v="990"/>
    <s v="EL PASO"/>
    <x v="50"/>
    <s v="Non-Rural"/>
    <s v="Urban-Suburban"/>
    <x v="6"/>
    <s v="Pikes Peak Region"/>
    <x v="2"/>
    <n v="169.10000000000002"/>
    <n v="277.8"/>
    <x v="0"/>
    <x v="0"/>
    <n v="4058.4000000000005"/>
    <n v="16.579999999999998"/>
    <n v="397.91999999999996"/>
    <n v="1103.22"/>
    <n v="1460"/>
    <n v="7019.5400000000009"/>
    <n v="2961.14"/>
    <n v="4058.400000000001"/>
    <n v="0.42184245691313099"/>
    <n v="0.57815754308686906"/>
    <n v="4.3"/>
    <n v="0.14000000000000001"/>
    <n v="0.32"/>
    <n v="0.32"/>
    <n v="0.02"/>
    <n v="0.56000000000000005"/>
    <n v="0.48"/>
    <n v="9612"/>
    <n v="45000"/>
    <n v="9256.2999999999993"/>
    <n v="93604949.049999997"/>
    <n v="10112.566473644978"/>
    <n v="10126.41"/>
    <n v="9588.0400000000009"/>
    <n v="6.2E-2"/>
    <s v="2022-2023"/>
    <s v="589"/>
    <s v="285"/>
    <s v="304"/>
    <s v="50 or less"/>
    <s v="50 or less"/>
    <s v="50 or less"/>
    <s v="166"/>
    <s v="281"/>
    <s v="50 or less"/>
    <s v="64"/>
  </r>
  <r>
    <n v="1000"/>
    <s v="EL PASO"/>
    <x v="51"/>
    <s v="Non-Rural"/>
    <s v="Urban-Suburban"/>
    <x v="6"/>
    <s v="Pikes Peak Region"/>
    <x v="1"/>
    <n v="169.10000000000002"/>
    <n v="277.8"/>
    <x v="0"/>
    <x v="0"/>
    <n v="4058.4000000000005"/>
    <n v="16.579999999999998"/>
    <n v="397.91999999999996"/>
    <n v="1103.22"/>
    <n v="1460"/>
    <n v="7019.5400000000009"/>
    <n v="2961.14"/>
    <n v="4058.400000000001"/>
    <n v="0.42184245691313099"/>
    <n v="0.57815754308686906"/>
    <n v="9.1499999999999986"/>
    <n v="0.18"/>
    <n v="0.42"/>
    <n v="0.41"/>
    <n v="0.04"/>
    <n v="0.54"/>
    <n v="0.48"/>
    <n v="8201"/>
    <n v="45000"/>
    <n v="7775.2"/>
    <n v="79326664.150000006"/>
    <n v="10202.52394150633"/>
    <n v="10203.34"/>
    <n v="9588.0400000000009"/>
    <n v="0.06"/>
    <s v="2022-2023"/>
    <s v="500"/>
    <s v="232"/>
    <s v="268"/>
    <s v="50 or less"/>
    <s v="50 or less"/>
    <s v="54"/>
    <s v="166"/>
    <s v="202"/>
    <s v="50 or less"/>
    <s v="51"/>
  </r>
  <r>
    <n v="1010"/>
    <s v="EL PASO"/>
    <x v="52"/>
    <s v="Non-Rural"/>
    <s v="Urban-Suburban"/>
    <x v="6"/>
    <s v="Pikes Peak Region"/>
    <x v="14"/>
    <n v="169.10000000000002"/>
    <n v="277.8"/>
    <x v="0"/>
    <x v="0"/>
    <n v="4058.4000000000005"/>
    <n v="16.579999999999998"/>
    <n v="397.91999999999996"/>
    <n v="1103.22"/>
    <n v="1460"/>
    <n v="7019.5400000000009"/>
    <n v="2961.14"/>
    <n v="4058.400000000001"/>
    <n v="0.42184245691313099"/>
    <n v="0.57815754308686906"/>
    <n v="12.340476190476192"/>
    <n v="0.12"/>
    <n v="0.64"/>
    <n v="0.56000000000000005"/>
    <n v="0.06"/>
    <n v="0.53"/>
    <n v="0.48"/>
    <n v="22729"/>
    <n v="45000"/>
    <n v="26548.7"/>
    <n v="237754218.27000001"/>
    <n v="10495.408915314121"/>
    <n v="10514.4"/>
    <n v="9588.0400000000009"/>
    <n v="0"/>
    <s v="2022-2023"/>
    <s v="1,720"/>
    <s v="859"/>
    <s v="861"/>
    <s v="50 or less"/>
    <s v="50 or less"/>
    <s v="135"/>
    <s v="584"/>
    <s v="846"/>
    <s v="50 or less"/>
    <s v="117"/>
  </r>
  <r>
    <n v="1020"/>
    <s v="EL PASO"/>
    <x v="53"/>
    <s v="Non-Rural"/>
    <s v="Urban-Suburban"/>
    <x v="6"/>
    <s v="Pikes Peak Region"/>
    <x v="7"/>
    <n v="169.10000000000002"/>
    <n v="277.8"/>
    <x v="0"/>
    <x v="3"/>
    <n v="4058.4000000000005"/>
    <n v="52.85"/>
    <n v="1268.4000000000001"/>
    <n v="1145.18"/>
    <n v="1460"/>
    <n v="7931.9800000000014"/>
    <n v="3873.58"/>
    <n v="4058.4000000000015"/>
    <n v="0.48834969326700262"/>
    <n v="0.51165030673299738"/>
    <n v="162.33333333333334"/>
    <n v="0.11"/>
    <n v="0.11"/>
    <n v="0.1"/>
    <n v="0.02"/>
    <n v="0.28000000000000003"/>
    <n v="0.49"/>
    <n v="3723"/>
    <n v="45000"/>
    <n v="3621"/>
    <n v="36543997.630000003"/>
    <n v="10092.239058271196"/>
    <n v="10092.94"/>
    <n v="9588.0400000000009"/>
    <n v="0"/>
    <s v="2022-2023"/>
    <s v="295"/>
    <s v="137"/>
    <s v="158"/>
    <s v="50 or less"/>
    <s v="50 or less"/>
    <s v="50 or less"/>
    <s v="50 or less"/>
    <s v="215"/>
    <s v="50 or less"/>
    <s v="50 or less"/>
  </r>
  <r>
    <n v="1030"/>
    <s v="EL PASO"/>
    <x v="54"/>
    <s v="Non-Rural"/>
    <s v="Urban-Suburban"/>
    <x v="6"/>
    <s v="Pikes Peak Region"/>
    <x v="2"/>
    <n v="169.10000000000002"/>
    <n v="277.8"/>
    <x v="0"/>
    <x v="0"/>
    <n v="4058.4000000000005"/>
    <n v="16.579999999999998"/>
    <n v="397.91999999999996"/>
    <n v="1103.22"/>
    <n v="1460"/>
    <n v="7019.5400000000009"/>
    <n v="2961.14"/>
    <n v="4058.400000000001"/>
    <n v="0.42184245691313099"/>
    <n v="0.57815754308686906"/>
    <n v="10.8"/>
    <n v="0.08"/>
    <n v="0.23"/>
    <n v="0.22"/>
    <n v="0"/>
    <n v="0.21"/>
    <n v="0.49"/>
    <n v="1317"/>
    <n v="45000"/>
    <n v="1298.8"/>
    <n v="14108796.050000001"/>
    <n v="10862.947374499539"/>
    <n v="10862.95"/>
    <n v="9588.0400000000009"/>
    <n v="5.2999999999999999E-2"/>
    <s v="2022-2023"/>
    <s v="96"/>
    <s v="51 or greater"/>
    <s v="50 or less"/>
    <s v="50 or less"/>
    <s v="50 or less"/>
    <s v="50 or less"/>
    <s v="50 or less"/>
    <s v="71"/>
    <s v="50 or less"/>
    <s v="50 or less"/>
  </r>
  <r>
    <n v="1040"/>
    <s v="EL PASO"/>
    <x v="55"/>
    <s v="Non-Rural"/>
    <s v="Urban-Suburban"/>
    <x v="6"/>
    <s v="Pikes Peak Region"/>
    <x v="15"/>
    <n v="169.10000000000002"/>
    <n v="277.8"/>
    <x v="0"/>
    <x v="0"/>
    <n v="4058.4000000000005"/>
    <n v="16.579999999999998"/>
    <n v="397.91999999999996"/>
    <n v="1103.22"/>
    <n v="1460"/>
    <n v="7019.5400000000009"/>
    <n v="2961.14"/>
    <n v="4058.400000000001"/>
    <n v="0.42184245691313099"/>
    <n v="0.57815754308686906"/>
    <n v="19.739999999999998"/>
    <n v="0.08"/>
    <n v="0.12"/>
    <n v="0.12"/>
    <n v="0.02"/>
    <n v="0.32"/>
    <n v="0.49"/>
    <n v="26607"/>
    <n v="45000"/>
    <n v="25605.5"/>
    <n v="257850264.52000001"/>
    <n v="10070.112457089297"/>
    <n v="10092.94"/>
    <n v="9588.0400000000009"/>
    <n v="8.9999999999999993E-3"/>
    <s v="2022-2023"/>
    <s v="2,090"/>
    <s v="1,030"/>
    <s v="1,060"/>
    <s v="50 or less"/>
    <s v="99"/>
    <s v="50 or less"/>
    <s v="334"/>
    <s v="1,431"/>
    <s v="50 or less"/>
    <s v="162"/>
  </r>
  <r>
    <n v="1050"/>
    <s v="EL PASO"/>
    <x v="56"/>
    <s v="Small Rural"/>
    <s v="Remote"/>
    <x v="4"/>
    <s v="Pikes Peak Region"/>
    <x v="2"/>
    <n v="169.10000000000002"/>
    <n v="277.8"/>
    <x v="0"/>
    <x v="0"/>
    <n v="4058.4000000000005"/>
    <n v="16.579999999999998"/>
    <n v="397.91999999999996"/>
    <n v="1103.22"/>
    <n v="1460"/>
    <n v="7019.5400000000009"/>
    <n v="2961.14"/>
    <n v="4058.400000000001"/>
    <n v="0.42184245691313099"/>
    <n v="0.57815754308686906"/>
    <n v="27.700000000000003"/>
    <n v="0.12"/>
    <n v="0.55000000000000004"/>
    <n v="0.59"/>
    <n v="0.12"/>
    <n v="0.49"/>
    <n v="0.48"/>
    <n v="982"/>
    <n v="45000"/>
    <n v="930"/>
    <n v="10696792.92"/>
    <n v="11501.927870967742"/>
    <n v="11501.93"/>
    <n v="9588.0400000000009"/>
    <n v="0"/>
    <s v="2022-2023"/>
    <s v="65"/>
    <s v="50 or less"/>
    <s v="50 or less"/>
    <s v="50 or less"/>
    <s v="50 or less"/>
    <s v="50 or less"/>
    <s v="50 or less"/>
    <s v="50 or less"/>
    <s v="50 or less"/>
    <s v="50 or less"/>
  </r>
  <r>
    <n v="1060"/>
    <s v="EL PASO"/>
    <x v="57"/>
    <s v="Small Rural"/>
    <s v="Remote"/>
    <x v="4"/>
    <s v="Pikes Peak Region"/>
    <x v="16"/>
    <n v="169.10000000000002"/>
    <n v="277.8"/>
    <x v="1"/>
    <x v="1"/>
    <n v="4058.4000000000005"/>
    <n v="29"/>
    <n v="696"/>
    <n v="1982.1"/>
    <n v="1460"/>
    <n v="8196.5"/>
    <n v="0"/>
    <n v="8196.5"/>
    <n v="0"/>
    <n v="1"/>
    <n v="66.55"/>
    <n v="0.09"/>
    <n v="0.27"/>
    <n v="0.23"/>
    <n v="0.02"/>
    <n v="0.23"/>
    <n v="0.48"/>
    <n v="620"/>
    <n v="45000"/>
    <n v="593.29999999999995"/>
    <n v="6954190.8700000001"/>
    <n v="11721.204904769931"/>
    <n v="11861.04"/>
    <n v="9588.0400000000009"/>
    <n v="0"/>
    <s v="2022-2023"/>
    <s v="59"/>
    <s v="50 or less"/>
    <s v="50 or less"/>
    <s v="50 or less"/>
    <s v="50 or less"/>
    <s v="50 or less"/>
    <s v="50 or less"/>
    <s v="50 or less"/>
    <s v="50 or less"/>
    <s v="50 or less"/>
  </r>
  <r>
    <n v="1070"/>
    <s v="EL PASO"/>
    <x v="58"/>
    <s v="Small Rural"/>
    <s v="Remote"/>
    <x v="4"/>
    <s v="Pikes Peak Region"/>
    <x v="2"/>
    <n v="169.10000000000002"/>
    <n v="277.8"/>
    <x v="0"/>
    <x v="0"/>
    <n v="4058.4000000000005"/>
    <n v="29"/>
    <n v="696"/>
    <n v="1982.1"/>
    <n v="1460"/>
    <n v="8196.5"/>
    <n v="4138.1000000000004"/>
    <n v="4058.3999999999996"/>
    <n v="0.50486183126944428"/>
    <n v="0.49513816873055566"/>
    <n v="39.200000000000003"/>
    <n v="0.17"/>
    <n v="0.61"/>
    <n v="0.64"/>
    <n v="0.13"/>
    <n v="0.43"/>
    <n v="0.52"/>
    <n v="289"/>
    <n v="45000"/>
    <n v="261.8"/>
    <n v="4162297.37"/>
    <n v="15898.767647058823"/>
    <n v="15898.77"/>
    <n v="9588.0400000000009"/>
    <n v="0"/>
    <s v="2022-2023"/>
    <s v="16-50"/>
    <s v="50 or less"/>
    <s v="50 or less"/>
    <s v="50 or less"/>
    <s v="50 or less"/>
    <s v="50 or less"/>
    <s v="50 or less"/>
    <s v="50 or less"/>
    <s v="50 or less"/>
    <s v="50 or less"/>
  </r>
  <r>
    <n v="1080"/>
    <s v="EL PASO"/>
    <x v="59"/>
    <s v="Non-Rural"/>
    <s v="Urban-Suburban"/>
    <x v="6"/>
    <s v="Pikes Peak Region"/>
    <x v="17"/>
    <n v="169.10000000000002"/>
    <n v="277.8"/>
    <x v="0"/>
    <x v="0"/>
    <n v="4058.4000000000005"/>
    <n v="16.579999999999998"/>
    <n v="397.91999999999996"/>
    <n v="1103.22"/>
    <n v="1460"/>
    <n v="7019.5400000000009"/>
    <n v="2961.14"/>
    <n v="4058.400000000001"/>
    <n v="0.42184245691313099"/>
    <n v="0.57815754308686906"/>
    <n v="27.1"/>
    <n v="0.1"/>
    <n v="0.1"/>
    <n v="0.1"/>
    <n v="0.02"/>
    <n v="0.22"/>
    <n v="0.48"/>
    <n v="6648"/>
    <n v="45000"/>
    <n v="6317.4"/>
    <n v="63752532.170000002"/>
    <n v="10091.577574635136"/>
    <n v="10093"/>
    <n v="9588.0400000000009"/>
    <n v="3.7999999999999999E-2"/>
    <s v="2022-2023"/>
    <s v="558"/>
    <s v="254"/>
    <s v="304"/>
    <s v="50 or less"/>
    <s v="50 or less"/>
    <s v="50 or less"/>
    <s v="64"/>
    <s v="436"/>
    <s v="50 or less"/>
    <s v="50 or less"/>
  </r>
  <r>
    <n v="1110"/>
    <s v="EL PASO"/>
    <x v="60"/>
    <s v="Non-Rural"/>
    <s v="Urban-Suburban"/>
    <x v="6"/>
    <s v="Pikes Peak Region"/>
    <x v="18"/>
    <n v="169.10000000000002"/>
    <n v="277.8"/>
    <x v="0"/>
    <x v="0"/>
    <n v="4058.4000000000005"/>
    <n v="22"/>
    <n v="528"/>
    <n v="753.68"/>
    <n v="1460"/>
    <n v="6800.0800000000008"/>
    <n v="2741.68"/>
    <n v="4058.400000000001"/>
    <n v="0.40318349195891806"/>
    <n v="0.59681650804108199"/>
    <n v="68.309523809523824"/>
    <n v="0.11"/>
    <n v="0.4"/>
    <n v="0.34"/>
    <n v="0.04"/>
    <n v="0.47"/>
    <n v="0.48"/>
    <n v="25616"/>
    <n v="45000"/>
    <n v="30388.400000000001"/>
    <n v="309743989.64999998"/>
    <n v="10192.836399744638"/>
    <n v="10517.6"/>
    <n v="9588.0400000000009"/>
    <n v="2.3E-2"/>
    <s v="2022-2023"/>
    <s v="3,254"/>
    <s v="1,588"/>
    <s v="1,666"/>
    <s v="50 or less"/>
    <s v="50 or less"/>
    <s v="157"/>
    <s v="1,266"/>
    <s v="1,510"/>
    <s v="50 or less"/>
    <s v="235"/>
  </r>
  <r>
    <n v="1120"/>
    <s v="EL PASO"/>
    <x v="61"/>
    <s v="Small Rural"/>
    <s v="Remote"/>
    <x v="4"/>
    <s v="Pikes Peak Region"/>
    <x v="4"/>
    <n v="169.10000000000002"/>
    <n v="277.8"/>
    <x v="0"/>
    <x v="0"/>
    <n v="4058.4000000000005"/>
    <n v="22"/>
    <n v="528"/>
    <n v="753.68"/>
    <n v="1460"/>
    <n v="6800.0800000000008"/>
    <n v="2741.68"/>
    <n v="4058.400000000001"/>
    <n v="0.40318349195891806"/>
    <n v="0.59681650804108199"/>
    <n v="97.65"/>
    <n v="0.15"/>
    <n v="0.59"/>
    <s v="*"/>
    <s v="*"/>
    <n v="0.16"/>
    <n v="0.47"/>
    <n v="94"/>
    <n v="45000"/>
    <n v="119.9"/>
    <n v="2412955.16"/>
    <n v="20124.730275229358"/>
    <n v="20258.22"/>
    <n v="9588.0400000000009"/>
    <n v="0"/>
    <s v="2022-2023"/>
    <s v="15 or less"/>
    <s v="(-)"/>
    <s v="(-)"/>
    <s v="(-)"/>
    <s v="(-)"/>
    <s v="(-)"/>
    <s v="(-)"/>
    <s v="(-)"/>
    <s v="(-)"/>
    <s v="(-)"/>
  </r>
  <r>
    <n v="1130"/>
    <s v="EL PASO"/>
    <x v="62"/>
    <s v="Small Rural"/>
    <s v="Remote"/>
    <x v="4"/>
    <s v="Pikes Peak Region"/>
    <x v="19"/>
    <n v="169.10000000000002"/>
    <n v="277.8"/>
    <x v="0"/>
    <x v="0"/>
    <n v="4058.4000000000005"/>
    <n v="16.579999999999998"/>
    <n v="397.91999999999996"/>
    <n v="1103.22"/>
    <n v="1460"/>
    <n v="7019.5400000000009"/>
    <n v="2961.14"/>
    <n v="4058.400000000001"/>
    <n v="0.42184245691313099"/>
    <n v="0.57815754308686906"/>
    <n v="36.200000000000003"/>
    <n v="0.21"/>
    <n v="0.43"/>
    <n v="0.46"/>
    <n v="0.03"/>
    <n v="0.34"/>
    <n v="0.54"/>
    <n v="340"/>
    <n v="45000"/>
    <n v="364.5"/>
    <n v="4988684.32"/>
    <n v="13686.376735253772"/>
    <n v="13731.85"/>
    <n v="9588.0400000000009"/>
    <n v="0"/>
    <s v="2022-2023"/>
    <s v="16-50"/>
    <s v="50 or less"/>
    <s v="50 or less"/>
    <s v="50 or less"/>
    <s v="50 or less"/>
    <s v="50 or less"/>
    <s v="50 or less"/>
    <s v="50 or less"/>
    <s v="50 or less"/>
    <s v="50 or less"/>
  </r>
  <r>
    <n v="1140"/>
    <s v="FREMONT"/>
    <x v="63"/>
    <s v="Rural"/>
    <s v="Outlying City"/>
    <x v="3"/>
    <s v="Pikes Peak Region"/>
    <x v="11"/>
    <n v="169.10000000000002"/>
    <n v="277.8"/>
    <x v="1"/>
    <x v="1"/>
    <n v="4058.4000000000005"/>
    <n v="29"/>
    <n v="696"/>
    <n v="1982.1"/>
    <n v="1460"/>
    <n v="8196.5"/>
    <n v="0"/>
    <n v="8196.5"/>
    <n v="0"/>
    <n v="1"/>
    <n v="39"/>
    <n v="0.15"/>
    <n v="0.56999999999999995"/>
    <n v="0.53"/>
    <n v="0.01"/>
    <n v="0.22"/>
    <n v="0.48"/>
    <n v="3308"/>
    <n v="33000"/>
    <n v="3293.1"/>
    <n v="33387700.920000002"/>
    <n v="10138.684194224288"/>
    <n v="10146.379999999999"/>
    <n v="9588.0400000000009"/>
    <n v="2.1000000000000001E-2"/>
    <s v="2022-2023"/>
    <s v="201"/>
    <s v="97"/>
    <s v="104"/>
    <s v="50 or less"/>
    <s v="50 or less"/>
    <s v="50 or less"/>
    <s v="50 or less"/>
    <s v="145"/>
    <s v="50 or less"/>
    <s v="50 or less"/>
  </r>
  <r>
    <n v="1150"/>
    <s v="FREMONT"/>
    <x v="64"/>
    <s v="Rural"/>
    <s v="Outlying Town"/>
    <x v="1"/>
    <s v="Pikes Peak Region"/>
    <x v="2"/>
    <n v="169.10000000000002"/>
    <n v="277.8"/>
    <x v="3"/>
    <x v="3"/>
    <n v="4058.4000000000005"/>
    <n v="29"/>
    <n v="696"/>
    <n v="1982.1"/>
    <n v="1460"/>
    <n v="8196.5"/>
    <n v="4138.1000000000004"/>
    <n v="4058.3999999999996"/>
    <n v="0.50486183126944428"/>
    <n v="0.49513816873055566"/>
    <n v="52.099999999999994"/>
    <n v="0.2"/>
    <n v="0.49"/>
    <n v="0.49"/>
    <n v="0.02"/>
    <n v="0.25"/>
    <n v="0.48"/>
    <n v="1394"/>
    <n v="33000"/>
    <n v="1299.0999999999999"/>
    <n v="13689413.07"/>
    <n v="10537.613016703874"/>
    <n v="10537.61"/>
    <n v="9588.0400000000009"/>
    <n v="1.4E-2"/>
    <s v="2022-2023"/>
    <s v="86"/>
    <s v="50 or less"/>
    <s v="50 or less"/>
    <s v="50 or less"/>
    <s v="50 or less"/>
    <s v="50 or less"/>
    <s v="50 or less"/>
    <s v="66"/>
    <s v="50 or less"/>
    <s v="50 or less"/>
  </r>
  <r>
    <n v="1160"/>
    <s v="FREMONT"/>
    <x v="65"/>
    <s v="Small Rural"/>
    <s v="Remote"/>
    <x v="4"/>
    <s v="Pikes Peak Region"/>
    <x v="2"/>
    <n v="169.10000000000002"/>
    <n v="277.8"/>
    <x v="0"/>
    <x v="0"/>
    <n v="4058.4000000000005"/>
    <n v="29"/>
    <n v="696"/>
    <n v="1982.1"/>
    <n v="1460"/>
    <n v="8196.5"/>
    <n v="4138.1000000000004"/>
    <n v="4058.3999999999996"/>
    <n v="0.50486183126944428"/>
    <n v="0.49513816873055566"/>
    <n v="52.849999999999994"/>
    <n v="0.13"/>
    <n v="0.56999999999999995"/>
    <n v="0.61"/>
    <s v="*"/>
    <n v="0.08"/>
    <n v="0.45"/>
    <n v="190"/>
    <n v="33000"/>
    <n v="181.8"/>
    <n v="3244185.07"/>
    <n v="17844.802365236523"/>
    <n v="17844.8"/>
    <n v="9588.0400000000009"/>
    <n v="0"/>
    <s v="2022-2023"/>
    <s v="15 or less"/>
    <s v="(-)"/>
    <s v="(-)"/>
    <s v="(-)"/>
    <s v="(-)"/>
    <s v="(-)"/>
    <s v="(-)"/>
    <s v="(-)"/>
    <s v="(-)"/>
    <s v="(-)"/>
  </r>
  <r>
    <n v="1180"/>
    <s v="GARFIELD"/>
    <x v="66"/>
    <s v="Rural"/>
    <s v="Outlying City"/>
    <x v="3"/>
    <s v="Northwest Region"/>
    <x v="4"/>
    <n v="95"/>
    <n v="277.8"/>
    <x v="1"/>
    <x v="1"/>
    <n v="2280"/>
    <n v="29"/>
    <n v="696"/>
    <n v="1092"/>
    <n v="840"/>
    <n v="4908"/>
    <n v="0"/>
    <n v="4908"/>
    <n v="0"/>
    <n v="1"/>
    <n v="19.728571428571428"/>
    <n v="0.11"/>
    <n v="0.38"/>
    <n v="0.34"/>
    <n v="0.28000000000000003"/>
    <n v="0.59"/>
    <n v="0.48"/>
    <n v="5772"/>
    <n v="46000"/>
    <n v="5936.3"/>
    <n v="63559488.185999997"/>
    <n v="11228.223197951585"/>
    <n v="11228.64"/>
    <n v="9588.0400000000009"/>
    <n v="5.0000000000000001E-3"/>
    <s v="2022-2023"/>
    <s v="475"/>
    <s v="228"/>
    <s v="247"/>
    <s v="50 or less"/>
    <s v="50 or less"/>
    <s v="50 or less"/>
    <s v="251"/>
    <s v="207"/>
    <s v="50 or less"/>
    <s v="50 or less"/>
  </r>
  <r>
    <n v="1195"/>
    <s v="GARFIELD"/>
    <x v="67"/>
    <s v="Rural"/>
    <s v="Outlying Town"/>
    <x v="1"/>
    <s v="Northwest Region"/>
    <x v="2"/>
    <n v="95"/>
    <n v="277.8"/>
    <x v="3"/>
    <x v="3"/>
    <n v="2280"/>
    <n v="29"/>
    <n v="696"/>
    <n v="1092"/>
    <n v="840"/>
    <n v="4908"/>
    <n v="2628"/>
    <n v="2280"/>
    <n v="0.53545232273838628"/>
    <n v="0.46454767726161367"/>
    <n v="20"/>
    <n v="0.12"/>
    <n v="0.39"/>
    <s v="*"/>
    <n v="0.24"/>
    <n v="0.56999999999999995"/>
    <n v="0.5"/>
    <n v="4662"/>
    <n v="46000"/>
    <n v="4505.2"/>
    <n v="46142093"/>
    <n v="10241.963286868508"/>
    <n v="10242.01"/>
    <n v="9588.0400000000009"/>
    <n v="3.2000000000000001E-2"/>
    <s v="2022-2023"/>
    <s v="310"/>
    <s v="156"/>
    <s v="154"/>
    <s v="50 or less"/>
    <s v="50 or less"/>
    <s v="50 or less"/>
    <s v="179"/>
    <s v="125"/>
    <s v="50 or less"/>
    <s v="50 or less"/>
  </r>
  <r>
    <n v="1220"/>
    <s v="GARFIELD"/>
    <x v="68"/>
    <s v="Rural"/>
    <s v="Remote"/>
    <x v="2"/>
    <s v="Northwest Region"/>
    <x v="2"/>
    <n v="95"/>
    <n v="277.8"/>
    <x v="1"/>
    <x v="1"/>
    <n v="2280"/>
    <n v="29"/>
    <n v="696"/>
    <n v="1092"/>
    <n v="840"/>
    <n v="4908"/>
    <n v="0"/>
    <n v="4908"/>
    <n v="0"/>
    <n v="1"/>
    <n v="43.5"/>
    <n v="0.1"/>
    <n v="0.54"/>
    <n v="0.55000000000000004"/>
    <n v="0.2"/>
    <n v="0.46"/>
    <n v="0.48"/>
    <n v="1198"/>
    <n v="46000"/>
    <n v="1136.5"/>
    <n v="13240531.16"/>
    <n v="11650.269388473384"/>
    <n v="11650.27"/>
    <n v="9588.0400000000009"/>
    <n v="5.2999999999999999E-2"/>
    <s v="2022-2023"/>
    <s v="86"/>
    <s v="50 or less"/>
    <s v="50 or less"/>
    <s v="50 or less"/>
    <s v="50 or less"/>
    <s v="50 or less"/>
    <s v="50 or less"/>
    <s v="52"/>
    <s v="50 or less"/>
    <s v="50 or less"/>
  </r>
  <r>
    <n v="1330"/>
    <s v="GILPIN"/>
    <x v="69"/>
    <s v="Small Rural"/>
    <s v="Remote"/>
    <x v="4"/>
    <s v="Metro Region"/>
    <x v="2"/>
    <s v="Not Found"/>
    <s v="Not Found"/>
    <x v="2"/>
    <x v="2"/>
    <s v="Not Found"/>
    <s v="Not Found"/>
    <s v="Not Found"/>
    <s v="Not Found"/>
    <s v="Not Found"/>
    <s v="Not Found"/>
    <m/>
    <m/>
    <m/>
    <m/>
    <s v="Not Found"/>
    <n v="0.12"/>
    <n v="0.28000000000000003"/>
    <n v="0.28999999999999998"/>
    <n v="0.01"/>
    <n v="0.17"/>
    <n v="0.54"/>
    <n v="408"/>
    <n v="51000"/>
    <n v="404.1"/>
    <n v="5339861.53"/>
    <n v="13214.208191041822"/>
    <n v="13214.21"/>
    <n v="9588.0400000000009"/>
    <n v="0"/>
    <s v="2022-2023"/>
    <s v="16-50"/>
    <s v="50 or less"/>
    <s v="50 or less"/>
    <s v="50 or less"/>
    <s v="50 or less"/>
    <s v="50 or less"/>
    <s v="50 or less"/>
    <s v="50 or less"/>
    <s v="50 or less"/>
    <s v="50 or less"/>
  </r>
  <r>
    <n v="1340"/>
    <s v="GRAND"/>
    <x v="70"/>
    <s v="Small Rural"/>
    <s v="Outlying Town"/>
    <x v="5"/>
    <s v="Northwest Region"/>
    <x v="2"/>
    <s v="Not Found"/>
    <s v="Not Found"/>
    <x v="2"/>
    <x v="2"/>
    <s v="Not Found"/>
    <s v="Not Found"/>
    <s v="Not Found"/>
    <s v="Not Found"/>
    <s v="Not Found"/>
    <s v="Not Found"/>
    <m/>
    <m/>
    <m/>
    <m/>
    <s v="Not Found"/>
    <n v="0.11"/>
    <n v="0.36"/>
    <n v="0.36"/>
    <n v="0.15"/>
    <n v="0.28999999999999998"/>
    <n v="0.49"/>
    <n v="393"/>
    <n v="51000"/>
    <n v="410"/>
    <n v="5437531.4900000002"/>
    <n v="13262.271926829269"/>
    <n v="13262.27"/>
    <n v="9588.0400000000009"/>
    <n v="0"/>
    <s v="2022-2023"/>
    <s v="16-50"/>
    <s v="50 or less"/>
    <s v="50 or less"/>
    <s v="50 or less"/>
    <s v="50 or less"/>
    <s v="50 or less"/>
    <s v="50 or less"/>
    <s v="50 or less"/>
    <s v="50 or less"/>
    <s v="50 or less"/>
  </r>
  <r>
    <n v="1350"/>
    <s v="GRAND"/>
    <x v="71"/>
    <s v="Rural"/>
    <s v="Outlying Town"/>
    <x v="1"/>
    <s v="Northwest Region"/>
    <x v="2"/>
    <s v="Not Found"/>
    <s v="Not Found"/>
    <x v="2"/>
    <x v="2"/>
    <s v="Not Found"/>
    <s v="Not Found"/>
    <s v="Not Found"/>
    <s v="Not Found"/>
    <s v="Not Found"/>
    <s v="Not Found"/>
    <m/>
    <m/>
    <m/>
    <m/>
    <s v="Not Found"/>
    <n v="0.12"/>
    <n v="0.23"/>
    <n v="0.24"/>
    <n v="7.0000000000000007E-2"/>
    <n v="0.23"/>
    <n v="0.48"/>
    <n v="1283"/>
    <n v="51000"/>
    <n v="1248.2"/>
    <n v="13576068.109999999"/>
    <n v="10875.749102707898"/>
    <n v="10875.75"/>
    <n v="9588.0400000000009"/>
    <n v="0"/>
    <s v="2022-2023"/>
    <s v="97"/>
    <s v="50 or less"/>
    <s v="51 or greater"/>
    <s v="50 or less"/>
    <s v="50 or less"/>
    <s v="50 or less"/>
    <s v="50 or less"/>
    <s v="73"/>
    <s v="50 or less"/>
    <s v="50 or less"/>
  </r>
  <r>
    <n v="1360"/>
    <s v="GUNNISON"/>
    <x v="72"/>
    <s v="Rural"/>
    <s v="Outlying Town"/>
    <x v="1"/>
    <s v="West Central Region"/>
    <x v="2"/>
    <s v="Not Found"/>
    <s v="Not Found"/>
    <x v="2"/>
    <x v="2"/>
    <s v="Not Found"/>
    <s v="Not Found"/>
    <s v="Not Found"/>
    <s v="Not Found"/>
    <s v="Not Found"/>
    <s v="Not Found"/>
    <m/>
    <m/>
    <m/>
    <m/>
    <s v="Not Found"/>
    <n v="0.08"/>
    <n v="0.22"/>
    <n v="0.22"/>
    <n v="0.1"/>
    <n v="0.24"/>
    <n v="0.47"/>
    <n v="2061"/>
    <n v="45000"/>
    <n v="2002.5"/>
    <n v="21147860.199999999"/>
    <n v="10560.729188514357"/>
    <n v="10560.94"/>
    <n v="9588.0400000000009"/>
    <n v="0"/>
    <s v="2022-2023"/>
    <s v="160"/>
    <s v="77"/>
    <s v="83"/>
    <s v="50 or less"/>
    <s v="50 or less"/>
    <s v="50 or less"/>
    <s v="50 or less"/>
    <s v="123"/>
    <s v="50 or less"/>
    <s v="50 or less"/>
  </r>
  <r>
    <n v="1380"/>
    <s v="HINSDALE"/>
    <x v="73"/>
    <s v="Small Rural"/>
    <s v="Remote"/>
    <x v="4"/>
    <s v="West Central Region"/>
    <x v="2"/>
    <s v="Not Found"/>
    <s v="Not Found"/>
    <x v="2"/>
    <x v="2"/>
    <s v="Not Found"/>
    <s v="Not Found"/>
    <s v="Not Found"/>
    <s v="Not Found"/>
    <s v="Not Found"/>
    <s v="Not Found"/>
    <m/>
    <m/>
    <m/>
    <m/>
    <s v="Not Found"/>
    <n v="0.17"/>
    <n v="0.31"/>
    <n v="0.35"/>
    <s v="*"/>
    <n v="0.14000000000000001"/>
    <n v="0.41"/>
    <n v="81"/>
    <n v="41000"/>
    <n v="69.8"/>
    <n v="1595452.4"/>
    <n v="22857.484240687678"/>
    <n v="22857.48"/>
    <n v="9588.0400000000009"/>
    <n v="0"/>
    <s v="2022-2023"/>
    <s v="15 or less"/>
    <s v="(-)"/>
    <s v="(-)"/>
    <s v="(-)"/>
    <s v="(-)"/>
    <s v="(-)"/>
    <s v="(-)"/>
    <s v="(-)"/>
    <s v="(-)"/>
    <s v="(-)"/>
  </r>
  <r>
    <n v="1390"/>
    <s v="HUERFANO"/>
    <x v="74"/>
    <s v="Small Rural"/>
    <s v="Outlying Town"/>
    <x v="5"/>
    <s v="Southeast Region"/>
    <x v="2"/>
    <s v="Not Found"/>
    <s v="Not Found"/>
    <x v="2"/>
    <x v="2"/>
    <s v="Not Found"/>
    <s v="Not Found"/>
    <s v="Not Found"/>
    <s v="Not Found"/>
    <s v="Not Found"/>
    <s v="Not Found"/>
    <m/>
    <m/>
    <m/>
    <m/>
    <s v="Not Found"/>
    <n v="0.14000000000000001"/>
    <n v="0.75"/>
    <n v="0.8"/>
    <n v="0.01"/>
    <n v="0.62"/>
    <n v="0.47"/>
    <n v="491"/>
    <n v="28000"/>
    <n v="470.3"/>
    <n v="5444055.4500000002"/>
    <n v="11575.707952370827"/>
    <n v="11575.71"/>
    <n v="9588.0400000000009"/>
    <n v="3.4000000000000002E-2"/>
    <s v="2022-2023"/>
    <s v="16-50"/>
    <s v="50 or less"/>
    <s v="50 or less"/>
    <s v="50 or less"/>
    <s v="50 or less"/>
    <s v="50 or less"/>
    <s v="50 or less"/>
    <s v="50 or less"/>
    <s v="50 or less"/>
    <s v="50 or less"/>
  </r>
  <r>
    <n v="1400"/>
    <s v="HUERFANO"/>
    <x v="75"/>
    <s v="Small Rural"/>
    <s v="Remote"/>
    <x v="4"/>
    <s v="Southeast Region"/>
    <x v="2"/>
    <s v="Not Found"/>
    <s v="Not Found"/>
    <x v="2"/>
    <x v="2"/>
    <s v="Not Found"/>
    <s v="Not Found"/>
    <s v="Not Found"/>
    <s v="Not Found"/>
    <s v="Not Found"/>
    <s v="Not Found"/>
    <m/>
    <m/>
    <m/>
    <m/>
    <s v="Not Found"/>
    <n v="0.09"/>
    <n v="0.48"/>
    <n v="0.47"/>
    <s v="*"/>
    <n v="0.13"/>
    <n v="0.46"/>
    <n v="238"/>
    <n v="28000"/>
    <n v="206"/>
    <n v="3355685.08"/>
    <n v="16289.733398058253"/>
    <n v="16289.73"/>
    <n v="9588.0400000000009"/>
    <n v="0"/>
    <s v="2022-2023"/>
    <s v="16-50"/>
    <s v="50 or less"/>
    <s v="50 or less"/>
    <s v="50 or less"/>
    <s v="50 or less"/>
    <s v="50 or less"/>
    <s v="50 or less"/>
    <s v="50 or less"/>
    <s v="50 or less"/>
    <s v="50 or less"/>
  </r>
  <r>
    <n v="1410"/>
    <s v="JACKSON"/>
    <x v="76"/>
    <s v="Small Rural"/>
    <s v="Remote"/>
    <x v="4"/>
    <s v="Northwest Region"/>
    <x v="2"/>
    <n v="69"/>
    <n v="277.8"/>
    <x v="3"/>
    <x v="3"/>
    <n v="1656"/>
    <n v="29"/>
    <n v="696"/>
    <n v="1092"/>
    <n v="840"/>
    <n v="4284"/>
    <n v="2628"/>
    <n v="1656"/>
    <n v="0.61344537815126055"/>
    <n v="0.38655462184873951"/>
    <n v="161"/>
    <n v="0.11"/>
    <n v="0.31"/>
    <n v="0.27"/>
    <n v="0.03"/>
    <n v="0.21"/>
    <n v="0.5"/>
    <n v="186"/>
    <n v="36000"/>
    <n v="153.30000000000001"/>
    <n v="2890901.54"/>
    <n v="18857.805218525766"/>
    <n v="18857.810000000001"/>
    <n v="9588.0400000000009"/>
    <n v="0"/>
    <s v="2022-2023"/>
    <s v="16-50"/>
    <s v="50 or less"/>
    <s v="50 or less"/>
    <s v="50 or less"/>
    <s v="50 or less"/>
    <s v="50 or less"/>
    <s v="50 or less"/>
    <s v="50 or less"/>
    <s v="50 or less"/>
    <s v="50 or less"/>
  </r>
  <r>
    <n v="1420"/>
    <s v="JEFFERSON"/>
    <x v="77"/>
    <s v="Non-Rural"/>
    <s v="Denver Metro"/>
    <x v="0"/>
    <s v="Metro Region"/>
    <x v="20"/>
    <n v="169.10000000000002"/>
    <n v="277.8"/>
    <x v="0"/>
    <x v="0"/>
    <n v="4058.4000000000005"/>
    <n v="22"/>
    <n v="528"/>
    <n v="753.68"/>
    <n v="1460"/>
    <n v="6800.0800000000008"/>
    <n v="2741.68"/>
    <n v="4058.400000000001"/>
    <n v="0.40318349195891806"/>
    <n v="0.59681650804108199"/>
    <n v="17.20645161290323"/>
    <n v="0.12"/>
    <n v="0.32"/>
    <n v="0.32"/>
    <n v="0.06"/>
    <n v="0.34"/>
    <n v="0.49"/>
    <n v="77078"/>
    <n v="57000"/>
    <n v="76822.7"/>
    <n v="784142616.3160001"/>
    <n v="10318.273022687306"/>
    <n v="10328.4"/>
    <n v="9588.0400000000009"/>
    <n v="0"/>
    <s v="2022-2023"/>
    <s v="6,154"/>
    <s v="2,930"/>
    <s v="3,224"/>
    <s v="50 or less"/>
    <s v="237"/>
    <s v="65"/>
    <s v="1,627"/>
    <s v="3,932"/>
    <s v="50 or less"/>
    <s v="245"/>
  </r>
  <r>
    <n v="1430"/>
    <s v="KIOWA"/>
    <x v="78"/>
    <s v="Small Rural"/>
    <s v="Remote"/>
    <x v="4"/>
    <s v="Southeast Region"/>
    <x v="2"/>
    <s v="Not Found"/>
    <s v="Not Found"/>
    <x v="2"/>
    <x v="2"/>
    <s v="Not Found"/>
    <s v="Not Found"/>
    <s v="Not Found"/>
    <s v="Not Found"/>
    <s v="Not Found"/>
    <s v="Not Found"/>
    <m/>
    <m/>
    <m/>
    <m/>
    <s v="Not Found"/>
    <n v="0.14000000000000001"/>
    <n v="0.41"/>
    <n v="0.46"/>
    <s v="*"/>
    <n v="0.17"/>
    <n v="0.49"/>
    <n v="211"/>
    <n v="34000"/>
    <n v="192"/>
    <n v="3232044.13"/>
    <n v="16833.563177083332"/>
    <n v="16833.560000000001"/>
    <n v="9588.0400000000009"/>
    <n v="0"/>
    <s v="2022-2023"/>
    <s v="15 or less"/>
    <s v="(-)"/>
    <s v="(-)"/>
    <s v="(-)"/>
    <s v="(-)"/>
    <s v="(-)"/>
    <s v="(-)"/>
    <s v="(-)"/>
    <s v="(-)"/>
    <s v="(-)"/>
  </r>
  <r>
    <n v="1440"/>
    <s v="KIOWA"/>
    <x v="79"/>
    <s v="Small Rural"/>
    <s v="Remote"/>
    <x v="4"/>
    <s v="Southeast Region"/>
    <x v="2"/>
    <s v="Not Found"/>
    <s v="Not Found"/>
    <x v="2"/>
    <x v="2"/>
    <s v="Not Found"/>
    <s v="Not Found"/>
    <s v="Not Found"/>
    <s v="Not Found"/>
    <s v="Not Found"/>
    <s v="Not Found"/>
    <m/>
    <m/>
    <m/>
    <m/>
    <s v="Not Found"/>
    <s v="*"/>
    <n v="0.08"/>
    <n v="0.09"/>
    <n v="0.03"/>
    <n v="0.08"/>
    <n v="0.49"/>
    <n v="419"/>
    <n v="34000"/>
    <n v="215.3"/>
    <n v="3198150.4"/>
    <n v="14854.391082210866"/>
    <n v="14851.63"/>
    <n v="9588.0400000000009"/>
    <n v="0"/>
    <s v="2022-2023"/>
    <s v="15 or less"/>
    <s v="(-)"/>
    <s v="(-)"/>
    <s v="(-)"/>
    <s v="(-)"/>
    <s v="(-)"/>
    <s v="(-)"/>
    <s v="(-)"/>
    <s v="(-)"/>
    <s v="(-)"/>
  </r>
  <r>
    <n v="1450"/>
    <s v="KIT CARSON"/>
    <x v="80"/>
    <s v="Small Rural"/>
    <s v="Remote"/>
    <x v="4"/>
    <s v="Northeast Region"/>
    <x v="2"/>
    <s v="Not Found"/>
    <s v="Not Found"/>
    <x v="2"/>
    <x v="2"/>
    <s v="Not Found"/>
    <s v="Not Found"/>
    <s v="Not Found"/>
    <s v="Not Found"/>
    <s v="Not Found"/>
    <s v="Not Found"/>
    <m/>
    <m/>
    <m/>
    <m/>
    <s v="Not Found"/>
    <n v="0.21"/>
    <n v="0.4"/>
    <n v="0.45"/>
    <s v="*"/>
    <n v="0.06"/>
    <n v="0.56000000000000005"/>
    <n v="172"/>
    <n v="34000"/>
    <n v="153.80000000000001"/>
    <n v="2770736.56"/>
    <n v="18015.192197659297"/>
    <n v="18015.189999999999"/>
    <n v="9588.0400000000009"/>
    <n v="0"/>
    <s v="2022-2023"/>
    <s v="15 or less"/>
    <s v="(-)"/>
    <s v="(-)"/>
    <s v="(-)"/>
    <s v="(-)"/>
    <s v="(-)"/>
    <s v="(-)"/>
    <s v="(-)"/>
    <s v="(-)"/>
    <s v="(-)"/>
  </r>
  <r>
    <n v="1460"/>
    <s v="KIT CARSON"/>
    <x v="81"/>
    <s v="Small Rural"/>
    <s v="Remote"/>
    <x v="4"/>
    <s v="Northeast Region"/>
    <x v="2"/>
    <s v="Not Found"/>
    <s v="Not Found"/>
    <x v="2"/>
    <x v="2"/>
    <s v="Not Found"/>
    <s v="Not Found"/>
    <s v="Not Found"/>
    <s v="Not Found"/>
    <s v="Not Found"/>
    <s v="Not Found"/>
    <m/>
    <m/>
    <m/>
    <m/>
    <s v="Not Found"/>
    <n v="0.1"/>
    <n v="0.53"/>
    <n v="0.56999999999999995"/>
    <s v="*"/>
    <n v="0.28000000000000003"/>
    <n v="0.52"/>
    <n v="129"/>
    <n v="34000"/>
    <n v="126.9"/>
    <n v="2317143.08"/>
    <n v="18259.598739164696"/>
    <n v="18259.599999999999"/>
    <n v="9588.0400000000009"/>
    <n v="0"/>
    <s v="2022-2023"/>
    <s v="15 or less"/>
    <s v="(-)"/>
    <s v="(-)"/>
    <s v="(-)"/>
    <s v="(-)"/>
    <s v="(-)"/>
    <s v="(-)"/>
    <s v="(-)"/>
    <s v="(-)"/>
    <s v="(-)"/>
  </r>
  <r>
    <n v="1480"/>
    <s v="KIT CARSON"/>
    <x v="82"/>
    <s v="Small Rural"/>
    <s v="Remote"/>
    <x v="4"/>
    <s v="Northeast Region"/>
    <x v="2"/>
    <s v="Not Found"/>
    <s v="Not Found"/>
    <x v="2"/>
    <x v="2"/>
    <s v="Not Found"/>
    <s v="Not Found"/>
    <s v="Not Found"/>
    <s v="Not Found"/>
    <s v="Not Found"/>
    <s v="Not Found"/>
    <m/>
    <m/>
    <m/>
    <m/>
    <s v="Not Found"/>
    <n v="0.16"/>
    <n v="0.47"/>
    <n v="0.48"/>
    <n v="0.15"/>
    <n v="0.25"/>
    <n v="0.44"/>
    <n v="222"/>
    <n v="34000"/>
    <n v="204.3"/>
    <n v="3365052.69"/>
    <n v="16471.134067547722"/>
    <n v="16471.13"/>
    <n v="9588.0400000000009"/>
    <n v="0"/>
    <s v="2022-2023"/>
    <s v="15 or less"/>
    <s v="(-)"/>
    <s v="(-)"/>
    <s v="(-)"/>
    <s v="(-)"/>
    <s v="(-)"/>
    <s v="(-)"/>
    <s v="(-)"/>
    <s v="(-)"/>
    <s v="(-)"/>
  </r>
  <r>
    <n v="1490"/>
    <s v="KIT CARSON"/>
    <x v="83"/>
    <s v="Small Rural"/>
    <s v="Remote"/>
    <x v="4"/>
    <s v="Northeast Region"/>
    <x v="2"/>
    <s v="Not Found"/>
    <s v="Not Found"/>
    <x v="2"/>
    <x v="2"/>
    <s v="Not Found"/>
    <s v="Not Found"/>
    <s v="Not Found"/>
    <s v="Not Found"/>
    <s v="Not Found"/>
    <s v="Not Found"/>
    <m/>
    <m/>
    <m/>
    <m/>
    <s v="Not Found"/>
    <n v="0.14000000000000001"/>
    <n v="0.62"/>
    <n v="0.66"/>
    <n v="0.26"/>
    <n v="0.47"/>
    <n v="0.51"/>
    <n v="108"/>
    <n v="34000"/>
    <n v="103.2"/>
    <n v="2117222.92"/>
    <n v="20515.725968992247"/>
    <n v="20515.73"/>
    <n v="9588.0400000000009"/>
    <n v="0"/>
    <s v="2022-2023"/>
    <s v="15 or less"/>
    <s v="(-)"/>
    <s v="(-)"/>
    <s v="(-)"/>
    <s v="(-)"/>
    <s v="(-)"/>
    <s v="(-)"/>
    <s v="(-)"/>
    <s v="(-)"/>
    <s v="(-)"/>
  </r>
  <r>
    <n v="1500"/>
    <s v="KIT CARSON"/>
    <x v="84"/>
    <s v="Small Rural"/>
    <s v="Outlying Town"/>
    <x v="5"/>
    <s v="Northeast Region"/>
    <x v="2"/>
    <s v="Not Found"/>
    <s v="Not Found"/>
    <x v="2"/>
    <x v="2"/>
    <s v="Not Found"/>
    <s v="Not Found"/>
    <s v="Not Found"/>
    <s v="Not Found"/>
    <s v="Not Found"/>
    <s v="Not Found"/>
    <m/>
    <m/>
    <m/>
    <m/>
    <s v="Not Found"/>
    <n v="0.1"/>
    <n v="0.6"/>
    <n v="0.61"/>
    <n v="0.19"/>
    <n v="0.49"/>
    <n v="0.48"/>
    <n v="762"/>
    <n v="34000"/>
    <n v="703.3"/>
    <n v="7791796.4900000002"/>
    <n v="11078.908701834211"/>
    <n v="11078.91"/>
    <n v="9588.0400000000009"/>
    <n v="0"/>
    <s v="2022-2023"/>
    <s v="58"/>
    <s v="50 or less"/>
    <s v="50 or less"/>
    <s v="50 or less"/>
    <s v="50 or less"/>
    <s v="50 or less"/>
    <s v="50 or less"/>
    <s v="50 or less"/>
    <s v="50 or less"/>
    <s v="50 or less"/>
  </r>
  <r>
    <n v="1510"/>
    <s v="LAKE"/>
    <x v="85"/>
    <s v="Small Rural"/>
    <s v="Outlying Town"/>
    <x v="5"/>
    <s v="Northwest Region"/>
    <x v="2"/>
    <n v="95"/>
    <n v="277.8"/>
    <x v="1"/>
    <x v="1"/>
    <n v="2280"/>
    <n v="29"/>
    <n v="696"/>
    <n v="1092"/>
    <n v="840"/>
    <n v="4908"/>
    <n v="0"/>
    <n v="4908"/>
    <n v="0"/>
    <n v="1"/>
    <n v="89.066666666666663"/>
    <n v="0.16"/>
    <n v="0.5"/>
    <n v="0.5"/>
    <n v="0.3"/>
    <n v="0.66"/>
    <n v="0.48"/>
    <n v="982"/>
    <n v="44000"/>
    <n v="928.6"/>
    <n v="10515866.15"/>
    <n v="11324.430486754254"/>
    <n v="11326.3"/>
    <n v="9588.0400000000009"/>
    <n v="0"/>
    <s v="2022-2023"/>
    <s v="78"/>
    <s v="50 or less"/>
    <s v="50 or less"/>
    <s v="50 or less"/>
    <s v="50 or less"/>
    <s v="50 or less"/>
    <s v="58"/>
    <s v="50 or less"/>
    <s v="50 or less"/>
    <s v="50 or less"/>
  </r>
  <r>
    <n v="1520"/>
    <s v="LA PLATA"/>
    <x v="86"/>
    <s v="Rural"/>
    <s v="Outlying City"/>
    <x v="3"/>
    <s v="Southwest Region"/>
    <x v="2"/>
    <n v="169.10000000000002"/>
    <n v="277.8"/>
    <x v="0"/>
    <x v="0"/>
    <n v="4058.4000000000005"/>
    <n v="29"/>
    <n v="696"/>
    <n v="1982.1"/>
    <n v="1460"/>
    <n v="8196.5"/>
    <n v="4138.1000000000004"/>
    <n v="4058.3999999999996"/>
    <n v="0.50486183126944428"/>
    <n v="0.49513816873055566"/>
    <n v="272.25"/>
    <n v="0.13"/>
    <n v="0.34"/>
    <n v="0.31"/>
    <n v="0.04"/>
    <n v="0.33"/>
    <n v="0.48"/>
    <n v="5595"/>
    <n v="45000"/>
    <n v="5720.6"/>
    <n v="53703808.159999996"/>
    <n v="10464.891965877703"/>
    <n v="10596.5"/>
    <n v="9588.0400000000009"/>
    <n v="2E-3"/>
    <s v="2022-2023"/>
    <s v="444"/>
    <s v="220"/>
    <s v="224"/>
    <s v="50 or less"/>
    <s v="50 or less"/>
    <s v="50 or less"/>
    <s v="84"/>
    <s v="310"/>
    <s v="50 or less"/>
    <s v="50 or less"/>
  </r>
  <r>
    <n v="1530"/>
    <s v="LA PLATA"/>
    <x v="87"/>
    <s v="Rural"/>
    <s v="Outlying Town"/>
    <x v="1"/>
    <s v="Southwest Region"/>
    <x v="3"/>
    <n v="169.10000000000002"/>
    <n v="277.8"/>
    <x v="0"/>
    <x v="0"/>
    <n v="4058.4000000000005"/>
    <n v="29"/>
    <n v="696"/>
    <n v="2182"/>
    <n v="1250"/>
    <n v="8186.4000000000005"/>
    <n v="4128"/>
    <n v="4058.4000000000005"/>
    <n v="0.5042509527997654"/>
    <n v="0.49574904720023455"/>
    <n v="12.05"/>
    <n v="0.12"/>
    <n v="0.37"/>
    <n v="0.34"/>
    <n v="0.03"/>
    <n v="0.27"/>
    <n v="0.47"/>
    <n v="1281"/>
    <n v="45000"/>
    <n v="1310.0999999999999"/>
    <n v="14537944.470000001"/>
    <n v="11096.820448820701"/>
    <n v="11109.35"/>
    <n v="9588.0400000000009"/>
    <n v="0"/>
    <s v="2022-2023"/>
    <s v="88"/>
    <s v="50 or less"/>
    <s v="50 or less"/>
    <s v="50 or less"/>
    <s v="50 or less"/>
    <s v="50 or less"/>
    <s v="50 or less"/>
    <s v="61"/>
    <s v="50 or less"/>
    <s v="50 or less"/>
  </r>
  <r>
    <n v="1540"/>
    <s v="LA PLATA"/>
    <x v="88"/>
    <s v="Small Rural"/>
    <s v="Remote"/>
    <x v="4"/>
    <s v="Southwest Region"/>
    <x v="2"/>
    <n v="169.10000000000002"/>
    <n v="277.8"/>
    <x v="0"/>
    <x v="0"/>
    <n v="4058.4000000000005"/>
    <n v="29"/>
    <n v="696"/>
    <n v="2182"/>
    <n v="1250"/>
    <n v="8186.4000000000005"/>
    <n v="4128"/>
    <n v="4058.4000000000005"/>
    <n v="0.5042509527997654"/>
    <n v="0.49574904720023455"/>
    <n v="13.25"/>
    <n v="0.17"/>
    <n v="0.73"/>
    <n v="0.69"/>
    <n v="0.04"/>
    <n v="0.73"/>
    <n v="0.48"/>
    <n v="641"/>
    <n v="45000"/>
    <n v="744.5"/>
    <n v="9038319.8100000005"/>
    <n v="12140.120631296173"/>
    <n v="12234.31"/>
    <n v="9588.0400000000009"/>
    <n v="0"/>
    <s v="2022-2023"/>
    <s v="16-50"/>
    <s v="50 or less"/>
    <s v="50 or less"/>
    <s v="50 or less"/>
    <s v="50 or less"/>
    <s v="50 or less"/>
    <s v="50 or less"/>
    <s v="50 or less"/>
    <s v="50 or less"/>
    <s v="50 or less"/>
  </r>
  <r>
    <n v="1550"/>
    <s v="LARIMER"/>
    <x v="89"/>
    <s v="Non-Rural"/>
    <s v="Urban-Suburban"/>
    <x v="6"/>
    <s v="North Central Region"/>
    <x v="21"/>
    <n v="77"/>
    <n v="277.8"/>
    <x v="0"/>
    <x v="0"/>
    <n v="1848"/>
    <n v="18"/>
    <n v="432"/>
    <n v="436"/>
    <n v="1460"/>
    <n v="4176"/>
    <n v="2328"/>
    <n v="1848"/>
    <n v="0.55747126436781613"/>
    <n v="0.44252873563218392"/>
    <n v="27.400000000000006"/>
    <n v="0.09"/>
    <n v="0.28999999999999998"/>
    <n v="0.28000000000000003"/>
    <n v="0.05"/>
    <n v="0.28999999999999998"/>
    <n v="0.49"/>
    <n v="30105"/>
    <n v="48000"/>
    <n v="32734.400000000001"/>
    <n v="293283712.32639998"/>
    <n v="10080.928693973312"/>
    <n v="10092.92"/>
    <n v="9588.0400000000009"/>
    <n v="7.0000000000000001E-3"/>
    <s v="2022-2023"/>
    <s v="2,306"/>
    <s v="1,163"/>
    <s v="1,143"/>
    <s v="50 or less"/>
    <s v="67"/>
    <s v="50 or less"/>
    <s v="437"/>
    <s v="1,671"/>
    <s v="50 or less"/>
    <s v="94"/>
  </r>
  <r>
    <n v="1560"/>
    <s v="LARIMER"/>
    <x v="90"/>
    <s v="Non-Rural"/>
    <s v="Urban-Suburban"/>
    <x v="6"/>
    <s v="North Central Region"/>
    <x v="22"/>
    <n v="77"/>
    <n v="277.8"/>
    <x v="0"/>
    <x v="0"/>
    <n v="1848"/>
    <n v="18"/>
    <n v="432"/>
    <n v="436"/>
    <n v="1460"/>
    <n v="4176"/>
    <n v="2328"/>
    <n v="1848"/>
    <n v="0.55747126436781613"/>
    <n v="0.44252873563218392"/>
    <n v="23.983333333333334"/>
    <n v="0.14000000000000001"/>
    <n v="0.34"/>
    <n v="0.34"/>
    <n v="0.04"/>
    <n v="0.3"/>
    <n v="0.49"/>
    <n v="15212"/>
    <n v="48000"/>
    <n v="14778.3"/>
    <n v="149130687.49000001"/>
    <n v="10091.193675185916"/>
    <n v="10092.94"/>
    <n v="9588.0400000000009"/>
    <n v="7.0000000000000001E-3"/>
    <s v="2022-2023"/>
    <s v="1,173"/>
    <s v="575"/>
    <s v="598"/>
    <s v="50 or less"/>
    <s v="50 or less"/>
    <s v="50 or less"/>
    <s v="280"/>
    <s v="814"/>
    <s v="50 or less"/>
    <s v="50 or less"/>
  </r>
  <r>
    <n v="1570"/>
    <s v="LARIMER"/>
    <x v="91"/>
    <s v="Rural"/>
    <s v="Outlying Town"/>
    <x v="1"/>
    <s v="North Central Region"/>
    <x v="23"/>
    <n v="169.10000000000002"/>
    <n v="277.8"/>
    <x v="0"/>
    <x v="0"/>
    <n v="4058.4000000000005"/>
    <n v="22"/>
    <n v="528"/>
    <n v="753.68"/>
    <n v="1460"/>
    <n v="6800.0800000000008"/>
    <n v="2741.68"/>
    <n v="4058.400000000001"/>
    <n v="0.40318349195891806"/>
    <n v="0.59681650804108199"/>
    <n v="94.75"/>
    <n v="0.09"/>
    <n v="0.31"/>
    <n v="0.31"/>
    <n v="0.15"/>
    <n v="0.36"/>
    <n v="0.5"/>
    <n v="1061"/>
    <n v="48000"/>
    <n v="1005.2"/>
    <n v="11619688.26"/>
    <n v="11558.974731396736"/>
    <n v="11574.79"/>
    <n v="9588.0400000000009"/>
    <n v="0"/>
    <s v="2022-2023"/>
    <s v="84"/>
    <s v="50 or less"/>
    <s v="50 or less"/>
    <s v="50 or less"/>
    <s v="50 or less"/>
    <s v="50 or less"/>
    <s v="50 or less"/>
    <s v="53"/>
    <s v="50 or less"/>
    <s v="50 or less"/>
  </r>
  <r>
    <n v="1580"/>
    <s v="LAS ANIMAS"/>
    <x v="92"/>
    <s v="Small Rural"/>
    <s v="Outlying City"/>
    <x v="7"/>
    <s v="Southeast Region"/>
    <x v="2"/>
    <s v="Not Found"/>
    <s v="Not Found"/>
    <x v="2"/>
    <x v="2"/>
    <s v="Not Found"/>
    <s v="Not Found"/>
    <s v="Not Found"/>
    <s v="Not Found"/>
    <s v="Not Found"/>
    <s v="Not Found"/>
    <m/>
    <m/>
    <m/>
    <m/>
    <s v="Not Found"/>
    <n v="0.11"/>
    <n v="0.76"/>
    <n v="0.72"/>
    <n v="0.02"/>
    <n v="0.73"/>
    <n v="0.5"/>
    <n v="796"/>
    <n v="31000"/>
    <n v="802.1"/>
    <n v="9592094.6400000006"/>
    <n v="11958.726642563272"/>
    <n v="11958.73"/>
    <n v="9588.0400000000009"/>
    <n v="0"/>
    <s v="2022-2023"/>
    <s v="16-50"/>
    <s v="50 or less"/>
    <s v="50 or less"/>
    <s v="50 or less"/>
    <s v="50 or less"/>
    <s v="50 or less"/>
    <s v="50 or less"/>
    <s v="50 or less"/>
    <s v="50 or less"/>
    <s v="50 or less"/>
  </r>
  <r>
    <n v="1590"/>
    <s v="LAS ANIMAS"/>
    <x v="93"/>
    <s v="Small Rural"/>
    <s v="Remote"/>
    <x v="4"/>
    <s v="Southeast Region"/>
    <x v="2"/>
    <s v="Not Found"/>
    <s v="Not Found"/>
    <x v="2"/>
    <x v="2"/>
    <s v="Not Found"/>
    <s v="Not Found"/>
    <s v="Not Found"/>
    <s v="Not Found"/>
    <s v="Not Found"/>
    <s v="Not Found"/>
    <m/>
    <m/>
    <m/>
    <m/>
    <s v="Not Found"/>
    <n v="0.15"/>
    <n v="0.45"/>
    <n v="0.47"/>
    <s v="*"/>
    <n v="0.63"/>
    <n v="0.5"/>
    <n v="259"/>
    <n v="31000"/>
    <n v="234.3"/>
    <n v="3700948.8"/>
    <n v="15795.769526248398"/>
    <n v="15795.77"/>
    <n v="9588.0400000000009"/>
    <n v="0"/>
    <s v="2022-2023"/>
    <s v="15 or less"/>
    <s v="(-)"/>
    <s v="(-)"/>
    <s v="(-)"/>
    <s v="(-)"/>
    <s v="(-)"/>
    <s v="(-)"/>
    <s v="(-)"/>
    <s v="(-)"/>
    <s v="(-)"/>
  </r>
  <r>
    <n v="1600"/>
    <s v="LAS ANIMAS"/>
    <x v="94"/>
    <s v="Small Rural"/>
    <s v="Remote"/>
    <x v="4"/>
    <s v="Southeast Region"/>
    <x v="2"/>
    <s v="Not Found"/>
    <s v="Not Found"/>
    <x v="2"/>
    <x v="2"/>
    <s v="Not Found"/>
    <s v="Not Found"/>
    <s v="Not Found"/>
    <s v="Not Found"/>
    <s v="Not Found"/>
    <s v="Not Found"/>
    <m/>
    <m/>
    <m/>
    <m/>
    <s v="Not Found"/>
    <n v="0.13"/>
    <n v="0.4"/>
    <n v="0.41"/>
    <n v="0.04"/>
    <n v="0.59"/>
    <n v="0.49"/>
    <n v="319"/>
    <n v="31000"/>
    <n v="319.39999999999998"/>
    <n v="4323182.2"/>
    <n v="13535.32310582342"/>
    <n v="13535.32"/>
    <n v="9588.0400000000009"/>
    <n v="0"/>
    <s v="2022-2023"/>
    <s v="16-50"/>
    <s v="50 or less"/>
    <s v="50 or less"/>
    <s v="50 or less"/>
    <s v="50 or less"/>
    <s v="50 or less"/>
    <s v="50 or less"/>
    <s v="50 or less"/>
    <s v="50 or less"/>
    <s v="50 or less"/>
  </r>
  <r>
    <n v="1620"/>
    <s v="LAS ANIMAS"/>
    <x v="95"/>
    <s v="Small Rural"/>
    <s v="Remote"/>
    <x v="4"/>
    <s v="Southeast Region"/>
    <x v="2"/>
    <s v="Not Found"/>
    <s v="Not Found"/>
    <x v="2"/>
    <x v="2"/>
    <s v="Not Found"/>
    <s v="Not Found"/>
    <s v="Not Found"/>
    <s v="Not Found"/>
    <s v="Not Found"/>
    <s v="Not Found"/>
    <m/>
    <m/>
    <m/>
    <m/>
    <s v="Not Found"/>
    <n v="0.16"/>
    <n v="0.74"/>
    <n v="0.8"/>
    <s v="*"/>
    <n v="0.42"/>
    <n v="0.5"/>
    <n v="119"/>
    <n v="31000"/>
    <n v="104.3"/>
    <n v="2104918.67"/>
    <n v="20181.387056567593"/>
    <n v="20181.39"/>
    <n v="9588.0400000000009"/>
    <n v="0"/>
    <s v="2022-2023"/>
    <s v="15 or less"/>
    <s v="(-)"/>
    <s v="(-)"/>
    <s v="(-)"/>
    <s v="(-)"/>
    <s v="(-)"/>
    <s v="(-)"/>
    <s v="(-)"/>
    <s v="(-)"/>
    <s v="(-)"/>
  </r>
  <r>
    <n v="1750"/>
    <s v="LAS ANIMAS"/>
    <x v="96"/>
    <s v="Small Rural"/>
    <s v="Remote"/>
    <x v="4"/>
    <s v="Southeast Region"/>
    <x v="2"/>
    <n v="169.10000000000002"/>
    <n v="277.8"/>
    <x v="0"/>
    <x v="0"/>
    <n v="4058.4000000000005"/>
    <n v="22"/>
    <n v="528"/>
    <n v="753.68"/>
    <n v="1460"/>
    <n v="6800.0800000000008"/>
    <n v="2741.68"/>
    <n v="4058.400000000001"/>
    <n v="0.40318349195891806"/>
    <n v="0.59681650804108199"/>
    <n v="238"/>
    <n v="7.0000000000000007E-2"/>
    <n v="0.35"/>
    <n v="0.31"/>
    <n v="0.02"/>
    <n v="0.25"/>
    <n v="0.55000000000000004"/>
    <n v="442"/>
    <n v="31000"/>
    <n v="406"/>
    <n v="4206282.2"/>
    <n v="10360.300985221675"/>
    <n v="13768.55"/>
    <n v="9588.0400000000009"/>
    <n v="0"/>
    <s v="2022-2023"/>
    <s v="16-50"/>
    <s v="50 or less"/>
    <s v="50 or less"/>
    <s v="50 or less"/>
    <s v="50 or less"/>
    <s v="50 or less"/>
    <s v="50 or less"/>
    <s v="50 or less"/>
    <s v="50 or less"/>
    <s v="50 or less"/>
  </r>
  <r>
    <n v="1760"/>
    <s v="LAS ANIMAS"/>
    <x v="97"/>
    <s v="Small Rural"/>
    <s v="Remote"/>
    <x v="4"/>
    <s v="Southeast Region"/>
    <x v="2"/>
    <n v="169.10000000000002"/>
    <n v="277.8"/>
    <x v="0"/>
    <x v="1"/>
    <n v="4058.4000000000005"/>
    <n v="52.85"/>
    <n v="1268.4000000000001"/>
    <n v="1145.18"/>
    <n v="1460"/>
    <n v="7931.9800000000014"/>
    <n v="2413.58"/>
    <n v="5518.4000000000015"/>
    <n v="0.30428468049591645"/>
    <n v="0.6957153195040835"/>
    <n v="97.5"/>
    <s v="*"/>
    <n v="0.24"/>
    <s v="*"/>
    <s v="*"/>
    <n v="0.21"/>
    <n v="0.55000000000000004"/>
    <n v="33"/>
    <n v="31000"/>
    <n v="50"/>
    <n v="981132.01"/>
    <n v="19622.640200000002"/>
    <n v="19622.64"/>
    <n v="9588.0400000000009"/>
    <n v="0"/>
    <s v="2022-2023"/>
    <s v="15 or less"/>
    <s v="(-)"/>
    <s v="(-)"/>
    <s v="(-)"/>
    <s v="(-)"/>
    <s v="(-)"/>
    <s v="(-)"/>
    <s v="(-)"/>
    <s v="(-)"/>
    <s v="(-)"/>
  </r>
  <r>
    <n v="1780"/>
    <s v="LINCOLN"/>
    <x v="98"/>
    <s v="Small Rural"/>
    <s v="Remote"/>
    <x v="4"/>
    <s v="Northeast Region"/>
    <x v="2"/>
    <s v="Not Found"/>
    <s v="Not Found"/>
    <x v="2"/>
    <x v="2"/>
    <s v="Not Found"/>
    <s v="Not Found"/>
    <s v="Not Found"/>
    <s v="Not Found"/>
    <s v="Not Found"/>
    <s v="Not Found"/>
    <m/>
    <m/>
    <m/>
    <m/>
    <s v="Not Found"/>
    <n v="0.16"/>
    <n v="0.35"/>
    <n v="0.38"/>
    <s v="*"/>
    <n v="0.09"/>
    <n v="0.49"/>
    <n v="224"/>
    <n v="34000"/>
    <n v="205"/>
    <n v="3439071.71"/>
    <n v="16775.959560975611"/>
    <n v="16775.96"/>
    <n v="9588.0400000000009"/>
    <n v="0"/>
    <s v="2022-2023"/>
    <s v="15 or less"/>
    <s v="(-)"/>
    <s v="(-)"/>
    <s v="(-)"/>
    <s v="(-)"/>
    <s v="(-)"/>
    <s v="(-)"/>
    <s v="(-)"/>
    <s v="(-)"/>
    <s v="(-)"/>
  </r>
  <r>
    <n v="1790"/>
    <s v="LINCOLN"/>
    <x v="99"/>
    <s v="Small Rural"/>
    <s v="Outlying Town"/>
    <x v="5"/>
    <s v="Northeast Region"/>
    <x v="2"/>
    <s v="Not Found"/>
    <s v="Not Found"/>
    <x v="2"/>
    <x v="2"/>
    <s v="Not Found"/>
    <s v="Not Found"/>
    <s v="Not Found"/>
    <s v="Not Found"/>
    <s v="Not Found"/>
    <s v="Not Found"/>
    <m/>
    <m/>
    <m/>
    <m/>
    <s v="Not Found"/>
    <n v="0.18"/>
    <n v="0.49"/>
    <n v="0.43"/>
    <n v="0.08"/>
    <n v="0.25"/>
    <n v="0.45"/>
    <n v="457"/>
    <n v="34000"/>
    <n v="470.5"/>
    <n v="5539829.2800000003"/>
    <n v="11774.344909670564"/>
    <n v="11774.34"/>
    <n v="9588.0400000000009"/>
    <n v="0"/>
    <s v="2022-2023"/>
    <s v="16-50"/>
    <s v="50 or less"/>
    <s v="50 or less"/>
    <s v="50 or less"/>
    <s v="50 or less"/>
    <s v="50 or less"/>
    <s v="50 or less"/>
    <s v="50 or less"/>
    <s v="50 or less"/>
    <s v="50 or less"/>
  </r>
  <r>
    <n v="1810"/>
    <s v="LINCOLN"/>
    <x v="100"/>
    <s v="Small Rural"/>
    <s v="Remote"/>
    <x v="4"/>
    <s v="Northeast Region"/>
    <x v="2"/>
    <s v="Not Found"/>
    <s v="Not Found"/>
    <x v="2"/>
    <x v="2"/>
    <s v="Not Found"/>
    <s v="Not Found"/>
    <s v="Not Found"/>
    <s v="Not Found"/>
    <s v="Not Found"/>
    <s v="Not Found"/>
    <m/>
    <m/>
    <m/>
    <m/>
    <s v="Not Found"/>
    <s v="*"/>
    <n v="0.53"/>
    <n v="0.55000000000000004"/>
    <s v="*"/>
    <n v="0"/>
    <n v="0.5"/>
    <n v="40"/>
    <n v="34000"/>
    <n v="50"/>
    <n v="1065555.32"/>
    <n v="21311.106400000001"/>
    <n v="21311.11"/>
    <n v="9588.0400000000009"/>
    <n v="0"/>
    <s v="2022-2023"/>
    <s v="15 or less"/>
    <s v="(-)"/>
    <s v="(-)"/>
    <s v="(-)"/>
    <s v="(-)"/>
    <s v="(-)"/>
    <s v="(-)"/>
    <s v="(-)"/>
    <s v="(-)"/>
    <s v="(-)"/>
  </r>
  <r>
    <n v="1828"/>
    <s v="LOGAN"/>
    <x v="101"/>
    <s v="Rural"/>
    <s v="Outlying City"/>
    <x v="3"/>
    <s v="Northeast Region"/>
    <x v="2"/>
    <s v="Not Found"/>
    <s v="Not Found"/>
    <x v="2"/>
    <x v="2"/>
    <s v="Not Found"/>
    <s v="Not Found"/>
    <s v="Not Found"/>
    <s v="Not Found"/>
    <s v="Not Found"/>
    <s v="Not Found"/>
    <m/>
    <m/>
    <m/>
    <m/>
    <s v="Not Found"/>
    <n v="0.17"/>
    <n v="0.53"/>
    <n v="0.52"/>
    <n v="0.04"/>
    <n v="0.34"/>
    <n v="0.48"/>
    <n v="1972"/>
    <n v="37000"/>
    <n v="1909.1"/>
    <n v="19985172.489999998"/>
    <n v="10468.373835838876"/>
    <n v="10468.370000000001"/>
    <n v="9588.0400000000009"/>
    <n v="8.9999999999999993E-3"/>
    <s v="2022-2023"/>
    <s v="119"/>
    <s v="67"/>
    <s v="52"/>
    <s v="50 or less"/>
    <s v="50 or less"/>
    <s v="50 or less"/>
    <s v="50 or less"/>
    <s v="78"/>
    <s v="50 or less"/>
    <s v="50 or less"/>
  </r>
  <r>
    <n v="1850"/>
    <s v="LOGAN"/>
    <x v="102"/>
    <s v="Small Rural"/>
    <s v="Remote"/>
    <x v="4"/>
    <s v="Northeast Region"/>
    <x v="2"/>
    <s v="Not Found"/>
    <s v="Not Found"/>
    <x v="2"/>
    <x v="2"/>
    <s v="Not Found"/>
    <s v="Not Found"/>
    <s v="Not Found"/>
    <s v="Not Found"/>
    <s v="Not Found"/>
    <s v="Not Found"/>
    <m/>
    <m/>
    <m/>
    <m/>
    <s v="Not Found"/>
    <n v="0.17"/>
    <n v="0.28999999999999998"/>
    <n v="0.28999999999999998"/>
    <s v="*"/>
    <n v="0.11"/>
    <n v="0.42"/>
    <n v="221"/>
    <n v="37000"/>
    <n v="202.3"/>
    <n v="3333815.34"/>
    <n v="16479.561739990113"/>
    <n v="16479.560000000001"/>
    <n v="9588.0400000000009"/>
    <n v="0"/>
    <s v="2022-2023"/>
    <s v="16-50"/>
    <s v="50 or less"/>
    <s v="50 or less"/>
    <s v="50 or less"/>
    <s v="50 or less"/>
    <s v="50 or less"/>
    <s v="50 or less"/>
    <s v="50 or less"/>
    <s v="50 or less"/>
    <s v="50 or less"/>
  </r>
  <r>
    <n v="1860"/>
    <s v="LOGAN"/>
    <x v="103"/>
    <s v="Small Rural"/>
    <s v="Remote"/>
    <x v="4"/>
    <s v="Northeast Region"/>
    <x v="2"/>
    <s v="Not Found"/>
    <s v="Not Found"/>
    <x v="2"/>
    <x v="2"/>
    <s v="Not Found"/>
    <s v="Not Found"/>
    <s v="Not Found"/>
    <s v="Not Found"/>
    <s v="Not Found"/>
    <s v="Not Found"/>
    <m/>
    <m/>
    <m/>
    <m/>
    <s v="Not Found"/>
    <n v="0.14000000000000001"/>
    <n v="0.26"/>
    <n v="0.23"/>
    <n v="0.03"/>
    <n v="0.15"/>
    <n v="0.44"/>
    <n v="314"/>
    <n v="37000"/>
    <n v="322.5"/>
    <n v="4406718.82"/>
    <n v="13664.244403100776"/>
    <n v="13664.24"/>
    <n v="9588.0400000000009"/>
    <n v="0"/>
    <s v="2022-2023"/>
    <s v="16-50"/>
    <s v="50 or less"/>
    <s v="50 or less"/>
    <s v="50 or less"/>
    <s v="50 or less"/>
    <s v="50 or less"/>
    <s v="50 or less"/>
    <s v="50 or less"/>
    <s v="50 or less"/>
    <s v="50 or less"/>
  </r>
  <r>
    <n v="1870"/>
    <s v="LOGAN"/>
    <x v="104"/>
    <s v="Small Rural"/>
    <s v="Remote"/>
    <x v="4"/>
    <s v="Northeast Region"/>
    <x v="2"/>
    <s v="Not Found"/>
    <s v="Not Found"/>
    <x v="2"/>
    <x v="2"/>
    <s v="Not Found"/>
    <s v="Not Found"/>
    <s v="Not Found"/>
    <s v="Not Found"/>
    <s v="Not Found"/>
    <s v="Not Found"/>
    <m/>
    <m/>
    <m/>
    <m/>
    <s v="Not Found"/>
    <n v="0.16"/>
    <n v="0.26"/>
    <n v="0.28999999999999998"/>
    <s v="*"/>
    <n v="0.08"/>
    <n v="0.46"/>
    <n v="178"/>
    <n v="37000"/>
    <n v="182"/>
    <n v="3136416.17"/>
    <n v="17233.055879120879"/>
    <n v="17233.060000000001"/>
    <n v="9588.0400000000009"/>
    <n v="0"/>
    <s v="2022-2023"/>
    <s v="15 or less"/>
    <s v="(-)"/>
    <s v="(-)"/>
    <s v="(-)"/>
    <s v="(-)"/>
    <s v="(-)"/>
    <s v="(-)"/>
    <s v="(-)"/>
    <s v="(-)"/>
    <s v="(-)"/>
  </r>
  <r>
    <n v="1980"/>
    <s v="MESA"/>
    <x v="105"/>
    <s v="Small Rural"/>
    <s v="Remote"/>
    <x v="4"/>
    <s v="West Central Region"/>
    <x v="2"/>
    <n v="79"/>
    <n v="277.8"/>
    <x v="3"/>
    <x v="1"/>
    <n v="1896"/>
    <n v="29"/>
    <n v="696"/>
    <n v="1092"/>
    <n v="840"/>
    <n v="4524"/>
    <n v="1788"/>
    <n v="2736"/>
    <n v="0.39522546419098142"/>
    <n v="0.60477453580901852"/>
    <n v="56.1"/>
    <n v="0.15"/>
    <n v="0.46"/>
    <s v="*"/>
    <n v="0.02"/>
    <n v="0.25"/>
    <n v="0.52"/>
    <n v="170"/>
    <n v="39000"/>
    <n v="157"/>
    <n v="2984407.69"/>
    <n v="19008.966178343948"/>
    <n v="19008.97"/>
    <n v="9588.0400000000009"/>
    <n v="0"/>
    <s v="2022-2023"/>
    <s v="15 or less"/>
    <s v="(-)"/>
    <s v="(-)"/>
    <s v="(-)"/>
    <s v="(-)"/>
    <s v="(-)"/>
    <s v="(-)"/>
    <s v="(-)"/>
    <s v="(-)"/>
    <s v="(-)"/>
  </r>
  <r>
    <n v="1990"/>
    <s v="MESA"/>
    <x v="106"/>
    <s v="Small Rural"/>
    <s v="Remote"/>
    <x v="4"/>
    <s v="West Central Region"/>
    <x v="2"/>
    <s v="Not Found"/>
    <s v="Not Found"/>
    <x v="2"/>
    <x v="2"/>
    <s v="Not Found"/>
    <s v="Not Found"/>
    <s v="Not Found"/>
    <s v="Not Found"/>
    <s v="Not Found"/>
    <s v="Not Found"/>
    <m/>
    <m/>
    <m/>
    <m/>
    <s v="Not Found"/>
    <n v="0.15"/>
    <n v="0.25"/>
    <n v="0.27"/>
    <n v="0.02"/>
    <n v="0.15"/>
    <n v="0.45"/>
    <n v="314"/>
    <n v="39000"/>
    <n v="316.8"/>
    <n v="4352093.1900000004"/>
    <n v="13737.667897727273"/>
    <n v="13737.67"/>
    <n v="9588.0400000000009"/>
    <n v="3.5999999999999997E-2"/>
    <s v="2022-2023"/>
    <s v="16-50"/>
    <s v="50 or less"/>
    <s v="50 or less"/>
    <s v="50 or less"/>
    <s v="50 or less"/>
    <s v="50 or less"/>
    <s v="50 or less"/>
    <s v="50 or less"/>
    <s v="50 or less"/>
    <s v="50 or less"/>
  </r>
  <r>
    <n v="2000"/>
    <s v="MESA"/>
    <x v="107"/>
    <s v="Non-Rural"/>
    <s v="Urban-Suburban"/>
    <x v="6"/>
    <s v="West Central Region"/>
    <x v="24"/>
    <n v="169.10000000000002"/>
    <n v="277.8"/>
    <x v="0"/>
    <x v="0"/>
    <n v="4058.4000000000005"/>
    <n v="29"/>
    <n v="696"/>
    <n v="960"/>
    <n v="1800"/>
    <n v="7514.4000000000005"/>
    <n v="3456"/>
    <n v="4058.4000000000005"/>
    <n v="0.45991695943787925"/>
    <n v="0.54008304056212075"/>
    <n v="11.294736842105261"/>
    <n v="0.14000000000000001"/>
    <n v="0.46"/>
    <n v="0.44"/>
    <n v="0.04"/>
    <n v="0.3"/>
    <n v="0.49"/>
    <n v="20851"/>
    <n v="39000"/>
    <n v="21475.9"/>
    <n v="204464063.31580001"/>
    <n v="10092.078125713007"/>
    <n v="10092.93"/>
    <n v="9588.0400000000009"/>
    <n v="1.6E-2"/>
    <s v="2022-2023"/>
    <s v="1,635"/>
    <s v="789"/>
    <s v="846"/>
    <s v="50 or less"/>
    <s v="50 or less"/>
    <s v="50 or less"/>
    <s v="423"/>
    <s v="1,105"/>
    <s v="50 or less"/>
    <s v="76"/>
  </r>
  <r>
    <n v="2010"/>
    <s v="MINERAL"/>
    <x v="108"/>
    <s v="Small Rural"/>
    <s v="Remote"/>
    <x v="4"/>
    <s v="Southwest Region"/>
    <x v="2"/>
    <s v="Not Found"/>
    <s v="Not Found"/>
    <x v="2"/>
    <x v="2"/>
    <s v="Not Found"/>
    <s v="Not Found"/>
    <s v="Not Found"/>
    <s v="Not Found"/>
    <s v="Not Found"/>
    <s v="Not Found"/>
    <m/>
    <m/>
    <m/>
    <m/>
    <s v="Not Found"/>
    <n v="0.15"/>
    <n v="0.41"/>
    <n v="0.42"/>
    <s v="*"/>
    <n v="0.15"/>
    <n v="0.45"/>
    <n v="86"/>
    <n v="36000"/>
    <n v="95"/>
    <n v="2016983.34"/>
    <n v="21231.403578947371"/>
    <n v="21231.4"/>
    <n v="9588.0400000000009"/>
    <n v="0"/>
    <s v="2022-2023"/>
    <s v="15 or less"/>
    <s v="(-)"/>
    <s v="(-)"/>
    <s v="(-)"/>
    <s v="(-)"/>
    <s v="(-)"/>
    <s v="(-)"/>
    <s v="(-)"/>
    <s v="(-)"/>
    <s v="(-)"/>
  </r>
  <r>
    <n v="2020"/>
    <s v="MOFFAT"/>
    <x v="109"/>
    <s v="Rural"/>
    <s v="Outlying City"/>
    <x v="3"/>
    <s v="Northwest Region"/>
    <x v="2"/>
    <s v="Not Found"/>
    <s v="Not Found"/>
    <x v="2"/>
    <x v="2"/>
    <s v="Not Found"/>
    <s v="Not Found"/>
    <s v="Not Found"/>
    <s v="Not Found"/>
    <s v="Not Found"/>
    <s v="Not Found"/>
    <m/>
    <m/>
    <m/>
    <m/>
    <s v="Not Found"/>
    <n v="0.16"/>
    <n v="0.42"/>
    <n v="0.44"/>
    <n v="0.09"/>
    <n v="0.31"/>
    <n v="0.46"/>
    <n v="2121"/>
    <n v="40000"/>
    <n v="1906.6"/>
    <n v="19637476.870000001"/>
    <n v="10299.736111402497"/>
    <n v="10299.74"/>
    <n v="9588.0400000000009"/>
    <n v="0"/>
    <s v="2022-2023"/>
    <s v="117"/>
    <s v="51"/>
    <s v="66"/>
    <s v="50 or less"/>
    <s v="50 or less"/>
    <s v="50 or less"/>
    <s v="50 or less"/>
    <s v="79"/>
    <s v="50 or less"/>
    <s v="50 or less"/>
  </r>
  <r>
    <n v="2035"/>
    <s v="MONTEZUMA"/>
    <x v="110"/>
    <s v="Rural"/>
    <s v="Outlying City"/>
    <x v="3"/>
    <s v="Southwest Region"/>
    <x v="3"/>
    <n v="169.10000000000002"/>
    <n v="277.8"/>
    <x v="0"/>
    <x v="0"/>
    <n v="4058.4000000000005"/>
    <n v="29"/>
    <n v="696"/>
    <n v="960"/>
    <n v="1800"/>
    <n v="7514.4000000000005"/>
    <n v="3456"/>
    <n v="4058.4000000000005"/>
    <n v="0.45991695943787925"/>
    <n v="0.54008304056212075"/>
    <n v="228"/>
    <n v="0.16"/>
    <n v="0.66"/>
    <n v="0.63"/>
    <n v="0.03"/>
    <n v="0.53"/>
    <n v="0.48"/>
    <n v="2461"/>
    <n v="33000"/>
    <n v="2539.1"/>
    <n v="25511393.050000001"/>
    <n v="10269.908845653972"/>
    <n v="10271.5"/>
    <n v="9588.0400000000009"/>
    <n v="0"/>
    <s v="2022-2023"/>
    <s v="158"/>
    <s v="79"/>
    <s v="79"/>
    <s v="50 or less"/>
    <s v="50 or less"/>
    <s v="50 or less"/>
    <s v="50 or less"/>
    <s v="78"/>
    <s v="50 or less"/>
    <s v="50 or less"/>
  </r>
  <r>
    <n v="2055"/>
    <s v="MONTEZUMA"/>
    <x v="111"/>
    <s v="Small Rural"/>
    <s v="Remote"/>
    <x v="4"/>
    <s v="Southwest Region"/>
    <x v="2"/>
    <n v="169.10000000000002"/>
    <n v="277.8"/>
    <x v="0"/>
    <x v="0"/>
    <n v="4058.4000000000005"/>
    <n v="29"/>
    <n v="696"/>
    <n v="1982.1"/>
    <n v="1460"/>
    <n v="8196.5"/>
    <n v="4138.1000000000004"/>
    <n v="4058.3999999999996"/>
    <n v="0.50486183126944428"/>
    <n v="0.49513816873055566"/>
    <n v="317"/>
    <n v="0.13"/>
    <n v="0.38"/>
    <n v="0.43"/>
    <n v="0.01"/>
    <n v="0.22"/>
    <n v="0.5"/>
    <n v="683"/>
    <n v="33000"/>
    <n v="640"/>
    <n v="7335996.21"/>
    <n v="11462.494078125001"/>
    <n v="11465.43"/>
    <n v="9588.0400000000009"/>
    <n v="0"/>
    <s v="2022-2023"/>
    <s v="16-50"/>
    <s v="50 or less"/>
    <s v="50 or less"/>
    <s v="50 or less"/>
    <s v="50 or less"/>
    <s v="50 or less"/>
    <s v="50 or less"/>
    <s v="50 or less"/>
    <s v="50 or less"/>
    <s v="50 or less"/>
  </r>
  <r>
    <n v="2070"/>
    <s v="MONTEZUMA"/>
    <x v="112"/>
    <s v="Small Rural"/>
    <s v="Remote"/>
    <x v="4"/>
    <s v="Southwest Region"/>
    <x v="2"/>
    <n v="169.10000000000002"/>
    <n v="277.8"/>
    <x v="0"/>
    <x v="0"/>
    <n v="4058.4000000000005"/>
    <n v="29"/>
    <n v="696"/>
    <n v="2182"/>
    <n v="1250"/>
    <n v="8186.4000000000005"/>
    <n v="4128"/>
    <n v="4058.4000000000005"/>
    <n v="0.5042509527997654"/>
    <n v="0.49574904720023455"/>
    <n v="30.1"/>
    <n v="0.13"/>
    <n v="0.5"/>
    <n v="0.5"/>
    <n v="7.0000000000000007E-2"/>
    <n v="0.24"/>
    <n v="0.46"/>
    <n v="509"/>
    <n v="33000"/>
    <n v="485.5"/>
    <n v="5732204.0599999996"/>
    <n v="11806.805478887743"/>
    <n v="11806.81"/>
    <n v="9588.0400000000009"/>
    <n v="0"/>
    <s v="2022-2023"/>
    <s v="16-50"/>
    <s v="50 or less"/>
    <s v="50 or less"/>
    <s v="50 or less"/>
    <s v="50 or less"/>
    <s v="50 or less"/>
    <s v="50 or less"/>
    <s v="50 or less"/>
    <s v="50 or less"/>
    <s v="50 or less"/>
  </r>
  <r>
    <n v="2180"/>
    <s v="MONTROSE"/>
    <x v="113"/>
    <s v="Rural"/>
    <s v="Outlying City"/>
    <x v="3"/>
    <s v="West Central Region"/>
    <x v="2"/>
    <n v="169.10000000000002"/>
    <n v="277.8"/>
    <x v="0"/>
    <x v="0"/>
    <n v="4058.4000000000005"/>
    <n v="29"/>
    <n v="696"/>
    <n v="960"/>
    <n v="1800"/>
    <n v="7514.4000000000005"/>
    <n v="3456"/>
    <n v="4058.4000000000005"/>
    <n v="0.45991695943787925"/>
    <n v="0.54008304056212075"/>
    <n v="64.842857142857142"/>
    <n v="0.16"/>
    <n v="0.51"/>
    <n v="0.52"/>
    <n v="0.11"/>
    <n v="0.43"/>
    <n v="0.49"/>
    <n v="6035"/>
    <n v="36000"/>
    <n v="5728.7"/>
    <n v="60911588.880000003"/>
    <n v="10632.707050465202"/>
    <n v="10632.74"/>
    <n v="9588.0400000000009"/>
    <n v="3.2000000000000001E-2"/>
    <s v="2022-2023"/>
    <s v="458"/>
    <s v="238"/>
    <s v="220"/>
    <s v="50 or less"/>
    <s v="50 or less"/>
    <s v="50 or less"/>
    <s v="187"/>
    <s v="250"/>
    <s v="50 or less"/>
    <s v="50 or less"/>
  </r>
  <r>
    <n v="2190"/>
    <s v="MONTROSE"/>
    <x v="114"/>
    <s v="Small Rural"/>
    <s v="Remote"/>
    <x v="4"/>
    <s v="West Central Region"/>
    <x v="2"/>
    <n v="79"/>
    <n v="277.8"/>
    <x v="1"/>
    <x v="1"/>
    <n v="1896"/>
    <n v="29"/>
    <n v="696"/>
    <n v="1092"/>
    <n v="840"/>
    <n v="4524"/>
    <n v="0"/>
    <n v="4524"/>
    <n v="0"/>
    <n v="1"/>
    <n v="172"/>
    <n v="0.17"/>
    <n v="0.51"/>
    <n v="0.56999999999999995"/>
    <s v="*"/>
    <n v="0.12"/>
    <n v="0.53"/>
    <n v="260"/>
    <n v="36000"/>
    <n v="234.8"/>
    <n v="3963213.02"/>
    <n v="16879.101448040885"/>
    <n v="16880.54"/>
    <n v="9588.0400000000009"/>
    <n v="0"/>
    <s v="2022-2023"/>
    <s v="16-50"/>
    <s v="50 or less"/>
    <s v="50 or less"/>
    <s v="50 or less"/>
    <s v="50 or less"/>
    <s v="50 or less"/>
    <s v="50 or less"/>
    <s v="50 or less"/>
    <s v="50 or less"/>
    <s v="50 or less"/>
  </r>
  <r>
    <n v="2395"/>
    <s v="MORGAN"/>
    <x v="115"/>
    <s v="Rural"/>
    <s v="Outlying Town"/>
    <x v="1"/>
    <s v="North Central Region"/>
    <x v="2"/>
    <s v="Not Found"/>
    <s v="Not Found"/>
    <x v="2"/>
    <x v="2"/>
    <s v="Not Found"/>
    <s v="Not Found"/>
    <s v="Not Found"/>
    <s v="Not Found"/>
    <s v="Not Found"/>
    <s v="Not Found"/>
    <m/>
    <m/>
    <m/>
    <m/>
    <s v="Not Found"/>
    <n v="0.13"/>
    <n v="0.57999999999999996"/>
    <n v="0.57999999999999996"/>
    <n v="0.13"/>
    <n v="0.52"/>
    <n v="0.49"/>
    <n v="1366"/>
    <n v="38000"/>
    <n v="1303.0999999999999"/>
    <n v="14579763.380000001"/>
    <n v="11188.522277645616"/>
    <n v="11188.52"/>
    <n v="9588.0400000000009"/>
    <n v="0"/>
    <s v="2022-2023"/>
    <s v="80"/>
    <s v="50 or less"/>
    <s v="50 or less"/>
    <s v="50 or less"/>
    <s v="50 or less"/>
    <s v="50 or less"/>
    <s v="50 or less"/>
    <s v="50 or less"/>
    <s v="50 or less"/>
    <s v="50 or less"/>
  </r>
  <r>
    <n v="2405"/>
    <s v="MORGAN"/>
    <x v="116"/>
    <s v="Rural"/>
    <s v="Outlying City"/>
    <x v="3"/>
    <s v="North Central Region"/>
    <x v="2"/>
    <s v="Not Found"/>
    <s v="Not Found"/>
    <x v="2"/>
    <x v="2"/>
    <s v="Not Found"/>
    <s v="Not Found"/>
    <s v="Not Found"/>
    <s v="Not Found"/>
    <s v="Not Found"/>
    <s v="Not Found"/>
    <m/>
    <m/>
    <m/>
    <m/>
    <s v="Not Found"/>
    <n v="0.13"/>
    <n v="0.61"/>
    <n v="0.61"/>
    <n v="0.23"/>
    <n v="0.73"/>
    <n v="0.49"/>
    <n v="3423"/>
    <n v="38000"/>
    <n v="3231"/>
    <n v="34633061.68"/>
    <n v="10718.991544413495"/>
    <n v="10719.34"/>
    <n v="9588.0400000000009"/>
    <n v="1.4E-2"/>
    <s v="2022-2023"/>
    <s v="245"/>
    <s v="110"/>
    <s v="135"/>
    <s v="50 or less"/>
    <s v="50 or less"/>
    <s v="50 or less"/>
    <s v="158"/>
    <s v="68"/>
    <s v="50 or less"/>
    <s v="50 or less"/>
  </r>
  <r>
    <n v="2505"/>
    <s v="MORGAN"/>
    <x v="117"/>
    <s v="Small Rural"/>
    <s v="Remote"/>
    <x v="4"/>
    <s v="North Central Region"/>
    <x v="2"/>
    <s v="Not Found"/>
    <s v="Not Found"/>
    <x v="2"/>
    <x v="2"/>
    <s v="Not Found"/>
    <s v="Not Found"/>
    <s v="Not Found"/>
    <s v="Not Found"/>
    <s v="Not Found"/>
    <s v="Not Found"/>
    <m/>
    <m/>
    <m/>
    <m/>
    <s v="Not Found"/>
    <n v="0.17"/>
    <n v="0.39"/>
    <n v="0.42"/>
    <s v="*"/>
    <n v="0.12"/>
    <n v="0.51"/>
    <n v="235"/>
    <n v="38000"/>
    <n v="201"/>
    <n v="3509059.61"/>
    <n v="17458.008009950248"/>
    <n v="17458.009999999998"/>
    <n v="9588.0400000000009"/>
    <n v="0"/>
    <s v="2022-2023"/>
    <s v="15 or less"/>
    <s v="(-)"/>
    <s v="(-)"/>
    <s v="(-)"/>
    <s v="(-)"/>
    <s v="(-)"/>
    <s v="(-)"/>
    <s v="(-)"/>
    <s v="(-)"/>
    <s v="(-)"/>
  </r>
  <r>
    <n v="2515"/>
    <s v="MORGAN"/>
    <x v="118"/>
    <s v="Small Rural"/>
    <s v="Remote"/>
    <x v="4"/>
    <s v="North Central Region"/>
    <x v="2"/>
    <s v="Not Found"/>
    <s v="Not Found"/>
    <x v="2"/>
    <x v="2"/>
    <s v="Not Found"/>
    <s v="Not Found"/>
    <s v="Not Found"/>
    <s v="Not Found"/>
    <s v="Not Found"/>
    <s v="Not Found"/>
    <m/>
    <m/>
    <m/>
    <m/>
    <s v="Not Found"/>
    <n v="0.13"/>
    <n v="0.35"/>
    <n v="0.37"/>
    <n v="0.11"/>
    <n v="0.35"/>
    <n v="0.54"/>
    <n v="862"/>
    <n v="38000"/>
    <n v="817"/>
    <n v="9249359.6099999994"/>
    <n v="11321.003451652387"/>
    <n v="11321"/>
    <n v="9588.0400000000009"/>
    <n v="0"/>
    <s v="2022-2023"/>
    <s v="56"/>
    <s v="50 or less"/>
    <s v="50 or less"/>
    <s v="50 or less"/>
    <s v="50 or less"/>
    <s v="50 or less"/>
    <s v="50 or less"/>
    <s v="50 or less"/>
    <s v="50 or less"/>
    <s v="50 or less"/>
  </r>
  <r>
    <n v="2520"/>
    <s v="OTERO"/>
    <x v="119"/>
    <s v="Rural"/>
    <s v="Outlying City"/>
    <x v="3"/>
    <s v="Southeast Region"/>
    <x v="2"/>
    <s v="Not Found"/>
    <s v="Not Found"/>
    <x v="2"/>
    <x v="2"/>
    <s v="Not Found"/>
    <s v="Not Found"/>
    <s v="Not Found"/>
    <s v="Not Found"/>
    <s v="Not Found"/>
    <s v="Not Found"/>
    <m/>
    <m/>
    <m/>
    <m/>
    <s v="Not Found"/>
    <n v="0.18"/>
    <n v="0.78"/>
    <n v="0.75"/>
    <n v="0.03"/>
    <n v="0.74"/>
    <n v="0.49"/>
    <n v="1356"/>
    <n v="30000"/>
    <n v="1367.8"/>
    <n v="15230867.33"/>
    <n v="11135.302917093142"/>
    <n v="11135.3"/>
    <n v="9588.0400000000009"/>
    <n v="0"/>
    <s v="2022-2023"/>
    <s v="107"/>
    <s v="56"/>
    <s v="51"/>
    <s v="50 or less"/>
    <s v="50 or less"/>
    <s v="50 or less"/>
    <s v="72"/>
    <s v="50 or less"/>
    <s v="50 or less"/>
    <s v="50 or less"/>
  </r>
  <r>
    <n v="2530"/>
    <s v="OTERO"/>
    <x v="120"/>
    <s v="Small Rural"/>
    <s v="Outlying Town"/>
    <x v="5"/>
    <s v="Southeast Region"/>
    <x v="2"/>
    <s v="Not Found"/>
    <s v="Not Found"/>
    <x v="2"/>
    <x v="2"/>
    <s v="Not Found"/>
    <s v="Not Found"/>
    <s v="Not Found"/>
    <s v="Not Found"/>
    <s v="Not Found"/>
    <s v="Not Found"/>
    <m/>
    <m/>
    <m/>
    <m/>
    <s v="Not Found"/>
    <n v="0.14000000000000001"/>
    <n v="0.79"/>
    <n v="0.76"/>
    <n v="0.05"/>
    <n v="0.77"/>
    <n v="0.48"/>
    <n v="632"/>
    <n v="30000"/>
    <n v="671.2"/>
    <n v="7974736.7599999998"/>
    <n v="11881.312216924909"/>
    <n v="11881.31"/>
    <n v="9588.0400000000009"/>
    <n v="0"/>
    <s v="2022-2023"/>
    <s v="56"/>
    <s v="50 or less"/>
    <s v="50 or less"/>
    <s v="50 or less"/>
    <s v="50 or less"/>
    <s v="50 or less"/>
    <s v="50 or less"/>
    <s v="50 or less"/>
    <s v="50 or less"/>
    <s v="50 or less"/>
  </r>
  <r>
    <n v="2535"/>
    <s v="OTERO"/>
    <x v="121"/>
    <s v="Small Rural"/>
    <s v="Remote"/>
    <x v="4"/>
    <s v="Southeast Region"/>
    <x v="2"/>
    <s v="Not Found"/>
    <s v="Not Found"/>
    <x v="2"/>
    <x v="2"/>
    <s v="Not Found"/>
    <s v="Not Found"/>
    <s v="Not Found"/>
    <s v="Not Found"/>
    <s v="Not Found"/>
    <s v="Not Found"/>
    <m/>
    <m/>
    <m/>
    <m/>
    <s v="Not Found"/>
    <n v="0.12"/>
    <n v="0.78"/>
    <n v="0.73"/>
    <n v="0.1"/>
    <n v="0.4"/>
    <n v="0.56000000000000005"/>
    <n v="164"/>
    <n v="30000"/>
    <n v="180.5"/>
    <n v="3357526.29"/>
    <n v="18601.253684210526"/>
    <n v="18601.25"/>
    <n v="9588.0400000000009"/>
    <n v="0"/>
    <s v="2022-2023"/>
    <s v="15 or less"/>
    <s v="(-)"/>
    <s v="(-)"/>
    <s v="(-)"/>
    <s v="(-)"/>
    <s v="(-)"/>
    <s v="(-)"/>
    <s v="(-)"/>
    <s v="(-)"/>
    <s v="(-)"/>
  </r>
  <r>
    <n v="2540"/>
    <s v="OTERO"/>
    <x v="122"/>
    <s v="Small Rural"/>
    <s v="Outlying Town"/>
    <x v="5"/>
    <s v="Southeast Region"/>
    <x v="2"/>
    <s v="Not Found"/>
    <s v="Not Found"/>
    <x v="2"/>
    <x v="2"/>
    <s v="Not Found"/>
    <s v="Not Found"/>
    <s v="Not Found"/>
    <s v="Not Found"/>
    <s v="Not Found"/>
    <s v="Not Found"/>
    <m/>
    <m/>
    <m/>
    <m/>
    <s v="Not Found"/>
    <n v="0.09"/>
    <n v="0.5"/>
    <n v="0.48"/>
    <n v="0.02"/>
    <n v="0.28999999999999998"/>
    <n v="0.47"/>
    <n v="347"/>
    <n v="30000"/>
    <n v="359.7"/>
    <n v="4741557.67"/>
    <n v="13181.978509869336"/>
    <n v="13181.98"/>
    <n v="9588.0400000000009"/>
    <n v="0"/>
    <s v="2022-2023"/>
    <s v="16-50"/>
    <s v="50 or less"/>
    <s v="50 or less"/>
    <s v="50 or less"/>
    <s v="50 or less"/>
    <s v="50 or less"/>
    <s v="50 or less"/>
    <s v="50 or less"/>
    <s v="50 or less"/>
    <s v="50 or less"/>
  </r>
  <r>
    <n v="2560"/>
    <s v="OTERO"/>
    <x v="123"/>
    <s v="Small Rural"/>
    <s v="Remote"/>
    <x v="4"/>
    <s v="Southeast Region"/>
    <x v="2"/>
    <s v="Not Found"/>
    <s v="Not Found"/>
    <x v="2"/>
    <x v="2"/>
    <s v="Not Found"/>
    <s v="Not Found"/>
    <s v="Not Found"/>
    <s v="Not Found"/>
    <s v="Not Found"/>
    <s v="Not Found"/>
    <m/>
    <m/>
    <m/>
    <m/>
    <s v="Not Found"/>
    <n v="0.11"/>
    <n v="0.5"/>
    <n v="0.45"/>
    <s v="*"/>
    <n v="0.2"/>
    <n v="0.51"/>
    <n v="228"/>
    <n v="30000"/>
    <n v="213.8"/>
    <n v="3526921.63"/>
    <n v="16496.359354536948"/>
    <n v="16496.36"/>
    <n v="9588.0400000000009"/>
    <n v="0"/>
    <s v="2022-2023"/>
    <s v="15 or less"/>
    <s v="(-)"/>
    <s v="(-)"/>
    <s v="(-)"/>
    <s v="(-)"/>
    <s v="(-)"/>
    <s v="(-)"/>
    <s v="(-)"/>
    <s v="(-)"/>
    <s v="(-)"/>
  </r>
  <r>
    <n v="2570"/>
    <s v="OTERO"/>
    <x v="124"/>
    <s v="Small Rural"/>
    <s v="Remote"/>
    <x v="4"/>
    <s v="Southeast Region"/>
    <x v="2"/>
    <s v="Not Found"/>
    <s v="Not Found"/>
    <x v="2"/>
    <x v="2"/>
    <s v="Not Found"/>
    <s v="Not Found"/>
    <s v="Not Found"/>
    <s v="Not Found"/>
    <s v="Not Found"/>
    <s v="Not Found"/>
    <m/>
    <m/>
    <m/>
    <m/>
    <s v="Not Found"/>
    <n v="0.04"/>
    <n v="0.52"/>
    <n v="0.45"/>
    <s v="*"/>
    <n v="0.2"/>
    <n v="0.53"/>
    <n v="314"/>
    <n v="30000"/>
    <n v="311.89999999999998"/>
    <n v="4343813.96"/>
    <n v="13926.944405258097"/>
    <n v="13926.94"/>
    <n v="9588.0400000000009"/>
    <n v="0"/>
    <s v="2022-2023"/>
    <s v="16-50"/>
    <s v="50 or less"/>
    <s v="50 or less"/>
    <s v="50 or less"/>
    <s v="50 or less"/>
    <s v="50 or less"/>
    <s v="50 or less"/>
    <s v="50 or less"/>
    <s v="50 or less"/>
    <s v="50 or less"/>
  </r>
  <r>
    <n v="2580"/>
    <s v="OURAY"/>
    <x v="125"/>
    <s v="Small Rural"/>
    <s v="Remote"/>
    <x v="4"/>
    <s v="West Central Region"/>
    <x v="2"/>
    <s v="Not Found"/>
    <s v="Not Found"/>
    <x v="2"/>
    <x v="2"/>
    <s v="Not Found"/>
    <s v="Not Found"/>
    <s v="Not Found"/>
    <s v="Not Found"/>
    <s v="Not Found"/>
    <s v="Not Found"/>
    <m/>
    <m/>
    <m/>
    <m/>
    <s v="Not Found"/>
    <n v="0.15"/>
    <n v="0.16"/>
    <s v="*"/>
    <n v="0.06"/>
    <n v="0.16"/>
    <n v="0.46"/>
    <n v="177"/>
    <n v="50000"/>
    <n v="166.8"/>
    <n v="3376483.56"/>
    <n v="20242.707194244602"/>
    <n v="20242.71"/>
    <n v="9588.0400000000009"/>
    <n v="0"/>
    <s v="2022-2023"/>
    <s v="15 or less"/>
    <s v="(-)"/>
    <s v="(-)"/>
    <s v="(-)"/>
    <s v="(-)"/>
    <s v="(-)"/>
    <s v="(-)"/>
    <s v="(-)"/>
    <s v="(-)"/>
    <s v="(-)"/>
  </r>
  <r>
    <n v="2590"/>
    <s v="OURAY"/>
    <x v="126"/>
    <s v="Small Rural"/>
    <s v="Remote"/>
    <x v="4"/>
    <s v="West Central Region"/>
    <x v="2"/>
    <s v="Not Found"/>
    <s v="Not Found"/>
    <x v="2"/>
    <x v="2"/>
    <s v="Not Found"/>
    <s v="Not Found"/>
    <s v="Not Found"/>
    <s v="Not Found"/>
    <s v="Not Found"/>
    <s v="Not Found"/>
    <m/>
    <m/>
    <m/>
    <m/>
    <s v="Not Found"/>
    <n v="0.15"/>
    <n v="0.18"/>
    <n v="0.17"/>
    <n v="0.02"/>
    <n v="0.16"/>
    <n v="0.47"/>
    <n v="336"/>
    <n v="50000"/>
    <n v="312.7"/>
    <n v="4692918.58"/>
    <n v="15007.734505916214"/>
    <n v="15007.73"/>
    <n v="9588.0400000000009"/>
    <n v="0"/>
    <s v="2022-2023"/>
    <s v="16-50"/>
    <s v="50 or less"/>
    <s v="50 or less"/>
    <s v="50 or less"/>
    <s v="50 or less"/>
    <s v="50 or less"/>
    <s v="50 or less"/>
    <s v="50 or less"/>
    <s v="50 or less"/>
    <s v="50 or less"/>
  </r>
  <r>
    <n v="2600"/>
    <s v="PARK"/>
    <x v="127"/>
    <s v="Small Rural"/>
    <s v="Remote"/>
    <x v="4"/>
    <s v="Metro Region"/>
    <x v="0"/>
    <n v="169.10000000000002"/>
    <n v="277.8"/>
    <x v="3"/>
    <x v="0"/>
    <n v="4058.4000000000005"/>
    <n v="21.94"/>
    <n v="526.56000000000006"/>
    <n v="1283.3399999999999"/>
    <n v="1800"/>
    <n v="7668.3000000000011"/>
    <n v="3609.9"/>
    <n v="4058.400000000001"/>
    <n v="0.4707562301944368"/>
    <n v="0.5292437698055632"/>
    <n v="40.700000000000003"/>
    <n v="0.11"/>
    <n v="0.2"/>
    <n v="0.2"/>
    <n v="0.01"/>
    <n v="0.17"/>
    <n v="0.44"/>
    <n v="797"/>
    <n v="47000"/>
    <n v="739"/>
    <n v="8647209.6099999994"/>
    <n v="11701.230866035183"/>
    <n v="11704.09"/>
    <n v="9588.0400000000009"/>
    <n v="5.8999999999999997E-2"/>
    <s v="2022-2023"/>
    <s v="60"/>
    <s v="50 or less"/>
    <s v="50 or less"/>
    <s v="50 or less"/>
    <s v="50 or less"/>
    <s v="50 or less"/>
    <s v="50 or less"/>
    <s v="50 or less"/>
    <s v="50 or less"/>
    <s v="50 or less"/>
  </r>
  <r>
    <n v="2610"/>
    <s v="PARK"/>
    <x v="128"/>
    <s v="Small Rural"/>
    <s v="Remote"/>
    <x v="4"/>
    <s v="Northwest Region"/>
    <x v="0"/>
    <n v="79"/>
    <n v="277.8"/>
    <x v="1"/>
    <x v="1"/>
    <n v="1896"/>
    <n v="29"/>
    <n v="696"/>
    <n v="1092"/>
    <n v="840"/>
    <n v="4524"/>
    <n v="0"/>
    <n v="4524"/>
    <n v="0"/>
    <n v="1"/>
    <n v="141.5"/>
    <n v="0.14000000000000001"/>
    <n v="0.34"/>
    <n v="0.35"/>
    <n v="0.04"/>
    <n v="0.2"/>
    <n v="0.46"/>
    <n v="595"/>
    <n v="47000"/>
    <n v="551.79999999999995"/>
    <n v="6721729.6699999999"/>
    <n v="12180.581243204062"/>
    <n v="12185.29"/>
    <n v="9588.0400000000009"/>
    <n v="0"/>
    <s v="2022-2023"/>
    <s v="16-50"/>
    <s v="50 or less"/>
    <s v="50 or less"/>
    <s v="50 or less"/>
    <s v="50 or less"/>
    <s v="50 or less"/>
    <s v="50 or less"/>
    <s v="50 or less"/>
    <s v="50 or less"/>
    <s v="50 or less"/>
  </r>
  <r>
    <n v="2620"/>
    <s v="PHILLIPS"/>
    <x v="129"/>
    <s v="Small Rural"/>
    <s v="Outlying Town"/>
    <x v="5"/>
    <s v="Northeast Region"/>
    <x v="2"/>
    <s v="Not Found"/>
    <s v="Not Found"/>
    <x v="2"/>
    <x v="2"/>
    <s v="Not Found"/>
    <s v="Not Found"/>
    <s v="Not Found"/>
    <s v="Not Found"/>
    <s v="Not Found"/>
    <s v="Not Found"/>
    <m/>
    <m/>
    <m/>
    <m/>
    <s v="Not Found"/>
    <n v="0.16"/>
    <n v="0.59"/>
    <n v="0.56000000000000005"/>
    <n v="0.22"/>
    <n v="0.52"/>
    <n v="0.52"/>
    <n v="558"/>
    <n v="36000"/>
    <n v="570.9"/>
    <n v="6642141.8300000001"/>
    <n v="11634.510124365039"/>
    <n v="11634.51"/>
    <n v="9588.0400000000009"/>
    <n v="0"/>
    <s v="2022-2023"/>
    <s v="54"/>
    <s v="50 or less"/>
    <s v="50 or less"/>
    <s v="50 or less"/>
    <s v="50 or less"/>
    <s v="50 or less"/>
    <s v="50 or less"/>
    <s v="50 or less"/>
    <s v="50 or less"/>
    <s v="50 or less"/>
  </r>
  <r>
    <n v="2630"/>
    <s v="PHILLIPS"/>
    <x v="130"/>
    <s v="Small Rural"/>
    <s v="Remote"/>
    <x v="4"/>
    <s v="Northeast Region"/>
    <x v="2"/>
    <s v="Not Found"/>
    <s v="Not Found"/>
    <x v="2"/>
    <x v="2"/>
    <s v="Not Found"/>
    <s v="Not Found"/>
    <s v="Not Found"/>
    <s v="Not Found"/>
    <s v="Not Found"/>
    <s v="Not Found"/>
    <m/>
    <m/>
    <m/>
    <m/>
    <s v="Not Found"/>
    <n v="0.16"/>
    <n v="0.28999999999999998"/>
    <n v="0.28000000000000003"/>
    <n v="0.01"/>
    <n v="0.09"/>
    <n v="0.46"/>
    <n v="336"/>
    <n v="36000"/>
    <n v="302.2"/>
    <n v="3980154.14"/>
    <n v="13170.596095301125"/>
    <n v="13170.6"/>
    <n v="9588.0400000000009"/>
    <n v="0"/>
    <s v="2022-2023"/>
    <s v="16-50"/>
    <s v="50 or less"/>
    <s v="50 or less"/>
    <s v="50 or less"/>
    <s v="50 or less"/>
    <s v="50 or less"/>
    <s v="50 or less"/>
    <s v="50 or less"/>
    <s v="50 or less"/>
    <s v="50 or less"/>
  </r>
  <r>
    <n v="2640"/>
    <s v="PITKIN"/>
    <x v="131"/>
    <s v="Rural"/>
    <s v="Outlying Town"/>
    <x v="1"/>
    <s v="Northwest Region"/>
    <x v="2"/>
    <n v="95"/>
    <n v="277.8"/>
    <x v="3"/>
    <x v="1"/>
    <n v="2280"/>
    <n v="29"/>
    <n v="696"/>
    <n v="1092"/>
    <n v="840"/>
    <n v="4908"/>
    <n v="1788"/>
    <n v="3120"/>
    <n v="0.36430317848410759"/>
    <n v="0.63569682151589246"/>
    <n v="40.5"/>
    <n v="0.12"/>
    <n v="0.03"/>
    <n v="0.03"/>
    <n v="0.06"/>
    <n v="0.16"/>
    <n v="0.51"/>
    <n v="1572"/>
    <n v="61000"/>
    <n v="1586.6"/>
    <n v="22022860.16"/>
    <n v="13877.54544938863"/>
    <n v="13877.55"/>
    <n v="9588.0400000000009"/>
    <n v="0"/>
    <s v="2022-2023"/>
    <s v="131"/>
    <s v="66"/>
    <s v="65"/>
    <s v="50 or less"/>
    <s v="50 or less"/>
    <s v="50 or less"/>
    <s v="50 or less"/>
    <s v="109"/>
    <s v="50 or less"/>
    <s v="50 or less"/>
  </r>
  <r>
    <n v="2650"/>
    <s v="PROWERS"/>
    <x v="132"/>
    <s v="Small Rural"/>
    <s v="Remote"/>
    <x v="4"/>
    <s v="Southeast Region"/>
    <x v="2"/>
    <n v="169.10000000000002"/>
    <n v="277.8"/>
    <x v="0"/>
    <x v="4"/>
    <n v="4058.4000000000005"/>
    <n v="52.85"/>
    <n v="1268.4000000000001"/>
    <n v="1145.18"/>
    <n v="1460"/>
    <n v="7931.9800000000014"/>
    <n v="2413.58"/>
    <n v="5518.4000000000015"/>
    <n v="0.30428468049591645"/>
    <n v="0.6957153195040835"/>
    <n v="19.3"/>
    <n v="0.12"/>
    <n v="0.64"/>
    <n v="0.65"/>
    <n v="0.12"/>
    <n v="0.75"/>
    <n v="0.48"/>
    <n v="213"/>
    <n v="31000"/>
    <n v="193.5"/>
    <n v="3302879.4"/>
    <n v="17069.144186046513"/>
    <n v="17069.14"/>
    <n v="9588.0400000000009"/>
    <n v="0"/>
    <s v="2022-2023"/>
    <s v="16-50"/>
    <s v="50 or less"/>
    <s v="50 or less"/>
    <s v="50 or less"/>
    <s v="50 or less"/>
    <s v="50 or less"/>
    <s v="50 or less"/>
    <s v="50 or less"/>
    <s v="50 or less"/>
    <s v="50 or less"/>
  </r>
  <r>
    <n v="2660"/>
    <s v="PROWERS"/>
    <x v="133"/>
    <s v="Rural"/>
    <s v="Outlying City"/>
    <x v="3"/>
    <s v="Southeast Region"/>
    <x v="4"/>
    <n v="169.10000000000002"/>
    <n v="277.8"/>
    <x v="0"/>
    <x v="3"/>
    <n v="4058.4000000000005"/>
    <n v="52.85"/>
    <n v="1268.4000000000001"/>
    <n v="1145.18"/>
    <n v="1460"/>
    <n v="7931.9800000000014"/>
    <n v="3873.58"/>
    <n v="4058.4000000000015"/>
    <n v="0.48834969326700262"/>
    <n v="0.51165030673299738"/>
    <n v="18.849999999999998"/>
    <n v="0.15"/>
    <n v="0.66"/>
    <n v="0.67"/>
    <n v="7.0000000000000007E-2"/>
    <n v="0.63"/>
    <n v="0.49"/>
    <n v="1522"/>
    <n v="31000"/>
    <n v="1434.6"/>
    <n v="15628492.789999999"/>
    <n v="10893.972389516242"/>
    <n v="10895.8"/>
    <n v="9588.0400000000009"/>
    <n v="0"/>
    <s v="2022-2023"/>
    <s v="107"/>
    <s v="50 or less"/>
    <s v="51 or greater"/>
    <s v="50 or less"/>
    <s v="50 or less"/>
    <s v="50 or less"/>
    <s v="69"/>
    <s v="50 or less"/>
    <s v="50 or less"/>
    <s v="50 or less"/>
  </r>
  <r>
    <n v="2670"/>
    <s v="PROWERS"/>
    <x v="134"/>
    <s v="Small Rural"/>
    <s v="Remote"/>
    <x v="4"/>
    <s v="Southeast Region"/>
    <x v="2"/>
    <n v="169.10000000000002"/>
    <n v="277.8"/>
    <x v="0"/>
    <x v="3"/>
    <n v="4058.4000000000005"/>
    <n v="52.85"/>
    <n v="1268.4000000000001"/>
    <n v="1145.18"/>
    <n v="1460"/>
    <n v="7931.9800000000014"/>
    <n v="3873.58"/>
    <n v="4058.4000000000015"/>
    <n v="0.48834969326700262"/>
    <n v="0.51165030673299738"/>
    <n v="34.299999999999997"/>
    <n v="0.12"/>
    <n v="0.6"/>
    <n v="0.6"/>
    <n v="0.28999999999999998"/>
    <n v="0.59"/>
    <n v="0.45"/>
    <n v="273"/>
    <n v="31000"/>
    <n v="256.60000000000002"/>
    <n v="3720996.57"/>
    <n v="14501.155767731876"/>
    <n v="14501.16"/>
    <n v="9588.0400000000009"/>
    <n v="0"/>
    <s v="2022-2023"/>
    <s v="16-50"/>
    <s v="50 or less"/>
    <s v="50 or less"/>
    <s v="50 or less"/>
    <s v="50 or less"/>
    <s v="50 or less"/>
    <s v="50 or less"/>
    <s v="50 or less"/>
    <s v="50 or less"/>
    <s v="50 or less"/>
  </r>
  <r>
    <n v="2680"/>
    <s v="PROWERS"/>
    <x v="135"/>
    <s v="Small Rural"/>
    <s v="Remote"/>
    <x v="4"/>
    <s v="Southeast Region"/>
    <x v="0"/>
    <n v="169.10000000000002"/>
    <n v="277.8"/>
    <x v="0"/>
    <x v="3"/>
    <n v="4058.4000000000005"/>
    <n v="52.85"/>
    <n v="1268.4000000000001"/>
    <n v="1145.18"/>
    <n v="1460"/>
    <n v="7931.9800000000014"/>
    <n v="3873.58"/>
    <n v="4058.4000000000015"/>
    <n v="0.48834969326700262"/>
    <n v="0.51165030673299738"/>
    <n v="12.1"/>
    <n v="0.11"/>
    <n v="0.33"/>
    <s v="*"/>
    <n v="0.06"/>
    <n v="0.34"/>
    <n v="0.52"/>
    <n v="266"/>
    <n v="31000"/>
    <n v="251"/>
    <n v="3710859.8"/>
    <n v="14784.301992031871"/>
    <n v="14805.09"/>
    <n v="9588.0400000000009"/>
    <n v="0"/>
    <s v="2022-2023"/>
    <s v="16-50"/>
    <s v="50 or less"/>
    <s v="50 or less"/>
    <s v="50 or less"/>
    <s v="50 or less"/>
    <s v="50 or less"/>
    <s v="50 or less"/>
    <s v="50 or less"/>
    <s v="50 or less"/>
    <s v="50 or less"/>
  </r>
  <r>
    <n v="2690"/>
    <s v="PUEBLO"/>
    <x v="136"/>
    <s v="Non-Rural"/>
    <s v="Urban-Suburban"/>
    <x v="6"/>
    <s v="Pikes Peak Region"/>
    <x v="5"/>
    <n v="169.10000000000002"/>
    <n v="277.8"/>
    <x v="0"/>
    <x v="0"/>
    <n v="4058.4000000000005"/>
    <n v="29"/>
    <n v="696"/>
    <n v="1982.1"/>
    <n v="1460"/>
    <n v="8196.5"/>
    <n v="4138.1000000000004"/>
    <n v="4058.3999999999996"/>
    <n v="0.50486183126944428"/>
    <n v="0.49513816873055566"/>
    <n v="3.8944444444444448"/>
    <n v="0.14000000000000001"/>
    <n v="0.77"/>
    <n v="0.76"/>
    <n v="0.05"/>
    <n v="0.77"/>
    <n v="0.49"/>
    <n v="15007"/>
    <n v="36000"/>
    <n v="14492.9"/>
    <n v="157246913.03"/>
    <n v="10849.927414803111"/>
    <n v="10850.71"/>
    <n v="9588.0400000000009"/>
    <n v="8.0000000000000002E-3"/>
    <s v="2022-2023"/>
    <s v="1,050"/>
    <s v="511"/>
    <s v="539"/>
    <s v="50 or less"/>
    <s v="50 or less"/>
    <s v="50 or less"/>
    <s v="749"/>
    <s v="238"/>
    <s v="50 or less"/>
    <s v="50 or less"/>
  </r>
  <r>
    <n v="2700"/>
    <s v="PUEBLO"/>
    <x v="137"/>
    <s v="Non-Rural"/>
    <s v="Urban-Suburban"/>
    <x v="6"/>
    <s v="Pikes Peak Region"/>
    <x v="25"/>
    <n v="169.10000000000002"/>
    <n v="277.8"/>
    <x v="1"/>
    <x v="1"/>
    <n v="4058.4000000000005"/>
    <n v="29"/>
    <n v="696"/>
    <n v="1982.1"/>
    <n v="1460"/>
    <n v="8196.5"/>
    <n v="0"/>
    <n v="8196.5"/>
    <n v="0"/>
    <n v="1"/>
    <n v="14.742857142857144"/>
    <n v="0.15"/>
    <n v="0.48"/>
    <n v="0.47"/>
    <n v="0.03"/>
    <n v="0.47"/>
    <n v="0.49"/>
    <n v="10629"/>
    <n v="36000"/>
    <n v="10327.200000000001"/>
    <n v="104121199.39"/>
    <n v="10082.229393252768"/>
    <n v="10092.959999999999"/>
    <n v="9588.0400000000009"/>
    <n v="2E-3"/>
    <s v="2022-2023"/>
    <s v="653"/>
    <s v="310"/>
    <s v="343"/>
    <s v="50 or less"/>
    <s v="50 or less"/>
    <s v="50 or less"/>
    <s v="246"/>
    <s v="351"/>
    <s v="50 or less"/>
    <s v="50 or less"/>
  </r>
  <r>
    <n v="2710"/>
    <s v="RIO BLANCO"/>
    <x v="138"/>
    <s v="Small Rural"/>
    <s v="Outlying Town"/>
    <x v="5"/>
    <s v="Northwest Region"/>
    <x v="2"/>
    <s v="Not Found"/>
    <s v="Not Found"/>
    <x v="2"/>
    <x v="2"/>
    <s v="Not Found"/>
    <s v="Not Found"/>
    <s v="Not Found"/>
    <s v="Not Found"/>
    <s v="Not Found"/>
    <s v="Not Found"/>
    <m/>
    <m/>
    <m/>
    <m/>
    <s v="Not Found"/>
    <n v="0.12"/>
    <n v="0.34"/>
    <n v="0.34"/>
    <n v="0.03"/>
    <n v="0.19"/>
    <n v="0.49"/>
    <n v="724"/>
    <n v="41000"/>
    <n v="686"/>
    <n v="7548774.5199999996"/>
    <n v="11004.044489795917"/>
    <n v="11004.04"/>
    <n v="9588.0400000000009"/>
    <n v="3.7999999999999999E-2"/>
    <s v="2022-2023"/>
    <s v="52"/>
    <s v="50 or less"/>
    <s v="50 or less"/>
    <s v="50 or less"/>
    <s v="50 or less"/>
    <s v="50 or less"/>
    <s v="50 or less"/>
    <s v="50 or less"/>
    <s v="50 or less"/>
    <s v="50 or less"/>
  </r>
  <r>
    <n v="2720"/>
    <s v="RIO BLANCO"/>
    <x v="139"/>
    <s v="Small Rural"/>
    <s v="Outlying Town"/>
    <x v="5"/>
    <s v="Northwest Region"/>
    <x v="2"/>
    <s v="Not Found"/>
    <s v="Not Found"/>
    <x v="2"/>
    <x v="2"/>
    <s v="Not Found"/>
    <s v="Not Found"/>
    <s v="Not Found"/>
    <s v="Not Found"/>
    <s v="Not Found"/>
    <s v="Not Found"/>
    <m/>
    <m/>
    <m/>
    <m/>
    <s v="Not Found"/>
    <n v="0.17"/>
    <n v="0.39"/>
    <n v="0.4"/>
    <n v="0.01"/>
    <n v="0.17"/>
    <n v="0.48"/>
    <n v="488"/>
    <n v="41000"/>
    <n v="467.5"/>
    <n v="5308463.78"/>
    <n v="11355.002737967916"/>
    <n v="11355"/>
    <n v="9588.0400000000009"/>
    <n v="0"/>
    <s v="2022-2023"/>
    <s v="16-50"/>
    <s v="50 or less"/>
    <s v="50 or less"/>
    <s v="50 or less"/>
    <s v="50 or less"/>
    <s v="50 or less"/>
    <s v="50 or less"/>
    <s v="50 or less"/>
    <s v="50 or less"/>
    <s v="50 or less"/>
  </r>
  <r>
    <n v="2730"/>
    <s v="RIO GRANDE"/>
    <x v="140"/>
    <s v="Small Rural"/>
    <s v="Outlying Town"/>
    <x v="5"/>
    <s v="Southwest Region"/>
    <x v="0"/>
    <s v="Not Found"/>
    <s v="Not Found"/>
    <x v="2"/>
    <x v="2"/>
    <s v="Not Found"/>
    <s v="Not Found"/>
    <s v="Not Found"/>
    <s v="Not Found"/>
    <s v="Not Found"/>
    <s v="Not Found"/>
    <m/>
    <m/>
    <m/>
    <m/>
    <s v="Not Found"/>
    <n v="0.11"/>
    <n v="0.51"/>
    <n v="0.48"/>
    <n v="0.01"/>
    <n v="0.61"/>
    <n v="0.49"/>
    <n v="386"/>
    <n v="33000"/>
    <n v="395.9"/>
    <n v="4963943.09"/>
    <n v="12538.376079818136"/>
    <n v="12545.85"/>
    <n v="9588.0400000000009"/>
    <n v="0.03"/>
    <s v="2022-2023"/>
    <s v="16-50"/>
    <s v="50 or less"/>
    <s v="50 or less"/>
    <s v="50 or less"/>
    <s v="50 or less"/>
    <s v="50 or less"/>
    <s v="50 or less"/>
    <s v="50 or less"/>
    <s v="50 or less"/>
    <s v="50 or less"/>
  </r>
  <r>
    <n v="2740"/>
    <s v="RIO GRANDE"/>
    <x v="141"/>
    <s v="Small Rural"/>
    <s v="Outlying Town"/>
    <x v="5"/>
    <s v="Southwest Region"/>
    <x v="2"/>
    <n v="169.10000000000002"/>
    <n v="277.8"/>
    <x v="3"/>
    <x v="3"/>
    <n v="4058.4000000000005"/>
    <n v="29.53"/>
    <n v="708.72"/>
    <n v="1092"/>
    <n v="1460"/>
    <n v="7319.1200000000008"/>
    <n v="3260.7200000000003"/>
    <n v="4058.4000000000005"/>
    <n v="0.44550711014438893"/>
    <n v="0.55449288985561107"/>
    <n v="223.5"/>
    <n v="0.13"/>
    <n v="0.65"/>
    <n v="0.64"/>
    <n v="0.05"/>
    <n v="0.73"/>
    <n v="0.47"/>
    <n v="1033"/>
    <n v="33000"/>
    <n v="1001.6"/>
    <n v="10939262.02"/>
    <n v="10921.78716054313"/>
    <n v="10999.28"/>
    <n v="9588.0400000000009"/>
    <n v="0"/>
    <s v="2022-2023"/>
    <s v="100"/>
    <s v="50 or less"/>
    <s v="51 or greater"/>
    <s v="50 or less"/>
    <s v="50 or less"/>
    <s v="50 or less"/>
    <s v="61"/>
    <s v="50 or less"/>
    <s v="50 or less"/>
    <s v="50 or less"/>
  </r>
  <r>
    <n v="2750"/>
    <s v="RIO GRANDE"/>
    <x v="142"/>
    <s v="Small Rural"/>
    <s v="Remote"/>
    <x v="4"/>
    <s v="Southwest Region"/>
    <x v="2"/>
    <s v="Not Found"/>
    <s v="Not Found"/>
    <x v="2"/>
    <x v="2"/>
    <s v="Not Found"/>
    <s v="Not Found"/>
    <s v="Not Found"/>
    <s v="Not Found"/>
    <s v="Not Found"/>
    <s v="Not Found"/>
    <m/>
    <m/>
    <m/>
    <m/>
    <s v="Not Found"/>
    <n v="0.09"/>
    <n v="0.43"/>
    <n v="0.4"/>
    <n v="0.01"/>
    <n v="0.32"/>
    <n v="0.54"/>
    <n v="322"/>
    <n v="33000"/>
    <n v="327.5"/>
    <n v="4387336.93"/>
    <n v="13396.448641221374"/>
    <n v="13396.45"/>
    <n v="9588.0400000000009"/>
    <n v="0"/>
    <s v="2022-2023"/>
    <s v="16-50"/>
    <s v="50 or less"/>
    <s v="50 or less"/>
    <s v="50 or less"/>
    <s v="50 or less"/>
    <s v="50 or less"/>
    <s v="50 or less"/>
    <s v="50 or less"/>
    <s v="50 or less"/>
    <s v="50 or less"/>
  </r>
  <r>
    <n v="2760"/>
    <s v="ROUTT"/>
    <x v="143"/>
    <s v="Small Rural"/>
    <s v="Outlying Town"/>
    <x v="5"/>
    <s v="Northwest Region"/>
    <x v="2"/>
    <n v="79"/>
    <n v="277.8"/>
    <x v="1"/>
    <x v="1"/>
    <n v="1896"/>
    <n v="29"/>
    <n v="696"/>
    <n v="1092"/>
    <n v="840"/>
    <n v="4524"/>
    <n v="0"/>
    <n v="4524"/>
    <n v="0"/>
    <n v="1"/>
    <n v="122"/>
    <n v="0.1"/>
    <n v="0.25"/>
    <n v="0.27"/>
    <n v="0.03"/>
    <n v="0.17"/>
    <n v="0.5"/>
    <n v="454"/>
    <n v="55000"/>
    <n v="421"/>
    <n v="5436646.9900000002"/>
    <n v="12913.65080760095"/>
    <n v="12913.65"/>
    <n v="9588.0400000000009"/>
    <n v="0"/>
    <s v="2022-2023"/>
    <s v="16-50"/>
    <s v="50 or less"/>
    <s v="50 or less"/>
    <s v="50 or less"/>
    <s v="50 or less"/>
    <s v="50 or less"/>
    <s v="50 or less"/>
    <s v="50 or less"/>
    <s v="50 or less"/>
    <s v="50 or less"/>
  </r>
  <r>
    <n v="2770"/>
    <s v="ROUTT"/>
    <x v="144"/>
    <s v="Rural"/>
    <s v="Outlying City"/>
    <x v="3"/>
    <s v="Northwest Region"/>
    <x v="2"/>
    <n v="95"/>
    <n v="277.8"/>
    <x v="1"/>
    <x v="3"/>
    <n v="2280"/>
    <n v="29"/>
    <n v="696"/>
    <n v="1092"/>
    <n v="840"/>
    <n v="4908"/>
    <n v="840"/>
    <n v="4068"/>
    <n v="0.17114914425427874"/>
    <n v="0.82885085574572126"/>
    <n v="114.33333333333333"/>
    <n v="0.12"/>
    <n v="0.11"/>
    <n v="0.11"/>
    <n v="0.08"/>
    <n v="0.21"/>
    <n v="0.49"/>
    <n v="2665"/>
    <n v="55000"/>
    <n v="2695.5"/>
    <n v="27155838.059999999"/>
    <n v="10576.76250788351"/>
    <n v="10576.76"/>
    <n v="9588.0400000000009"/>
    <n v="5.0000000000000001E-3"/>
    <s v="2022-2023"/>
    <s v="210"/>
    <s v="87"/>
    <s v="123"/>
    <s v="50 or less"/>
    <s v="50 or less"/>
    <s v="50 or less"/>
    <s v="50 or less"/>
    <s v="170"/>
    <s v="50 or less"/>
    <s v="50 or less"/>
  </r>
  <r>
    <n v="2780"/>
    <s v="ROUTT"/>
    <x v="145"/>
    <s v="Small Rural"/>
    <s v="Remote"/>
    <x v="4"/>
    <s v="Northwest Region"/>
    <x v="2"/>
    <n v="79"/>
    <n v="277.8"/>
    <x v="1"/>
    <x v="1"/>
    <n v="1896"/>
    <n v="29"/>
    <n v="696"/>
    <n v="1092"/>
    <n v="840"/>
    <n v="4524"/>
    <n v="0"/>
    <n v="4524"/>
    <n v="0"/>
    <n v="1"/>
    <n v="93.1"/>
    <n v="0.1"/>
    <n v="0.28999999999999998"/>
    <n v="0.31"/>
    <n v="0.04"/>
    <n v="0.15"/>
    <n v="0.44"/>
    <n v="356"/>
    <n v="55000"/>
    <n v="313.5"/>
    <n v="4621231.07"/>
    <n v="14740.768963317385"/>
    <n v="14740.77"/>
    <n v="9588.0400000000009"/>
    <n v="0"/>
    <s v="2022-2023"/>
    <s v="15 or less"/>
    <s v="(-)"/>
    <s v="(-)"/>
    <s v="(-)"/>
    <s v="(-)"/>
    <s v="(-)"/>
    <s v="(-)"/>
    <s v="(-)"/>
    <s v="(-)"/>
    <s v="(-)"/>
  </r>
  <r>
    <n v="2790"/>
    <s v="SAGUACHE"/>
    <x v="146"/>
    <s v="Small Rural"/>
    <s v="Remote"/>
    <x v="4"/>
    <s v="Southwest Region"/>
    <x v="2"/>
    <s v="Not Found"/>
    <s v="Not Found"/>
    <x v="2"/>
    <x v="2"/>
    <s v="Not Found"/>
    <s v="Not Found"/>
    <s v="Not Found"/>
    <s v="Not Found"/>
    <s v="Not Found"/>
    <s v="Not Found"/>
    <m/>
    <m/>
    <m/>
    <m/>
    <s v="Not Found"/>
    <n v="0.06"/>
    <n v="0.31"/>
    <s v="*"/>
    <s v="*"/>
    <n v="0.26"/>
    <n v="0.52"/>
    <n v="221"/>
    <n v="27000"/>
    <n v="175.4"/>
    <n v="3121706.87"/>
    <n v="17797.644640820981"/>
    <n v="17799.669999999998"/>
    <n v="9588.0400000000009"/>
    <n v="0"/>
    <s v="2022-2023"/>
    <s v="15 or less"/>
    <s v="(-)"/>
    <s v="(-)"/>
    <s v="(-)"/>
    <s v="(-)"/>
    <s v="(-)"/>
    <s v="(-)"/>
    <s v="(-)"/>
    <s v="(-)"/>
    <s v="(-)"/>
  </r>
  <r>
    <n v="2800"/>
    <s v="SAGUACHE"/>
    <x v="147"/>
    <s v="Small Rural"/>
    <s v="Remote"/>
    <x v="4"/>
    <s v="Southwest Region"/>
    <x v="2"/>
    <n v="79"/>
    <n v="277.8"/>
    <x v="3"/>
    <x v="1"/>
    <n v="1896"/>
    <n v="29"/>
    <n v="696"/>
    <n v="1092"/>
    <n v="840"/>
    <n v="4524"/>
    <n v="1788"/>
    <n v="2736"/>
    <n v="0.39522546419098142"/>
    <n v="0.60477453580901852"/>
    <n v="121.33333333333333"/>
    <n v="0.11"/>
    <n v="0.64"/>
    <n v="0.66"/>
    <n v="0.04"/>
    <n v="0.24"/>
    <n v="0.49"/>
    <n v="179"/>
    <n v="27000"/>
    <n v="196.4"/>
    <n v="3785293.44"/>
    <n v="19273.388187372708"/>
    <n v="19273.39"/>
    <n v="9588.0400000000009"/>
    <n v="0"/>
    <s v="2022-2023"/>
    <s v="15 or less"/>
    <s v="(-)"/>
    <s v="(-)"/>
    <s v="(-)"/>
    <s v="(-)"/>
    <s v="(-)"/>
    <s v="(-)"/>
    <s v="(-)"/>
    <s v="(-)"/>
    <s v="(-)"/>
  </r>
  <r>
    <n v="2810"/>
    <s v="SAGUACHE"/>
    <x v="148"/>
    <s v="Small Rural"/>
    <s v="Outlying Town"/>
    <x v="5"/>
    <s v="Southwest Region"/>
    <x v="2"/>
    <s v="Not Found"/>
    <s v="Not Found"/>
    <x v="2"/>
    <x v="2"/>
    <s v="Not Found"/>
    <s v="Not Found"/>
    <s v="Not Found"/>
    <s v="Not Found"/>
    <s v="Not Found"/>
    <s v="Not Found"/>
    <m/>
    <m/>
    <m/>
    <m/>
    <s v="Not Found"/>
    <n v="0.15"/>
    <n v="0.83"/>
    <n v="0.87"/>
    <n v="0.35"/>
    <n v="0.92"/>
    <n v="0.48"/>
    <n v="607"/>
    <n v="27000"/>
    <n v="577.5"/>
    <n v="7055011.7599999998"/>
    <n v="12216.47058008658"/>
    <n v="12216.47"/>
    <n v="9588.0400000000009"/>
    <n v="0"/>
    <s v="2022-2023"/>
    <s v="16-50"/>
    <s v="50 or less"/>
    <s v="50 or less"/>
    <s v="50 or less"/>
    <s v="50 or less"/>
    <s v="50 or less"/>
    <s v="50 or less"/>
    <s v="50 or less"/>
    <s v="50 or less"/>
    <s v="50 or less"/>
  </r>
  <r>
    <n v="2820"/>
    <s v="SAN JUAN"/>
    <x v="149"/>
    <s v="Small Rural"/>
    <s v="Remote"/>
    <x v="4"/>
    <s v="Southwest Region"/>
    <x v="0"/>
    <n v="169.10000000000002"/>
    <n v="277.8"/>
    <x v="1"/>
    <x v="1"/>
    <n v="4058.4000000000005"/>
    <n v="29"/>
    <n v="696"/>
    <n v="1982.1"/>
    <n v="1460"/>
    <n v="8196.5"/>
    <n v="0"/>
    <n v="8196.5"/>
    <n v="0"/>
    <n v="1"/>
    <n v="283"/>
    <n v="0.11"/>
    <n v="0.53"/>
    <n v="0.61"/>
    <n v="0.21"/>
    <n v="0.41"/>
    <n v="0.56000000000000005"/>
    <n v="87"/>
    <n v="38000"/>
    <n v="76.5"/>
    <n v="1711838.53"/>
    <n v="22376.974248366012"/>
    <n v="22546.36"/>
    <n v="9588.0400000000009"/>
    <n v="0"/>
    <s v="2022-2023"/>
    <s v="15 or less"/>
    <s v="(-)"/>
    <s v="(-)"/>
    <s v="(-)"/>
    <s v="(-)"/>
    <s v="(-)"/>
    <s v="(-)"/>
    <s v="(-)"/>
    <s v="(-)"/>
    <s v="(-)"/>
  </r>
  <r>
    <n v="2830"/>
    <s v="SAN MIGUEL"/>
    <x v="150"/>
    <s v="Small Rural"/>
    <s v="Outlying Town"/>
    <x v="5"/>
    <s v="West Central Region"/>
    <x v="2"/>
    <s v="Not Found"/>
    <s v="Not Found"/>
    <x v="2"/>
    <x v="2"/>
    <s v="Not Found"/>
    <s v="Not Found"/>
    <s v="Not Found"/>
    <s v="Not Found"/>
    <s v="Not Found"/>
    <s v="Not Found"/>
    <m/>
    <m/>
    <m/>
    <m/>
    <s v="Not Found"/>
    <n v="0.09"/>
    <n v="0.18"/>
    <n v="0.19"/>
    <n v="0.15"/>
    <n v="0.24"/>
    <n v="0.47"/>
    <n v="895"/>
    <n v="52000"/>
    <n v="863.6"/>
    <n v="12292600.369999999"/>
    <n v="14234.136602593791"/>
    <n v="14234.14"/>
    <n v="9588.0400000000009"/>
    <n v="0"/>
    <s v="2022-2023"/>
    <s v="69"/>
    <s v="50 or less"/>
    <s v="50 or less"/>
    <s v="50 or less"/>
    <s v="50 or less"/>
    <s v="50 or less"/>
    <s v="50 or less"/>
    <s v="55"/>
    <s v="50 or less"/>
    <s v="50 or less"/>
  </r>
  <r>
    <n v="2840"/>
    <s v="SAN MIGUEL"/>
    <x v="151"/>
    <s v="Small Rural"/>
    <s v="Remote"/>
    <x v="4"/>
    <s v="West Central Region"/>
    <x v="2"/>
    <n v="79"/>
    <n v="277.8"/>
    <x v="1"/>
    <x v="1"/>
    <n v="1896"/>
    <n v="29"/>
    <n v="696"/>
    <n v="1092"/>
    <n v="840"/>
    <n v="4524"/>
    <n v="0"/>
    <n v="4524"/>
    <n v="0"/>
    <n v="1"/>
    <n v="208"/>
    <n v="0.11"/>
    <n v="0.27"/>
    <n v="0.27"/>
    <s v="*"/>
    <n v="0.17"/>
    <n v="0.56000000000000005"/>
    <n v="189"/>
    <n v="52000"/>
    <n v="170"/>
    <n v="3309004.42"/>
    <n v="19464.731882352942"/>
    <n v="19464.73"/>
    <n v="9588.0400000000009"/>
    <n v="0"/>
    <s v="2022-2023"/>
    <s v="15 or less"/>
    <s v="(-)"/>
    <s v="(-)"/>
    <s v="(-)"/>
    <s v="(-)"/>
    <s v="(-)"/>
    <s v="(-)"/>
    <s v="(-)"/>
    <s v="(-)"/>
    <s v="(-)"/>
  </r>
  <r>
    <n v="2862"/>
    <s v="SEDGWICK"/>
    <x v="152"/>
    <s v="Small Rural"/>
    <s v="Outlying Town"/>
    <x v="5"/>
    <s v="Northeast Region"/>
    <x v="2"/>
    <n v="169.10000000000002"/>
    <n v="277.8"/>
    <x v="0"/>
    <x v="0"/>
    <n v="4058.4000000000005"/>
    <n v="22"/>
    <n v="528"/>
    <n v="753.68"/>
    <n v="1460"/>
    <n v="6800.0800000000008"/>
    <n v="2741.68"/>
    <n v="4058.400000000001"/>
    <n v="0.40318349195891806"/>
    <n v="0.59681650804108199"/>
    <n v="192"/>
    <n v="0.14000000000000001"/>
    <n v="0.46"/>
    <n v="0.46"/>
    <n v="0.06"/>
    <n v="0.4"/>
    <n v="0.48"/>
    <n v="607"/>
    <n v="28000"/>
    <n v="789"/>
    <n v="8203951.3600000003"/>
    <n v="10397.910468948035"/>
    <n v="12440.66"/>
    <n v="9588.0400000000009"/>
    <n v="0"/>
    <s v="2022-2023"/>
    <s v="84"/>
    <s v="50 or less"/>
    <s v="50 or less"/>
    <s v="50 or less"/>
    <s v="50 or less"/>
    <s v="50 or less"/>
    <s v="50 or less"/>
    <s v="50 or less"/>
    <s v="50 or less"/>
    <s v="50 or less"/>
  </r>
  <r>
    <n v="2865"/>
    <s v="SEDGWICK"/>
    <x v="153"/>
    <s v="Small Rural"/>
    <s v="Remote"/>
    <x v="4"/>
    <s v="Northeast Region"/>
    <x v="2"/>
    <s v="Not Found"/>
    <s v="Not Found"/>
    <x v="2"/>
    <x v="2"/>
    <s v="Not Found"/>
    <s v="Not Found"/>
    <s v="Not Found"/>
    <s v="Not Found"/>
    <s v="Not Found"/>
    <s v="Not Found"/>
    <m/>
    <m/>
    <m/>
    <m/>
    <s v="Not Found"/>
    <n v="0.18"/>
    <n v="0.55000000000000004"/>
    <n v="0.5"/>
    <s v="*"/>
    <n v="0.2"/>
    <n v="0.47"/>
    <n v="113"/>
    <n v="28000"/>
    <n v="131"/>
    <n v="2521880.7200000002"/>
    <n v="19250.997862595421"/>
    <n v="19251"/>
    <n v="9588.0400000000009"/>
    <n v="0"/>
    <s v="2022-2023"/>
    <s v="15 or less"/>
    <s v="(-)"/>
    <s v="(-)"/>
    <s v="(-)"/>
    <s v="(-)"/>
    <s v="(-)"/>
    <s v="(-)"/>
    <s v="(-)"/>
    <s v="(-)"/>
    <s v="(-)"/>
  </r>
  <r>
    <n v="3000"/>
    <s v="SUMMIT"/>
    <x v="154"/>
    <s v="Rural"/>
    <s v="Outlying Town"/>
    <x v="1"/>
    <s v="Northwest Region"/>
    <x v="1"/>
    <n v="95"/>
    <n v="277.8"/>
    <x v="1"/>
    <x v="1"/>
    <n v="2280"/>
    <n v="29"/>
    <n v="696"/>
    <n v="1092"/>
    <n v="840"/>
    <n v="4908"/>
    <n v="0"/>
    <n v="4908"/>
    <n v="0"/>
    <n v="1"/>
    <n v="89.466666666666654"/>
    <n v="0.12"/>
    <n v="0.36"/>
    <n v="0.35"/>
    <n v="0.25"/>
    <n v="0.44"/>
    <n v="0.47"/>
    <n v="3633"/>
    <n v="55000"/>
    <n v="3470.3"/>
    <n v="38950284.060000002"/>
    <n v="11223.895357750051"/>
    <n v="11227.68"/>
    <n v="9588.0400000000009"/>
    <n v="0"/>
    <s v="2022-2023"/>
    <s v="271"/>
    <s v="107"/>
    <s v="164"/>
    <s v="50 or less"/>
    <s v="50 or less"/>
    <s v="50 or less"/>
    <s v="103"/>
    <s v="160"/>
    <s v="50 or less"/>
    <s v="50 or less"/>
  </r>
  <r>
    <n v="3010"/>
    <s v="TELLER"/>
    <x v="155"/>
    <s v="Small Rural"/>
    <s v="Remote"/>
    <x v="4"/>
    <s v="Pikes Peak Region"/>
    <x v="2"/>
    <n v="169.10000000000002"/>
    <n v="277.8"/>
    <x v="1"/>
    <x v="1"/>
    <n v="4058.4000000000005"/>
    <n v="40.799999999999997"/>
    <n v="979.19999999999993"/>
    <n v="1092"/>
    <n v="1460"/>
    <n v="7589.6"/>
    <n v="0"/>
    <n v="7589.6"/>
    <n v="0"/>
    <n v="1"/>
    <n v="173"/>
    <n v="0.15"/>
    <n v="0.55000000000000004"/>
    <n v="0.59"/>
    <s v="*"/>
    <n v="0.18"/>
    <n v="0.45"/>
    <n v="313"/>
    <n v="43000"/>
    <n v="308.60000000000002"/>
    <n v="4468822.58"/>
    <n v="14258.533115281354"/>
    <n v="14258.53"/>
    <n v="9588.0400000000009"/>
    <n v="0"/>
    <s v="2022-2023"/>
    <s v="16-50"/>
    <s v="50 or less"/>
    <s v="50 or less"/>
    <s v="50 or less"/>
    <s v="50 or less"/>
    <s v="50 or less"/>
    <s v="50 or less"/>
    <s v="50 or less"/>
    <s v="50 or less"/>
    <s v="50 or less"/>
  </r>
  <r>
    <n v="3020"/>
    <s v="TELLER"/>
    <x v="156"/>
    <s v="Rural"/>
    <s v="Outlying Town"/>
    <x v="1"/>
    <s v="Pikes Peak Region"/>
    <x v="7"/>
    <n v="169.10000000000002"/>
    <n v="277.8"/>
    <x v="0"/>
    <x v="0"/>
    <n v="4058.4000000000005"/>
    <n v="16.579999999999998"/>
    <n v="397.91999999999996"/>
    <n v="1103.22"/>
    <n v="1460"/>
    <n v="7019.5400000000009"/>
    <n v="2961.14"/>
    <n v="4058.400000000001"/>
    <n v="0.42184245691313099"/>
    <n v="0.57815754308686906"/>
    <n v="24.700000000000003"/>
    <n v="0.11"/>
    <n v="0.27"/>
    <n v="0.28000000000000003"/>
    <n v="0.03"/>
    <n v="0.2"/>
    <n v="0.47"/>
    <n v="2122"/>
    <n v="43000"/>
    <n v="2106.3000000000002"/>
    <n v="21648521.800000001"/>
    <n v="10277.985946921141"/>
    <n v="10279.530000000001"/>
    <n v="9588.0400000000009"/>
    <n v="0.05"/>
    <s v="2022-2023"/>
    <s v="141"/>
    <s v="59"/>
    <s v="82"/>
    <s v="50 or less"/>
    <s v="50 or less"/>
    <s v="50 or less"/>
    <s v="50 or less"/>
    <s v="110"/>
    <s v="50 or less"/>
    <s v="50 or less"/>
  </r>
  <r>
    <n v="3030"/>
    <s v="WASHINGTON"/>
    <x v="157"/>
    <s v="Small Rural"/>
    <s v="Outlying Town"/>
    <x v="5"/>
    <s v="Northeast Region"/>
    <x v="2"/>
    <s v="Not Found"/>
    <s v="Not Found"/>
    <x v="2"/>
    <x v="2"/>
    <s v="Not Found"/>
    <s v="Not Found"/>
    <s v="Not Found"/>
    <s v="Not Found"/>
    <s v="Not Found"/>
    <s v="Not Found"/>
    <m/>
    <m/>
    <m/>
    <m/>
    <s v="Not Found"/>
    <n v="0.15"/>
    <n v="0.55000000000000004"/>
    <n v="0.54"/>
    <n v="0.03"/>
    <n v="0.3"/>
    <n v="0.47"/>
    <n v="427"/>
    <n v="33000"/>
    <n v="407"/>
    <n v="5141145.6500000004"/>
    <n v="12631.807493857496"/>
    <n v="12631.81"/>
    <n v="9588.0400000000009"/>
    <n v="0"/>
    <s v="2022-2023"/>
    <s v="16-50"/>
    <s v="50 or less"/>
    <s v="50 or less"/>
    <s v="50 or less"/>
    <s v="50 or less"/>
    <s v="50 or less"/>
    <s v="50 or less"/>
    <s v="50 or less"/>
    <s v="50 or less"/>
    <s v="50 or less"/>
  </r>
  <r>
    <n v="3040"/>
    <s v="WASHINGTON"/>
    <x v="158"/>
    <s v="Small Rural"/>
    <s v="Remote"/>
    <x v="4"/>
    <s v="Northeast Region"/>
    <x v="2"/>
    <s v="Not Found"/>
    <s v="Not Found"/>
    <x v="2"/>
    <x v="2"/>
    <s v="Not Found"/>
    <s v="Not Found"/>
    <s v="Not Found"/>
    <s v="Not Found"/>
    <s v="Not Found"/>
    <s v="Not Found"/>
    <m/>
    <m/>
    <m/>
    <m/>
    <s v="Not Found"/>
    <n v="0.09"/>
    <n v="0.44"/>
    <n v="0.46"/>
    <n v="0.12"/>
    <n v="0.28000000000000003"/>
    <n v="0.43"/>
    <n v="101"/>
    <n v="33000"/>
    <n v="86.2"/>
    <n v="1830828.57"/>
    <n v="21239.310556844546"/>
    <n v="21239.31"/>
    <n v="9588.0400000000009"/>
    <n v="0"/>
    <s v="2022-2023"/>
    <s v="15 or less"/>
    <s v="(-)"/>
    <s v="(-)"/>
    <s v="(-)"/>
    <s v="(-)"/>
    <s v="(-)"/>
    <s v="(-)"/>
    <s v="(-)"/>
    <s v="(-)"/>
    <s v="(-)"/>
  </r>
  <r>
    <n v="3050"/>
    <s v="WASHINGTON"/>
    <x v="159"/>
    <s v="Small Rural"/>
    <s v="Remote"/>
    <x v="4"/>
    <s v="Northeast Region"/>
    <x v="2"/>
    <s v="Not Found"/>
    <s v="Not Found"/>
    <x v="2"/>
    <x v="2"/>
    <s v="Not Found"/>
    <s v="Not Found"/>
    <s v="Not Found"/>
    <s v="Not Found"/>
    <s v="Not Found"/>
    <s v="Not Found"/>
    <m/>
    <m/>
    <m/>
    <m/>
    <s v="Not Found"/>
    <n v="0.09"/>
    <n v="0.5"/>
    <n v="0.53"/>
    <s v="*"/>
    <n v="0.12"/>
    <n v="0.42"/>
    <n v="201"/>
    <n v="33000"/>
    <n v="197"/>
    <n v="3407783.14"/>
    <n v="17298.391573604062"/>
    <n v="17298.39"/>
    <n v="9588.0400000000009"/>
    <n v="0"/>
    <s v="2022-2023"/>
    <s v="15 or less"/>
    <s v="(-)"/>
    <s v="(-)"/>
    <s v="(-)"/>
    <s v="(-)"/>
    <s v="(-)"/>
    <s v="(-)"/>
    <s v="(-)"/>
    <s v="(-)"/>
    <s v="(-)"/>
  </r>
  <r>
    <n v="3060"/>
    <s v="WASHINGTON"/>
    <x v="160"/>
    <s v="Small Rural"/>
    <s v="Remote"/>
    <x v="4"/>
    <s v="Northeast Region"/>
    <x v="2"/>
    <s v="Not Found"/>
    <s v="Not Found"/>
    <x v="2"/>
    <x v="2"/>
    <s v="Not Found"/>
    <s v="Not Found"/>
    <s v="Not Found"/>
    <s v="Not Found"/>
    <s v="Not Found"/>
    <s v="Not Found"/>
    <m/>
    <m/>
    <m/>
    <m/>
    <s v="Not Found"/>
    <n v="0.16"/>
    <n v="0.42"/>
    <n v="0.4"/>
    <n v="0.1"/>
    <n v="0.18"/>
    <n v="0.53"/>
    <n v="124"/>
    <n v="33000"/>
    <n v="128"/>
    <n v="2538495.66"/>
    <n v="19831.997343750001"/>
    <n v="19832"/>
    <n v="9588.0400000000009"/>
    <n v="0"/>
    <s v="2022-2023"/>
    <s v="15 or less"/>
    <s v="(-)"/>
    <s v="(-)"/>
    <s v="(-)"/>
    <s v="(-)"/>
    <s v="(-)"/>
    <s v="(-)"/>
    <s v="(-)"/>
    <s v="(-)"/>
    <s v="(-)"/>
  </r>
  <r>
    <n v="3070"/>
    <s v="WASHINGTON"/>
    <x v="161"/>
    <s v="Small Rural"/>
    <s v="Remote"/>
    <x v="4"/>
    <s v="Northeast Region"/>
    <x v="2"/>
    <s v="Not Found"/>
    <s v="Not Found"/>
    <x v="2"/>
    <x v="2"/>
    <s v="Not Found"/>
    <s v="Not Found"/>
    <s v="Not Found"/>
    <s v="Not Found"/>
    <s v="Not Found"/>
    <s v="Not Found"/>
    <m/>
    <m/>
    <m/>
    <m/>
    <s v="Not Found"/>
    <n v="0.12"/>
    <n v="0.5"/>
    <n v="0.56000000000000005"/>
    <s v="*"/>
    <n v="0.15"/>
    <n v="0.52"/>
    <n v="82"/>
    <n v="33000"/>
    <n v="71"/>
    <n v="1511493.2"/>
    <n v="21288.636619718309"/>
    <n v="21288.639999999999"/>
    <n v="9588.0400000000009"/>
    <n v="0"/>
    <s v="2022-2023"/>
    <s v="15 or less"/>
    <s v="(-)"/>
    <s v="(-)"/>
    <s v="(-)"/>
    <s v="(-)"/>
    <s v="(-)"/>
    <s v="(-)"/>
    <s v="(-)"/>
    <s v="(-)"/>
    <s v="(-)"/>
  </r>
  <r>
    <n v="3080"/>
    <s v="WELD"/>
    <x v="162"/>
    <s v="Rural"/>
    <s v="Outlying Town"/>
    <x v="1"/>
    <s v="North Central Region"/>
    <x v="2"/>
    <n v="77"/>
    <n v="277.8"/>
    <x v="0"/>
    <x v="0"/>
    <n v="1848"/>
    <n v="18"/>
    <n v="432"/>
    <n v="436"/>
    <n v="1460"/>
    <n v="4176"/>
    <n v="2328"/>
    <n v="1848"/>
    <n v="0.55747126436781613"/>
    <n v="0.44252873563218392"/>
    <n v="12.7"/>
    <n v="0.15"/>
    <n v="0.45"/>
    <n v="0.45"/>
    <n v="0.17"/>
    <n v="0.61"/>
    <n v="0.46"/>
    <n v="1837"/>
    <n v="48000"/>
    <n v="1772.9"/>
    <n v="18815629.719999999"/>
    <n v="10612.910891759264"/>
    <n v="10612.91"/>
    <n v="9588.0400000000009"/>
    <n v="1.6E-2"/>
    <s v="2022-2023"/>
    <s v="129"/>
    <s v="54"/>
    <s v="75"/>
    <s v="50 or less"/>
    <s v="50 or less"/>
    <s v="50 or less"/>
    <s v="80"/>
    <s v="50 or less"/>
    <s v="50 or less"/>
    <s v="50 or less"/>
  </r>
  <r>
    <n v="3085"/>
    <s v="WELD"/>
    <x v="163"/>
    <s v="Rural"/>
    <s v="Outlying Town"/>
    <x v="1"/>
    <s v="North Central Region"/>
    <x v="2"/>
    <s v="Not Found"/>
    <s v="Not Found"/>
    <x v="2"/>
    <x v="2"/>
    <s v="Not Found"/>
    <s v="Not Found"/>
    <s v="Not Found"/>
    <s v="Not Found"/>
    <s v="Not Found"/>
    <s v="Not Found"/>
    <m/>
    <m/>
    <m/>
    <m/>
    <s v="Not Found"/>
    <n v="0.09"/>
    <n v="0.3"/>
    <n v="0.28999999999999998"/>
    <n v="7.0000000000000007E-2"/>
    <n v="0.28999999999999998"/>
    <n v="0.49"/>
    <n v="1977"/>
    <n v="48000"/>
    <n v="2017"/>
    <n v="20852762.07"/>
    <n v="10338.134417451662"/>
    <n v="10338.129999999999"/>
    <n v="9588.0400000000009"/>
    <n v="0"/>
    <s v="2022-2023"/>
    <s v="144"/>
    <s v="75"/>
    <s v="69"/>
    <s v="50 or less"/>
    <s v="50 or less"/>
    <s v="50 or less"/>
    <s v="50 or less"/>
    <s v="93"/>
    <s v="50 or less"/>
    <s v="50 or less"/>
  </r>
  <r>
    <n v="3090"/>
    <s v="WELD"/>
    <x v="164"/>
    <s v="Rural"/>
    <s v="Remote"/>
    <x v="2"/>
    <s v="North Central Region"/>
    <x v="2"/>
    <n v="169.10000000000002"/>
    <n v="277.8"/>
    <x v="3"/>
    <x v="3"/>
    <n v="4058.4000000000005"/>
    <n v="40.799999999999997"/>
    <n v="979.19999999999993"/>
    <n v="1092"/>
    <n v="1460"/>
    <n v="7589.6"/>
    <n v="3531.2"/>
    <n v="4058.4000000000005"/>
    <n v="0.46526826183198056"/>
    <n v="0.53473173816801944"/>
    <n v="48.266666666666673"/>
    <n v="0.1"/>
    <n v="0.46"/>
    <n v="0.45"/>
    <n v="0.16"/>
    <n v="0.52"/>
    <n v="0.48"/>
    <n v="2785"/>
    <n v="48000"/>
    <n v="2574.3000000000002"/>
    <n v="27302087.760000002"/>
    <n v="10442.317514048011"/>
    <n v="10442.32"/>
    <n v="9588.0400000000009"/>
    <n v="3.5999999999999997E-2"/>
    <s v="2022-2023"/>
    <s v="177"/>
    <s v="84"/>
    <s v="93"/>
    <s v="50 or less"/>
    <s v="50 or less"/>
    <s v="50 or less"/>
    <s v="92"/>
    <s v="81"/>
    <s v="50 or less"/>
    <s v="50 or less"/>
  </r>
  <r>
    <n v="3100"/>
    <s v="WELD"/>
    <x v="165"/>
    <s v="Non-Rural"/>
    <s v="Outlying Town"/>
    <x v="8"/>
    <s v="North Central Region"/>
    <x v="2"/>
    <n v="169.10000000000002"/>
    <n v="277.8"/>
    <x v="3"/>
    <x v="3"/>
    <n v="4058.4000000000005"/>
    <n v="40.799999999999997"/>
    <n v="979.19999999999993"/>
    <n v="1092"/>
    <n v="1460"/>
    <n v="7589.6"/>
    <n v="3531.2"/>
    <n v="4058.4000000000005"/>
    <n v="0.46526826183198056"/>
    <n v="0.53473173816801944"/>
    <n v="14.033333333333331"/>
    <n v="0.1"/>
    <n v="0.18"/>
    <n v="0.18"/>
    <n v="0.03"/>
    <n v="0.25"/>
    <n v="0.48"/>
    <n v="8228"/>
    <n v="48000"/>
    <n v="8182.1"/>
    <n v="82581413.549999997"/>
    <n v="10092.936232751983"/>
    <n v="10092.89"/>
    <n v="9588.0400000000009"/>
    <n v="8.9999999999999993E-3"/>
    <s v="2022-2023"/>
    <s v="550"/>
    <s v="273"/>
    <s v="277"/>
    <s v="50 or less"/>
    <s v="50 or less"/>
    <s v="50 or less"/>
    <s v="116"/>
    <s v="410"/>
    <s v="50 or less"/>
    <s v="50 or less"/>
  </r>
  <r>
    <n v="3110"/>
    <s v="WELD"/>
    <x v="166"/>
    <s v="Rural"/>
    <s v="Outlying Town"/>
    <x v="1"/>
    <s v="North Central Region"/>
    <x v="2"/>
    <s v="Not Found"/>
    <s v="Not Found"/>
    <x v="2"/>
    <x v="2"/>
    <s v="Not Found"/>
    <s v="Not Found"/>
    <s v="Not Found"/>
    <s v="Not Found"/>
    <s v="Not Found"/>
    <s v="Not Found"/>
    <m/>
    <m/>
    <m/>
    <m/>
    <s v="Not Found"/>
    <n v="0.12"/>
    <n v="0.23"/>
    <n v="0.23"/>
    <n v="0.04"/>
    <n v="0.36"/>
    <n v="0.49"/>
    <n v="3869"/>
    <n v="48000"/>
    <n v="3824.5"/>
    <n v="38600434.630000003"/>
    <n v="10092.936234801935"/>
    <n v="10092.94"/>
    <n v="9588.0400000000009"/>
    <n v="0"/>
    <s v="2022-2023"/>
    <s v="237"/>
    <s v="108"/>
    <s v="129"/>
    <s v="50 or less"/>
    <s v="50 or less"/>
    <s v="50 or less"/>
    <s v="72"/>
    <s v="155"/>
    <s v="50 or less"/>
    <s v="50 or less"/>
  </r>
  <r>
    <n v="3120"/>
    <s v="WELD"/>
    <x v="167"/>
    <s v="Non-Rural"/>
    <s v="Urban-Suburban"/>
    <x v="6"/>
    <s v="North Central Region"/>
    <x v="3"/>
    <n v="77"/>
    <n v="277.8"/>
    <x v="0"/>
    <x v="0"/>
    <n v="1848"/>
    <n v="18"/>
    <n v="432"/>
    <n v="436"/>
    <n v="1460"/>
    <n v="4176"/>
    <n v="2328"/>
    <n v="1848"/>
    <n v="0.55747126436781613"/>
    <n v="0.44252873563218392"/>
    <n v="4.8000000000000007"/>
    <n v="0.12"/>
    <n v="0.67"/>
    <n v="0.65"/>
    <n v="0.21"/>
    <n v="0.71"/>
    <n v="0.49"/>
    <n v="22373"/>
    <n v="48000"/>
    <n v="22015.9"/>
    <n v="235937107.69"/>
    <n v="10716.668757125532"/>
    <n v="10731.62"/>
    <n v="9588.0400000000009"/>
    <n v="3.0000000000000001E-3"/>
    <s v="2022-2023"/>
    <s v="1,639"/>
    <s v="790"/>
    <s v="849"/>
    <s v="50 or less"/>
    <s v="50 or less"/>
    <s v="50 or less"/>
    <s v="1,076"/>
    <s v="456"/>
    <s v="50 or less"/>
    <s v="50 or less"/>
  </r>
  <r>
    <n v="3130"/>
    <s v="WELD"/>
    <x v="168"/>
    <s v="Rural"/>
    <s v="Outlying Town"/>
    <x v="1"/>
    <s v="North Central Region"/>
    <x v="2"/>
    <s v="Not Found"/>
    <s v="Not Found"/>
    <x v="2"/>
    <x v="2"/>
    <s v="Not Found"/>
    <s v="Not Found"/>
    <s v="Not Found"/>
    <s v="Not Found"/>
    <s v="Not Found"/>
    <s v="Not Found"/>
    <m/>
    <m/>
    <m/>
    <m/>
    <s v="Not Found"/>
    <n v="0.12"/>
    <n v="0.41"/>
    <n v="0.39"/>
    <n v="0.06"/>
    <n v="0.42"/>
    <n v="0.47"/>
    <n v="1094"/>
    <n v="48000"/>
    <n v="1093"/>
    <n v="12131574.09"/>
    <n v="11097.450475754802"/>
    <n v="11097.45"/>
    <n v="9588.0400000000009"/>
    <n v="1.2999999999999999E-2"/>
    <s v="2022-2023"/>
    <s v="72"/>
    <s v="50 or less"/>
    <s v="50 or less"/>
    <s v="50 or less"/>
    <s v="50 or less"/>
    <s v="50 or less"/>
    <s v="50 or less"/>
    <s v="50 or less"/>
    <s v="50 or less"/>
    <s v="50 or less"/>
  </r>
  <r>
    <n v="3140"/>
    <s v="WELD"/>
    <x v="169"/>
    <s v="Rural"/>
    <s v="Outlying Town"/>
    <x v="1"/>
    <s v="North Central Region"/>
    <x v="2"/>
    <s v="Not Found"/>
    <s v="Not Found"/>
    <x v="2"/>
    <x v="2"/>
    <s v="Not Found"/>
    <s v="Not Found"/>
    <s v="Not Found"/>
    <s v="Not Found"/>
    <s v="Not Found"/>
    <s v="Not Found"/>
    <m/>
    <m/>
    <m/>
    <m/>
    <s v="Not Found"/>
    <n v="0.13"/>
    <n v="0.54"/>
    <n v="0.54"/>
    <n v="0.21"/>
    <n v="0.74"/>
    <n v="0.49"/>
    <n v="2522"/>
    <n v="48000"/>
    <n v="2293"/>
    <n v="24523397.890000001"/>
    <n v="10694.896593981684"/>
    <n v="10694.9"/>
    <n v="9588.0400000000009"/>
    <n v="0"/>
    <s v="2022-2023"/>
    <s v="194"/>
    <s v="90"/>
    <s v="104"/>
    <s v="50 or less"/>
    <s v="50 or less"/>
    <s v="50 or less"/>
    <s v="154"/>
    <s v="50 or less"/>
    <s v="50 or less"/>
    <s v="50 or less"/>
  </r>
  <r>
    <n v="3145"/>
    <s v="WELD"/>
    <x v="170"/>
    <s v="Small Rural"/>
    <s v="Outlying Town"/>
    <x v="5"/>
    <s v="North Central Region"/>
    <x v="2"/>
    <s v="Not Found"/>
    <s v="Not Found"/>
    <x v="2"/>
    <x v="2"/>
    <s v="Not Found"/>
    <s v="Not Found"/>
    <s v="Not Found"/>
    <s v="Not Found"/>
    <s v="Not Found"/>
    <s v="Not Found"/>
    <m/>
    <m/>
    <m/>
    <m/>
    <s v="Not Found"/>
    <n v="0.12"/>
    <n v="0.41"/>
    <n v="0.4"/>
    <n v="0.11"/>
    <n v="0.38"/>
    <n v="0.46"/>
    <n v="993"/>
    <n v="48000"/>
    <n v="989.2"/>
    <n v="10905632.66"/>
    <n v="11024.171471896481"/>
    <n v="11024.17"/>
    <n v="9588.0400000000009"/>
    <n v="0"/>
    <s v="2022-2023"/>
    <s v="58"/>
    <s v="50 or less"/>
    <s v="50 or less"/>
    <s v="50 or less"/>
    <s v="50 or less"/>
    <s v="50 or less"/>
    <s v="50 or less"/>
    <s v="50 or less"/>
    <s v="50 or less"/>
    <s v="50 or less"/>
  </r>
  <r>
    <n v="3146"/>
    <s v="WELD"/>
    <x v="171"/>
    <s v="Small Rural"/>
    <s v="Remote"/>
    <x v="4"/>
    <s v="North Central Region"/>
    <x v="2"/>
    <s v="Not Found"/>
    <s v="Not Found"/>
    <x v="2"/>
    <x v="2"/>
    <s v="Not Found"/>
    <s v="Not Found"/>
    <s v="Not Found"/>
    <s v="Not Found"/>
    <s v="Not Found"/>
    <s v="Not Found"/>
    <m/>
    <m/>
    <m/>
    <m/>
    <s v="Not Found"/>
    <n v="0.14000000000000001"/>
    <n v="0.38"/>
    <n v="0.38"/>
    <s v="*"/>
    <n v="0.11"/>
    <n v="0.46"/>
    <n v="177"/>
    <n v="48000"/>
    <n v="170.8"/>
    <n v="3137048.98"/>
    <n v="18364.396077283371"/>
    <n v="18364.400000000001"/>
    <n v="9588.0400000000009"/>
    <n v="0"/>
    <s v="2022-2023"/>
    <s v="16-50"/>
    <s v="50 or less"/>
    <s v="50 or less"/>
    <s v="50 or less"/>
    <s v="50 or less"/>
    <s v="50 or less"/>
    <s v="50 or less"/>
    <s v="50 or less"/>
    <s v="50 or less"/>
    <s v="50 or less"/>
  </r>
  <r>
    <n v="3147"/>
    <s v="WELD"/>
    <x v="172"/>
    <s v="Small Rural"/>
    <s v="Remote"/>
    <x v="4"/>
    <s v="North Central Region"/>
    <x v="2"/>
    <s v="Not Found"/>
    <s v="Not Found"/>
    <x v="2"/>
    <x v="2"/>
    <s v="Not Found"/>
    <s v="Not Found"/>
    <s v="Not Found"/>
    <s v="Not Found"/>
    <s v="Not Found"/>
    <s v="Not Found"/>
    <m/>
    <m/>
    <m/>
    <m/>
    <s v="Not Found"/>
    <n v="0.13"/>
    <n v="0.13"/>
    <n v="0.13"/>
    <s v="*"/>
    <n v="0.09"/>
    <n v="0.49"/>
    <n v="189"/>
    <n v="48000"/>
    <n v="189.4"/>
    <n v="3244742.26"/>
    <n v="17131.690918690601"/>
    <n v="17131.689999999999"/>
    <n v="9588.0400000000009"/>
    <n v="0"/>
    <s v="2022-2023"/>
    <s v="15 or less"/>
    <s v="(-)"/>
    <s v="(-)"/>
    <s v="(-)"/>
    <s v="(-)"/>
    <s v="(-)"/>
    <s v="(-)"/>
    <s v="(-)"/>
    <s v="(-)"/>
    <s v="(-)"/>
  </r>
  <r>
    <n v="3148"/>
    <s v="WELD"/>
    <x v="173"/>
    <s v="Small Rural"/>
    <s v="Remote"/>
    <x v="4"/>
    <s v="North Central Region"/>
    <x v="2"/>
    <s v="Not Found"/>
    <s v="Not Found"/>
    <x v="2"/>
    <x v="2"/>
    <s v="Not Found"/>
    <s v="Not Found"/>
    <s v="Not Found"/>
    <s v="Not Found"/>
    <s v="Not Found"/>
    <s v="Not Found"/>
    <m/>
    <m/>
    <m/>
    <m/>
    <s v="Not Found"/>
    <n v="0.13"/>
    <n v="0.32"/>
    <s v="*"/>
    <s v="*"/>
    <n v="0.13"/>
    <n v="0.45"/>
    <n v="67"/>
    <n v="48000"/>
    <n v="60.5"/>
    <n v="1386846.14"/>
    <n v="22917.954876033058"/>
    <n v="22917.95"/>
    <n v="9588.0400000000009"/>
    <n v="0"/>
    <s v="2022-2023"/>
    <s v="15 or less"/>
    <s v="(-)"/>
    <s v="(-)"/>
    <s v="(-)"/>
    <s v="(-)"/>
    <s v="(-)"/>
    <s v="(-)"/>
    <s v="(-)"/>
    <s v="(-)"/>
    <s v="(-)"/>
  </r>
  <r>
    <n v="3200"/>
    <s v="YUMA"/>
    <x v="174"/>
    <s v="Small Rural"/>
    <s v="Outlying Town"/>
    <x v="5"/>
    <s v="Northeast Region"/>
    <x v="2"/>
    <s v="Not Found"/>
    <s v="Not Found"/>
    <x v="2"/>
    <x v="2"/>
    <s v="Not Found"/>
    <s v="Not Found"/>
    <s v="Not Found"/>
    <s v="Not Found"/>
    <s v="Not Found"/>
    <s v="Not Found"/>
    <m/>
    <m/>
    <m/>
    <m/>
    <s v="Not Found"/>
    <n v="0.18"/>
    <n v="0.57999999999999996"/>
    <n v="0.61"/>
    <n v="0.21"/>
    <n v="0.55000000000000004"/>
    <n v="0.5"/>
    <n v="886"/>
    <n v="33000"/>
    <n v="826.8"/>
    <n v="9866433.4299999997"/>
    <n v="11933.277007740688"/>
    <n v="11933.28"/>
    <n v="9588.0400000000009"/>
    <n v="0"/>
    <s v="2022-2023"/>
    <s v="62"/>
    <s v="50 or less"/>
    <s v="50 or less"/>
    <s v="50 or less"/>
    <s v="50 or less"/>
    <s v="50 or less"/>
    <s v="50 or less"/>
    <s v="50 or less"/>
    <s v="50 or less"/>
    <s v="50 or less"/>
  </r>
  <r>
    <n v="3210"/>
    <s v="YUMA"/>
    <x v="175"/>
    <s v="Small Rural"/>
    <s v="Outlying Town"/>
    <x v="5"/>
    <s v="Northeast Region"/>
    <x v="2"/>
    <s v="Not Found"/>
    <s v="Not Found"/>
    <x v="2"/>
    <x v="2"/>
    <s v="Not Found"/>
    <s v="Not Found"/>
    <s v="Not Found"/>
    <s v="Not Found"/>
    <s v="Not Found"/>
    <s v="Not Found"/>
    <m/>
    <m/>
    <m/>
    <m/>
    <s v="Not Found"/>
    <n v="0.13"/>
    <n v="0.49"/>
    <n v="0.5"/>
    <n v="0.16"/>
    <n v="0.33"/>
    <n v="0.5"/>
    <n v="729"/>
    <n v="33000"/>
    <n v="698.6"/>
    <n v="8070856.5800000001"/>
    <n v="11552.900916117949"/>
    <n v="11552.9"/>
    <n v="9588.0400000000009"/>
    <n v="0"/>
    <s v="2022-2023"/>
    <s v="16-50"/>
    <s v="50 or less"/>
    <s v="50 or less"/>
    <s v="50 or less"/>
    <s v="50 or less"/>
    <s v="50 or less"/>
    <s v="50 or less"/>
    <s v="50 or less"/>
    <s v="50 or less"/>
    <s v="50 or less"/>
  </r>
  <r>
    <n v="3220"/>
    <s v="YUMA"/>
    <x v="176"/>
    <s v="Small Rural"/>
    <s v="Outlying Town"/>
    <x v="5"/>
    <s v="Northeast Region"/>
    <x v="2"/>
    <s v="Not Found"/>
    <s v="Not Found"/>
    <x v="2"/>
    <x v="2"/>
    <s v="Not Found"/>
    <s v="Not Found"/>
    <s v="Not Found"/>
    <s v="Not Found"/>
    <s v="Not Found"/>
    <s v="Not Found"/>
    <m/>
    <m/>
    <m/>
    <m/>
    <s v="Not Found"/>
    <n v="0.06"/>
    <n v="0.53"/>
    <n v="0.57999999999999996"/>
    <n v="0.12"/>
    <n v="0.24"/>
    <n v="0.53"/>
    <n v="172"/>
    <n v="33000"/>
    <n v="167.6"/>
    <n v="3106491.25"/>
    <n v="18535.150656324582"/>
    <n v="18535.150000000001"/>
    <n v="9588.0400000000009"/>
    <n v="0"/>
    <s v="2022-2023"/>
    <s v="15 or less"/>
    <s v="(-)"/>
    <s v="(-)"/>
    <s v="(-)"/>
    <s v="(-)"/>
    <s v="(-)"/>
    <s v="(-)"/>
    <s v="(-)"/>
    <s v="(-)"/>
    <s v="(-)"/>
  </r>
  <r>
    <n v="3230"/>
    <s v="YUMA"/>
    <x v="177"/>
    <s v="Small Rural"/>
    <s v="Outlying Town"/>
    <x v="5"/>
    <s v="Northeast Region"/>
    <x v="2"/>
    <s v="Not Found"/>
    <s v="Not Found"/>
    <x v="2"/>
    <x v="2"/>
    <s v="Not Found"/>
    <s v="Not Found"/>
    <s v="Not Found"/>
    <s v="Not Found"/>
    <s v="Not Found"/>
    <s v="Not Found"/>
    <m/>
    <m/>
    <m/>
    <m/>
    <s v="Not Found"/>
    <n v="7.0000000000000007E-2"/>
    <n v="0.36"/>
    <s v="*"/>
    <s v="*"/>
    <n v="0.15"/>
    <n v="0.44"/>
    <n v="68"/>
    <n v="33000"/>
    <n v="57.5"/>
    <n v="1324030.82"/>
    <n v="23026.62295652174"/>
    <n v="23026.62"/>
    <n v="9588.0400000000009"/>
    <n v="0"/>
    <s v="2022-2023"/>
    <s v="15 or less"/>
    <s v="(-)"/>
    <s v="(-)"/>
    <s v="(-)"/>
    <s v="(-)"/>
    <s v="(-)"/>
    <s v="(-)"/>
    <s v="(-)"/>
    <s v="(-)"/>
    <s v="(-)"/>
  </r>
  <r>
    <n v="8001"/>
    <s v="NONE"/>
    <x v="178"/>
    <s v="Non-Rural"/>
    <s v="Urban-Suburban"/>
    <x v="6"/>
    <s v="NONE"/>
    <x v="26"/>
    <n v="169.10000000000002"/>
    <n v="277.8"/>
    <x v="0"/>
    <x v="0"/>
    <n v="4058.4000000000005"/>
    <n v="22"/>
    <n v="528"/>
    <n v="753.68"/>
    <n v="1460"/>
    <n v="6800.0800000000008"/>
    <n v="2741.68"/>
    <n v="4058.400000000001"/>
    <n v="0.40318349195891806"/>
    <n v="0.59681650804108199"/>
    <n v="70.347058823529409"/>
    <n v="7.0000000000000007E-2"/>
    <n v="0.32"/>
    <n v="0.32"/>
    <n v="0.13"/>
    <n v="0.46"/>
    <n v="0.5"/>
    <n v="22003"/>
    <s v="-"/>
    <n v="0"/>
    <n v="226371933.01802474"/>
    <n v="0"/>
    <n v="0"/>
    <n v="0"/>
    <n v="7.0000000000000001E-3"/>
    <s v="2022-2023"/>
    <s v="1,340"/>
    <s v="722"/>
    <s v="618"/>
    <s v="50 or less"/>
    <s v="69"/>
    <s v="50 or less"/>
    <s v="466"/>
    <s v="703"/>
    <s v="50 or less"/>
    <s v="53"/>
  </r>
  <r>
    <s v="TOTALS"/>
    <m/>
    <x v="179"/>
    <m/>
    <m/>
    <x v="9"/>
    <m/>
    <x v="27"/>
    <s v="Not Found"/>
    <s v="Not Found"/>
    <x v="2"/>
    <x v="2"/>
    <s v="Not Found"/>
    <s v="Not Found"/>
    <s v="Not Found"/>
    <s v="Not Found"/>
    <s v="Not Found"/>
    <s v="Not Found"/>
    <m/>
    <m/>
    <m/>
    <m/>
    <s v="Not Found"/>
    <m/>
    <m/>
    <m/>
    <m/>
    <m/>
    <m/>
    <n v="877512"/>
    <m/>
    <n v="859782.60000000033"/>
    <n v="9174031433.4099941"/>
    <n v="10670.175732109477"/>
    <n v="11498.923981925884"/>
    <n v="9588.0400000000009"/>
    <n v="8.9999999999999993E-3"/>
    <s v="2022-2023"/>
    <n v="68390"/>
    <n v="33325"/>
    <n v="35065"/>
    <n v="459"/>
    <n v="2290"/>
    <n v="3044"/>
    <n v="24559"/>
    <n v="34853"/>
    <n v="199"/>
    <n v="298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D6D34FC-0758-4C30-9EB7-6F4F11508347}" name="PivotTable1" cacheId="76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8" firstHeaderRow="1" firstDataRow="1" firstDataCol="1"/>
  <pivotFields count="48">
    <pivotField showAll="0"/>
    <pivotField showAll="0"/>
    <pivotField dataField="1" showAll="0">
      <items count="181">
        <item x="55"/>
        <item x="1"/>
        <item x="2"/>
        <item x="14"/>
        <item x="47"/>
        <item x="95"/>
        <item x="157"/>
        <item x="7"/>
        <item x="16"/>
        <item x="158"/>
        <item x="80"/>
        <item x="131"/>
        <item x="170"/>
        <item x="87"/>
        <item x="4"/>
        <item x="83"/>
        <item x="45"/>
        <item x="25"/>
        <item x="96"/>
        <item x="171"/>
        <item x="115"/>
        <item x="26"/>
        <item x="103"/>
        <item x="84"/>
        <item x="15"/>
        <item x="48"/>
        <item x="21"/>
        <item x="63"/>
        <item x="34"/>
        <item x="148"/>
        <item x="178"/>
        <item x="123"/>
        <item x="11"/>
        <item x="29"/>
        <item x="53"/>
        <item x="30"/>
        <item x="52"/>
        <item x="65"/>
        <item x="108"/>
        <item x="155"/>
        <item x="36"/>
        <item x="37"/>
        <item x="105"/>
        <item x="13"/>
        <item x="38"/>
        <item x="39"/>
        <item x="60"/>
        <item x="40"/>
        <item x="111"/>
        <item x="41"/>
        <item x="86"/>
        <item x="78"/>
        <item x="42"/>
        <item x="71"/>
        <item x="119"/>
        <item x="163"/>
        <item x="61"/>
        <item x="46"/>
        <item x="43"/>
        <item x="56"/>
        <item x="9"/>
        <item x="91"/>
        <item x="116"/>
        <item x="51"/>
        <item x="122"/>
        <item x="64"/>
        <item x="102"/>
        <item x="68"/>
        <item x="67"/>
        <item x="98"/>
        <item x="69"/>
        <item x="132"/>
        <item x="167"/>
        <item x="72"/>
        <item x="58"/>
        <item x="49"/>
        <item x="130"/>
        <item x="143"/>
        <item x="73"/>
        <item x="81"/>
        <item x="94"/>
        <item x="134"/>
        <item x="129"/>
        <item x="74"/>
        <item x="176"/>
        <item x="88"/>
        <item x="77"/>
        <item x="166"/>
        <item x="152"/>
        <item x="100"/>
        <item x="97"/>
        <item x="44"/>
        <item x="28"/>
        <item x="75"/>
        <item x="85"/>
        <item x="133"/>
        <item x="22"/>
        <item x="59"/>
        <item x="177"/>
        <item x="99"/>
        <item x="12"/>
        <item x="160"/>
        <item x="112"/>
        <item x="54"/>
        <item x="121"/>
        <item x="0"/>
        <item x="23"/>
        <item x="138"/>
        <item x="107"/>
        <item x="62"/>
        <item x="147"/>
        <item x="109"/>
        <item x="141"/>
        <item x="110"/>
        <item x="113"/>
        <item x="146"/>
        <item x="31"/>
        <item x="76"/>
        <item x="151"/>
        <item x="159"/>
        <item x="125"/>
        <item x="128"/>
        <item x="173"/>
        <item x="57"/>
        <item x="79"/>
        <item x="104"/>
        <item x="106"/>
        <item x="127"/>
        <item x="168"/>
        <item x="89"/>
        <item x="172"/>
        <item x="93"/>
        <item x="18"/>
        <item x="136"/>
        <item x="137"/>
        <item x="139"/>
        <item x="153"/>
        <item x="126"/>
        <item x="66"/>
        <item x="120"/>
        <item x="27"/>
        <item x="32"/>
        <item x="8"/>
        <item x="142"/>
        <item x="3"/>
        <item x="10"/>
        <item x="35"/>
        <item x="149"/>
        <item x="33"/>
        <item x="145"/>
        <item x="19"/>
        <item x="24"/>
        <item x="144"/>
        <item x="5"/>
        <item x="82"/>
        <item x="154"/>
        <item x="124"/>
        <item x="150"/>
        <item x="90"/>
        <item x="92"/>
        <item x="140"/>
        <item x="101"/>
        <item x="20"/>
        <item x="17"/>
        <item x="162"/>
        <item x="164"/>
        <item x="165"/>
        <item x="169"/>
        <item x="117"/>
        <item x="114"/>
        <item x="70"/>
        <item x="6"/>
        <item x="50"/>
        <item x="118"/>
        <item x="135"/>
        <item x="156"/>
        <item x="161"/>
        <item x="175"/>
        <item x="174"/>
        <item x="179"/>
        <item t="default"/>
      </items>
    </pivotField>
    <pivotField showAll="0"/>
    <pivotField showAll="0"/>
    <pivotField showAll="0"/>
    <pivotField showAll="0"/>
    <pivotField showAll="0"/>
    <pivotField showAll="0"/>
    <pivotField showAll="0"/>
    <pivotField axis="axisRow" showAll="0">
      <items count="5">
        <item x="1"/>
        <item x="0"/>
        <item x="2"/>
        <item x="3"/>
        <item t="default"/>
      </items>
    </pivotField>
    <pivotField showAll="0">
      <items count="6">
        <item x="4"/>
        <item x="1"/>
        <item x="0"/>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8" showAll="0"/>
    <pivotField showAll="0"/>
    <pivotField numFmtId="166" showAll="0"/>
    <pivotField numFmtId="165" showAll="0"/>
    <pivotField numFmtId="165" showAll="0"/>
    <pivotField numFmtId="165"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5">
    <i>
      <x/>
    </i>
    <i>
      <x v="1"/>
    </i>
    <i>
      <x v="2"/>
    </i>
    <i>
      <x v="3"/>
    </i>
    <i t="grand">
      <x/>
    </i>
  </rowItems>
  <colItems count="1">
    <i/>
  </colItems>
  <dataFields count="1">
    <dataField name="Count of DISTRICT" fld="2" subtotal="count" showDataAs="percentOfTotal" baseField="11"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D180B1-97D7-4142-9644-37212B7502A1}" name="PivotTable2" cacheId="7619" applyNumberFormats="0" applyBorderFormats="0" applyFontFormats="0" applyPatternFormats="0" applyAlignmentFormats="0" applyWidthHeightFormats="1" dataCaption="Values" updatedVersion="8" minRefreshableVersion="3" itemPrintTitles="1" createdVersion="8" indent="0" outline="1" outlineData="1" multipleFieldFilters="0">
  <location ref="C48:H69" firstHeaderRow="0" firstDataRow="1" firstDataCol="1"/>
  <pivotFields count="22">
    <pivotField showAll="0"/>
    <pivotField axis="axisRow" showAll="0">
      <items count="21">
        <item x="1"/>
        <item x="0"/>
        <item x="5"/>
        <item x="4"/>
        <item x="2"/>
        <item x="3"/>
        <item x="7"/>
        <item x="8"/>
        <item x="9"/>
        <item x="6"/>
        <item x="10"/>
        <item x="11"/>
        <item x="12"/>
        <item x="14"/>
        <item x="15"/>
        <item x="13"/>
        <item x="16"/>
        <item x="17"/>
        <item x="18"/>
        <item x="19"/>
        <item t="default"/>
      </items>
    </pivotField>
    <pivotField showAll="0"/>
    <pivotField numFmtId="1" showAll="0"/>
    <pivotField showAll="0"/>
    <pivotField showAll="0"/>
    <pivotField showAll="0"/>
    <pivotField showAll="0"/>
    <pivotField numFmtId="44" showAll="0"/>
    <pivotField dataField="1" numFmtId="44" showAll="0"/>
    <pivotField numFmtId="44" showAll="0"/>
    <pivotField dataField="1" numFmtId="44" showAll="0"/>
    <pivotField showAll="0"/>
    <pivotField showAll="0"/>
    <pivotField showAll="0"/>
    <pivotField dataField="1" numFmtId="44" showAll="0"/>
    <pivotField dataField="1" numFmtId="44" showAll="0"/>
    <pivotField numFmtId="44" showAll="0"/>
    <pivotField dataField="1" numFmtId="44" showAll="0"/>
    <pivotField numFmtId="44" showAll="0"/>
    <pivotField numFmtId="44" showAll="0"/>
    <pivotField dragToRow="0" dragToCol="0" dragToPage="0" showAll="0" defaultSubtotal="0"/>
  </pivotFields>
  <rowFields count="1">
    <field x="1"/>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5">
    <i>
      <x/>
    </i>
    <i i="1">
      <x v="1"/>
    </i>
    <i i="2">
      <x v="2"/>
    </i>
    <i i="3">
      <x v="3"/>
    </i>
    <i i="4">
      <x v="4"/>
    </i>
  </colItems>
  <dataFields count="5">
    <dataField name="Average of In-District Cost Per Credit 2023-2024  incl COF" fld="9" subtotal="average" baseField="1" baseItem="0" numFmtId="169"/>
    <dataField name="Average of Online Course - Cost Per Credit incl COF" fld="11" subtotal="average" baseField="1" baseItem="0" numFmtId="169"/>
    <dataField name="Average of Per Credit Fees" fld="15" subtotal="average" baseField="1" baseItem="0" numFmtId="169"/>
    <dataField name="Average of General Fees per year" fld="16" subtotal="average" baseField="1" baseItem="0" numFmtId="169"/>
    <dataField name="Average of Books cost per year" fld="18" subtotal="average" baseField="1" baseItem="0" numFmtId="169"/>
  </dataFields>
  <formats count="5">
    <format dxfId="77">
      <pivotArea dataOnly="0" labelOnly="1" outline="0" fieldPosition="0">
        <references count="1">
          <reference field="4294967294" count="5">
            <x v="0"/>
            <x v="1"/>
            <x v="2"/>
            <x v="3"/>
            <x v="4"/>
          </reference>
        </references>
      </pivotArea>
    </format>
    <format dxfId="78">
      <pivotArea dataOnly="0" labelOnly="1" outline="0" fieldPosition="0">
        <references count="1">
          <reference field="4294967294" count="5">
            <x v="0"/>
            <x v="1"/>
            <x v="2"/>
            <x v="3"/>
            <x v="4"/>
          </reference>
        </references>
      </pivotArea>
    </format>
    <format dxfId="79">
      <pivotArea dataOnly="0" labelOnly="1" outline="0" fieldPosition="0">
        <references count="1">
          <reference field="4294967294" count="5">
            <x v="0"/>
            <x v="1"/>
            <x v="2"/>
            <x v="3"/>
            <x v="4"/>
          </reference>
        </references>
      </pivotArea>
    </format>
    <format dxfId="80">
      <pivotArea outline="0" collapsedLevelsAreSubtotals="1" fieldPosition="0">
        <references count="1">
          <reference field="4294967294" count="2" selected="0">
            <x v="2"/>
            <x v="3"/>
          </reference>
        </references>
      </pivotArea>
    </format>
    <format dxfId="81">
      <pivotArea dataOnly="0" labelOnly="1" outline="0" fieldPosition="0">
        <references count="1">
          <reference field="4294967294" count="2">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239AFC4-BF7A-49CC-B0F6-277952EDBF7A}" name="PivotTable7" cacheId="76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C2:H23" firstHeaderRow="0" firstDataRow="1" firstDataCol="1"/>
  <pivotFields count="22">
    <pivotField showAll="0"/>
    <pivotField axis="axisRow" showAll="0">
      <items count="21">
        <item n="Aims CC" x="1"/>
        <item n="Arapahoe CC" x="0"/>
        <item n="CO Mesa U/Western CO CC" x="5"/>
        <item n="CMC" x="4"/>
        <item n="CC Of Aurora" x="2"/>
        <item n="CC of  Denver" x="3"/>
        <item n="FRCC" x="7"/>
        <item n="FRCC - Larimer" x="8"/>
        <item n="FRCC - Westminster" x="9"/>
        <item x="6"/>
        <item n="Lamar CC" x="10"/>
        <item n="Metropolitan State U of Denver" x="11"/>
        <item n="Northeastern Jr College" x="12"/>
        <item x="14"/>
        <item x="15"/>
        <item n="Pueblo CC" x="13"/>
        <item n="Red Rocks CC" x="16"/>
        <item x="17"/>
        <item x="18"/>
        <item n="UNC" x="19"/>
        <item t="default"/>
      </items>
    </pivotField>
    <pivotField showAll="0"/>
    <pivotField numFmtId="1" showAll="0"/>
    <pivotField showAll="0"/>
    <pivotField showAll="0"/>
    <pivotField showAll="0"/>
    <pivotField showAll="0"/>
    <pivotField numFmtId="44" showAll="0"/>
    <pivotField numFmtId="44" showAll="0"/>
    <pivotField numFmtId="44" showAll="0"/>
    <pivotField numFmtId="44" showAll="0"/>
    <pivotField showAll="0"/>
    <pivotField showAll="0"/>
    <pivotField showAll="0"/>
    <pivotField numFmtId="44" showAll="0"/>
    <pivotField dataField="1" numFmtId="44" showAll="0"/>
    <pivotField dataField="1" numFmtId="44" showAll="0"/>
    <pivotField dataField="1" numFmtId="44" showAll="0"/>
    <pivotField dataField="1" numFmtId="44" showAll="0"/>
    <pivotField dataField="1" numFmtId="44" showAll="0"/>
    <pivotField dragToRow="0" dragToCol="0" dragToPage="0" showAll="0" defaultSubtotal="0"/>
  </pivotFields>
  <rowFields count="1">
    <field x="1"/>
  </rowFields>
  <rowItems count="21">
    <i>
      <x/>
    </i>
    <i>
      <x v="1"/>
    </i>
    <i>
      <x v="2"/>
    </i>
    <i>
      <x v="3"/>
    </i>
    <i>
      <x v="4"/>
    </i>
    <i>
      <x v="5"/>
    </i>
    <i>
      <x v="6"/>
    </i>
    <i>
      <x v="7"/>
    </i>
    <i>
      <x v="8"/>
    </i>
    <i>
      <x v="9"/>
    </i>
    <i>
      <x v="10"/>
    </i>
    <i>
      <x v="11"/>
    </i>
    <i>
      <x v="12"/>
    </i>
    <i>
      <x v="13"/>
    </i>
    <i>
      <x v="14"/>
    </i>
    <i>
      <x v="15"/>
    </i>
    <i>
      <x v="16"/>
    </i>
    <i>
      <x v="17"/>
    </i>
    <i>
      <x v="18"/>
    </i>
    <i>
      <x v="19"/>
    </i>
    <i t="grand">
      <x/>
    </i>
  </rowItems>
  <colFields count="1">
    <field x="-2"/>
  </colFields>
  <colItems count="5">
    <i>
      <x/>
    </i>
    <i i="1">
      <x v="1"/>
    </i>
    <i i="2">
      <x v="2"/>
    </i>
    <i i="3">
      <x v="3"/>
    </i>
    <i i="4">
      <x v="4"/>
    </i>
  </colItems>
  <dataFields count="5">
    <dataField name="Average of Tuition Costs per year" fld="17" subtotal="average" baseField="1" baseItem="2"/>
    <dataField name="Average of Books cost per year" fld="18" subtotal="average" baseField="1" baseItem="2"/>
    <dataField name="Average of Credit Fees per Year (24 credits)" fld="19" subtotal="average" baseField="1" baseItem="2"/>
    <dataField name="Average of General Fees per year" fld="16" subtotal="average" baseField="1" baseItem="2"/>
    <dataField name="Average of Estimated Annual Cost for Tuition, Fees and Books" fld="20" subtotal="average" baseField="1" baseItem="3"/>
  </dataFields>
  <formats count="4">
    <format dxfId="73">
      <pivotArea outline="0" collapsedLevelsAreSubtotals="1" fieldPosition="0"/>
    </format>
    <format dxfId="74">
      <pivotArea field="1" type="button" dataOnly="0" labelOnly="1" outline="0" axis="axisRow" fieldPosition="0"/>
    </format>
    <format dxfId="75">
      <pivotArea dataOnly="0" labelOnly="1" outline="0" fieldPosition="0">
        <references count="1">
          <reference field="4294967294" count="4">
            <x v="0"/>
            <x v="1"/>
            <x v="2"/>
            <x v="3"/>
          </reference>
        </references>
      </pivotArea>
    </format>
    <format dxfId="76">
      <pivotArea dataOnly="0" labelOnly="1" outline="0" fieldPosition="0">
        <references count="1">
          <reference field="4294967294" count="1">
            <x v="4"/>
          </reference>
        </references>
      </pivotArea>
    </format>
  </formats>
  <chartFormats count="5">
    <chartFormat chart="0" format="6" series="1">
      <pivotArea type="data" outline="0" fieldPosition="0">
        <references count="1">
          <reference field="4294967294" count="1" selected="0">
            <x v="0"/>
          </reference>
        </references>
      </pivotArea>
    </chartFormat>
    <chartFormat chart="0" format="7" series="1">
      <pivotArea type="data" outline="0" fieldPosition="0">
        <references count="1">
          <reference field="4294967294" count="1" selected="0">
            <x v="1"/>
          </reference>
        </references>
      </pivotArea>
    </chartFormat>
    <chartFormat chart="0" format="8" series="1">
      <pivotArea type="data" outline="0" fieldPosition="0">
        <references count="1">
          <reference field="4294967294" count="1" selected="0">
            <x v="2"/>
          </reference>
        </references>
      </pivotArea>
    </chartFormat>
    <chartFormat chart="0" format="9" series="1">
      <pivotArea type="data" outline="0" fieldPosition="0">
        <references count="1">
          <reference field="4294967294" count="1" selected="0">
            <x v="3"/>
          </reference>
        </references>
      </pivotArea>
    </chartFormat>
    <chartFormat chart="0" format="10" series="1">
      <pivotArea type="data" outline="0" fieldPosition="0">
        <references count="1">
          <reference field="429496729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91F3B99D-189A-49BA-A063-CD9685E83FC6}" name="PivotTable8" cacheId="76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1">
  <location ref="A4:B53" firstHeaderRow="1" firstDataRow="1" firstDataCol="1" rowPageCount="1" colPageCount="1"/>
  <pivotFields count="48">
    <pivotField showAll="0"/>
    <pivotField showAll="0"/>
    <pivotField axis="axisRow" showAll="0" sortType="descending">
      <items count="181">
        <item x="55"/>
        <item x="1"/>
        <item x="2"/>
        <item x="14"/>
        <item x="47"/>
        <item x="95"/>
        <item x="157"/>
        <item x="7"/>
        <item x="16"/>
        <item x="158"/>
        <item x="80"/>
        <item x="131"/>
        <item x="170"/>
        <item x="87"/>
        <item x="4"/>
        <item x="83"/>
        <item x="45"/>
        <item x="25"/>
        <item x="96"/>
        <item x="171"/>
        <item x="115"/>
        <item x="26"/>
        <item x="103"/>
        <item x="84"/>
        <item x="15"/>
        <item x="48"/>
        <item x="21"/>
        <item x="63"/>
        <item x="34"/>
        <item x="148"/>
        <item x="178"/>
        <item x="123"/>
        <item x="11"/>
        <item x="29"/>
        <item x="53"/>
        <item x="30"/>
        <item x="52"/>
        <item x="65"/>
        <item x="108"/>
        <item x="155"/>
        <item x="36"/>
        <item x="37"/>
        <item x="105"/>
        <item x="13"/>
        <item x="38"/>
        <item x="39"/>
        <item x="60"/>
        <item x="40"/>
        <item x="111"/>
        <item x="41"/>
        <item x="86"/>
        <item x="78"/>
        <item x="42"/>
        <item x="71"/>
        <item x="119"/>
        <item x="163"/>
        <item x="61"/>
        <item x="46"/>
        <item x="43"/>
        <item x="56"/>
        <item x="9"/>
        <item x="91"/>
        <item x="116"/>
        <item x="51"/>
        <item x="122"/>
        <item x="64"/>
        <item x="102"/>
        <item x="68"/>
        <item x="67"/>
        <item x="98"/>
        <item x="69"/>
        <item x="132"/>
        <item x="167"/>
        <item x="72"/>
        <item x="58"/>
        <item x="49"/>
        <item x="130"/>
        <item x="143"/>
        <item x="73"/>
        <item x="81"/>
        <item x="94"/>
        <item x="134"/>
        <item x="129"/>
        <item x="74"/>
        <item x="176"/>
        <item x="88"/>
        <item x="77"/>
        <item x="166"/>
        <item x="152"/>
        <item x="100"/>
        <item x="97"/>
        <item x="44"/>
        <item x="28"/>
        <item x="75"/>
        <item x="85"/>
        <item x="133"/>
        <item x="22"/>
        <item x="59"/>
        <item x="177"/>
        <item x="99"/>
        <item x="12"/>
        <item x="160"/>
        <item x="112"/>
        <item x="54"/>
        <item x="121"/>
        <item x="0"/>
        <item x="23"/>
        <item x="138"/>
        <item x="107"/>
        <item x="62"/>
        <item x="147"/>
        <item x="109"/>
        <item x="141"/>
        <item x="110"/>
        <item x="113"/>
        <item x="146"/>
        <item x="31"/>
        <item x="76"/>
        <item x="151"/>
        <item x="159"/>
        <item x="125"/>
        <item x="128"/>
        <item x="173"/>
        <item x="57"/>
        <item x="79"/>
        <item x="104"/>
        <item x="106"/>
        <item x="127"/>
        <item x="168"/>
        <item x="89"/>
        <item x="172"/>
        <item x="93"/>
        <item x="18"/>
        <item x="136"/>
        <item x="137"/>
        <item x="139"/>
        <item x="153"/>
        <item x="126"/>
        <item x="66"/>
        <item x="120"/>
        <item x="27"/>
        <item x="32"/>
        <item x="8"/>
        <item x="142"/>
        <item x="3"/>
        <item x="10"/>
        <item x="35"/>
        <item x="149"/>
        <item x="33"/>
        <item x="145"/>
        <item x="19"/>
        <item x="24"/>
        <item x="144"/>
        <item x="5"/>
        <item x="82"/>
        <item x="154"/>
        <item x="124"/>
        <item x="150"/>
        <item x="90"/>
        <item x="92"/>
        <item x="140"/>
        <item x="101"/>
        <item x="20"/>
        <item x="17"/>
        <item x="162"/>
        <item x="164"/>
        <item x="165"/>
        <item x="169"/>
        <item x="117"/>
        <item x="114"/>
        <item x="70"/>
        <item x="6"/>
        <item x="50"/>
        <item x="118"/>
        <item x="135"/>
        <item x="156"/>
        <item x="161"/>
        <item x="175"/>
        <item x="174"/>
        <item x="179"/>
        <item t="default"/>
      </items>
      <autoSortScope>
        <pivotArea dataOnly="0" outline="0" fieldPosition="0">
          <references count="1">
            <reference field="4294967294" count="1" selected="0">
              <x v="0"/>
            </reference>
          </references>
        </pivotArea>
      </autoSortScope>
    </pivotField>
    <pivotField showAll="0"/>
    <pivotField showAll="0"/>
    <pivotField showAll="0">
      <items count="11">
        <item x="9"/>
        <item x="0"/>
        <item x="8"/>
        <item x="6"/>
        <item x="3"/>
        <item x="1"/>
        <item x="2"/>
        <item x="7"/>
        <item x="5"/>
        <item x="4"/>
        <item t="default"/>
      </items>
    </pivotField>
    <pivotField showAll="0"/>
    <pivotField axis="axisPage" multipleItemSelectionAllowed="1" showAll="0">
      <items count="29">
        <item h="1" x="2"/>
        <item x="0"/>
        <item x="4"/>
        <item x="3"/>
        <item x="19"/>
        <item x="7"/>
        <item x="23"/>
        <item x="26"/>
        <item x="5"/>
        <item x="1"/>
        <item x="6"/>
        <item x="16"/>
        <item x="17"/>
        <item x="25"/>
        <item x="14"/>
        <item x="24"/>
        <item x="15"/>
        <item x="11"/>
        <item x="9"/>
        <item x="13"/>
        <item x="22"/>
        <item x="8"/>
        <item x="18"/>
        <item x="10"/>
        <item x="20"/>
        <item x="21"/>
        <item x="12"/>
        <item x="27"/>
        <item t="default"/>
      </items>
    </pivotField>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numFmtId="38" showAll="0"/>
    <pivotField showAll="0"/>
    <pivotField numFmtId="166" showAll="0"/>
    <pivotField numFmtId="165" showAll="0"/>
    <pivotField numFmtId="165" showAll="0"/>
    <pivotField numFmtId="165"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9">
    <i>
      <x v="133"/>
    </i>
    <i>
      <x v="13"/>
    </i>
    <i>
      <x v="144"/>
    </i>
    <i>
      <x v="171"/>
    </i>
    <i>
      <x v="174"/>
    </i>
    <i>
      <x v="34"/>
    </i>
    <i>
      <x v="95"/>
    </i>
    <i>
      <x v="24"/>
    </i>
    <i>
      <x v="47"/>
    </i>
    <i>
      <x v="127"/>
    </i>
    <i>
      <x v="108"/>
    </i>
    <i>
      <x v="113"/>
    </i>
    <i>
      <x v="63"/>
    </i>
    <i>
      <x v="175"/>
    </i>
    <i>
      <x v="109"/>
    </i>
    <i>
      <x v="36"/>
    </i>
    <i>
      <x/>
    </i>
    <i>
      <x v="97"/>
    </i>
    <i>
      <x v="153"/>
    </i>
    <i>
      <x v="61"/>
    </i>
    <i>
      <x v="56"/>
    </i>
    <i>
      <x v="49"/>
    </i>
    <i>
      <x v="30"/>
    </i>
    <i>
      <x v="46"/>
    </i>
    <i>
      <x v="32"/>
    </i>
    <i>
      <x v="3"/>
    </i>
    <i>
      <x v="100"/>
    </i>
    <i>
      <x v="86"/>
    </i>
    <i>
      <x v="145"/>
    </i>
    <i>
      <x v="105"/>
    </i>
    <i>
      <x v="60"/>
    </i>
    <i>
      <x v="45"/>
    </i>
    <i>
      <x v="72"/>
    </i>
    <i>
      <x v="158"/>
    </i>
    <i>
      <x v="129"/>
    </i>
    <i>
      <x v="52"/>
    </i>
    <i>
      <x v="17"/>
    </i>
    <i>
      <x v="140"/>
    </i>
    <i>
      <x v="134"/>
    </i>
    <i>
      <x v="138"/>
    </i>
    <i>
      <x v="121"/>
    </i>
    <i>
      <x v="160"/>
    </i>
    <i>
      <x v="123"/>
    </i>
    <i>
      <x v="27"/>
    </i>
    <i>
      <x v="147"/>
    </i>
    <i>
      <x v="179"/>
    </i>
    <i>
      <x v="1"/>
    </i>
    <i>
      <x v="155"/>
    </i>
    <i t="grand">
      <x/>
    </i>
  </rowItems>
  <colItems count="1">
    <i/>
  </colItems>
  <pageFields count="1">
    <pageField fld="7" hier="-1"/>
  </pageFields>
  <dataFields count="1">
    <dataField name="Average of Student Share of Costs" fld="18" subtotal="average" baseField="2" baseItem="0"/>
  </dataFields>
  <formats count="5">
    <format dxfId="68">
      <pivotArea collapsedLevelsAreSubtotals="1" fieldPosition="0">
        <references count="1">
          <reference field="2" count="46">
            <x v="0"/>
            <x v="1"/>
            <x v="3"/>
            <x v="13"/>
            <x v="17"/>
            <x v="24"/>
            <x v="27"/>
            <x v="30"/>
            <x v="32"/>
            <x v="34"/>
            <x v="36"/>
            <x v="45"/>
            <x v="46"/>
            <x v="47"/>
            <x v="49"/>
            <x v="52"/>
            <x v="56"/>
            <x v="60"/>
            <x v="61"/>
            <x v="63"/>
            <x v="72"/>
            <x v="86"/>
            <x v="95"/>
            <x v="97"/>
            <x v="100"/>
            <x v="105"/>
            <x v="108"/>
            <x v="109"/>
            <x v="113"/>
            <x v="121"/>
            <x v="123"/>
            <x v="127"/>
            <x v="129"/>
            <x v="133"/>
            <x v="134"/>
            <x v="138"/>
            <x v="140"/>
            <x v="144"/>
            <x v="145"/>
            <x v="147"/>
            <x v="153"/>
            <x v="155"/>
            <x v="158"/>
            <x v="171"/>
            <x v="174"/>
            <x v="175"/>
          </reference>
        </references>
      </pivotArea>
    </format>
    <format dxfId="69">
      <pivotArea collapsedLevelsAreSubtotals="1" fieldPosition="0">
        <references count="1">
          <reference field="2" count="43">
            <x v="0"/>
            <x v="1"/>
            <x v="3"/>
            <x v="13"/>
            <x v="17"/>
            <x v="24"/>
            <x v="27"/>
            <x v="30"/>
            <x v="32"/>
            <x v="34"/>
            <x v="36"/>
            <x v="45"/>
            <x v="46"/>
            <x v="47"/>
            <x v="49"/>
            <x v="52"/>
            <x v="56"/>
            <x v="60"/>
            <x v="61"/>
            <x v="63"/>
            <x v="72"/>
            <x v="86"/>
            <x v="95"/>
            <x v="97"/>
            <x v="100"/>
            <x v="105"/>
            <x v="108"/>
            <x v="109"/>
            <x v="113"/>
            <x v="121"/>
            <x v="123"/>
            <x v="127"/>
            <x v="129"/>
            <x v="133"/>
            <x v="134"/>
            <x v="138"/>
            <x v="140"/>
            <x v="144"/>
            <x v="145"/>
            <x v="147"/>
            <x v="153"/>
            <x v="155"/>
            <x v="158"/>
          </reference>
        </references>
      </pivotArea>
    </format>
    <format dxfId="70">
      <pivotArea collapsedLevelsAreSubtotals="1" fieldPosition="0">
        <references count="1">
          <reference field="2" count="1">
            <x v="171"/>
          </reference>
        </references>
      </pivotArea>
    </format>
    <format dxfId="71">
      <pivotArea collapsedLevelsAreSubtotals="1" fieldPosition="0">
        <references count="1">
          <reference field="2" count="1">
            <x v="174"/>
          </reference>
        </references>
      </pivotArea>
    </format>
    <format dxfId="72">
      <pivotArea collapsedLevelsAreSubtotals="1" fieldPosition="0">
        <references count="1">
          <reference field="2" count="1">
            <x v="175"/>
          </reference>
        </references>
      </pivotArea>
    </format>
  </formats>
  <chartFormats count="1">
    <chartFormat chart="2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C967E12-1246-4A69-A0C8-C16613CBECB6}" name="PivotTable8" cacheId="762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3">
  <location ref="A4:C53" firstHeaderRow="0" firstDataRow="1" firstDataCol="1" rowPageCount="1" colPageCount="1"/>
  <pivotFields count="48">
    <pivotField showAll="0"/>
    <pivotField showAll="0"/>
    <pivotField axis="axisRow" showAll="0" sortType="ascending">
      <items count="181">
        <item x="55"/>
        <item x="1"/>
        <item x="2"/>
        <item x="14"/>
        <item x="47"/>
        <item x="95"/>
        <item x="157"/>
        <item x="7"/>
        <item x="16"/>
        <item x="158"/>
        <item x="80"/>
        <item x="131"/>
        <item x="170"/>
        <item x="87"/>
        <item x="4"/>
        <item x="83"/>
        <item x="45"/>
        <item x="25"/>
        <item x="96"/>
        <item x="171"/>
        <item x="115"/>
        <item x="26"/>
        <item x="103"/>
        <item x="84"/>
        <item x="15"/>
        <item x="48"/>
        <item x="21"/>
        <item x="63"/>
        <item x="34"/>
        <item x="148"/>
        <item x="178"/>
        <item x="123"/>
        <item x="11"/>
        <item x="29"/>
        <item x="53"/>
        <item x="30"/>
        <item x="52"/>
        <item x="65"/>
        <item x="108"/>
        <item x="155"/>
        <item x="36"/>
        <item x="37"/>
        <item x="105"/>
        <item x="13"/>
        <item x="38"/>
        <item x="39"/>
        <item x="60"/>
        <item x="40"/>
        <item x="111"/>
        <item x="41"/>
        <item x="86"/>
        <item x="78"/>
        <item x="42"/>
        <item x="71"/>
        <item x="119"/>
        <item x="163"/>
        <item x="61"/>
        <item x="46"/>
        <item x="43"/>
        <item x="56"/>
        <item x="9"/>
        <item x="91"/>
        <item x="116"/>
        <item x="51"/>
        <item x="122"/>
        <item x="64"/>
        <item x="102"/>
        <item x="68"/>
        <item x="67"/>
        <item x="98"/>
        <item x="69"/>
        <item x="132"/>
        <item x="167"/>
        <item x="72"/>
        <item x="58"/>
        <item x="49"/>
        <item x="130"/>
        <item x="143"/>
        <item x="73"/>
        <item x="81"/>
        <item x="94"/>
        <item x="134"/>
        <item x="129"/>
        <item x="74"/>
        <item x="176"/>
        <item x="88"/>
        <item x="77"/>
        <item x="166"/>
        <item x="152"/>
        <item x="100"/>
        <item x="97"/>
        <item x="44"/>
        <item x="28"/>
        <item x="75"/>
        <item x="85"/>
        <item x="133"/>
        <item x="22"/>
        <item x="59"/>
        <item x="177"/>
        <item x="99"/>
        <item x="12"/>
        <item x="160"/>
        <item x="112"/>
        <item x="54"/>
        <item x="121"/>
        <item x="0"/>
        <item x="23"/>
        <item x="138"/>
        <item x="107"/>
        <item x="62"/>
        <item x="147"/>
        <item x="109"/>
        <item x="141"/>
        <item x="110"/>
        <item x="113"/>
        <item x="146"/>
        <item x="31"/>
        <item x="76"/>
        <item x="151"/>
        <item x="159"/>
        <item x="125"/>
        <item x="128"/>
        <item x="173"/>
        <item x="57"/>
        <item x="79"/>
        <item x="104"/>
        <item x="106"/>
        <item x="127"/>
        <item x="168"/>
        <item x="89"/>
        <item x="172"/>
        <item x="93"/>
        <item x="18"/>
        <item x="136"/>
        <item x="137"/>
        <item x="139"/>
        <item x="153"/>
        <item x="126"/>
        <item x="66"/>
        <item x="120"/>
        <item x="27"/>
        <item x="32"/>
        <item x="8"/>
        <item x="142"/>
        <item x="3"/>
        <item x="10"/>
        <item x="35"/>
        <item x="149"/>
        <item x="33"/>
        <item x="145"/>
        <item x="19"/>
        <item x="24"/>
        <item x="144"/>
        <item x="5"/>
        <item x="82"/>
        <item x="154"/>
        <item x="124"/>
        <item x="150"/>
        <item x="90"/>
        <item x="92"/>
        <item x="140"/>
        <item x="101"/>
        <item x="20"/>
        <item x="17"/>
        <item x="162"/>
        <item x="164"/>
        <item x="165"/>
        <item x="169"/>
        <item x="117"/>
        <item x="114"/>
        <item x="70"/>
        <item x="6"/>
        <item x="50"/>
        <item x="118"/>
        <item x="135"/>
        <item x="156"/>
        <item x="161"/>
        <item x="175"/>
        <item x="174"/>
        <item x="179"/>
        <item t="default"/>
      </items>
    </pivotField>
    <pivotField showAll="0"/>
    <pivotField showAll="0"/>
    <pivotField showAll="0">
      <items count="11">
        <item x="9"/>
        <item x="0"/>
        <item x="8"/>
        <item x="6"/>
        <item x="3"/>
        <item x="1"/>
        <item x="2"/>
        <item x="7"/>
        <item x="5"/>
        <item x="4"/>
        <item t="default"/>
      </items>
    </pivotField>
    <pivotField showAll="0"/>
    <pivotField axis="axisPage" multipleItemSelectionAllowed="1" showAll="0">
      <items count="29">
        <item h="1" x="2"/>
        <item x="0"/>
        <item x="4"/>
        <item x="3"/>
        <item x="19"/>
        <item x="7"/>
        <item x="23"/>
        <item x="26"/>
        <item x="5"/>
        <item x="1"/>
        <item x="6"/>
        <item x="16"/>
        <item x="17"/>
        <item x="25"/>
        <item x="14"/>
        <item x="24"/>
        <item x="15"/>
        <item x="11"/>
        <item x="9"/>
        <item x="13"/>
        <item x="22"/>
        <item x="8"/>
        <item x="18"/>
        <item x="10"/>
        <item x="20"/>
        <item x="21"/>
        <item x="12"/>
        <item x="2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showAll="0"/>
    <pivotField showAll="0"/>
    <pivotField numFmtId="38" showAll="0"/>
    <pivotField showAll="0"/>
    <pivotField numFmtId="166" showAll="0"/>
    <pivotField numFmtId="165" showAll="0"/>
    <pivotField numFmtId="165" showAll="0"/>
    <pivotField numFmtId="165" showAll="0"/>
    <pivotField numFmtId="165"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9">
    <i>
      <x/>
    </i>
    <i>
      <x v="1"/>
    </i>
    <i>
      <x v="3"/>
    </i>
    <i>
      <x v="13"/>
    </i>
    <i>
      <x v="17"/>
    </i>
    <i>
      <x v="24"/>
    </i>
    <i>
      <x v="27"/>
    </i>
    <i>
      <x v="30"/>
    </i>
    <i>
      <x v="32"/>
    </i>
    <i>
      <x v="34"/>
    </i>
    <i>
      <x v="36"/>
    </i>
    <i>
      <x v="45"/>
    </i>
    <i>
      <x v="46"/>
    </i>
    <i>
      <x v="47"/>
    </i>
    <i>
      <x v="49"/>
    </i>
    <i>
      <x v="52"/>
    </i>
    <i>
      <x v="56"/>
    </i>
    <i>
      <x v="60"/>
    </i>
    <i>
      <x v="61"/>
    </i>
    <i>
      <x v="63"/>
    </i>
    <i>
      <x v="72"/>
    </i>
    <i>
      <x v="86"/>
    </i>
    <i>
      <x v="95"/>
    </i>
    <i>
      <x v="97"/>
    </i>
    <i>
      <x v="100"/>
    </i>
    <i>
      <x v="105"/>
    </i>
    <i>
      <x v="108"/>
    </i>
    <i>
      <x v="109"/>
    </i>
    <i>
      <x v="113"/>
    </i>
    <i>
      <x v="121"/>
    </i>
    <i>
      <x v="123"/>
    </i>
    <i>
      <x v="127"/>
    </i>
    <i>
      <x v="129"/>
    </i>
    <i>
      <x v="133"/>
    </i>
    <i>
      <x v="134"/>
    </i>
    <i>
      <x v="138"/>
    </i>
    <i>
      <x v="140"/>
    </i>
    <i>
      <x v="144"/>
    </i>
    <i>
      <x v="145"/>
    </i>
    <i>
      <x v="147"/>
    </i>
    <i>
      <x v="153"/>
    </i>
    <i>
      <x v="155"/>
    </i>
    <i>
      <x v="158"/>
    </i>
    <i>
      <x v="160"/>
    </i>
    <i>
      <x v="171"/>
    </i>
    <i>
      <x v="174"/>
    </i>
    <i>
      <x v="175"/>
    </i>
    <i>
      <x v="179"/>
    </i>
    <i t="grand">
      <x/>
    </i>
  </rowItems>
  <colFields count="1">
    <field x="-2"/>
  </colFields>
  <colItems count="2">
    <i>
      <x/>
    </i>
    <i i="1">
      <x v="1"/>
    </i>
  </colItems>
  <pageFields count="1">
    <pageField fld="7" hier="-1"/>
  </pageFields>
  <dataFields count="2">
    <dataField name="% Avg LEP Share of Costs " fld="21" subtotal="average" baseField="2" baseItem="0"/>
    <dataField name="% Avg Student Share of Costs " fld="20" subtotal="average" baseField="2" baseItem="0"/>
  </dataFields>
  <formats count="1">
    <format dxfId="67">
      <pivotArea collapsedLevelsAreSubtotals="1" fieldPosition="0">
        <references count="1">
          <reference field="2" count="46">
            <x v="0"/>
            <x v="1"/>
            <x v="3"/>
            <x v="13"/>
            <x v="17"/>
            <x v="24"/>
            <x v="27"/>
            <x v="30"/>
            <x v="32"/>
            <x v="34"/>
            <x v="36"/>
            <x v="45"/>
            <x v="46"/>
            <x v="47"/>
            <x v="49"/>
            <x v="52"/>
            <x v="56"/>
            <x v="60"/>
            <x v="61"/>
            <x v="63"/>
            <x v="72"/>
            <x v="86"/>
            <x v="95"/>
            <x v="97"/>
            <x v="100"/>
            <x v="105"/>
            <x v="108"/>
            <x v="109"/>
            <x v="113"/>
            <x v="121"/>
            <x v="123"/>
            <x v="127"/>
            <x v="129"/>
            <x v="133"/>
            <x v="134"/>
            <x v="138"/>
            <x v="140"/>
            <x v="144"/>
            <x v="145"/>
            <x v="147"/>
            <x v="153"/>
            <x v="155"/>
            <x v="158"/>
            <x v="171"/>
            <x v="174"/>
            <x v="175"/>
          </reference>
        </references>
      </pivotArea>
    </format>
  </formats>
  <chartFormats count="4">
    <chartFormat chart="2" format="2" series="1">
      <pivotArea type="data" outline="0" fieldPosition="0">
        <references count="1">
          <reference field="4294967294" count="1" selected="0">
            <x v="1"/>
          </reference>
        </references>
      </pivotArea>
    </chartFormat>
    <chartFormat chart="2" format="3" series="1">
      <pivotArea type="data" outline="0" fieldPosition="0">
        <references count="1">
          <reference field="4294967294" count="1" selected="0">
            <x v="0"/>
          </reference>
        </references>
      </pivotArea>
    </chartFormat>
    <chartFormat chart="22" format="4" series="1">
      <pivotArea type="data" outline="0" fieldPosition="0">
        <references count="1">
          <reference field="4294967294" count="1" selected="0">
            <x v="0"/>
          </reference>
        </references>
      </pivotArea>
    </chartFormat>
    <chartFormat chart="22"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ural_Designation___District_Setting" xr10:uid="{B1BD02D7-C023-4C3D-BE01-57E5CA8F7233}" sourceName="Rural Designation - District Setting">
  <pivotTables>
    <pivotTable tabId="80" name="PivotTable8"/>
  </pivotTables>
  <data>
    <tabular pivotCacheId="1018259992">
      <items count="10">
        <i x="0" s="1"/>
        <i x="6" s="1"/>
        <i x="3" s="1"/>
        <i x="1" s="1"/>
        <i x="2" s="1"/>
        <i x="4" s="1"/>
        <i x="9" s="1" nd="1"/>
        <i x="8" s="1" nd="1"/>
        <i x="7"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ural Designation - District Setting" xr10:uid="{E362CB48-9A4C-41AB-AA70-93101F1B68F3}" cache="Slicer_Rural_Designation___District_Setting" caption="Rural Designation - District Setting" rowHeight="2095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5D7A8A-E558-4B0D-ADFC-CE89FF371B82}" name="TBL_PrimaryDistrictData" displayName="TBL_PrimaryDistrictData" ref="A4:AZ184" totalsRowShown="0" headerRowDxfId="66" dataDxfId="65" headerRowCellStyle="Normal 5" dataCellStyle="Currency">
  <autoFilter ref="A4:AZ184" xr:uid="{4843B596-7DAA-4BE5-810D-278EA96DC58B}"/>
  <tableColumns count="52">
    <tableColumn id="1" xr3:uid="{045AF02F-80F2-498C-B6A1-D2E5C5060B04}" name="District No" dataDxfId="64" dataCellStyle="Normal 5"/>
    <tableColumn id="2" xr3:uid="{A06CD4E2-36F7-4587-AC0F-C635B5CEDBE4}" name="COUNTY" dataDxfId="63" dataCellStyle="Normal 5"/>
    <tableColumn id="3" xr3:uid="{E70AF3C1-2D30-4C22-A0DE-86F1A103B7ED}" name="DISTRICT" dataDxfId="62" dataCellStyle="Normal 5"/>
    <tableColumn id="5" xr3:uid="{FC895BA7-1DD9-45A2-851F-42B4C7337508}" name="Rural Designation (Urban, Rural, Small Rural)" dataDxfId="61" dataCellStyle="Normal 5"/>
    <tableColumn id="6" xr3:uid="{9056E66C-8FE6-4283-B36C-7496D26FF5B1}" name="District Setting" dataDxfId="60" dataCellStyle="Normal 5"/>
    <tableColumn id="76" xr3:uid="{59B9E07A-A4A9-4FF8-8C8D-17BCB7B8F3C6}" name="Rural Designation - District Setting" dataDxfId="59" dataCellStyle="Normal 5"/>
    <tableColumn id="7" xr3:uid="{3697B8CE-3A08-4AF9-8ADC-CAE7D396FD7A}" name="Region" dataDxfId="58" dataCellStyle="Normal 5"/>
    <tableColumn id="4" xr3:uid="{6C55D291-79D9-4BF8-A2FB-19CC1A301B30}" name="ASCENT Enrollment 2023-2024" dataDxfId="57" dataCellStyle="Normal 5 2"/>
    <tableColumn id="43" xr3:uid="{7C8F1892-B89C-4412-B256-E8718187D49C}" name="In-District Cost Per Credit 2023-2024  incl COF" dataDxfId="56" dataCellStyle="Normal 5 2"/>
    <tableColumn id="77" xr3:uid="{E31484AE-7FDB-42D2-9C11-9A7936B1B233}" name="Online Course - Cost Per Credit incl COF" dataDxfId="55" dataCellStyle="Normal 5 2"/>
    <tableColumn id="78" xr3:uid="{746D2906-55A5-448A-8599-EB33228C2C0A}" name="Who pays for fees" dataDxfId="54" dataCellStyle="Normal 5 2"/>
    <tableColumn id="79" xr3:uid="{EC9E493E-F7C6-4385-8304-D70E5EC9AE47}" name="Who pays for books and materials?" dataDxfId="53" dataCellStyle="Normal 5 2"/>
    <tableColumn id="81" xr3:uid="{641B4744-9DD2-4BEE-B71D-5FE4EE01FF03}" name="Tuition Costs per year" dataDxfId="52" dataCellStyle="Normal 5 2"/>
    <tableColumn id="86" xr3:uid="{AEE6F263-3E55-4DF5-B217-07CDCF0891E4}" name="Per Credit Fees" dataDxfId="51" dataCellStyle="Normal 5 2"/>
    <tableColumn id="84" xr3:uid="{D26D7400-E53B-42DD-9011-608514F0347C}" name="Full Load Credit Fees per Year" dataDxfId="50" dataCellStyle="Normal 5 2"/>
    <tableColumn id="87" xr3:uid="{48DD3CD0-DF52-46AF-995A-CC7989A2372D}" name="General Fees per year" dataDxfId="49" dataCellStyle="Normal 5 2"/>
    <tableColumn id="85" xr3:uid="{0BB2A93A-F4EA-4F47-AF17-42705FCEEE45}" name="Books cost per year" dataDxfId="48" dataCellStyle="Normal 5 2"/>
    <tableColumn id="83" xr3:uid="{83F5025A-FCF7-443A-8FA4-8790BA6D63B9}" name="Estimated Annual Cost for Tuition, Fees and Books" dataDxfId="47" dataCellStyle="Normal 5 2"/>
    <tableColumn id="17" xr3:uid="{3D0A30E5-B957-424B-B32B-4128657D5E03}" name="Delta PPR to Est. Costs" dataDxfId="46" dataCellStyle="Normal 5 2">
      <calculatedColumnFormula>9588.04-TBL_PrimaryDistrictData[[#This Row],[Estimated Annual Cost for Tuition, Fees and Books]]</calculatedColumnFormula>
    </tableColumn>
    <tableColumn id="20" xr3:uid="{5258327A-658F-4557-96CD-34976BB0C08F}" name="Delta PPR * Number ASCENT students" dataDxfId="45" dataCellStyle="Normal 5 2">
      <calculatedColumnFormula>TBL_PrimaryDistrictData[[#This Row],[Delta PPR to Est. Costs]]*TBL_PrimaryDistrictData[[#This Row],[ASCENT Enrollment 2023-2024]]</calculatedColumnFormula>
    </tableColumn>
    <tableColumn id="9" xr3:uid="{0D3B5B70-42F1-474A-89C4-AE0D4796D5F0}" name="Student Share of Costs" dataDxfId="44" dataCellStyle="Normal 5 2">
      <calculatedColumnFormula>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calculatedColumnFormula>
    </tableColumn>
    <tableColumn id="11" xr3:uid="{1A7B64F3-11F1-421F-870E-4DD8183C1D40}" name="LEP Share of Costs" dataDxfId="43" dataCellStyle="Normal 5 2">
      <calculatedColumnFormula>TBL_PrimaryDistrictData[[#This Row],[Estimated Annual Cost for Tuition, Fees and Books]]-U5</calculatedColumnFormula>
    </tableColumn>
    <tableColumn id="15" xr3:uid="{84213E29-18C3-4840-AD61-1F13187621EB}" name="% Avg Student Share of Costs" dataDxfId="42" dataCellStyle="Normal 5 2">
      <calculatedColumnFormula>TBL_PrimaryDistrictData[[#This Row],[Student Share of Costs]]/TBL_PrimaryDistrictData[[#This Row],[Estimated Annual Cost for Tuition, Fees and Books]]</calculatedColumnFormula>
    </tableColumn>
    <tableColumn id="13" xr3:uid="{0EB7FF54-5377-415C-AAF0-D1528EFA612A}" name="% Avg LEP Share of Costs" dataDxfId="41" dataCellStyle="Normal 5 2">
      <calculatedColumnFormula>TBL_PrimaryDistrictData[[#This Row],[LEP Share of Costs]]/TBL_PrimaryDistrictData[[#This Row],[Estimated Annual Cost for Tuition, Fees and Books]]</calculatedColumnFormula>
    </tableColumn>
    <tableColumn id="88" xr3:uid="{C5C367CB-F7DB-4340-ACDA-F6268D193AC6}" name="Average Distance of District to IHE" dataDxfId="40" dataCellStyle="Normal 5 2"/>
    <tableColumn id="8" xr3:uid="{430468A2-CB77-414B-A093-C06E9FD60311}" name="SPED (%)" dataDxfId="39"/>
    <tableColumn id="10" xr3:uid="{8C36DB70-96DB-4A2F-B1DD-9C8AE16D9B8B}" name="At-Risk (%)" dataDxfId="38"/>
    <tableColumn id="12" xr3:uid="{040DB2D5-D957-45A3-84B9-F50F1E3E2BB5}" name="FRL (%)" dataDxfId="37"/>
    <tableColumn id="14" xr3:uid="{A86C03D0-CF08-448A-A700-9F476CD677C5}" name="EL incl. M1/M2 (%)" dataDxfId="36"/>
    <tableColumn id="16" xr3:uid="{B401D9E4-4E32-4525-A565-6D0797EA2E70}" name="Minority (%)" dataDxfId="35"/>
    <tableColumn id="18" xr3:uid="{616960F8-35AC-45A4-9CDA-E91028E7F259}" name="Female (%)" dataDxfId="34"/>
    <tableColumn id="19" xr3:uid="{7EA1EE0F-9A98-4CF6-A246-F8CA9E727614}" name="FY22-23 Total Pupil Count" dataDxfId="33" dataCellStyle="Normal 5"/>
    <tableColumn id="21" xr3:uid="{C8331BDB-AD7C-4663-A536-3C1C5783EB30}" name="Median Income (2022)" dataDxfId="32" dataCellStyle="Currency"/>
    <tableColumn id="22" xr3:uid="{C917EE7E-45C1-47AD-AFC3-AE029F916C5D}" name="FY23-24 Total Funded Pupil Count" dataDxfId="31" dataCellStyle="Normal 5"/>
    <tableColumn id="23" xr3:uid="{FE1FE113-7D4D-4453-AB8D-9469AF4642B4}" name="FY23-24 _x000a_Total Funding_x000a_" dataDxfId="30" dataCellStyle="Currency"/>
    <tableColumn id="24" xr3:uid="{3A9B2AA0-3E98-410C-B14F-CDA10D80BD91}" name="FY23-24_x000a_Total_x000a_PPR" dataDxfId="29" dataCellStyle="Currency"/>
    <tableColumn id="28" xr3:uid="{8355AEA5-AD5B-491E-AF89-3F4E896CF872}" name="FY23 -24_x000a_District_x000a_PPR" dataDxfId="28" dataCellStyle="Currency"/>
    <tableColumn id="29" xr3:uid="{E02D8481-3E93-4703-BB82-2E1BCE1A775A}" name="FY23 -24_x000a_ASCENT &amp; Online_x000a_PPR" dataDxfId="27" dataCellStyle="Currency"/>
    <tableColumn id="38" xr3:uid="{D2DCB6E9-E6F4-4900-A98C-1949971725D8}" name="MILITARY_x000a_% of Total" dataDxfId="26"/>
    <tableColumn id="44" xr3:uid="{9148F597-36A7-4C75-88E0-D95022490D4B}" name="Anticipated Year of Graduation (AYG)" dataDxfId="25" dataCellStyle="Currency"/>
    <tableColumn id="46" xr3:uid="{8C6CF34D-411D-4BD1-80D5-4CFD2F8D5374}" name="AYG Cohort Size (All Students)" dataDxfId="24" dataCellStyle="Currency"/>
    <tableColumn id="49" xr3:uid="{8BCED5A4-A03C-486D-A76A-36A5493B5C90}" name="Female AYG Cohort" dataDxfId="23" dataCellStyle="Currency"/>
    <tableColumn id="52" xr3:uid="{FDD81CDE-A9B8-4589-811B-0901070C1322}" name="Male AYG Cohort" dataDxfId="22" dataCellStyle="Currency"/>
    <tableColumn id="55" xr3:uid="{7747FF18-61AC-47AA-9BD3-2AC329139867}" name="American Indian or Alaska Native AYG Cohort" dataDxfId="21" dataCellStyle="Currency"/>
    <tableColumn id="58" xr3:uid="{60F5DBC1-3E81-4EF9-8629-AAB6E8FAFF23}" name="Asian AYG Cohort" dataDxfId="20" dataCellStyle="Currency"/>
    <tableColumn id="61" xr3:uid="{C8E79613-EB6F-46D0-A6BF-99EA1E8BF864}" name="Black or African American AYG Cohort" dataDxfId="19" dataCellStyle="Currency"/>
    <tableColumn id="64" xr3:uid="{5640E208-A393-4DB9-ADE8-C4297C98614C}" name="Hispanic or Latino AYG Cohort" dataDxfId="18" dataCellStyle="Currency"/>
    <tableColumn id="67" xr3:uid="{235E9E5D-0B4B-4EEF-8993-58EFCBE79EED}" name="White AYG Cohort" dataDxfId="17" dataCellStyle="Currency"/>
    <tableColumn id="70" xr3:uid="{E7D84887-9637-4B57-8188-CE8F76BD869F}" name="Native Hawaiian or Other Pacific Islander Grad Base" dataDxfId="16" dataCellStyle="Currency"/>
    <tableColumn id="73" xr3:uid="{125F74C6-1338-4BBF-BC2C-5A158DD75EDC}" name="Two or More Races AYG Cohort" dataDxfId="15" dataCellStyle="Currency"/>
    <tableColumn id="25" xr3:uid="{508B7275-B85A-456D-A31F-3ABD503A34EF}" name="Average of Estimated Annual Cost for Tuition, Fees and Books" dataDxfId="14" dataCellStyle="Currency"/>
    <tableColumn id="26" xr3:uid="{64F03371-27FC-4A4A-BBFB-E51166E53AF8}" name="Average of Estimated Annual Cost for Tuition, Fees and Books2" dataDxfId="13" dataCellStyle="Currency">
      <calculatedColumnFormula>H5*(TBL_PrimaryDistrictData[[#This Row],[FY23 -24
ASCENT &amp; Online
PPR]]-TBL_PrimaryDistrictData[[#This Row],[Average of Estimated Annual Cost for Tuition, Fees and Books]])</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7DC9A9-8F29-46A6-AF49-7214E1749846}" name="Table1" displayName="Table1" ref="B5:C10" totalsRowShown="0" headerRowDxfId="11" dataDxfId="10">
  <autoFilter ref="B5:C10" xr:uid="{277DC9A9-8F29-46A6-AF49-7214E1749846}"/>
  <tableColumns count="2">
    <tableColumn id="1" xr3:uid="{015C56F5-193E-4E0A-ADFE-CCD537529589}" name="ID" dataDxfId="9"/>
    <tableColumn id="2" xr3:uid="{7510179A-67B6-40EC-BC73-85A37DDFC2F0}" name="Assumption" dataDxfId="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68BAD7-7A6F-4F60-B657-C56673786844}" name="Table7" displayName="Table7" ref="G6:L11" totalsRowShown="0" headerRowDxfId="7" dataDxfId="6">
  <autoFilter ref="G6:L11" xr:uid="{0A68BAD7-7A6F-4F60-B657-C56673786844}"/>
  <tableColumns count="6">
    <tableColumn id="1" xr3:uid="{6A27F61A-2024-4CCF-A618-89CB2D858705}" name="Type of Tuition" dataDxfId="5"/>
    <tableColumn id="6" xr3:uid="{92893C96-56C2-48AE-AA39-06A1DF4970DB}" name="2019-2020" dataDxfId="4" dataCellStyle="Currency"/>
    <tableColumn id="5" xr3:uid="{6F64108E-3B86-4453-9EBF-C55EFF27E2D8}" name="2020-2021" dataDxfId="3" dataCellStyle="Currency"/>
    <tableColumn id="2" xr3:uid="{0E8EDB66-1695-43FA-9AC5-CF6F28A630A6}" name="2021-2022" dataDxfId="2" dataCellStyle="Currency"/>
    <tableColumn id="3" xr3:uid="{3D819783-5ADB-4951-8F29-CCCA422A130A}" name="2022-2023" dataDxfId="1" dataCellStyle="Currency"/>
    <tableColumn id="4" xr3:uid="{DDE7A709-370D-4250-BF1C-FFC00275FDF1}" name="2023-2024" dataDxfId="0" dataCellStyle="Currency"/>
  </tableColumns>
  <tableStyleInfo name="TableStyleMedium1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https://cccs.edu/data/systemwide/tution-fees-financial-aid/"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3.xml"/><Relationship Id="rId1" Type="http://schemas.openxmlformats.org/officeDocument/2006/relationships/pivotTable" Target="../pivotTables/pivotTable2.x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ivotTable" Target="../pivotTables/pivotTable5.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996C-5C4E-477D-B4D3-01195442B92F}">
  <dimension ref="A3:B8"/>
  <sheetViews>
    <sheetView workbookViewId="0">
      <selection activeCell="A3" sqref="A3"/>
    </sheetView>
  </sheetViews>
  <sheetFormatPr defaultRowHeight="13.15"/>
  <cols>
    <col min="1" max="1" width="12.83203125" bestFit="1" customWidth="1"/>
    <col min="2" max="2" width="17.1640625" bestFit="1" customWidth="1"/>
    <col min="3" max="5" width="20.5" bestFit="1" customWidth="1"/>
    <col min="6" max="6" width="11.1640625" bestFit="1" customWidth="1"/>
    <col min="7" max="7" width="12" bestFit="1" customWidth="1"/>
    <col min="8" max="8" width="8.1640625" bestFit="1" customWidth="1"/>
    <col min="10" max="10" width="12.5" bestFit="1" customWidth="1"/>
    <col min="11" max="11" width="15.6640625" bestFit="1" customWidth="1"/>
    <col min="12" max="12" width="10.33203125" bestFit="1" customWidth="1"/>
    <col min="13" max="13" width="4.1640625" bestFit="1" customWidth="1"/>
    <col min="14" max="14" width="8.1640625" bestFit="1" customWidth="1"/>
    <col min="15" max="15" width="13.5" bestFit="1" customWidth="1"/>
    <col min="16" max="16" width="12" bestFit="1" customWidth="1"/>
  </cols>
  <sheetData>
    <row r="3" spans="1:2">
      <c r="A3" s="40" t="s">
        <v>0</v>
      </c>
      <c r="B3" t="s">
        <v>1</v>
      </c>
    </row>
    <row r="4" spans="1:2">
      <c r="A4" t="s">
        <v>2</v>
      </c>
      <c r="B4" s="55">
        <v>0.1005586592178771</v>
      </c>
    </row>
    <row r="5" spans="1:2">
      <c r="A5" t="s">
        <v>3</v>
      </c>
      <c r="B5" s="55">
        <v>0.35195530726256985</v>
      </c>
    </row>
    <row r="6" spans="1:2">
      <c r="A6" t="s">
        <v>4</v>
      </c>
      <c r="B6" s="55">
        <v>0.46368715083798884</v>
      </c>
    </row>
    <row r="7" spans="1:2">
      <c r="A7" t="s">
        <v>5</v>
      </c>
      <c r="B7" s="55">
        <v>8.3798882681564241E-2</v>
      </c>
    </row>
    <row r="8" spans="1:2">
      <c r="A8" t="s">
        <v>6</v>
      </c>
      <c r="B8" s="55">
        <v>1</v>
      </c>
    </row>
  </sheetData>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B095C-55D6-48EE-87B6-667394C5D080}">
  <sheetPr>
    <tabColor theme="9"/>
  </sheetPr>
  <dimension ref="A1:FC187"/>
  <sheetViews>
    <sheetView tabSelected="1" zoomScale="90" zoomScaleNormal="90" workbookViewId="0">
      <selection activeCell="A5" sqref="A5:AZ184"/>
    </sheetView>
  </sheetViews>
  <sheetFormatPr defaultColWidth="10.33203125" defaultRowHeight="14.45"/>
  <cols>
    <col min="1" max="1" width="13" style="29" customWidth="1"/>
    <col min="2" max="2" width="16.1640625" style="29" bestFit="1" customWidth="1"/>
    <col min="3" max="3" width="34.5" style="30" customWidth="1"/>
    <col min="4" max="4" width="30.83203125" style="30" customWidth="1"/>
    <col min="5" max="5" width="20" style="30" customWidth="1"/>
    <col min="6" max="6" width="34.33203125" style="30" customWidth="1"/>
    <col min="7" max="7" width="19.6640625" style="30" customWidth="1"/>
    <col min="8" max="8" width="24.33203125" style="36" bestFit="1" customWidth="1"/>
    <col min="9" max="9" width="20.1640625" style="31" customWidth="1"/>
    <col min="10" max="10" width="14.1640625" style="30" customWidth="1"/>
    <col min="11" max="11" width="14.5" style="31" customWidth="1"/>
    <col min="12" max="12" width="16.1640625" style="30" customWidth="1"/>
    <col min="13" max="13" width="13.83203125" style="30" customWidth="1"/>
    <col min="14" max="14" width="22.1640625" style="31" customWidth="1"/>
    <col min="15" max="15" width="25.5" style="30" customWidth="1"/>
    <col min="16" max="16" width="15.83203125" style="31" customWidth="1"/>
    <col min="17" max="17" width="17.33203125" style="30" customWidth="1"/>
    <col min="18" max="18" width="15" style="31" customWidth="1"/>
    <col min="19" max="19" width="17.5" style="30" customWidth="1"/>
    <col min="20" max="20" width="18.5" style="30" customWidth="1"/>
    <col min="21" max="21" width="14.1640625" style="29" customWidth="1"/>
    <col min="22" max="22" width="19.33203125" style="29" customWidth="1"/>
    <col min="23" max="23" width="16.1640625" style="29" customWidth="1"/>
    <col min="24" max="24" width="12.6640625" style="29" customWidth="1"/>
    <col min="25" max="25" width="13.83203125" style="29" bestFit="1" customWidth="1"/>
    <col min="26" max="26" width="13.33203125" style="29" customWidth="1"/>
    <col min="27" max="27" width="13.83203125" style="29" bestFit="1" customWidth="1"/>
    <col min="28" max="28" width="13.83203125" style="29" customWidth="1"/>
    <col min="29" max="29" width="17.1640625" style="29" customWidth="1"/>
    <col min="30" max="30" width="13" style="29" customWidth="1"/>
    <col min="31" max="32" width="14" style="25" customWidth="1"/>
    <col min="33" max="33" width="15.1640625" style="25" customWidth="1"/>
    <col min="34" max="35" width="20" style="25" customWidth="1"/>
    <col min="36" max="37" width="13" style="25" customWidth="1"/>
    <col min="38" max="38" width="10.33203125" style="25"/>
    <col min="39" max="39" width="16.83203125" style="25" customWidth="1"/>
    <col min="40" max="40" width="12.33203125" style="25" customWidth="1"/>
    <col min="41" max="50" width="10.33203125" style="25"/>
    <col min="51" max="51" width="17" style="25" customWidth="1"/>
    <col min="52" max="52" width="13.5" style="25" customWidth="1"/>
    <col min="53" max="16384" width="10.33203125" style="25"/>
  </cols>
  <sheetData>
    <row r="1" spans="1:159" ht="43.5" customHeight="1">
      <c r="A1" s="21" t="s">
        <v>7</v>
      </c>
      <c r="B1" s="22"/>
      <c r="C1" s="23" t="s">
        <v>8</v>
      </c>
      <c r="D1" s="24"/>
      <c r="E1" s="2"/>
      <c r="F1" s="5"/>
      <c r="G1"/>
      <c r="H1" s="10"/>
      <c r="I1" s="86" t="s">
        <v>9</v>
      </c>
      <c r="J1" s="87"/>
      <c r="K1" s="87"/>
      <c r="L1" s="87"/>
      <c r="M1" s="87"/>
      <c r="N1" s="87"/>
      <c r="O1" s="87"/>
      <c r="P1" s="87"/>
      <c r="Q1" s="87"/>
      <c r="R1" s="87"/>
      <c r="S1" s="87"/>
      <c r="T1" s="87"/>
      <c r="U1" s="88" t="s">
        <v>10</v>
      </c>
      <c r="V1" s="89"/>
      <c r="W1" s="89"/>
      <c r="X1" s="89"/>
      <c r="Y1" s="90" t="s">
        <v>11</v>
      </c>
      <c r="Z1" s="91"/>
      <c r="AA1" s="91"/>
      <c r="AB1" s="91"/>
      <c r="AC1" s="91"/>
      <c r="AD1" s="91"/>
      <c r="AE1" s="91"/>
      <c r="AF1" s="91"/>
      <c r="AG1" s="92"/>
      <c r="AH1" s="92"/>
      <c r="AI1" s="92"/>
      <c r="AJ1" s="92"/>
      <c r="AK1" s="92"/>
      <c r="AL1" s="92"/>
      <c r="AM1" s="92"/>
      <c r="AN1" s="92"/>
    </row>
    <row r="2" spans="1:159" customFormat="1" ht="43.5" customHeight="1">
      <c r="K2" s="9" t="s">
        <v>12</v>
      </c>
      <c r="L2" s="9" t="s">
        <v>12</v>
      </c>
      <c r="M2" s="56" t="s">
        <v>13</v>
      </c>
      <c r="N2" s="1"/>
      <c r="O2" s="1"/>
      <c r="P2" s="1"/>
      <c r="Q2" s="56" t="s">
        <v>13</v>
      </c>
    </row>
    <row r="3" spans="1:159" s="3" customFormat="1" ht="43.5" customHeight="1">
      <c r="H3" s="39" t="s">
        <v>14</v>
      </c>
      <c r="I3" s="39" t="s">
        <v>15</v>
      </c>
      <c r="J3" s="39" t="s">
        <v>16</v>
      </c>
      <c r="K3" s="39" t="s">
        <v>17</v>
      </c>
      <c r="L3" s="39" t="s">
        <v>18</v>
      </c>
      <c r="M3" s="39" t="s">
        <v>19</v>
      </c>
      <c r="N3" s="39" t="s">
        <v>20</v>
      </c>
      <c r="O3" s="39" t="s">
        <v>21</v>
      </c>
      <c r="P3" s="39" t="s">
        <v>22</v>
      </c>
      <c r="Q3" s="39" t="s">
        <v>23</v>
      </c>
      <c r="R3" s="39" t="s">
        <v>24</v>
      </c>
    </row>
    <row r="4" spans="1:159" s="37" customFormat="1" ht="73.5" customHeight="1">
      <c r="A4" s="57" t="s">
        <v>25</v>
      </c>
      <c r="B4" s="58" t="s">
        <v>26</v>
      </c>
      <c r="C4" s="58" t="s">
        <v>27</v>
      </c>
      <c r="D4" s="58" t="s">
        <v>28</v>
      </c>
      <c r="E4" s="58" t="s">
        <v>29</v>
      </c>
      <c r="F4" s="58" t="s">
        <v>30</v>
      </c>
      <c r="G4" s="58" t="s">
        <v>31</v>
      </c>
      <c r="H4" s="59" t="s">
        <v>32</v>
      </c>
      <c r="I4" s="59" t="s">
        <v>33</v>
      </c>
      <c r="J4" s="59" t="s">
        <v>34</v>
      </c>
      <c r="K4" s="59" t="s">
        <v>35</v>
      </c>
      <c r="L4" s="59" t="s">
        <v>36</v>
      </c>
      <c r="M4" s="59" t="s">
        <v>37</v>
      </c>
      <c r="N4" s="59" t="s">
        <v>38</v>
      </c>
      <c r="O4" s="59" t="s">
        <v>39</v>
      </c>
      <c r="P4" s="59" t="s">
        <v>40</v>
      </c>
      <c r="Q4" s="59" t="s">
        <v>41</v>
      </c>
      <c r="R4" s="59" t="s">
        <v>42</v>
      </c>
      <c r="S4" s="59" t="s">
        <v>43</v>
      </c>
      <c r="T4" s="59" t="s">
        <v>44</v>
      </c>
      <c r="U4" s="59" t="s">
        <v>45</v>
      </c>
      <c r="V4" s="59" t="s">
        <v>46</v>
      </c>
      <c r="W4" s="59" t="s">
        <v>47</v>
      </c>
      <c r="X4" s="59" t="s">
        <v>48</v>
      </c>
      <c r="Y4" s="59" t="s">
        <v>49</v>
      </c>
      <c r="Z4" s="60" t="s">
        <v>50</v>
      </c>
      <c r="AA4" s="60" t="s">
        <v>51</v>
      </c>
      <c r="AB4" s="60" t="s">
        <v>52</v>
      </c>
      <c r="AC4" s="60" t="s">
        <v>53</v>
      </c>
      <c r="AD4" s="60" t="s">
        <v>54</v>
      </c>
      <c r="AE4" s="60" t="s">
        <v>55</v>
      </c>
      <c r="AF4" s="61" t="s">
        <v>56</v>
      </c>
      <c r="AG4" s="61" t="s">
        <v>57</v>
      </c>
      <c r="AH4" s="61" t="s">
        <v>58</v>
      </c>
      <c r="AI4" s="61" t="s">
        <v>59</v>
      </c>
      <c r="AJ4" s="61" t="s">
        <v>60</v>
      </c>
      <c r="AK4" s="61" t="s">
        <v>61</v>
      </c>
      <c r="AL4" s="61" t="s">
        <v>62</v>
      </c>
      <c r="AM4" s="62" t="s">
        <v>63</v>
      </c>
      <c r="AN4" s="61" t="s">
        <v>64</v>
      </c>
      <c r="AO4" s="61" t="s">
        <v>65</v>
      </c>
      <c r="AP4" s="61" t="s">
        <v>66</v>
      </c>
      <c r="AQ4" s="61" t="s">
        <v>67</v>
      </c>
      <c r="AR4" s="61" t="s">
        <v>68</v>
      </c>
      <c r="AS4" s="61" t="s">
        <v>69</v>
      </c>
      <c r="AT4" s="61" t="s">
        <v>70</v>
      </c>
      <c r="AU4" s="61" t="s">
        <v>71</v>
      </c>
      <c r="AV4" s="61" t="s">
        <v>72</v>
      </c>
      <c r="AW4" s="61" t="s">
        <v>73</v>
      </c>
      <c r="AX4" s="61" t="s">
        <v>74</v>
      </c>
      <c r="AY4" s="63" t="s">
        <v>75</v>
      </c>
      <c r="AZ4" s="63" t="s">
        <v>76</v>
      </c>
    </row>
    <row r="5" spans="1:159">
      <c r="A5" s="38">
        <v>10</v>
      </c>
      <c r="B5" s="64" t="s">
        <v>77</v>
      </c>
      <c r="C5" s="64" t="s">
        <v>78</v>
      </c>
      <c r="D5" s="64" t="s">
        <v>79</v>
      </c>
      <c r="E5" s="64" t="s">
        <v>80</v>
      </c>
      <c r="F5" s="64" t="s">
        <v>81</v>
      </c>
      <c r="G5" s="64" t="s">
        <v>82</v>
      </c>
      <c r="H5" s="65">
        <v>1</v>
      </c>
      <c r="I5" s="65">
        <v>169.10000000000002</v>
      </c>
      <c r="J5" s="65">
        <v>277.8</v>
      </c>
      <c r="K5" s="65" t="s">
        <v>3</v>
      </c>
      <c r="L5" s="65" t="s">
        <v>3</v>
      </c>
      <c r="M5" s="65">
        <v>4058.4000000000005</v>
      </c>
      <c r="N5" s="65">
        <v>22</v>
      </c>
      <c r="O5" s="65">
        <v>528</v>
      </c>
      <c r="P5" s="65">
        <v>753.68</v>
      </c>
      <c r="Q5" s="65">
        <v>1460</v>
      </c>
      <c r="R5" s="65">
        <v>6800.0800000000008</v>
      </c>
      <c r="S5" s="65">
        <f>9588.04-TBL_PrimaryDistrictData[[#This Row],[Estimated Annual Cost for Tuition, Fees and Books]]</f>
        <v>2787.96</v>
      </c>
      <c r="T5" s="65">
        <f>TBL_PrimaryDistrictData[[#This Row],[Delta PPR to Est. Costs]]*TBL_PrimaryDistrictData[[#This Row],[ASCENT Enrollment 2023-2024]]</f>
        <v>2787.96</v>
      </c>
      <c r="U5"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5" s="65">
        <f>TBL_PrimaryDistrictData[[#This Row],[Estimated Annual Cost for Tuition, Fees and Books]]-U5</f>
        <v>4058.400000000001</v>
      </c>
      <c r="W5" s="66">
        <f>TBL_PrimaryDistrictData[[#This Row],[Student Share of Costs]]/TBL_PrimaryDistrictData[[#This Row],[Estimated Annual Cost for Tuition, Fees and Books]]</f>
        <v>0.40318349195891806</v>
      </c>
      <c r="X5" s="66">
        <f>TBL_PrimaryDistrictData[[#This Row],[LEP Share of Costs]]/TBL_PrimaryDistrictData[[#This Row],[Estimated Annual Cost for Tuition, Fees and Books]]</f>
        <v>0.59681650804108199</v>
      </c>
      <c r="Y5" s="65">
        <v>25.177777777777774</v>
      </c>
      <c r="Z5" s="67">
        <v>0.13</v>
      </c>
      <c r="AA5" s="67">
        <v>0.66</v>
      </c>
      <c r="AB5" s="67">
        <v>0.67</v>
      </c>
      <c r="AC5" s="67">
        <v>0.33</v>
      </c>
      <c r="AD5" s="67">
        <v>0.86</v>
      </c>
      <c r="AE5" s="67">
        <v>0.5</v>
      </c>
      <c r="AF5" s="68">
        <v>7088</v>
      </c>
      <c r="AG5" s="69">
        <v>46000</v>
      </c>
      <c r="AH5" s="70">
        <v>6522.7</v>
      </c>
      <c r="AI5" s="71">
        <v>72816017.049999997</v>
      </c>
      <c r="AJ5" s="72">
        <v>11163.477861928342</v>
      </c>
      <c r="AK5" s="71">
        <v>11205.38</v>
      </c>
      <c r="AL5" s="71">
        <v>9588.0400000000009</v>
      </c>
      <c r="AM5" s="73">
        <v>1.7999999999999999E-2</v>
      </c>
      <c r="AN5" s="74" t="s">
        <v>83</v>
      </c>
      <c r="AO5" s="75">
        <v>517</v>
      </c>
      <c r="AP5" s="75">
        <v>257</v>
      </c>
      <c r="AQ5" s="75">
        <v>260</v>
      </c>
      <c r="AR5" s="74" t="s">
        <v>84</v>
      </c>
      <c r="AS5" s="74" t="s">
        <v>84</v>
      </c>
      <c r="AT5" s="74" t="s">
        <v>84</v>
      </c>
      <c r="AU5" s="75">
        <v>418</v>
      </c>
      <c r="AV5" s="75">
        <v>65</v>
      </c>
      <c r="AW5" s="74" t="s">
        <v>84</v>
      </c>
      <c r="AX5" s="74" t="s">
        <v>84</v>
      </c>
      <c r="AY5" s="76">
        <v>7104.42</v>
      </c>
      <c r="AZ5" s="77">
        <f>H5*(TBL_PrimaryDistrictData[[#This Row],[FY23 -24
ASCENT &amp; Online
PPR]]-TBL_PrimaryDistrictData[[#This Row],[Average of Estimated Annual Cost for Tuition, Fees and Books]])</f>
        <v>2483.6200000000008</v>
      </c>
      <c r="BA5" s="26"/>
      <c r="BK5" s="27"/>
      <c r="BL5" s="27"/>
      <c r="BM5" s="27"/>
      <c r="BN5" s="27"/>
      <c r="BO5" s="27"/>
      <c r="BP5" s="27"/>
      <c r="BQ5" s="27"/>
      <c r="BR5" s="27"/>
      <c r="BS5" s="27"/>
      <c r="BT5" s="27"/>
      <c r="BU5" s="27"/>
      <c r="BV5" s="27"/>
      <c r="BW5" s="27"/>
      <c r="BX5" s="27"/>
      <c r="BY5" s="27"/>
      <c r="BZ5" s="27"/>
      <c r="CA5" s="27"/>
      <c r="CB5" s="27"/>
      <c r="CC5" s="27"/>
      <c r="CD5" s="27"/>
      <c r="CE5" s="27"/>
      <c r="CF5" s="27"/>
      <c r="CG5" s="27"/>
      <c r="CH5" s="27"/>
      <c r="CI5" s="27"/>
      <c r="CJ5" s="27"/>
      <c r="CK5" s="27"/>
      <c r="CL5" s="27"/>
      <c r="CM5" s="27"/>
      <c r="CN5" s="27"/>
      <c r="CO5" s="27"/>
      <c r="CP5" s="27"/>
      <c r="CQ5" s="27"/>
      <c r="CR5" s="27"/>
      <c r="CS5" s="27"/>
      <c r="CT5" s="27"/>
      <c r="CU5" s="27"/>
      <c r="CV5" s="27"/>
      <c r="CW5" s="27"/>
      <c r="CX5" s="27"/>
      <c r="CY5" s="27"/>
      <c r="CZ5" s="27"/>
      <c r="DA5" s="27"/>
      <c r="DB5" s="27"/>
      <c r="DC5" s="27"/>
      <c r="DD5" s="27"/>
      <c r="DE5" s="27"/>
      <c r="DF5" s="27"/>
      <c r="DG5" s="27"/>
      <c r="DH5" s="27"/>
      <c r="DI5" s="27"/>
      <c r="DJ5" s="27"/>
      <c r="DK5" s="27"/>
      <c r="DL5" s="27"/>
      <c r="DM5" s="27"/>
      <c r="DN5" s="27"/>
      <c r="DO5" s="27"/>
      <c r="DP5" s="27"/>
      <c r="DQ5" s="27"/>
      <c r="DR5" s="27"/>
      <c r="DS5" s="27"/>
      <c r="DT5" s="27"/>
      <c r="DU5" s="27"/>
      <c r="DV5" s="27"/>
      <c r="DW5" s="27"/>
      <c r="DX5" s="27"/>
      <c r="DY5" s="27"/>
      <c r="DZ5" s="27"/>
      <c r="EA5" s="27"/>
      <c r="EB5" s="27"/>
      <c r="EC5" s="27"/>
      <c r="ED5" s="27"/>
      <c r="EE5" s="27"/>
      <c r="EF5" s="27"/>
      <c r="EG5" s="27"/>
      <c r="EH5" s="27"/>
      <c r="EI5" s="27"/>
      <c r="EJ5" s="27"/>
      <c r="EK5" s="27"/>
      <c r="EL5" s="27"/>
      <c r="EM5" s="27"/>
      <c r="EN5" s="27"/>
      <c r="EO5" s="27"/>
      <c r="EP5" s="27"/>
      <c r="EQ5" s="27"/>
      <c r="ER5" s="27"/>
      <c r="ES5" s="27"/>
      <c r="ET5" s="27"/>
      <c r="EU5" s="27"/>
      <c r="EV5" s="27"/>
      <c r="EW5" s="27"/>
      <c r="EX5" s="27"/>
      <c r="EY5" s="27"/>
      <c r="EZ5" s="27"/>
      <c r="FA5" s="27"/>
      <c r="FB5" s="27"/>
      <c r="FC5" s="27"/>
    </row>
    <row r="6" spans="1:159">
      <c r="A6" s="78">
        <v>20</v>
      </c>
      <c r="B6" s="64" t="s">
        <v>77</v>
      </c>
      <c r="C6" s="64" t="s">
        <v>85</v>
      </c>
      <c r="D6" s="64" t="s">
        <v>79</v>
      </c>
      <c r="E6" s="64" t="s">
        <v>80</v>
      </c>
      <c r="F6" s="64" t="s">
        <v>81</v>
      </c>
      <c r="G6" s="64" t="s">
        <v>82</v>
      </c>
      <c r="H6" s="65">
        <v>10</v>
      </c>
      <c r="I6" s="65">
        <v>169.10000000000002</v>
      </c>
      <c r="J6" s="65">
        <v>277.8</v>
      </c>
      <c r="K6" s="65" t="s">
        <v>2</v>
      </c>
      <c r="L6" s="65" t="s">
        <v>2</v>
      </c>
      <c r="M6" s="65">
        <v>4058.4000000000005</v>
      </c>
      <c r="N6" s="65">
        <v>29.53</v>
      </c>
      <c r="O6" s="65">
        <v>708.72</v>
      </c>
      <c r="P6" s="65">
        <v>1092</v>
      </c>
      <c r="Q6" s="65">
        <v>1460</v>
      </c>
      <c r="R6" s="65">
        <v>7319.1200000000008</v>
      </c>
      <c r="S6" s="65">
        <f>9588.04-TBL_PrimaryDistrictData[[#This Row],[Estimated Annual Cost for Tuition, Fees and Books]]</f>
        <v>2268.92</v>
      </c>
      <c r="T6" s="65">
        <f>TBL_PrimaryDistrictData[[#This Row],[Delta PPR to Est. Costs]]*TBL_PrimaryDistrictData[[#This Row],[ASCENT Enrollment 2023-2024]]</f>
        <v>22689.200000000001</v>
      </c>
      <c r="U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6" s="65">
        <f>TBL_PrimaryDistrictData[[#This Row],[Estimated Annual Cost for Tuition, Fees and Books]]-U6</f>
        <v>7319.1200000000008</v>
      </c>
      <c r="W6" s="66">
        <f>TBL_PrimaryDistrictData[[#This Row],[Student Share of Costs]]/TBL_PrimaryDistrictData[[#This Row],[Estimated Annual Cost for Tuition, Fees and Books]]</f>
        <v>0</v>
      </c>
      <c r="X6" s="66">
        <f>TBL_PrimaryDistrictData[[#This Row],[LEP Share of Costs]]/TBL_PrimaryDistrictData[[#This Row],[Estimated Annual Cost for Tuition, Fees and Books]]</f>
        <v>1</v>
      </c>
      <c r="Y6" s="65">
        <v>17.828571428571433</v>
      </c>
      <c r="Z6" s="67">
        <v>0.12</v>
      </c>
      <c r="AA6" s="67">
        <v>0.51</v>
      </c>
      <c r="AB6" s="67">
        <v>0.45</v>
      </c>
      <c r="AC6" s="67">
        <v>0.16</v>
      </c>
      <c r="AD6" s="67">
        <v>0.57999999999999996</v>
      </c>
      <c r="AE6" s="67">
        <v>0.48</v>
      </c>
      <c r="AF6" s="68">
        <v>35747</v>
      </c>
      <c r="AG6" s="69">
        <v>46000</v>
      </c>
      <c r="AH6" s="70">
        <v>40239</v>
      </c>
      <c r="AI6" s="71">
        <v>374148236.75977516</v>
      </c>
      <c r="AJ6" s="72">
        <v>10532.725066477795</v>
      </c>
      <c r="AK6" s="71">
        <v>10544.96</v>
      </c>
      <c r="AL6" s="71">
        <v>9588.0400000000009</v>
      </c>
      <c r="AM6" s="73">
        <v>1.7999999999999999E-2</v>
      </c>
      <c r="AN6" s="74" t="s">
        <v>83</v>
      </c>
      <c r="AO6" s="79">
        <v>2925</v>
      </c>
      <c r="AP6" s="74" t="s">
        <v>86</v>
      </c>
      <c r="AQ6" s="74" t="s">
        <v>87</v>
      </c>
      <c r="AR6" s="74" t="s">
        <v>84</v>
      </c>
      <c r="AS6" s="74" t="s">
        <v>88</v>
      </c>
      <c r="AT6" s="74" t="s">
        <v>84</v>
      </c>
      <c r="AU6" s="74" t="s">
        <v>89</v>
      </c>
      <c r="AV6" s="74" t="s">
        <v>90</v>
      </c>
      <c r="AW6" s="74" t="s">
        <v>84</v>
      </c>
      <c r="AX6" s="74" t="s">
        <v>91</v>
      </c>
      <c r="AY6" s="76">
        <v>7104.42</v>
      </c>
      <c r="AZ6" s="77">
        <f>H6*(TBL_PrimaryDistrictData[[#This Row],[FY23 -24
ASCENT &amp; Online
PPR]]-TBL_PrimaryDistrictData[[#This Row],[Average of Estimated Annual Cost for Tuition, Fees and Books]])</f>
        <v>24836.200000000008</v>
      </c>
      <c r="BA6" s="26"/>
    </row>
    <row r="7" spans="1:159">
      <c r="A7" s="78">
        <v>30</v>
      </c>
      <c r="B7" s="64" t="s">
        <v>77</v>
      </c>
      <c r="C7" s="64" t="s">
        <v>92</v>
      </c>
      <c r="D7" s="64" t="s">
        <v>79</v>
      </c>
      <c r="E7" s="64" t="s">
        <v>80</v>
      </c>
      <c r="F7" s="64" t="s">
        <v>81</v>
      </c>
      <c r="G7" s="64" t="s">
        <v>82</v>
      </c>
      <c r="H7" s="65">
        <v>0</v>
      </c>
      <c r="I7" s="65">
        <v>169.10000000000002</v>
      </c>
      <c r="J7" s="65">
        <v>277.8</v>
      </c>
      <c r="K7" s="65" t="s">
        <v>3</v>
      </c>
      <c r="L7" s="65" t="s">
        <v>3</v>
      </c>
      <c r="M7" s="65">
        <v>4058.4000000000005</v>
      </c>
      <c r="N7" s="65">
        <v>8.85</v>
      </c>
      <c r="O7" s="65">
        <v>212.39999999999998</v>
      </c>
      <c r="P7" s="65">
        <v>2201.2600000000002</v>
      </c>
      <c r="Q7" s="65">
        <v>1460</v>
      </c>
      <c r="R7" s="65">
        <v>7932.06</v>
      </c>
      <c r="S7" s="65">
        <f>9588.04-TBL_PrimaryDistrictData[[#This Row],[Estimated Annual Cost for Tuition, Fees and Books]]</f>
        <v>1655.9800000000005</v>
      </c>
      <c r="T7" s="65">
        <f>TBL_PrimaryDistrictData[[#This Row],[Delta PPR to Est. Costs]]*TBL_PrimaryDistrictData[[#This Row],[ASCENT Enrollment 2023-2024]]</f>
        <v>0</v>
      </c>
      <c r="U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3873.6600000000003</v>
      </c>
      <c r="V7" s="65">
        <f>TBL_PrimaryDistrictData[[#This Row],[Estimated Annual Cost for Tuition, Fees and Books]]-U7</f>
        <v>4058.4</v>
      </c>
      <c r="W7" s="66">
        <f>TBL_PrimaryDistrictData[[#This Row],[Student Share of Costs]]/TBL_PrimaryDistrictData[[#This Row],[Estimated Annual Cost for Tuition, Fees and Books]]</f>
        <v>0.48835485359414832</v>
      </c>
      <c r="X7" s="66">
        <f>TBL_PrimaryDistrictData[[#This Row],[LEP Share of Costs]]/TBL_PrimaryDistrictData[[#This Row],[Estimated Annual Cost for Tuition, Fees and Books]]</f>
        <v>0.51164514640585168</v>
      </c>
      <c r="Y7" s="65">
        <v>33.9</v>
      </c>
      <c r="Z7" s="67">
        <v>0.14000000000000001</v>
      </c>
      <c r="AA7" s="67">
        <v>0.87</v>
      </c>
      <c r="AB7" s="67">
        <v>0.82</v>
      </c>
      <c r="AC7" s="67">
        <v>0.41</v>
      </c>
      <c r="AD7" s="67">
        <v>0.92</v>
      </c>
      <c r="AE7" s="67">
        <v>0.48</v>
      </c>
      <c r="AF7" s="68">
        <v>5692</v>
      </c>
      <c r="AG7" s="69">
        <v>46000</v>
      </c>
      <c r="AH7" s="70">
        <v>6143.6</v>
      </c>
      <c r="AI7" s="71">
        <v>62224590.768000007</v>
      </c>
      <c r="AJ7" s="72">
        <v>11307.81409596979</v>
      </c>
      <c r="AK7" s="71">
        <v>11307.89</v>
      </c>
      <c r="AL7" s="71">
        <v>9588.0400000000009</v>
      </c>
      <c r="AM7" s="73">
        <v>3.0000000000000001E-3</v>
      </c>
      <c r="AN7" s="74" t="s">
        <v>83</v>
      </c>
      <c r="AO7" s="80" t="s">
        <v>93</v>
      </c>
      <c r="AP7" s="74" t="s">
        <v>94</v>
      </c>
      <c r="AQ7" s="74" t="s">
        <v>95</v>
      </c>
      <c r="AR7" s="74" t="s">
        <v>84</v>
      </c>
      <c r="AS7" s="74" t="s">
        <v>84</v>
      </c>
      <c r="AT7" s="74" t="s">
        <v>84</v>
      </c>
      <c r="AU7" s="74" t="s">
        <v>96</v>
      </c>
      <c r="AV7" s="74" t="s">
        <v>84</v>
      </c>
      <c r="AW7" s="74" t="s">
        <v>84</v>
      </c>
      <c r="AX7" s="74" t="s">
        <v>84</v>
      </c>
      <c r="AY7" s="76">
        <v>7104.42</v>
      </c>
      <c r="AZ7" s="77">
        <f>H7*(TBL_PrimaryDistrictData[[#This Row],[FY23 -24
ASCENT &amp; Online
PPR]]-TBL_PrimaryDistrictData[[#This Row],[Average of Estimated Annual Cost for Tuition, Fees and Books]])</f>
        <v>0</v>
      </c>
      <c r="BA7" s="26"/>
    </row>
    <row r="8" spans="1:159">
      <c r="A8" s="78">
        <v>40</v>
      </c>
      <c r="B8" s="64" t="s">
        <v>77</v>
      </c>
      <c r="C8" s="81" t="s">
        <v>97</v>
      </c>
      <c r="D8" s="64" t="s">
        <v>79</v>
      </c>
      <c r="E8" s="64" t="s">
        <v>80</v>
      </c>
      <c r="F8" s="64" t="s">
        <v>81</v>
      </c>
      <c r="G8" s="64" t="s">
        <v>82</v>
      </c>
      <c r="H8" s="65">
        <v>3</v>
      </c>
      <c r="I8" s="65">
        <v>169.10000000000002</v>
      </c>
      <c r="J8" s="65">
        <v>277.8</v>
      </c>
      <c r="K8" s="65" t="s">
        <v>3</v>
      </c>
      <c r="L8" s="65" t="s">
        <v>3</v>
      </c>
      <c r="M8" s="65">
        <v>4058.4000000000005</v>
      </c>
      <c r="N8" s="65">
        <v>8.85</v>
      </c>
      <c r="O8" s="65">
        <v>212.39999999999998</v>
      </c>
      <c r="P8" s="65">
        <v>2201.2600000000002</v>
      </c>
      <c r="Q8" s="65">
        <v>1460</v>
      </c>
      <c r="R8" s="65">
        <v>7932.06</v>
      </c>
      <c r="S8" s="65">
        <f>9588.04-TBL_PrimaryDistrictData[[#This Row],[Estimated Annual Cost for Tuition, Fees and Books]]</f>
        <v>1655.9800000000005</v>
      </c>
      <c r="T8" s="65">
        <f>TBL_PrimaryDistrictData[[#This Row],[Delta PPR to Est. Costs]]*TBL_PrimaryDistrictData[[#This Row],[ASCENT Enrollment 2023-2024]]</f>
        <v>4967.9400000000014</v>
      </c>
      <c r="U8"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3873.6600000000003</v>
      </c>
      <c r="V8" s="65">
        <f>TBL_PrimaryDistrictData[[#This Row],[Estimated Annual Cost for Tuition, Fees and Books]]-U8</f>
        <v>4058.4</v>
      </c>
      <c r="W8" s="66">
        <f>TBL_PrimaryDistrictData[[#This Row],[Student Share of Costs]]/TBL_PrimaryDistrictData[[#This Row],[Estimated Annual Cost for Tuition, Fees and Books]]</f>
        <v>0.48835485359414832</v>
      </c>
      <c r="X8" s="66">
        <f>TBL_PrimaryDistrictData[[#This Row],[LEP Share of Costs]]/TBL_PrimaryDistrictData[[#This Row],[Estimated Annual Cost for Tuition, Fees and Books]]</f>
        <v>0.51164514640585168</v>
      </c>
      <c r="Y8" s="65">
        <v>29.423076923076923</v>
      </c>
      <c r="Z8" s="67">
        <v>0.12</v>
      </c>
      <c r="AA8" s="67">
        <v>0.39</v>
      </c>
      <c r="AB8" s="67">
        <v>0.36</v>
      </c>
      <c r="AC8" s="67">
        <v>0.14000000000000001</v>
      </c>
      <c r="AD8" s="67">
        <v>0.6</v>
      </c>
      <c r="AE8" s="67">
        <v>0.49</v>
      </c>
      <c r="AF8" s="68">
        <v>22687</v>
      </c>
      <c r="AG8" s="69">
        <v>46000</v>
      </c>
      <c r="AH8" s="70">
        <v>23125.3</v>
      </c>
      <c r="AI8" s="71">
        <v>232279633.234</v>
      </c>
      <c r="AJ8" s="72">
        <v>10442.285319974228</v>
      </c>
      <c r="AK8" s="71">
        <v>10506.22</v>
      </c>
      <c r="AL8" s="71">
        <v>9588.0400000000009</v>
      </c>
      <c r="AM8" s="73">
        <v>3.2000000000000001E-2</v>
      </c>
      <c r="AN8" s="74" t="s">
        <v>83</v>
      </c>
      <c r="AO8" s="80" t="s">
        <v>98</v>
      </c>
      <c r="AP8" s="74" t="s">
        <v>99</v>
      </c>
      <c r="AQ8" s="74" t="s">
        <v>100</v>
      </c>
      <c r="AR8" s="74" t="s">
        <v>84</v>
      </c>
      <c r="AS8" s="74" t="s">
        <v>84</v>
      </c>
      <c r="AT8" s="74" t="s">
        <v>84</v>
      </c>
      <c r="AU8" s="74" t="s">
        <v>101</v>
      </c>
      <c r="AV8" s="74" t="s">
        <v>102</v>
      </c>
      <c r="AW8" s="74" t="s">
        <v>84</v>
      </c>
      <c r="AX8" s="74" t="s">
        <v>103</v>
      </c>
      <c r="AY8" s="76">
        <v>7104.42</v>
      </c>
      <c r="AZ8" s="77">
        <f>H8*(TBL_PrimaryDistrictData[[#This Row],[FY23 -24
ASCENT &amp; Online
PPR]]-TBL_PrimaryDistrictData[[#This Row],[Average of Estimated Annual Cost for Tuition, Fees and Books]])</f>
        <v>7450.8600000000024</v>
      </c>
      <c r="BA8" s="26"/>
    </row>
    <row r="9" spans="1:159">
      <c r="A9" s="78">
        <v>50</v>
      </c>
      <c r="B9" s="64" t="s">
        <v>77</v>
      </c>
      <c r="C9" s="64" t="s">
        <v>104</v>
      </c>
      <c r="D9" s="64" t="s">
        <v>105</v>
      </c>
      <c r="E9" s="64" t="s">
        <v>106</v>
      </c>
      <c r="F9" s="64" t="s">
        <v>107</v>
      </c>
      <c r="G9" s="64" t="s">
        <v>108</v>
      </c>
      <c r="H9" s="65">
        <v>0</v>
      </c>
      <c r="I9" s="65">
        <v>169.10000000000002</v>
      </c>
      <c r="J9" s="65">
        <v>277.8</v>
      </c>
      <c r="K9" s="65" t="s">
        <v>3</v>
      </c>
      <c r="L9" s="65" t="s">
        <v>3</v>
      </c>
      <c r="M9" s="65">
        <v>4058.4000000000005</v>
      </c>
      <c r="N9" s="65">
        <v>29</v>
      </c>
      <c r="O9" s="65">
        <v>696</v>
      </c>
      <c r="P9" s="65">
        <v>714.1</v>
      </c>
      <c r="Q9" s="65">
        <v>1460</v>
      </c>
      <c r="R9" s="65">
        <v>6928.5000000000009</v>
      </c>
      <c r="S9" s="65">
        <f>9588.04-TBL_PrimaryDistrictData[[#This Row],[Estimated Annual Cost for Tuition, Fees and Books]]</f>
        <v>2659.54</v>
      </c>
      <c r="T9" s="65">
        <f>TBL_PrimaryDistrictData[[#This Row],[Delta PPR to Est. Costs]]*TBL_PrimaryDistrictData[[#This Row],[ASCENT Enrollment 2023-2024]]</f>
        <v>0</v>
      </c>
      <c r="U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2870.1</v>
      </c>
      <c r="V9" s="65">
        <f>TBL_PrimaryDistrictData[[#This Row],[Estimated Annual Cost for Tuition, Fees and Books]]-U9</f>
        <v>4058.400000000001</v>
      </c>
      <c r="W9" s="66">
        <f>TBL_PrimaryDistrictData[[#This Row],[Student Share of Costs]]/TBL_PrimaryDistrictData[[#This Row],[Estimated Annual Cost for Tuition, Fees and Books]]</f>
        <v>0.41424550768564616</v>
      </c>
      <c r="X9" s="66">
        <f>TBL_PrimaryDistrictData[[#This Row],[LEP Share of Costs]]/TBL_PrimaryDistrictData[[#This Row],[Estimated Annual Cost for Tuition, Fees and Books]]</f>
        <v>0.58575449231435384</v>
      </c>
      <c r="Y9" s="65">
        <v>24.5</v>
      </c>
      <c r="Z9" s="67">
        <v>0.15</v>
      </c>
      <c r="AA9" s="67">
        <v>0.36</v>
      </c>
      <c r="AB9" s="67">
        <v>0.32</v>
      </c>
      <c r="AC9" s="67">
        <v>0.19</v>
      </c>
      <c r="AD9" s="67">
        <v>0.53</v>
      </c>
      <c r="AE9" s="67">
        <v>0.49</v>
      </c>
      <c r="AF9" s="68">
        <v>1296</v>
      </c>
      <c r="AG9" s="69">
        <v>46000</v>
      </c>
      <c r="AH9" s="70">
        <v>1573</v>
      </c>
      <c r="AI9" s="71">
        <v>17081713.059999999</v>
      </c>
      <c r="AJ9" s="72">
        <v>10859.321716465352</v>
      </c>
      <c r="AK9" s="71">
        <v>10859.32</v>
      </c>
      <c r="AL9" s="71">
        <v>9588.0400000000009</v>
      </c>
      <c r="AM9" s="73">
        <v>0</v>
      </c>
      <c r="AN9" s="74" t="s">
        <v>83</v>
      </c>
      <c r="AO9" s="80" t="s">
        <v>109</v>
      </c>
      <c r="AP9" s="74" t="s">
        <v>84</v>
      </c>
      <c r="AQ9" s="74" t="s">
        <v>110</v>
      </c>
      <c r="AR9" s="74" t="s">
        <v>84</v>
      </c>
      <c r="AS9" s="74" t="s">
        <v>84</v>
      </c>
      <c r="AT9" s="74" t="s">
        <v>84</v>
      </c>
      <c r="AU9" s="74" t="s">
        <v>84</v>
      </c>
      <c r="AV9" s="74" t="s">
        <v>84</v>
      </c>
      <c r="AW9" s="74" t="s">
        <v>84</v>
      </c>
      <c r="AX9" s="74" t="s">
        <v>84</v>
      </c>
      <c r="AY9" s="76">
        <v>7104.42</v>
      </c>
      <c r="AZ9" s="77">
        <f>H9*(TBL_PrimaryDistrictData[[#This Row],[FY23 -24
ASCENT &amp; Online
PPR]]-TBL_PrimaryDistrictData[[#This Row],[Average of Estimated Annual Cost for Tuition, Fees and Books]])</f>
        <v>0</v>
      </c>
      <c r="BA9" s="26"/>
    </row>
    <row r="10" spans="1:159">
      <c r="A10" s="78">
        <v>60</v>
      </c>
      <c r="B10" s="64" t="s">
        <v>77</v>
      </c>
      <c r="C10" s="64" t="s">
        <v>111</v>
      </c>
      <c r="D10" s="64" t="s">
        <v>105</v>
      </c>
      <c r="E10" s="64" t="s">
        <v>112</v>
      </c>
      <c r="F10" s="64" t="s">
        <v>113</v>
      </c>
      <c r="G10" s="64" t="s">
        <v>108</v>
      </c>
      <c r="H10" s="65">
        <v>2</v>
      </c>
      <c r="I10" s="65">
        <v>169.10000000000002</v>
      </c>
      <c r="J10" s="65">
        <v>277.8</v>
      </c>
      <c r="K10" s="65" t="s">
        <v>3</v>
      </c>
      <c r="L10" s="65" t="s">
        <v>3</v>
      </c>
      <c r="M10" s="65">
        <v>4058.4000000000005</v>
      </c>
      <c r="N10" s="65">
        <v>29</v>
      </c>
      <c r="O10" s="65">
        <v>696</v>
      </c>
      <c r="P10" s="65">
        <v>714.1</v>
      </c>
      <c r="Q10" s="65">
        <v>1460</v>
      </c>
      <c r="R10" s="65">
        <v>6928.5000000000009</v>
      </c>
      <c r="S10" s="65">
        <f>9588.04-TBL_PrimaryDistrictData[[#This Row],[Estimated Annual Cost for Tuition, Fees and Books]]</f>
        <v>2659.54</v>
      </c>
      <c r="T10" s="65">
        <f>TBL_PrimaryDistrictData[[#This Row],[Delta PPR to Est. Costs]]*TBL_PrimaryDistrictData[[#This Row],[ASCENT Enrollment 2023-2024]]</f>
        <v>5319.08</v>
      </c>
      <c r="U1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2870.1</v>
      </c>
      <c r="V10" s="65">
        <f>TBL_PrimaryDistrictData[[#This Row],[Estimated Annual Cost for Tuition, Fees and Books]]-U10</f>
        <v>4058.400000000001</v>
      </c>
      <c r="W10" s="66">
        <f>TBL_PrimaryDistrictData[[#This Row],[Student Share of Costs]]/TBL_PrimaryDistrictData[[#This Row],[Estimated Annual Cost for Tuition, Fees and Books]]</f>
        <v>0.41424550768564616</v>
      </c>
      <c r="X10" s="66">
        <f>TBL_PrimaryDistrictData[[#This Row],[LEP Share of Costs]]/TBL_PrimaryDistrictData[[#This Row],[Estimated Annual Cost for Tuition, Fees and Books]]</f>
        <v>0.58575449231435384</v>
      </c>
      <c r="Y10" s="65">
        <v>34.200000000000003</v>
      </c>
      <c r="Z10" s="67">
        <v>0.16</v>
      </c>
      <c r="AA10" s="67">
        <v>0.31</v>
      </c>
      <c r="AB10" s="67">
        <v>0.32</v>
      </c>
      <c r="AC10" s="67">
        <v>0.13</v>
      </c>
      <c r="AD10" s="67">
        <v>0.42</v>
      </c>
      <c r="AE10" s="67">
        <v>0.47</v>
      </c>
      <c r="AF10" s="68">
        <v>1209</v>
      </c>
      <c r="AG10" s="69">
        <v>46000</v>
      </c>
      <c r="AH10" s="70">
        <v>1113.5</v>
      </c>
      <c r="AI10" s="71">
        <v>12253201.73</v>
      </c>
      <c r="AJ10" s="72">
        <v>11004.222478670858</v>
      </c>
      <c r="AK10" s="71">
        <v>11006.77</v>
      </c>
      <c r="AL10" s="71">
        <v>9588.0400000000009</v>
      </c>
      <c r="AM10" s="73">
        <v>1.4E-2</v>
      </c>
      <c r="AN10" s="74" t="s">
        <v>83</v>
      </c>
      <c r="AO10" s="80" t="s">
        <v>114</v>
      </c>
      <c r="AP10" s="74" t="s">
        <v>84</v>
      </c>
      <c r="AQ10" s="74" t="s">
        <v>84</v>
      </c>
      <c r="AR10" s="74" t="s">
        <v>84</v>
      </c>
      <c r="AS10" s="74" t="s">
        <v>84</v>
      </c>
      <c r="AT10" s="74" t="s">
        <v>84</v>
      </c>
      <c r="AU10" s="74" t="s">
        <v>84</v>
      </c>
      <c r="AV10" s="74" t="s">
        <v>84</v>
      </c>
      <c r="AW10" s="74" t="s">
        <v>84</v>
      </c>
      <c r="AX10" s="74" t="s">
        <v>84</v>
      </c>
      <c r="AY10" s="76">
        <v>7104.42</v>
      </c>
      <c r="AZ10" s="77">
        <f>H10*(TBL_PrimaryDistrictData[[#This Row],[FY23 -24
ASCENT &amp; Online
PPR]]-TBL_PrimaryDistrictData[[#This Row],[Average of Estimated Annual Cost for Tuition, Fees and Books]])</f>
        <v>4967.2400000000016</v>
      </c>
      <c r="BA10" s="26"/>
    </row>
    <row r="11" spans="1:159">
      <c r="A11" s="78">
        <v>70</v>
      </c>
      <c r="B11" s="64" t="s">
        <v>77</v>
      </c>
      <c r="C11" s="64" t="s">
        <v>115</v>
      </c>
      <c r="D11" s="64" t="s">
        <v>79</v>
      </c>
      <c r="E11" s="64" t="s">
        <v>80</v>
      </c>
      <c r="F11" s="64" t="s">
        <v>81</v>
      </c>
      <c r="G11" s="64" t="s">
        <v>82</v>
      </c>
      <c r="H11" s="65">
        <v>9</v>
      </c>
      <c r="I11" s="65">
        <v>169.10000000000002</v>
      </c>
      <c r="J11" s="65">
        <v>277.8</v>
      </c>
      <c r="K11" s="65" t="s">
        <v>3</v>
      </c>
      <c r="L11" s="65" t="s">
        <v>3</v>
      </c>
      <c r="M11" s="65">
        <v>4058.4000000000005</v>
      </c>
      <c r="N11" s="65">
        <v>8.85</v>
      </c>
      <c r="O11" s="65">
        <v>212.39999999999998</v>
      </c>
      <c r="P11" s="65">
        <v>2201.2600000000002</v>
      </c>
      <c r="Q11" s="65">
        <v>1460</v>
      </c>
      <c r="R11" s="65">
        <v>7932.06</v>
      </c>
      <c r="S11" s="65">
        <f>9588.04-TBL_PrimaryDistrictData[[#This Row],[Estimated Annual Cost for Tuition, Fees and Books]]</f>
        <v>1655.9800000000005</v>
      </c>
      <c r="T11" s="65">
        <f>TBL_PrimaryDistrictData[[#This Row],[Delta PPR to Est. Costs]]*TBL_PrimaryDistrictData[[#This Row],[ASCENT Enrollment 2023-2024]]</f>
        <v>14903.820000000003</v>
      </c>
      <c r="U1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3873.6600000000003</v>
      </c>
      <c r="V11" s="65">
        <f>TBL_PrimaryDistrictData[[#This Row],[Estimated Annual Cost for Tuition, Fees and Books]]-U11</f>
        <v>4058.4</v>
      </c>
      <c r="W11" s="66">
        <f>TBL_PrimaryDistrictData[[#This Row],[Student Share of Costs]]/TBL_PrimaryDistrictData[[#This Row],[Estimated Annual Cost for Tuition, Fees and Books]]</f>
        <v>0.48835485359414832</v>
      </c>
      <c r="X11" s="66">
        <f>TBL_PrimaryDistrictData[[#This Row],[LEP Share of Costs]]/TBL_PrimaryDistrictData[[#This Row],[Estimated Annual Cost for Tuition, Fees and Books]]</f>
        <v>0.51164514640585168</v>
      </c>
      <c r="Y11" s="65">
        <v>10.574999999999999</v>
      </c>
      <c r="Z11" s="67">
        <v>0.14000000000000001</v>
      </c>
      <c r="AA11" s="67">
        <v>0.81</v>
      </c>
      <c r="AB11" s="67">
        <v>0.78</v>
      </c>
      <c r="AC11" s="67">
        <v>0.27</v>
      </c>
      <c r="AD11" s="67">
        <v>0.85</v>
      </c>
      <c r="AE11" s="67">
        <v>0.49</v>
      </c>
      <c r="AF11" s="68">
        <v>8004</v>
      </c>
      <c r="AG11" s="69">
        <v>46000</v>
      </c>
      <c r="AH11" s="70">
        <v>8699.7999999999993</v>
      </c>
      <c r="AI11" s="71">
        <v>86161995.262000009</v>
      </c>
      <c r="AJ11" s="72">
        <v>11145.72744086071</v>
      </c>
      <c r="AK11" s="71">
        <v>11148.08</v>
      </c>
      <c r="AL11" s="71">
        <v>9588.0400000000009</v>
      </c>
      <c r="AM11" s="73">
        <v>1.2999999999999999E-2</v>
      </c>
      <c r="AN11" s="74" t="s">
        <v>83</v>
      </c>
      <c r="AO11" s="80" t="s">
        <v>116</v>
      </c>
      <c r="AP11" s="74" t="s">
        <v>117</v>
      </c>
      <c r="AQ11" s="74" t="s">
        <v>118</v>
      </c>
      <c r="AR11" s="74" t="s">
        <v>84</v>
      </c>
      <c r="AS11" s="74" t="s">
        <v>84</v>
      </c>
      <c r="AT11" s="74" t="s">
        <v>84</v>
      </c>
      <c r="AU11" s="74" t="s">
        <v>119</v>
      </c>
      <c r="AV11" s="74" t="s">
        <v>120</v>
      </c>
      <c r="AW11" s="74" t="s">
        <v>84</v>
      </c>
      <c r="AX11" s="74" t="s">
        <v>84</v>
      </c>
      <c r="AY11" s="76">
        <v>7104.42</v>
      </c>
      <c r="AZ11" s="77">
        <f>H11*(TBL_PrimaryDistrictData[[#This Row],[FY23 -24
ASCENT &amp; Online
PPR]]-TBL_PrimaryDistrictData[[#This Row],[Average of Estimated Annual Cost for Tuition, Fees and Books]])</f>
        <v>22352.580000000009</v>
      </c>
      <c r="BA11" s="26"/>
    </row>
    <row r="12" spans="1:159">
      <c r="A12" s="78">
        <v>100</v>
      </c>
      <c r="B12" s="64" t="s">
        <v>121</v>
      </c>
      <c r="C12" s="64" t="s">
        <v>122</v>
      </c>
      <c r="D12" s="64" t="s">
        <v>105</v>
      </c>
      <c r="E12" s="64" t="s">
        <v>123</v>
      </c>
      <c r="F12" s="64" t="s">
        <v>124</v>
      </c>
      <c r="G12" s="64" t="s">
        <v>125</v>
      </c>
      <c r="H12" s="65">
        <v>0</v>
      </c>
      <c r="I12" s="65" t="s">
        <v>4</v>
      </c>
      <c r="J12" s="65" t="s">
        <v>4</v>
      </c>
      <c r="K12" s="65" t="s">
        <v>4</v>
      </c>
      <c r="L12" s="65" t="s">
        <v>4</v>
      </c>
      <c r="M12" s="65" t="s">
        <v>4</v>
      </c>
      <c r="N12" s="65" t="s">
        <v>4</v>
      </c>
      <c r="O12" s="65" t="s">
        <v>4</v>
      </c>
      <c r="P12" s="65" t="s">
        <v>4</v>
      </c>
      <c r="Q12" s="65" t="s">
        <v>4</v>
      </c>
      <c r="R12" s="65" t="s">
        <v>4</v>
      </c>
      <c r="S12" s="65"/>
      <c r="T12" s="65"/>
      <c r="U12" s="65"/>
      <c r="V12" s="65"/>
      <c r="W12" s="66"/>
      <c r="X12" s="66"/>
      <c r="Y12" s="65" t="s">
        <v>4</v>
      </c>
      <c r="Z12" s="67">
        <v>0.13</v>
      </c>
      <c r="AA12" s="67">
        <v>0.66</v>
      </c>
      <c r="AB12" s="67">
        <v>0.62</v>
      </c>
      <c r="AC12" s="67">
        <v>0.15</v>
      </c>
      <c r="AD12" s="67">
        <v>0.7</v>
      </c>
      <c r="AE12" s="67">
        <v>0.48</v>
      </c>
      <c r="AF12" s="68">
        <v>2116</v>
      </c>
      <c r="AG12" s="69">
        <v>34000</v>
      </c>
      <c r="AH12" s="70">
        <v>2159.4</v>
      </c>
      <c r="AI12" s="71">
        <v>22641780.809999999</v>
      </c>
      <c r="AJ12" s="72">
        <v>10485.218491247568</v>
      </c>
      <c r="AK12" s="71">
        <v>10485.219999999999</v>
      </c>
      <c r="AL12" s="71">
        <v>9588.0400000000009</v>
      </c>
      <c r="AM12" s="73">
        <v>0</v>
      </c>
      <c r="AN12" s="74" t="s">
        <v>83</v>
      </c>
      <c r="AO12" s="80" t="s">
        <v>126</v>
      </c>
      <c r="AP12" s="74" t="s">
        <v>127</v>
      </c>
      <c r="AQ12" s="74" t="s">
        <v>128</v>
      </c>
      <c r="AR12" s="74" t="s">
        <v>84</v>
      </c>
      <c r="AS12" s="74" t="s">
        <v>84</v>
      </c>
      <c r="AT12" s="74" t="s">
        <v>84</v>
      </c>
      <c r="AU12" s="74" t="s">
        <v>129</v>
      </c>
      <c r="AV12" s="74" t="s">
        <v>84</v>
      </c>
      <c r="AW12" s="74" t="s">
        <v>84</v>
      </c>
      <c r="AX12" s="74" t="s">
        <v>84</v>
      </c>
      <c r="AY12" s="76">
        <v>7104.42</v>
      </c>
      <c r="AZ12" s="77">
        <f>H12*(TBL_PrimaryDistrictData[[#This Row],[FY23 -24
ASCENT &amp; Online
PPR]]-TBL_PrimaryDistrictData[[#This Row],[Average of Estimated Annual Cost for Tuition, Fees and Books]])</f>
        <v>0</v>
      </c>
      <c r="BA12" s="26"/>
    </row>
    <row r="13" spans="1:159">
      <c r="A13" s="78">
        <v>110</v>
      </c>
      <c r="B13" s="64" t="s">
        <v>121</v>
      </c>
      <c r="C13" s="64" t="s">
        <v>130</v>
      </c>
      <c r="D13" s="64" t="s">
        <v>131</v>
      </c>
      <c r="E13" s="64" t="s">
        <v>112</v>
      </c>
      <c r="F13" s="64" t="s">
        <v>132</v>
      </c>
      <c r="G13" s="64" t="s">
        <v>125</v>
      </c>
      <c r="H13" s="65">
        <v>0</v>
      </c>
      <c r="I13" s="65" t="s">
        <v>4</v>
      </c>
      <c r="J13" s="65" t="s">
        <v>4</v>
      </c>
      <c r="K13" s="65" t="s">
        <v>4</v>
      </c>
      <c r="L13" s="65" t="s">
        <v>4</v>
      </c>
      <c r="M13" s="65" t="s">
        <v>4</v>
      </c>
      <c r="N13" s="65" t="s">
        <v>4</v>
      </c>
      <c r="O13" s="65" t="s">
        <v>4</v>
      </c>
      <c r="P13" s="65" t="s">
        <v>4</v>
      </c>
      <c r="Q13" s="65" t="s">
        <v>4</v>
      </c>
      <c r="R13" s="65" t="s">
        <v>4</v>
      </c>
      <c r="S13" s="65"/>
      <c r="T13" s="65"/>
      <c r="U13" s="65"/>
      <c r="V13" s="65"/>
      <c r="W13" s="66"/>
      <c r="X13" s="66"/>
      <c r="Y13" s="65" t="s">
        <v>4</v>
      </c>
      <c r="Z13" s="67">
        <v>0.09</v>
      </c>
      <c r="AA13" s="67">
        <v>0.5</v>
      </c>
      <c r="AB13" s="67">
        <v>0.5</v>
      </c>
      <c r="AC13" s="67">
        <v>0.05</v>
      </c>
      <c r="AD13" s="67">
        <v>0.23</v>
      </c>
      <c r="AE13" s="67">
        <v>0.49</v>
      </c>
      <c r="AF13" s="68">
        <v>262</v>
      </c>
      <c r="AG13" s="69">
        <v>34000</v>
      </c>
      <c r="AH13" s="70">
        <v>263</v>
      </c>
      <c r="AI13" s="71">
        <v>3938391.9</v>
      </c>
      <c r="AJ13" s="72">
        <v>14974.874144486692</v>
      </c>
      <c r="AK13" s="71">
        <v>14974.87</v>
      </c>
      <c r="AL13" s="71">
        <v>9588.0400000000009</v>
      </c>
      <c r="AM13" s="73">
        <v>0</v>
      </c>
      <c r="AN13" s="74" t="s">
        <v>83</v>
      </c>
      <c r="AO13" s="80" t="s">
        <v>133</v>
      </c>
      <c r="AP13" s="74" t="s">
        <v>134</v>
      </c>
      <c r="AQ13" s="74" t="s">
        <v>134</v>
      </c>
      <c r="AR13" s="74" t="s">
        <v>134</v>
      </c>
      <c r="AS13" s="74" t="s">
        <v>134</v>
      </c>
      <c r="AT13" s="74" t="s">
        <v>134</v>
      </c>
      <c r="AU13" s="74" t="s">
        <v>134</v>
      </c>
      <c r="AV13" s="74" t="s">
        <v>134</v>
      </c>
      <c r="AW13" s="74" t="s">
        <v>134</v>
      </c>
      <c r="AX13" s="74" t="s">
        <v>134</v>
      </c>
      <c r="AY13" s="76">
        <v>7104.42</v>
      </c>
      <c r="AZ13" s="77">
        <f>H13*(TBL_PrimaryDistrictData[[#This Row],[FY23 -24
ASCENT &amp; Online
PPR]]-TBL_PrimaryDistrictData[[#This Row],[Average of Estimated Annual Cost for Tuition, Fees and Books]])</f>
        <v>0</v>
      </c>
      <c r="BA13" s="26"/>
    </row>
    <row r="14" spans="1:159">
      <c r="A14" s="78">
        <v>120</v>
      </c>
      <c r="B14" s="64" t="s">
        <v>135</v>
      </c>
      <c r="C14" s="64" t="s">
        <v>136</v>
      </c>
      <c r="D14" s="64" t="s">
        <v>79</v>
      </c>
      <c r="E14" s="64" t="s">
        <v>80</v>
      </c>
      <c r="F14" s="64" t="s">
        <v>81</v>
      </c>
      <c r="G14" s="64" t="s">
        <v>82</v>
      </c>
      <c r="H14" s="65">
        <v>12</v>
      </c>
      <c r="I14" s="65">
        <v>169.10000000000002</v>
      </c>
      <c r="J14" s="65">
        <v>277.8</v>
      </c>
      <c r="K14" s="65" t="s">
        <v>3</v>
      </c>
      <c r="L14" s="65" t="s">
        <v>3</v>
      </c>
      <c r="M14" s="65">
        <v>4058.4000000000005</v>
      </c>
      <c r="N14" s="65">
        <v>22</v>
      </c>
      <c r="O14" s="65">
        <v>528</v>
      </c>
      <c r="P14" s="65">
        <v>753.68</v>
      </c>
      <c r="Q14" s="65">
        <v>1460</v>
      </c>
      <c r="R14" s="65">
        <v>6800.0800000000008</v>
      </c>
      <c r="S14" s="65">
        <f>9588.04-TBL_PrimaryDistrictData[[#This Row],[Estimated Annual Cost for Tuition, Fees and Books]]</f>
        <v>2787.96</v>
      </c>
      <c r="T14" s="65">
        <f>TBL_PrimaryDistrictData[[#This Row],[Delta PPR to Est. Costs]]*TBL_PrimaryDistrictData[[#This Row],[ASCENT Enrollment 2023-2024]]</f>
        <v>33455.520000000004</v>
      </c>
      <c r="U14"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14" s="65">
        <f>TBL_PrimaryDistrictData[[#This Row],[Estimated Annual Cost for Tuition, Fees and Books]]-U14</f>
        <v>4058.400000000001</v>
      </c>
      <c r="W14" s="66">
        <f>TBL_PrimaryDistrictData[[#This Row],[Student Share of Costs]]/TBL_PrimaryDistrictData[[#This Row],[Estimated Annual Cost for Tuition, Fees and Books]]</f>
        <v>0.40318349195891806</v>
      </c>
      <c r="X14" s="66">
        <f>TBL_PrimaryDistrictData[[#This Row],[LEP Share of Costs]]/TBL_PrimaryDistrictData[[#This Row],[Estimated Annual Cost for Tuition, Fees and Books]]</f>
        <v>0.59681650804108199</v>
      </c>
      <c r="Y14" s="65">
        <v>4.05</v>
      </c>
      <c r="Z14" s="67">
        <v>0.17</v>
      </c>
      <c r="AA14" s="67">
        <v>0.56000000000000005</v>
      </c>
      <c r="AB14" s="67">
        <v>0.57999999999999996</v>
      </c>
      <c r="AC14" s="67">
        <v>0.08</v>
      </c>
      <c r="AD14" s="67">
        <v>0.52</v>
      </c>
      <c r="AE14" s="67">
        <v>0.48</v>
      </c>
      <c r="AF14" s="68">
        <v>2441</v>
      </c>
      <c r="AG14" s="69">
        <v>49000</v>
      </c>
      <c r="AH14" s="70">
        <v>2245.9</v>
      </c>
      <c r="AI14" s="71">
        <v>24995730.359999999</v>
      </c>
      <c r="AJ14" s="72">
        <v>11129.493904448105</v>
      </c>
      <c r="AK14" s="71">
        <v>11137.43</v>
      </c>
      <c r="AL14" s="71">
        <v>9588.0400000000009</v>
      </c>
      <c r="AM14" s="73">
        <v>0.01</v>
      </c>
      <c r="AN14" s="74" t="s">
        <v>83</v>
      </c>
      <c r="AO14" s="80" t="s">
        <v>137</v>
      </c>
      <c r="AP14" s="74" t="s">
        <v>138</v>
      </c>
      <c r="AQ14" s="74" t="s">
        <v>139</v>
      </c>
      <c r="AR14" s="74" t="s">
        <v>84</v>
      </c>
      <c r="AS14" s="74" t="s">
        <v>84</v>
      </c>
      <c r="AT14" s="74" t="s">
        <v>84</v>
      </c>
      <c r="AU14" s="74" t="s">
        <v>140</v>
      </c>
      <c r="AV14" s="74" t="s">
        <v>141</v>
      </c>
      <c r="AW14" s="74" t="s">
        <v>84</v>
      </c>
      <c r="AX14" s="74" t="s">
        <v>84</v>
      </c>
      <c r="AY14" s="76">
        <v>7104.42</v>
      </c>
      <c r="AZ14" s="77">
        <f>H14*(TBL_PrimaryDistrictData[[#This Row],[FY23 -24
ASCENT &amp; Online
PPR]]-TBL_PrimaryDistrictData[[#This Row],[Average of Estimated Annual Cost for Tuition, Fees and Books]])</f>
        <v>29803.44000000001</v>
      </c>
      <c r="BA14" s="26"/>
    </row>
    <row r="15" spans="1:159">
      <c r="A15" s="78">
        <v>123</v>
      </c>
      <c r="B15" s="64" t="s">
        <v>135</v>
      </c>
      <c r="C15" s="64" t="s">
        <v>142</v>
      </c>
      <c r="D15" s="64" t="s">
        <v>79</v>
      </c>
      <c r="E15" s="64" t="s">
        <v>80</v>
      </c>
      <c r="F15" s="64" t="s">
        <v>81</v>
      </c>
      <c r="G15" s="64" t="s">
        <v>82</v>
      </c>
      <c r="H15" s="65">
        <v>5</v>
      </c>
      <c r="I15" s="65">
        <v>169.10000000000002</v>
      </c>
      <c r="J15" s="65">
        <v>277.8</v>
      </c>
      <c r="K15" s="65" t="s">
        <v>3</v>
      </c>
      <c r="L15" s="65" t="s">
        <v>3</v>
      </c>
      <c r="M15" s="65">
        <v>4058.4000000000005</v>
      </c>
      <c r="N15" s="65">
        <v>22</v>
      </c>
      <c r="O15" s="65">
        <v>528</v>
      </c>
      <c r="P15" s="65">
        <v>753.68</v>
      </c>
      <c r="Q15" s="65">
        <v>1460</v>
      </c>
      <c r="R15" s="65">
        <v>6800.0800000000008</v>
      </c>
      <c r="S15" s="65">
        <f>9588.04-TBL_PrimaryDistrictData[[#This Row],[Estimated Annual Cost for Tuition, Fees and Books]]</f>
        <v>2787.96</v>
      </c>
      <c r="T15" s="65">
        <f>TBL_PrimaryDistrictData[[#This Row],[Delta PPR to Est. Costs]]*TBL_PrimaryDistrictData[[#This Row],[ASCENT Enrollment 2023-2024]]</f>
        <v>13939.8</v>
      </c>
      <c r="U15"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15" s="65">
        <f>TBL_PrimaryDistrictData[[#This Row],[Estimated Annual Cost for Tuition, Fees and Books]]-U15</f>
        <v>4058.400000000001</v>
      </c>
      <c r="W15" s="66">
        <f>TBL_PrimaryDistrictData[[#This Row],[Student Share of Costs]]/TBL_PrimaryDistrictData[[#This Row],[Estimated Annual Cost for Tuition, Fees and Books]]</f>
        <v>0.40318349195891806</v>
      </c>
      <c r="X15" s="66">
        <f>TBL_PrimaryDistrictData[[#This Row],[LEP Share of Costs]]/TBL_PrimaryDistrictData[[#This Row],[Estimated Annual Cost for Tuition, Fees and Books]]</f>
        <v>0.59681650804108199</v>
      </c>
      <c r="Y15" s="65">
        <v>3.15</v>
      </c>
      <c r="Z15" s="67">
        <v>0.11</v>
      </c>
      <c r="AA15" s="67">
        <v>0.83</v>
      </c>
      <c r="AB15" s="67">
        <v>0.88</v>
      </c>
      <c r="AC15" s="67">
        <v>0.3</v>
      </c>
      <c r="AD15" s="67">
        <v>0.86</v>
      </c>
      <c r="AE15" s="67">
        <v>0.51</v>
      </c>
      <c r="AF15" s="68">
        <v>1125</v>
      </c>
      <c r="AG15" s="69">
        <v>49000</v>
      </c>
      <c r="AH15" s="70">
        <v>1068.9000000000001</v>
      </c>
      <c r="AI15" s="71">
        <v>13505364.27</v>
      </c>
      <c r="AJ15" s="72">
        <v>12634.824838619139</v>
      </c>
      <c r="AK15" s="71">
        <v>12649.14</v>
      </c>
      <c r="AL15" s="71">
        <v>9588.0400000000009</v>
      </c>
      <c r="AM15" s="73">
        <v>0</v>
      </c>
      <c r="AN15" s="74" t="s">
        <v>83</v>
      </c>
      <c r="AO15" s="80" t="s">
        <v>143</v>
      </c>
      <c r="AP15" s="74" t="s">
        <v>144</v>
      </c>
      <c r="AQ15" s="74" t="s">
        <v>103</v>
      </c>
      <c r="AR15" s="74" t="s">
        <v>84</v>
      </c>
      <c r="AS15" s="74" t="s">
        <v>84</v>
      </c>
      <c r="AT15" s="74" t="s">
        <v>84</v>
      </c>
      <c r="AU15" s="74" t="s">
        <v>145</v>
      </c>
      <c r="AV15" s="74" t="s">
        <v>84</v>
      </c>
      <c r="AW15" s="74" t="s">
        <v>84</v>
      </c>
      <c r="AX15" s="74" t="s">
        <v>84</v>
      </c>
      <c r="AY15" s="76">
        <v>7104.42</v>
      </c>
      <c r="AZ15" s="77">
        <f>H15*(TBL_PrimaryDistrictData[[#This Row],[FY23 -24
ASCENT &amp; Online
PPR]]-TBL_PrimaryDistrictData[[#This Row],[Average of Estimated Annual Cost for Tuition, Fees and Books]])</f>
        <v>12418.100000000004</v>
      </c>
      <c r="BA15" s="26"/>
    </row>
    <row r="16" spans="1:159">
      <c r="A16" s="78">
        <v>130</v>
      </c>
      <c r="B16" s="64" t="s">
        <v>135</v>
      </c>
      <c r="C16" s="64" t="s">
        <v>146</v>
      </c>
      <c r="D16" s="64" t="s">
        <v>79</v>
      </c>
      <c r="E16" s="64" t="s">
        <v>80</v>
      </c>
      <c r="F16" s="64" t="s">
        <v>81</v>
      </c>
      <c r="G16" s="64" t="s">
        <v>82</v>
      </c>
      <c r="H16" s="65">
        <v>71</v>
      </c>
      <c r="I16" s="65">
        <v>169.10000000000002</v>
      </c>
      <c r="J16" s="65">
        <v>277.8</v>
      </c>
      <c r="K16" s="65" t="s">
        <v>3</v>
      </c>
      <c r="L16" s="65" t="s">
        <v>3</v>
      </c>
      <c r="M16" s="65">
        <v>4058.4000000000005</v>
      </c>
      <c r="N16" s="65">
        <v>22</v>
      </c>
      <c r="O16" s="65">
        <v>528</v>
      </c>
      <c r="P16" s="65">
        <v>753.68</v>
      </c>
      <c r="Q16" s="65">
        <v>1460</v>
      </c>
      <c r="R16" s="65">
        <v>6800.0800000000008</v>
      </c>
      <c r="S16" s="65">
        <f>9588.04-TBL_PrimaryDistrictData[[#This Row],[Estimated Annual Cost for Tuition, Fees and Books]]</f>
        <v>2787.96</v>
      </c>
      <c r="T16" s="65">
        <f>TBL_PrimaryDistrictData[[#This Row],[Delta PPR to Est. Costs]]*TBL_PrimaryDistrictData[[#This Row],[ASCENT Enrollment 2023-2024]]</f>
        <v>197945.16</v>
      </c>
      <c r="U1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16" s="65">
        <f>TBL_PrimaryDistrictData[[#This Row],[Estimated Annual Cost for Tuition, Fees and Books]]-U16</f>
        <v>4058.400000000001</v>
      </c>
      <c r="W16" s="66">
        <f>TBL_PrimaryDistrictData[[#This Row],[Student Share of Costs]]/TBL_PrimaryDistrictData[[#This Row],[Estimated Annual Cost for Tuition, Fees and Books]]</f>
        <v>0.40318349195891806</v>
      </c>
      <c r="X16" s="66">
        <f>TBL_PrimaryDistrictData[[#This Row],[LEP Share of Costs]]/TBL_PrimaryDistrictData[[#This Row],[Estimated Annual Cost for Tuition, Fees and Books]]</f>
        <v>0.59681650804108199</v>
      </c>
      <c r="Y16" s="65">
        <v>13.54736842105263</v>
      </c>
      <c r="Z16" s="67">
        <v>0.14000000000000001</v>
      </c>
      <c r="AA16" s="67">
        <v>0.28999999999999998</v>
      </c>
      <c r="AB16" s="67">
        <v>0.3</v>
      </c>
      <c r="AC16" s="67">
        <v>0.13</v>
      </c>
      <c r="AD16" s="67">
        <v>0.52</v>
      </c>
      <c r="AE16" s="67">
        <v>0.48</v>
      </c>
      <c r="AF16" s="68">
        <v>52948</v>
      </c>
      <c r="AG16" s="69">
        <v>49000</v>
      </c>
      <c r="AH16" s="70">
        <v>51854</v>
      </c>
      <c r="AI16" s="71">
        <v>553672824.47000003</v>
      </c>
      <c r="AJ16" s="72">
        <v>10677.533545531685</v>
      </c>
      <c r="AK16" s="71">
        <v>10679</v>
      </c>
      <c r="AL16" s="71">
        <v>9588.0400000000009</v>
      </c>
      <c r="AM16" s="73">
        <v>6.0000000000000001E-3</v>
      </c>
      <c r="AN16" s="74" t="s">
        <v>83</v>
      </c>
      <c r="AO16" s="80" t="s">
        <v>147</v>
      </c>
      <c r="AP16" s="74" t="s">
        <v>148</v>
      </c>
      <c r="AQ16" s="74" t="s">
        <v>149</v>
      </c>
      <c r="AR16" s="74" t="s">
        <v>84</v>
      </c>
      <c r="AS16" s="74" t="s">
        <v>150</v>
      </c>
      <c r="AT16" s="74" t="s">
        <v>151</v>
      </c>
      <c r="AU16" s="74" t="s">
        <v>152</v>
      </c>
      <c r="AV16" s="74" t="s">
        <v>153</v>
      </c>
      <c r="AW16" s="74" t="s">
        <v>84</v>
      </c>
      <c r="AX16" s="74" t="s">
        <v>154</v>
      </c>
      <c r="AY16" s="76">
        <v>7104.42</v>
      </c>
      <c r="AZ16" s="77">
        <f>H16*(TBL_PrimaryDistrictData[[#This Row],[FY23 -24
ASCENT &amp; Online
PPR]]-TBL_PrimaryDistrictData[[#This Row],[Average of Estimated Annual Cost for Tuition, Fees and Books]])</f>
        <v>176337.02000000005</v>
      </c>
      <c r="BA16" s="26"/>
    </row>
    <row r="17" spans="1:53">
      <c r="A17" s="78">
        <v>140</v>
      </c>
      <c r="B17" s="64" t="s">
        <v>135</v>
      </c>
      <c r="C17" s="64" t="s">
        <v>155</v>
      </c>
      <c r="D17" s="64" t="s">
        <v>79</v>
      </c>
      <c r="E17" s="64" t="s">
        <v>80</v>
      </c>
      <c r="F17" s="64" t="s">
        <v>81</v>
      </c>
      <c r="G17" s="64" t="s">
        <v>82</v>
      </c>
      <c r="H17" s="65">
        <v>47</v>
      </c>
      <c r="I17" s="65">
        <v>169.10000000000002</v>
      </c>
      <c r="J17" s="65">
        <v>277.8</v>
      </c>
      <c r="K17" s="65" t="s">
        <v>3</v>
      </c>
      <c r="L17" s="65" t="s">
        <v>3</v>
      </c>
      <c r="M17" s="65">
        <v>4058.4000000000005</v>
      </c>
      <c r="N17" s="65">
        <v>22</v>
      </c>
      <c r="O17" s="65">
        <v>528</v>
      </c>
      <c r="P17" s="65">
        <v>753.68</v>
      </c>
      <c r="Q17" s="65">
        <v>1460</v>
      </c>
      <c r="R17" s="65">
        <v>6800.0800000000008</v>
      </c>
      <c r="S17" s="65">
        <f>9588.04-TBL_PrimaryDistrictData[[#This Row],[Estimated Annual Cost for Tuition, Fees and Books]]</f>
        <v>2787.96</v>
      </c>
      <c r="T17" s="65">
        <f>TBL_PrimaryDistrictData[[#This Row],[Delta PPR to Est. Costs]]*TBL_PrimaryDistrictData[[#This Row],[ASCENT Enrollment 2023-2024]]</f>
        <v>131034.12</v>
      </c>
      <c r="U1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17" s="65">
        <f>TBL_PrimaryDistrictData[[#This Row],[Estimated Annual Cost for Tuition, Fees and Books]]-U17</f>
        <v>4058.400000000001</v>
      </c>
      <c r="W17" s="66">
        <f>TBL_PrimaryDistrictData[[#This Row],[Student Share of Costs]]/TBL_PrimaryDistrictData[[#This Row],[Estimated Annual Cost for Tuition, Fees and Books]]</f>
        <v>0.40318349195891806</v>
      </c>
      <c r="X17" s="66">
        <f>TBL_PrimaryDistrictData[[#This Row],[LEP Share of Costs]]/TBL_PrimaryDistrictData[[#This Row],[Estimated Annual Cost for Tuition, Fees and Books]]</f>
        <v>0.59681650804108199</v>
      </c>
      <c r="Y17" s="65">
        <v>3.2000000000000006</v>
      </c>
      <c r="Z17" s="67">
        <v>0.13</v>
      </c>
      <c r="AA17" s="67">
        <v>0.16</v>
      </c>
      <c r="AB17" s="67">
        <v>0.16</v>
      </c>
      <c r="AC17" s="67">
        <v>0.04</v>
      </c>
      <c r="AD17" s="67">
        <v>0.27</v>
      </c>
      <c r="AE17" s="67">
        <v>0.49</v>
      </c>
      <c r="AF17" s="68">
        <v>13450</v>
      </c>
      <c r="AG17" s="69">
        <v>49000</v>
      </c>
      <c r="AH17" s="70">
        <v>13522.3</v>
      </c>
      <c r="AI17" s="71">
        <v>137612565.58000001</v>
      </c>
      <c r="AJ17" s="72">
        <v>10176.712954157209</v>
      </c>
      <c r="AK17" s="71">
        <v>10178.9</v>
      </c>
      <c r="AL17" s="71">
        <v>9588.0400000000009</v>
      </c>
      <c r="AM17" s="73">
        <v>3.0000000000000001E-3</v>
      </c>
      <c r="AN17" s="74" t="s">
        <v>83</v>
      </c>
      <c r="AO17" s="80" t="s">
        <v>156</v>
      </c>
      <c r="AP17" s="74" t="s">
        <v>157</v>
      </c>
      <c r="AQ17" s="74" t="s">
        <v>158</v>
      </c>
      <c r="AR17" s="74" t="s">
        <v>84</v>
      </c>
      <c r="AS17" s="74" t="s">
        <v>84</v>
      </c>
      <c r="AT17" s="74" t="s">
        <v>84</v>
      </c>
      <c r="AU17" s="74" t="s">
        <v>159</v>
      </c>
      <c r="AV17" s="74" t="s">
        <v>160</v>
      </c>
      <c r="AW17" s="74" t="s">
        <v>84</v>
      </c>
      <c r="AX17" s="74" t="s">
        <v>161</v>
      </c>
      <c r="AY17" s="76">
        <v>7104.42</v>
      </c>
      <c r="AZ17" s="77">
        <f>H17*(TBL_PrimaryDistrictData[[#This Row],[FY23 -24
ASCENT &amp; Online
PPR]]-TBL_PrimaryDistrictData[[#This Row],[Average of Estimated Annual Cost for Tuition, Fees and Books]])</f>
        <v>116730.14000000004</v>
      </c>
      <c r="BA17" s="26"/>
    </row>
    <row r="18" spans="1:53">
      <c r="A18" s="78">
        <v>170</v>
      </c>
      <c r="B18" s="64" t="s">
        <v>135</v>
      </c>
      <c r="C18" s="64" t="s">
        <v>162</v>
      </c>
      <c r="D18" s="64" t="s">
        <v>131</v>
      </c>
      <c r="E18" s="64" t="s">
        <v>112</v>
      </c>
      <c r="F18" s="64" t="s">
        <v>132</v>
      </c>
      <c r="G18" s="64" t="s">
        <v>108</v>
      </c>
      <c r="H18" s="65">
        <v>0</v>
      </c>
      <c r="I18" s="65" t="s">
        <v>4</v>
      </c>
      <c r="J18" s="65" t="s">
        <v>4</v>
      </c>
      <c r="K18" s="65" t="s">
        <v>4</v>
      </c>
      <c r="L18" s="65" t="s">
        <v>4</v>
      </c>
      <c r="M18" s="65" t="s">
        <v>4</v>
      </c>
      <c r="N18" s="65" t="s">
        <v>4</v>
      </c>
      <c r="O18" s="65" t="s">
        <v>4</v>
      </c>
      <c r="P18" s="65" t="s">
        <v>4</v>
      </c>
      <c r="Q18" s="65" t="s">
        <v>4</v>
      </c>
      <c r="R18" s="65" t="s">
        <v>4</v>
      </c>
      <c r="S18" s="65"/>
      <c r="T18" s="65"/>
      <c r="U18" s="65"/>
      <c r="V18" s="65"/>
      <c r="W18" s="66"/>
      <c r="X18" s="66"/>
      <c r="Y18" s="65" t="s">
        <v>4</v>
      </c>
      <c r="Z18" s="67">
        <v>0.16</v>
      </c>
      <c r="AA18" s="67">
        <v>0.4</v>
      </c>
      <c r="AB18" s="67">
        <v>0.43</v>
      </c>
      <c r="AC18" s="67">
        <v>0.18</v>
      </c>
      <c r="AD18" s="67">
        <v>0.52</v>
      </c>
      <c r="AE18" s="67">
        <v>0.47</v>
      </c>
      <c r="AF18" s="68">
        <v>325</v>
      </c>
      <c r="AG18" s="69">
        <v>49000</v>
      </c>
      <c r="AH18" s="70">
        <v>330</v>
      </c>
      <c r="AI18" s="71">
        <v>4833347.62</v>
      </c>
      <c r="AJ18" s="72">
        <v>14646.50793939394</v>
      </c>
      <c r="AK18" s="71">
        <v>14646.51</v>
      </c>
      <c r="AL18" s="71">
        <v>9588.0400000000009</v>
      </c>
      <c r="AM18" s="73">
        <v>0</v>
      </c>
      <c r="AN18" s="74" t="s">
        <v>83</v>
      </c>
      <c r="AO18" s="80" t="s">
        <v>163</v>
      </c>
      <c r="AP18" s="74" t="s">
        <v>84</v>
      </c>
      <c r="AQ18" s="74" t="s">
        <v>84</v>
      </c>
      <c r="AR18" s="74" t="s">
        <v>84</v>
      </c>
      <c r="AS18" s="74" t="s">
        <v>84</v>
      </c>
      <c r="AT18" s="74" t="s">
        <v>84</v>
      </c>
      <c r="AU18" s="74" t="s">
        <v>84</v>
      </c>
      <c r="AV18" s="74" t="s">
        <v>84</v>
      </c>
      <c r="AW18" s="74" t="s">
        <v>84</v>
      </c>
      <c r="AX18" s="74" t="s">
        <v>84</v>
      </c>
      <c r="AY18" s="76">
        <v>7104.42</v>
      </c>
      <c r="AZ18" s="77">
        <f>H18*(TBL_PrimaryDistrictData[[#This Row],[FY23 -24
ASCENT &amp; Online
PPR]]-TBL_PrimaryDistrictData[[#This Row],[Average of Estimated Annual Cost for Tuition, Fees and Books]])</f>
        <v>0</v>
      </c>
      <c r="BA18" s="26"/>
    </row>
    <row r="19" spans="1:53">
      <c r="A19" s="78">
        <v>180</v>
      </c>
      <c r="B19" s="64" t="s">
        <v>135</v>
      </c>
      <c r="C19" s="64" t="s">
        <v>164</v>
      </c>
      <c r="D19" s="64" t="s">
        <v>79</v>
      </c>
      <c r="E19" s="64" t="s">
        <v>80</v>
      </c>
      <c r="F19" s="64" t="s">
        <v>81</v>
      </c>
      <c r="G19" s="64" t="s">
        <v>82</v>
      </c>
      <c r="H19" s="65">
        <v>146</v>
      </c>
      <c r="I19" s="65">
        <v>169.10000000000002</v>
      </c>
      <c r="J19" s="65">
        <v>277.8</v>
      </c>
      <c r="K19" s="65" t="s">
        <v>3</v>
      </c>
      <c r="L19" s="65" t="s">
        <v>3</v>
      </c>
      <c r="M19" s="65">
        <v>4058.4000000000005</v>
      </c>
      <c r="N19" s="65">
        <v>22</v>
      </c>
      <c r="O19" s="65">
        <v>528</v>
      </c>
      <c r="P19" s="65">
        <v>753.68</v>
      </c>
      <c r="Q19" s="65">
        <v>1460</v>
      </c>
      <c r="R19" s="65">
        <v>6800.0800000000008</v>
      </c>
      <c r="S19" s="65">
        <f>9588.04-TBL_PrimaryDistrictData[[#This Row],[Estimated Annual Cost for Tuition, Fees and Books]]</f>
        <v>2787.96</v>
      </c>
      <c r="T19" s="65">
        <f>TBL_PrimaryDistrictData[[#This Row],[Delta PPR to Est. Costs]]*TBL_PrimaryDistrictData[[#This Row],[ASCENT Enrollment 2023-2024]]</f>
        <v>407042.16000000003</v>
      </c>
      <c r="U1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19" s="65">
        <f>TBL_PrimaryDistrictData[[#This Row],[Estimated Annual Cost for Tuition, Fees and Books]]-U19</f>
        <v>4058.400000000001</v>
      </c>
      <c r="W19" s="66">
        <f>TBL_PrimaryDistrictData[[#This Row],[Student Share of Costs]]/TBL_PrimaryDistrictData[[#This Row],[Estimated Annual Cost for Tuition, Fees and Books]]</f>
        <v>0.40318349195891806</v>
      </c>
      <c r="X19" s="66">
        <f>TBL_PrimaryDistrictData[[#This Row],[LEP Share of Costs]]/TBL_PrimaryDistrictData[[#This Row],[Estimated Annual Cost for Tuition, Fees and Books]]</f>
        <v>0.59681650804108199</v>
      </c>
      <c r="Y19" s="65">
        <v>26.23</v>
      </c>
      <c r="Z19" s="67">
        <v>0.14000000000000001</v>
      </c>
      <c r="AA19" s="67">
        <v>0.74</v>
      </c>
      <c r="AB19" s="67">
        <v>0.74</v>
      </c>
      <c r="AC19" s="67">
        <v>0.38</v>
      </c>
      <c r="AD19" s="67">
        <v>0.86</v>
      </c>
      <c r="AE19" s="67">
        <v>0.48</v>
      </c>
      <c r="AF19" s="68">
        <v>39051</v>
      </c>
      <c r="AG19" s="69">
        <v>49000</v>
      </c>
      <c r="AH19" s="70">
        <v>37766.800000000003</v>
      </c>
      <c r="AI19" s="71">
        <v>424034633.58399999</v>
      </c>
      <c r="AJ19" s="72">
        <v>11552.233034040479</v>
      </c>
      <c r="AK19" s="71">
        <v>11559.22</v>
      </c>
      <c r="AL19" s="71">
        <v>9588.0400000000009</v>
      </c>
      <c r="AM19" s="73">
        <v>1E-3</v>
      </c>
      <c r="AN19" s="74" t="s">
        <v>83</v>
      </c>
      <c r="AO19" s="80" t="s">
        <v>165</v>
      </c>
      <c r="AP19" s="74" t="s">
        <v>166</v>
      </c>
      <c r="AQ19" s="74" t="s">
        <v>167</v>
      </c>
      <c r="AR19" s="74" t="s">
        <v>84</v>
      </c>
      <c r="AS19" s="74" t="s">
        <v>168</v>
      </c>
      <c r="AT19" s="74" t="s">
        <v>169</v>
      </c>
      <c r="AU19" s="74" t="s">
        <v>170</v>
      </c>
      <c r="AV19" s="74" t="s">
        <v>171</v>
      </c>
      <c r="AW19" s="74" t="s">
        <v>84</v>
      </c>
      <c r="AX19" s="74" t="s">
        <v>172</v>
      </c>
      <c r="AY19" s="76">
        <v>7104.42</v>
      </c>
      <c r="AZ19" s="77">
        <f>H19*(TBL_PrimaryDistrictData[[#This Row],[FY23 -24
ASCENT &amp; Online
PPR]]-TBL_PrimaryDistrictData[[#This Row],[Average of Estimated Annual Cost for Tuition, Fees and Books]])</f>
        <v>362608.52000000014</v>
      </c>
      <c r="BA19" s="26"/>
    </row>
    <row r="20" spans="1:53">
      <c r="A20" s="78">
        <v>190</v>
      </c>
      <c r="B20" s="64" t="s">
        <v>135</v>
      </c>
      <c r="C20" s="64" t="s">
        <v>173</v>
      </c>
      <c r="D20" s="64" t="s">
        <v>105</v>
      </c>
      <c r="E20" s="64" t="s">
        <v>112</v>
      </c>
      <c r="F20" s="64" t="s">
        <v>113</v>
      </c>
      <c r="G20" s="64" t="s">
        <v>108</v>
      </c>
      <c r="H20" s="65">
        <v>2</v>
      </c>
      <c r="I20" s="65">
        <v>169.10000000000002</v>
      </c>
      <c r="J20" s="65">
        <v>277.8</v>
      </c>
      <c r="K20" s="65" t="s">
        <v>5</v>
      </c>
      <c r="L20" s="65" t="s">
        <v>5</v>
      </c>
      <c r="M20" s="65">
        <v>4058.4000000000005</v>
      </c>
      <c r="N20" s="65">
        <v>53.333333333333336</v>
      </c>
      <c r="O20" s="65">
        <v>1280</v>
      </c>
      <c r="P20" s="65">
        <v>1092</v>
      </c>
      <c r="Q20" s="65">
        <v>1460</v>
      </c>
      <c r="R20" s="65">
        <v>7890.4000000000005</v>
      </c>
      <c r="S20" s="65">
        <f>9588.04-TBL_PrimaryDistrictData[[#This Row],[Estimated Annual Cost for Tuition, Fees and Books]]</f>
        <v>1697.6400000000003</v>
      </c>
      <c r="T20" s="65">
        <f>TBL_PrimaryDistrictData[[#This Row],[Delta PPR to Est. Costs]]*TBL_PrimaryDistrictData[[#This Row],[ASCENT Enrollment 2023-2024]]</f>
        <v>3395.2800000000007</v>
      </c>
      <c r="U2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3832</v>
      </c>
      <c r="V20" s="65">
        <f>TBL_PrimaryDistrictData[[#This Row],[Estimated Annual Cost for Tuition, Fees and Books]]-U20</f>
        <v>4058.4000000000005</v>
      </c>
      <c r="W20" s="66">
        <f>TBL_PrimaryDistrictData[[#This Row],[Student Share of Costs]]/TBL_PrimaryDistrictData[[#This Row],[Estimated Annual Cost for Tuition, Fees and Books]]</f>
        <v>0.48565345229646151</v>
      </c>
      <c r="X20" s="66">
        <f>TBL_PrimaryDistrictData[[#This Row],[LEP Share of Costs]]/TBL_PrimaryDistrictData[[#This Row],[Estimated Annual Cost for Tuition, Fees and Books]]</f>
        <v>0.51434654770353849</v>
      </c>
      <c r="Y20" s="65">
        <v>34.15</v>
      </c>
      <c r="Z20" s="67">
        <v>0.11</v>
      </c>
      <c r="AA20" s="67">
        <v>0.41</v>
      </c>
      <c r="AB20" s="67">
        <v>0.38</v>
      </c>
      <c r="AC20" s="67">
        <v>0.05</v>
      </c>
      <c r="AD20" s="67">
        <v>0.43</v>
      </c>
      <c r="AE20" s="67">
        <v>0.53</v>
      </c>
      <c r="AF20" s="68">
        <v>5671</v>
      </c>
      <c r="AG20" s="69">
        <v>49000</v>
      </c>
      <c r="AH20" s="70">
        <v>6066.5</v>
      </c>
      <c r="AI20" s="71">
        <v>62522143.43</v>
      </c>
      <c r="AJ20" s="72">
        <v>10306.130953597627</v>
      </c>
      <c r="AK20" s="71">
        <v>18353.2</v>
      </c>
      <c r="AL20" s="71">
        <v>9588.0400000000009</v>
      </c>
      <c r="AM20" s="73">
        <v>4.2999999999999997E-2</v>
      </c>
      <c r="AN20" s="74" t="s">
        <v>83</v>
      </c>
      <c r="AO20" s="80" t="s">
        <v>174</v>
      </c>
      <c r="AP20" s="74" t="s">
        <v>175</v>
      </c>
      <c r="AQ20" s="74" t="s">
        <v>176</v>
      </c>
      <c r="AR20" s="74" t="s">
        <v>84</v>
      </c>
      <c r="AS20" s="74" t="s">
        <v>84</v>
      </c>
      <c r="AT20" s="74" t="s">
        <v>177</v>
      </c>
      <c r="AU20" s="74" t="s">
        <v>178</v>
      </c>
      <c r="AV20" s="74" t="s">
        <v>179</v>
      </c>
      <c r="AW20" s="74" t="s">
        <v>84</v>
      </c>
      <c r="AX20" s="74" t="s">
        <v>84</v>
      </c>
      <c r="AY20" s="76">
        <v>7104.42</v>
      </c>
      <c r="AZ20" s="77">
        <f>H20*(TBL_PrimaryDistrictData[[#This Row],[FY23 -24
ASCENT &amp; Online
PPR]]-TBL_PrimaryDistrictData[[#This Row],[Average of Estimated Annual Cost for Tuition, Fees and Books]])</f>
        <v>4967.2400000000016</v>
      </c>
      <c r="BA20" s="26"/>
    </row>
    <row r="21" spans="1:53">
      <c r="A21" s="78">
        <v>220</v>
      </c>
      <c r="B21" s="64" t="s">
        <v>180</v>
      </c>
      <c r="C21" s="64" t="s">
        <v>181</v>
      </c>
      <c r="D21" s="64" t="s">
        <v>105</v>
      </c>
      <c r="E21" s="64" t="s">
        <v>106</v>
      </c>
      <c r="F21" s="64" t="s">
        <v>107</v>
      </c>
      <c r="G21" s="64" t="s">
        <v>125</v>
      </c>
      <c r="H21" s="65">
        <v>0</v>
      </c>
      <c r="I21" s="65">
        <v>169.10000000000002</v>
      </c>
      <c r="J21" s="65">
        <v>277.8</v>
      </c>
      <c r="K21" s="65" t="s">
        <v>3</v>
      </c>
      <c r="L21" s="65" t="s">
        <v>3</v>
      </c>
      <c r="M21" s="65">
        <v>4058.4000000000005</v>
      </c>
      <c r="N21" s="65">
        <v>29</v>
      </c>
      <c r="O21" s="65">
        <v>696</v>
      </c>
      <c r="P21" s="65">
        <v>1982.1</v>
      </c>
      <c r="Q21" s="65">
        <v>1460</v>
      </c>
      <c r="R21" s="65">
        <v>8196.5</v>
      </c>
      <c r="S21" s="65">
        <f>9588.04-TBL_PrimaryDistrictData[[#This Row],[Estimated Annual Cost for Tuition, Fees and Books]]</f>
        <v>1391.5400000000009</v>
      </c>
      <c r="T21" s="65">
        <f>TBL_PrimaryDistrictData[[#This Row],[Delta PPR to Est. Costs]]*TBL_PrimaryDistrictData[[#This Row],[ASCENT Enrollment 2023-2024]]</f>
        <v>0</v>
      </c>
      <c r="U2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4138.1000000000004</v>
      </c>
      <c r="V21" s="65">
        <f>TBL_PrimaryDistrictData[[#This Row],[Estimated Annual Cost for Tuition, Fees and Books]]-U21</f>
        <v>4058.3999999999996</v>
      </c>
      <c r="W21" s="66">
        <f>TBL_PrimaryDistrictData[[#This Row],[Student Share of Costs]]/TBL_PrimaryDistrictData[[#This Row],[Estimated Annual Cost for Tuition, Fees and Books]]</f>
        <v>0.50486183126944428</v>
      </c>
      <c r="X21" s="66">
        <f>TBL_PrimaryDistrictData[[#This Row],[LEP Share of Costs]]/TBL_PrimaryDistrictData[[#This Row],[Estimated Annual Cost for Tuition, Fees and Books]]</f>
        <v>0.49513816873055566</v>
      </c>
      <c r="Y21" s="65">
        <v>214.5</v>
      </c>
      <c r="Z21" s="67">
        <v>0.1</v>
      </c>
      <c r="AA21" s="67">
        <v>0.53</v>
      </c>
      <c r="AB21" s="67">
        <v>0.51</v>
      </c>
      <c r="AC21" s="67">
        <v>0.05</v>
      </c>
      <c r="AD21" s="67">
        <v>0.47</v>
      </c>
      <c r="AE21" s="67">
        <v>0.49</v>
      </c>
      <c r="AF21" s="68">
        <v>1678</v>
      </c>
      <c r="AG21" s="69">
        <v>37000</v>
      </c>
      <c r="AH21" s="70">
        <v>1631.5</v>
      </c>
      <c r="AI21" s="71">
        <v>17711655.25</v>
      </c>
      <c r="AJ21" s="72">
        <v>10856.055930125651</v>
      </c>
      <c r="AK21" s="71">
        <v>10860.74</v>
      </c>
      <c r="AL21" s="71">
        <v>9588.0400000000009</v>
      </c>
      <c r="AM21" s="73">
        <v>0</v>
      </c>
      <c r="AN21" s="74" t="s">
        <v>83</v>
      </c>
      <c r="AO21" s="80" t="s">
        <v>182</v>
      </c>
      <c r="AP21" s="74" t="s">
        <v>84</v>
      </c>
      <c r="AQ21" s="74" t="s">
        <v>110</v>
      </c>
      <c r="AR21" s="74" t="s">
        <v>84</v>
      </c>
      <c r="AS21" s="74" t="s">
        <v>84</v>
      </c>
      <c r="AT21" s="74" t="s">
        <v>84</v>
      </c>
      <c r="AU21" s="74" t="s">
        <v>183</v>
      </c>
      <c r="AV21" s="74" t="s">
        <v>84</v>
      </c>
      <c r="AW21" s="74" t="s">
        <v>84</v>
      </c>
      <c r="AX21" s="74" t="s">
        <v>84</v>
      </c>
      <c r="AY21" s="76">
        <v>7104.42</v>
      </c>
      <c r="AZ21" s="77">
        <f>H21*(TBL_PrimaryDistrictData[[#This Row],[FY23 -24
ASCENT &amp; Online
PPR]]-TBL_PrimaryDistrictData[[#This Row],[Average of Estimated Annual Cost for Tuition, Fees and Books]])</f>
        <v>0</v>
      </c>
      <c r="BA21" s="26"/>
    </row>
    <row r="22" spans="1:53">
      <c r="A22" s="78">
        <v>230</v>
      </c>
      <c r="B22" s="64" t="s">
        <v>184</v>
      </c>
      <c r="C22" s="64" t="s">
        <v>185</v>
      </c>
      <c r="D22" s="64" t="s">
        <v>131</v>
      </c>
      <c r="E22" s="64" t="s">
        <v>112</v>
      </c>
      <c r="F22" s="64" t="s">
        <v>132</v>
      </c>
      <c r="G22" s="64" t="s">
        <v>186</v>
      </c>
      <c r="H22" s="65">
        <v>0</v>
      </c>
      <c r="I22" s="65">
        <v>169.10000000000002</v>
      </c>
      <c r="J22" s="65">
        <v>277.8</v>
      </c>
      <c r="K22" s="65" t="s">
        <v>3</v>
      </c>
      <c r="L22" s="65" t="s">
        <v>5</v>
      </c>
      <c r="M22" s="65">
        <v>4058.4000000000005</v>
      </c>
      <c r="N22" s="65">
        <v>52.85</v>
      </c>
      <c r="O22" s="65">
        <v>1268.4000000000001</v>
      </c>
      <c r="P22" s="65">
        <v>1145.18</v>
      </c>
      <c r="Q22" s="65">
        <v>1460</v>
      </c>
      <c r="R22" s="65">
        <v>7931.9800000000014</v>
      </c>
      <c r="S22" s="65">
        <f>9588.04-TBL_PrimaryDistrictData[[#This Row],[Estimated Annual Cost for Tuition, Fees and Books]]</f>
        <v>1656.0599999999995</v>
      </c>
      <c r="T22" s="65">
        <f>TBL_PrimaryDistrictData[[#This Row],[Delta PPR to Est. Costs]]*TBL_PrimaryDistrictData[[#This Row],[ASCENT Enrollment 2023-2024]]</f>
        <v>0</v>
      </c>
      <c r="U2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3873.58</v>
      </c>
      <c r="V22" s="65">
        <f>TBL_PrimaryDistrictData[[#This Row],[Estimated Annual Cost for Tuition, Fees and Books]]-U22</f>
        <v>4058.4000000000015</v>
      </c>
      <c r="W22" s="66">
        <f>TBL_PrimaryDistrictData[[#This Row],[Student Share of Costs]]/TBL_PrimaryDistrictData[[#This Row],[Estimated Annual Cost for Tuition, Fees and Books]]</f>
        <v>0.48834969326700262</v>
      </c>
      <c r="X22" s="66">
        <f>TBL_PrimaryDistrictData[[#This Row],[LEP Share of Costs]]/TBL_PrimaryDistrictData[[#This Row],[Estimated Annual Cost for Tuition, Fees and Books]]</f>
        <v>0.51165030673299738</v>
      </c>
      <c r="Y22" s="65">
        <v>66.5</v>
      </c>
      <c r="Z22" s="67">
        <v>0.17</v>
      </c>
      <c r="AA22" s="67">
        <v>0.54</v>
      </c>
      <c r="AB22" s="67">
        <v>0.56999999999999995</v>
      </c>
      <c r="AC22" s="67" t="s">
        <v>187</v>
      </c>
      <c r="AD22" s="67">
        <v>0.26</v>
      </c>
      <c r="AE22" s="67">
        <v>0.4</v>
      </c>
      <c r="AF22" s="68">
        <v>183</v>
      </c>
      <c r="AG22" s="69">
        <v>29000</v>
      </c>
      <c r="AH22" s="70">
        <v>163.30000000000001</v>
      </c>
      <c r="AI22" s="71">
        <v>2979306.9</v>
      </c>
      <c r="AJ22" s="72">
        <v>18244.377832210652</v>
      </c>
      <c r="AK22" s="71">
        <v>18244.38</v>
      </c>
      <c r="AL22" s="71">
        <v>9588.0400000000009</v>
      </c>
      <c r="AM22" s="73">
        <v>0</v>
      </c>
      <c r="AN22" s="74" t="s">
        <v>83</v>
      </c>
      <c r="AO22" s="80" t="s">
        <v>133</v>
      </c>
      <c r="AP22" s="74" t="s">
        <v>134</v>
      </c>
      <c r="AQ22" s="74" t="s">
        <v>134</v>
      </c>
      <c r="AR22" s="74" t="s">
        <v>134</v>
      </c>
      <c r="AS22" s="74" t="s">
        <v>134</v>
      </c>
      <c r="AT22" s="74" t="s">
        <v>134</v>
      </c>
      <c r="AU22" s="74" t="s">
        <v>134</v>
      </c>
      <c r="AV22" s="74" t="s">
        <v>134</v>
      </c>
      <c r="AW22" s="74" t="s">
        <v>134</v>
      </c>
      <c r="AX22" s="74" t="s">
        <v>134</v>
      </c>
      <c r="AY22" s="76">
        <v>7104.42</v>
      </c>
      <c r="AZ22" s="77">
        <f>H22*(TBL_PrimaryDistrictData[[#This Row],[FY23 -24
ASCENT &amp; Online
PPR]]-TBL_PrimaryDistrictData[[#This Row],[Average of Estimated Annual Cost for Tuition, Fees and Books]])</f>
        <v>0</v>
      </c>
      <c r="BA22" s="26"/>
    </row>
    <row r="23" spans="1:53">
      <c r="A23" s="78">
        <v>240</v>
      </c>
      <c r="B23" s="64" t="s">
        <v>184</v>
      </c>
      <c r="C23" s="64" t="s">
        <v>188</v>
      </c>
      <c r="D23" s="64" t="s">
        <v>131</v>
      </c>
      <c r="E23" s="64" t="s">
        <v>112</v>
      </c>
      <c r="F23" s="64" t="s">
        <v>132</v>
      </c>
      <c r="G23" s="64" t="s">
        <v>186</v>
      </c>
      <c r="H23" s="65">
        <v>0</v>
      </c>
      <c r="I23" s="65">
        <v>169.10000000000002</v>
      </c>
      <c r="J23" s="65">
        <v>277.8</v>
      </c>
      <c r="K23" s="65" t="s">
        <v>3</v>
      </c>
      <c r="L23" s="65" t="s">
        <v>5</v>
      </c>
      <c r="M23" s="65">
        <v>4058.4000000000005</v>
      </c>
      <c r="N23" s="65">
        <v>52.85</v>
      </c>
      <c r="O23" s="65">
        <v>1268.4000000000001</v>
      </c>
      <c r="P23" s="65">
        <v>1145.18</v>
      </c>
      <c r="Q23" s="65">
        <v>1460</v>
      </c>
      <c r="R23" s="65">
        <v>7931.9800000000014</v>
      </c>
      <c r="S23" s="65">
        <f>9588.04-TBL_PrimaryDistrictData[[#This Row],[Estimated Annual Cost for Tuition, Fees and Books]]</f>
        <v>1656.0599999999995</v>
      </c>
      <c r="T23" s="65">
        <f>TBL_PrimaryDistrictData[[#This Row],[Delta PPR to Est. Costs]]*TBL_PrimaryDistrictData[[#This Row],[ASCENT Enrollment 2023-2024]]</f>
        <v>0</v>
      </c>
      <c r="U23"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3873.58</v>
      </c>
      <c r="V23" s="65">
        <f>TBL_PrimaryDistrictData[[#This Row],[Estimated Annual Cost for Tuition, Fees and Books]]-U23</f>
        <v>4058.4000000000015</v>
      </c>
      <c r="W23" s="66">
        <f>TBL_PrimaryDistrictData[[#This Row],[Student Share of Costs]]/TBL_PrimaryDistrictData[[#This Row],[Estimated Annual Cost for Tuition, Fees and Books]]</f>
        <v>0.48834969326700262</v>
      </c>
      <c r="X23" s="66">
        <f>TBL_PrimaryDistrictData[[#This Row],[LEP Share of Costs]]/TBL_PrimaryDistrictData[[#This Row],[Estimated Annual Cost for Tuition, Fees and Books]]</f>
        <v>0.51165030673299738</v>
      </c>
      <c r="Y23" s="65">
        <v>61.7</v>
      </c>
      <c r="Z23" s="67">
        <v>0.08</v>
      </c>
      <c r="AA23" s="67">
        <v>0.57999999999999996</v>
      </c>
      <c r="AB23" s="67">
        <v>0.64</v>
      </c>
      <c r="AC23" s="67" t="s">
        <v>187</v>
      </c>
      <c r="AD23" s="67">
        <v>0.12</v>
      </c>
      <c r="AE23" s="67">
        <v>0.44</v>
      </c>
      <c r="AF23" s="68">
        <v>59</v>
      </c>
      <c r="AG23" s="69">
        <v>29000</v>
      </c>
      <c r="AH23" s="70">
        <v>52.3</v>
      </c>
      <c r="AI23" s="71">
        <v>1143852.3600000001</v>
      </c>
      <c r="AJ23" s="72">
        <v>21870.982026768645</v>
      </c>
      <c r="AK23" s="71">
        <v>21870.98</v>
      </c>
      <c r="AL23" s="71">
        <v>9588.0400000000009</v>
      </c>
      <c r="AM23" s="73">
        <v>0</v>
      </c>
      <c r="AN23" s="74" t="s">
        <v>83</v>
      </c>
      <c r="AO23" s="80" t="s">
        <v>133</v>
      </c>
      <c r="AP23" s="74" t="s">
        <v>134</v>
      </c>
      <c r="AQ23" s="74" t="s">
        <v>134</v>
      </c>
      <c r="AR23" s="74" t="s">
        <v>134</v>
      </c>
      <c r="AS23" s="74" t="s">
        <v>134</v>
      </c>
      <c r="AT23" s="74" t="s">
        <v>134</v>
      </c>
      <c r="AU23" s="74" t="s">
        <v>134</v>
      </c>
      <c r="AV23" s="74" t="s">
        <v>134</v>
      </c>
      <c r="AW23" s="74" t="s">
        <v>134</v>
      </c>
      <c r="AX23" s="74" t="s">
        <v>134</v>
      </c>
      <c r="AY23" s="76">
        <v>7104.42</v>
      </c>
      <c r="AZ23" s="77">
        <f>H23*(TBL_PrimaryDistrictData[[#This Row],[FY23 -24
ASCENT &amp; Online
PPR]]-TBL_PrimaryDistrictData[[#This Row],[Average of Estimated Annual Cost for Tuition, Fees and Books]])</f>
        <v>0</v>
      </c>
      <c r="BA23" s="26"/>
    </row>
    <row r="24" spans="1:53">
      <c r="A24" s="78">
        <v>250</v>
      </c>
      <c r="B24" s="64" t="s">
        <v>184</v>
      </c>
      <c r="C24" s="64" t="s">
        <v>189</v>
      </c>
      <c r="D24" s="64" t="s">
        <v>131</v>
      </c>
      <c r="E24" s="64" t="s">
        <v>106</v>
      </c>
      <c r="F24" s="64" t="s">
        <v>190</v>
      </c>
      <c r="G24" s="64" t="s">
        <v>186</v>
      </c>
      <c r="H24" s="65">
        <v>0</v>
      </c>
      <c r="I24" s="65" t="s">
        <v>4</v>
      </c>
      <c r="J24" s="65" t="s">
        <v>4</v>
      </c>
      <c r="K24" s="65" t="s">
        <v>4</v>
      </c>
      <c r="L24" s="65" t="s">
        <v>4</v>
      </c>
      <c r="M24" s="65" t="s">
        <v>4</v>
      </c>
      <c r="N24" s="65" t="s">
        <v>4</v>
      </c>
      <c r="O24" s="65" t="s">
        <v>4</v>
      </c>
      <c r="P24" s="65" t="s">
        <v>4</v>
      </c>
      <c r="Q24" s="65" t="s">
        <v>4</v>
      </c>
      <c r="R24" s="65" t="s">
        <v>4</v>
      </c>
      <c r="S24" s="65"/>
      <c r="T24" s="65"/>
      <c r="U24" s="65"/>
      <c r="V24" s="65"/>
      <c r="W24" s="66"/>
      <c r="X24" s="66"/>
      <c r="Y24" s="65" t="s">
        <v>4</v>
      </c>
      <c r="Z24" s="67">
        <v>0.17</v>
      </c>
      <c r="AA24" s="67">
        <v>0.54</v>
      </c>
      <c r="AB24" s="67">
        <v>0.6</v>
      </c>
      <c r="AC24" s="67" t="s">
        <v>187</v>
      </c>
      <c r="AD24" s="67">
        <v>0.25</v>
      </c>
      <c r="AE24" s="67">
        <v>0.47</v>
      </c>
      <c r="AF24" s="68">
        <v>304</v>
      </c>
      <c r="AG24" s="69">
        <v>29000</v>
      </c>
      <c r="AH24" s="70">
        <v>264</v>
      </c>
      <c r="AI24" s="71">
        <v>3871378.83</v>
      </c>
      <c r="AJ24" s="72">
        <v>14664.313750000001</v>
      </c>
      <c r="AK24" s="71">
        <v>14665.42</v>
      </c>
      <c r="AL24" s="71">
        <v>9588.0400000000009</v>
      </c>
      <c r="AM24" s="73">
        <v>0</v>
      </c>
      <c r="AN24" s="74" t="s">
        <v>83</v>
      </c>
      <c r="AO24" s="80" t="s">
        <v>133</v>
      </c>
      <c r="AP24" s="74" t="s">
        <v>134</v>
      </c>
      <c r="AQ24" s="74" t="s">
        <v>134</v>
      </c>
      <c r="AR24" s="74" t="s">
        <v>134</v>
      </c>
      <c r="AS24" s="74" t="s">
        <v>134</v>
      </c>
      <c r="AT24" s="74" t="s">
        <v>134</v>
      </c>
      <c r="AU24" s="74" t="s">
        <v>134</v>
      </c>
      <c r="AV24" s="74" t="s">
        <v>134</v>
      </c>
      <c r="AW24" s="74" t="s">
        <v>134</v>
      </c>
      <c r="AX24" s="74" t="s">
        <v>134</v>
      </c>
      <c r="AY24" s="76">
        <v>7104.42</v>
      </c>
      <c r="AZ24" s="77">
        <f>H24*(TBL_PrimaryDistrictData[[#This Row],[FY23 -24
ASCENT &amp; Online
PPR]]-TBL_PrimaryDistrictData[[#This Row],[Average of Estimated Annual Cost for Tuition, Fees and Books]])</f>
        <v>0</v>
      </c>
      <c r="BA24" s="26"/>
    </row>
    <row r="25" spans="1:53">
      <c r="A25" s="78">
        <v>260</v>
      </c>
      <c r="B25" s="64" t="s">
        <v>184</v>
      </c>
      <c r="C25" s="64" t="s">
        <v>191</v>
      </c>
      <c r="D25" s="64" t="s">
        <v>131</v>
      </c>
      <c r="E25" s="64" t="s">
        <v>112</v>
      </c>
      <c r="F25" s="64" t="s">
        <v>132</v>
      </c>
      <c r="G25" s="64" t="s">
        <v>186</v>
      </c>
      <c r="H25" s="65">
        <v>0</v>
      </c>
      <c r="I25" s="65">
        <v>169.10000000000002</v>
      </c>
      <c r="J25" s="65">
        <v>277.8</v>
      </c>
      <c r="K25" s="65" t="s">
        <v>3</v>
      </c>
      <c r="L25" s="65" t="s">
        <v>2</v>
      </c>
      <c r="M25" s="65">
        <v>4058.4000000000005</v>
      </c>
      <c r="N25" s="65">
        <v>52.85</v>
      </c>
      <c r="O25" s="65">
        <v>1268.4000000000001</v>
      </c>
      <c r="P25" s="65">
        <v>1145.18</v>
      </c>
      <c r="Q25" s="65">
        <v>1460</v>
      </c>
      <c r="R25" s="65">
        <v>7931.9800000000014</v>
      </c>
      <c r="S25" s="65">
        <f>9588.04-TBL_PrimaryDistrictData[[#This Row],[Estimated Annual Cost for Tuition, Fees and Books]]</f>
        <v>1656.0599999999995</v>
      </c>
      <c r="T25" s="65">
        <f>TBL_PrimaryDistrictData[[#This Row],[Delta PPR to Est. Costs]]*TBL_PrimaryDistrictData[[#This Row],[ASCENT Enrollment 2023-2024]]</f>
        <v>0</v>
      </c>
      <c r="U25"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2413.58</v>
      </c>
      <c r="V25" s="65">
        <f>TBL_PrimaryDistrictData[[#This Row],[Estimated Annual Cost for Tuition, Fees and Books]]-U25</f>
        <v>5518.4000000000015</v>
      </c>
      <c r="W25" s="66">
        <f>TBL_PrimaryDistrictData[[#This Row],[Student Share of Costs]]/TBL_PrimaryDistrictData[[#This Row],[Estimated Annual Cost for Tuition, Fees and Books]]</f>
        <v>0.30428468049591645</v>
      </c>
      <c r="X25" s="66">
        <f>TBL_PrimaryDistrictData[[#This Row],[LEP Share of Costs]]/TBL_PrimaryDistrictData[[#This Row],[Estimated Annual Cost for Tuition, Fees and Books]]</f>
        <v>0.6957153195040835</v>
      </c>
      <c r="Y25" s="65">
        <v>57.2</v>
      </c>
      <c r="Z25" s="67">
        <v>7.0000000000000007E-2</v>
      </c>
      <c r="AA25" s="67">
        <v>0.38</v>
      </c>
      <c r="AB25" s="67">
        <v>0.39</v>
      </c>
      <c r="AC25" s="67" t="s">
        <v>187</v>
      </c>
      <c r="AD25" s="67">
        <v>0.19</v>
      </c>
      <c r="AE25" s="67">
        <v>0.5</v>
      </c>
      <c r="AF25" s="68">
        <v>201</v>
      </c>
      <c r="AG25" s="69">
        <v>29000</v>
      </c>
      <c r="AH25" s="70">
        <v>210.4</v>
      </c>
      <c r="AI25" s="71">
        <v>3380704.42</v>
      </c>
      <c r="AJ25" s="72">
        <v>16067.986787072243</v>
      </c>
      <c r="AK25" s="71">
        <v>16069.51</v>
      </c>
      <c r="AL25" s="71">
        <v>9588.0400000000009</v>
      </c>
      <c r="AM25" s="73">
        <v>0</v>
      </c>
      <c r="AN25" s="74" t="s">
        <v>83</v>
      </c>
      <c r="AO25" s="80" t="s">
        <v>133</v>
      </c>
      <c r="AP25" s="74" t="s">
        <v>134</v>
      </c>
      <c r="AQ25" s="74" t="s">
        <v>134</v>
      </c>
      <c r="AR25" s="74" t="s">
        <v>134</v>
      </c>
      <c r="AS25" s="74" t="s">
        <v>134</v>
      </c>
      <c r="AT25" s="74" t="s">
        <v>134</v>
      </c>
      <c r="AU25" s="74" t="s">
        <v>134</v>
      </c>
      <c r="AV25" s="74" t="s">
        <v>134</v>
      </c>
      <c r="AW25" s="74" t="s">
        <v>134</v>
      </c>
      <c r="AX25" s="74" t="s">
        <v>134</v>
      </c>
      <c r="AY25" s="76">
        <v>7104.42</v>
      </c>
      <c r="AZ25" s="77">
        <f>H25*(TBL_PrimaryDistrictData[[#This Row],[FY23 -24
ASCENT &amp; Online
PPR]]-TBL_PrimaryDistrictData[[#This Row],[Average of Estimated Annual Cost for Tuition, Fees and Books]])</f>
        <v>0</v>
      </c>
      <c r="BA25" s="26"/>
    </row>
    <row r="26" spans="1:53">
      <c r="A26" s="78">
        <v>270</v>
      </c>
      <c r="B26" s="64" t="s">
        <v>184</v>
      </c>
      <c r="C26" s="64" t="s">
        <v>192</v>
      </c>
      <c r="D26" s="64" t="s">
        <v>131</v>
      </c>
      <c r="E26" s="64" t="s">
        <v>112</v>
      </c>
      <c r="F26" s="64" t="s">
        <v>132</v>
      </c>
      <c r="G26" s="64" t="s">
        <v>186</v>
      </c>
      <c r="H26" s="65">
        <v>0</v>
      </c>
      <c r="I26" s="65">
        <v>169.10000000000002</v>
      </c>
      <c r="J26" s="65">
        <v>277.8</v>
      </c>
      <c r="K26" s="65" t="s">
        <v>3</v>
      </c>
      <c r="L26" s="65" t="s">
        <v>2</v>
      </c>
      <c r="M26" s="65">
        <v>4058.4000000000005</v>
      </c>
      <c r="N26" s="65">
        <v>52.85</v>
      </c>
      <c r="O26" s="65">
        <v>1268.4000000000001</v>
      </c>
      <c r="P26" s="65">
        <v>1145.18</v>
      </c>
      <c r="Q26" s="65">
        <v>1460</v>
      </c>
      <c r="R26" s="65">
        <v>7931.9800000000014</v>
      </c>
      <c r="S26" s="65">
        <f>9588.04-TBL_PrimaryDistrictData[[#This Row],[Estimated Annual Cost for Tuition, Fees and Books]]</f>
        <v>1656.0599999999995</v>
      </c>
      <c r="T26" s="65">
        <f>TBL_PrimaryDistrictData[[#This Row],[Delta PPR to Est. Costs]]*TBL_PrimaryDistrictData[[#This Row],[ASCENT Enrollment 2023-2024]]</f>
        <v>0</v>
      </c>
      <c r="U2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2413.58</v>
      </c>
      <c r="V26" s="65">
        <f>TBL_PrimaryDistrictData[[#This Row],[Estimated Annual Cost for Tuition, Fees and Books]]-U26</f>
        <v>5518.4000000000015</v>
      </c>
      <c r="W26" s="66">
        <f>TBL_PrimaryDistrictData[[#This Row],[Student Share of Costs]]/TBL_PrimaryDistrictData[[#This Row],[Estimated Annual Cost for Tuition, Fees and Books]]</f>
        <v>0.30428468049591645</v>
      </c>
      <c r="X26" s="66">
        <f>TBL_PrimaryDistrictData[[#This Row],[LEP Share of Costs]]/TBL_PrimaryDistrictData[[#This Row],[Estimated Annual Cost for Tuition, Fees and Books]]</f>
        <v>0.6957153195040835</v>
      </c>
      <c r="Y26" s="65">
        <v>67.599999999999994</v>
      </c>
      <c r="Z26" s="67">
        <v>0.18</v>
      </c>
      <c r="AA26" s="67">
        <v>0.4</v>
      </c>
      <c r="AB26" s="67">
        <v>0.42</v>
      </c>
      <c r="AC26" s="67" t="s">
        <v>187</v>
      </c>
      <c r="AD26" s="67">
        <v>0.24</v>
      </c>
      <c r="AE26" s="67">
        <v>0.46</v>
      </c>
      <c r="AF26" s="68">
        <v>33</v>
      </c>
      <c r="AG26" s="69">
        <v>29000</v>
      </c>
      <c r="AH26" s="70">
        <v>50</v>
      </c>
      <c r="AI26" s="71">
        <v>1043536.72</v>
      </c>
      <c r="AJ26" s="72">
        <v>20870.734400000001</v>
      </c>
      <c r="AK26" s="71">
        <v>20870.73</v>
      </c>
      <c r="AL26" s="71">
        <v>9588.0400000000009</v>
      </c>
      <c r="AM26" s="73">
        <v>0</v>
      </c>
      <c r="AN26" s="74" t="s">
        <v>83</v>
      </c>
      <c r="AO26" s="80" t="s">
        <v>133</v>
      </c>
      <c r="AP26" s="74" t="s">
        <v>134</v>
      </c>
      <c r="AQ26" s="74" t="s">
        <v>134</v>
      </c>
      <c r="AR26" s="74" t="s">
        <v>134</v>
      </c>
      <c r="AS26" s="74" t="s">
        <v>134</v>
      </c>
      <c r="AT26" s="74" t="s">
        <v>134</v>
      </c>
      <c r="AU26" s="74" t="s">
        <v>134</v>
      </c>
      <c r="AV26" s="74" t="s">
        <v>134</v>
      </c>
      <c r="AW26" s="74" t="s">
        <v>134</v>
      </c>
      <c r="AX26" s="74" t="s">
        <v>134</v>
      </c>
      <c r="AY26" s="76">
        <v>7104.42</v>
      </c>
      <c r="AZ26" s="77">
        <f>H26*(TBL_PrimaryDistrictData[[#This Row],[FY23 -24
ASCENT &amp; Online
PPR]]-TBL_PrimaryDistrictData[[#This Row],[Average of Estimated Annual Cost for Tuition, Fees and Books]])</f>
        <v>0</v>
      </c>
      <c r="BA26" s="26"/>
    </row>
    <row r="27" spans="1:53">
      <c r="A27" s="78">
        <v>290</v>
      </c>
      <c r="B27" s="64" t="s">
        <v>193</v>
      </c>
      <c r="C27" s="64" t="s">
        <v>194</v>
      </c>
      <c r="D27" s="64" t="s">
        <v>131</v>
      </c>
      <c r="E27" s="64" t="s">
        <v>106</v>
      </c>
      <c r="F27" s="64" t="s">
        <v>190</v>
      </c>
      <c r="G27" s="64" t="s">
        <v>186</v>
      </c>
      <c r="H27" s="65">
        <v>0</v>
      </c>
      <c r="I27" s="65" t="s">
        <v>4</v>
      </c>
      <c r="J27" s="65" t="s">
        <v>4</v>
      </c>
      <c r="K27" s="65" t="s">
        <v>4</v>
      </c>
      <c r="L27" s="65" t="s">
        <v>4</v>
      </c>
      <c r="M27" s="65" t="s">
        <v>4</v>
      </c>
      <c r="N27" s="65" t="s">
        <v>4</v>
      </c>
      <c r="O27" s="65" t="s">
        <v>4</v>
      </c>
      <c r="P27" s="65" t="s">
        <v>4</v>
      </c>
      <c r="Q27" s="65" t="s">
        <v>4</v>
      </c>
      <c r="R27" s="65" t="s">
        <v>4</v>
      </c>
      <c r="S27" s="65"/>
      <c r="T27" s="65"/>
      <c r="U27" s="65"/>
      <c r="V27" s="65"/>
      <c r="W27" s="66"/>
      <c r="X27" s="66"/>
      <c r="Y27" s="65" t="s">
        <v>4</v>
      </c>
      <c r="Z27" s="67">
        <v>0.15</v>
      </c>
      <c r="AA27" s="67">
        <v>0.65</v>
      </c>
      <c r="AB27" s="67">
        <v>0.61</v>
      </c>
      <c r="AC27" s="67">
        <v>0.01</v>
      </c>
      <c r="AD27" s="67">
        <v>0.56999999999999995</v>
      </c>
      <c r="AE27" s="67">
        <v>0.52</v>
      </c>
      <c r="AF27" s="68">
        <v>822</v>
      </c>
      <c r="AG27" s="69">
        <v>28000</v>
      </c>
      <c r="AH27" s="70">
        <v>954</v>
      </c>
      <c r="AI27" s="71">
        <v>10390536.539999999</v>
      </c>
      <c r="AJ27" s="72">
        <v>10891.547735849055</v>
      </c>
      <c r="AK27" s="71">
        <v>12401.49</v>
      </c>
      <c r="AL27" s="71">
        <v>9588.0400000000009</v>
      </c>
      <c r="AM27" s="73">
        <v>0</v>
      </c>
      <c r="AN27" s="74" t="s">
        <v>83</v>
      </c>
      <c r="AO27" s="80" t="s">
        <v>88</v>
      </c>
      <c r="AP27" s="74" t="s">
        <v>183</v>
      </c>
      <c r="AQ27" s="74" t="s">
        <v>195</v>
      </c>
      <c r="AR27" s="74" t="s">
        <v>84</v>
      </c>
      <c r="AS27" s="74" t="s">
        <v>84</v>
      </c>
      <c r="AT27" s="74" t="s">
        <v>84</v>
      </c>
      <c r="AU27" s="74" t="s">
        <v>196</v>
      </c>
      <c r="AV27" s="74" t="s">
        <v>197</v>
      </c>
      <c r="AW27" s="74" t="s">
        <v>84</v>
      </c>
      <c r="AX27" s="74" t="s">
        <v>84</v>
      </c>
      <c r="AY27" s="76">
        <v>7104.42</v>
      </c>
      <c r="AZ27" s="77">
        <f>H27*(TBL_PrimaryDistrictData[[#This Row],[FY23 -24
ASCENT &amp; Online
PPR]]-TBL_PrimaryDistrictData[[#This Row],[Average of Estimated Annual Cost for Tuition, Fees and Books]])</f>
        <v>0</v>
      </c>
      <c r="BA27" s="26"/>
    </row>
    <row r="28" spans="1:53">
      <c r="A28" s="78">
        <v>310</v>
      </c>
      <c r="B28" s="64" t="s">
        <v>193</v>
      </c>
      <c r="C28" s="64" t="s">
        <v>198</v>
      </c>
      <c r="D28" s="64" t="s">
        <v>131</v>
      </c>
      <c r="E28" s="64" t="s">
        <v>112</v>
      </c>
      <c r="F28" s="64" t="s">
        <v>132</v>
      </c>
      <c r="G28" s="64" t="s">
        <v>186</v>
      </c>
      <c r="H28" s="65">
        <v>0</v>
      </c>
      <c r="I28" s="65">
        <v>169.10000000000002</v>
      </c>
      <c r="J28" s="65">
        <v>277.8</v>
      </c>
      <c r="K28" s="65" t="s">
        <v>3</v>
      </c>
      <c r="L28" s="65" t="s">
        <v>5</v>
      </c>
      <c r="M28" s="65">
        <v>4058.4000000000005</v>
      </c>
      <c r="N28" s="65">
        <v>52.85</v>
      </c>
      <c r="O28" s="65">
        <v>1268.4000000000001</v>
      </c>
      <c r="P28" s="65">
        <v>1145.18</v>
      </c>
      <c r="Q28" s="65">
        <v>1460</v>
      </c>
      <c r="R28" s="65">
        <v>7931.9800000000014</v>
      </c>
      <c r="S28" s="65">
        <f>9588.04-TBL_PrimaryDistrictData[[#This Row],[Estimated Annual Cost for Tuition, Fees and Books]]</f>
        <v>1656.0599999999995</v>
      </c>
      <c r="T28" s="65">
        <f>TBL_PrimaryDistrictData[[#This Row],[Delta PPR to Est. Costs]]*TBL_PrimaryDistrictData[[#This Row],[ASCENT Enrollment 2023-2024]]</f>
        <v>0</v>
      </c>
      <c r="U28"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3873.58</v>
      </c>
      <c r="V28" s="65">
        <f>TBL_PrimaryDistrictData[[#This Row],[Estimated Annual Cost for Tuition, Fees and Books]]-U28</f>
        <v>4058.4000000000015</v>
      </c>
      <c r="W28" s="66">
        <f>TBL_PrimaryDistrictData[[#This Row],[Student Share of Costs]]/TBL_PrimaryDistrictData[[#This Row],[Estimated Annual Cost for Tuition, Fees and Books]]</f>
        <v>0.48834969326700262</v>
      </c>
      <c r="X28" s="66">
        <f>TBL_PrimaryDistrictData[[#This Row],[LEP Share of Costs]]/TBL_PrimaryDistrictData[[#This Row],[Estimated Annual Cost for Tuition, Fees and Books]]</f>
        <v>0.51165030673299738</v>
      </c>
      <c r="Y28" s="65">
        <v>17.8</v>
      </c>
      <c r="Z28" s="67">
        <v>0.11</v>
      </c>
      <c r="AA28" s="67">
        <v>0.43</v>
      </c>
      <c r="AB28" s="67">
        <v>0.45</v>
      </c>
      <c r="AC28" s="67">
        <v>0.04</v>
      </c>
      <c r="AD28" s="67">
        <v>0.26</v>
      </c>
      <c r="AE28" s="67">
        <v>0.47</v>
      </c>
      <c r="AF28" s="68">
        <v>258</v>
      </c>
      <c r="AG28" s="69">
        <v>28000</v>
      </c>
      <c r="AH28" s="70">
        <v>231.3</v>
      </c>
      <c r="AI28" s="71">
        <v>3476506.82</v>
      </c>
      <c r="AJ28" s="72">
        <v>15030.293212278424</v>
      </c>
      <c r="AK28" s="71">
        <v>15030.29</v>
      </c>
      <c r="AL28" s="71">
        <v>9588.0400000000009</v>
      </c>
      <c r="AM28" s="73">
        <v>0</v>
      </c>
      <c r="AN28" s="74" t="s">
        <v>83</v>
      </c>
      <c r="AO28" s="80" t="s">
        <v>163</v>
      </c>
      <c r="AP28" s="74" t="s">
        <v>84</v>
      </c>
      <c r="AQ28" s="74" t="s">
        <v>84</v>
      </c>
      <c r="AR28" s="74" t="s">
        <v>84</v>
      </c>
      <c r="AS28" s="74" t="s">
        <v>84</v>
      </c>
      <c r="AT28" s="74" t="s">
        <v>84</v>
      </c>
      <c r="AU28" s="74" t="s">
        <v>84</v>
      </c>
      <c r="AV28" s="74" t="s">
        <v>84</v>
      </c>
      <c r="AW28" s="74" t="s">
        <v>84</v>
      </c>
      <c r="AX28" s="74" t="s">
        <v>84</v>
      </c>
      <c r="AY28" s="76">
        <v>7104.42</v>
      </c>
      <c r="AZ28" s="77">
        <f>H28*(TBL_PrimaryDistrictData[[#This Row],[FY23 -24
ASCENT &amp; Online
PPR]]-TBL_PrimaryDistrictData[[#This Row],[Average of Estimated Annual Cost for Tuition, Fees and Books]])</f>
        <v>0</v>
      </c>
      <c r="BA28" s="26"/>
    </row>
    <row r="29" spans="1:53">
      <c r="A29" s="78">
        <v>470</v>
      </c>
      <c r="B29" s="64" t="s">
        <v>199</v>
      </c>
      <c r="C29" s="64" t="s">
        <v>200</v>
      </c>
      <c r="D29" s="64" t="s">
        <v>79</v>
      </c>
      <c r="E29" s="64" t="s">
        <v>80</v>
      </c>
      <c r="F29" s="64" t="s">
        <v>81</v>
      </c>
      <c r="G29" s="64" t="s">
        <v>201</v>
      </c>
      <c r="H29" s="65">
        <v>0</v>
      </c>
      <c r="I29" s="65">
        <v>169.10000000000002</v>
      </c>
      <c r="J29" s="65">
        <v>277.8</v>
      </c>
      <c r="K29" s="65" t="s">
        <v>5</v>
      </c>
      <c r="L29" s="65" t="s">
        <v>5</v>
      </c>
      <c r="M29" s="65">
        <v>4058.4000000000005</v>
      </c>
      <c r="N29" s="65">
        <v>32.75</v>
      </c>
      <c r="O29" s="65">
        <v>786</v>
      </c>
      <c r="P29" s="65">
        <v>1092</v>
      </c>
      <c r="Q29" s="65">
        <v>1460</v>
      </c>
      <c r="R29" s="65">
        <v>7396.4000000000005</v>
      </c>
      <c r="S29" s="65">
        <f>9588.04-TBL_PrimaryDistrictData[[#This Row],[Estimated Annual Cost for Tuition, Fees and Books]]</f>
        <v>2191.6400000000003</v>
      </c>
      <c r="T29" s="65">
        <f>TBL_PrimaryDistrictData[[#This Row],[Delta PPR to Est. Costs]]*TBL_PrimaryDistrictData[[#This Row],[ASCENT Enrollment 2023-2024]]</f>
        <v>0</v>
      </c>
      <c r="U2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3338</v>
      </c>
      <c r="V29" s="65">
        <f>TBL_PrimaryDistrictData[[#This Row],[Estimated Annual Cost for Tuition, Fees and Books]]-U29</f>
        <v>4058.4000000000005</v>
      </c>
      <c r="W29" s="66">
        <f>TBL_PrimaryDistrictData[[#This Row],[Student Share of Costs]]/TBL_PrimaryDistrictData[[#This Row],[Estimated Annual Cost for Tuition, Fees and Books]]</f>
        <v>0.45130063274025201</v>
      </c>
      <c r="X29" s="66">
        <f>TBL_PrimaryDistrictData[[#This Row],[LEP Share of Costs]]/TBL_PrimaryDistrictData[[#This Row],[Estimated Annual Cost for Tuition, Fees and Books]]</f>
        <v>0.54869936725974799</v>
      </c>
      <c r="Y29" s="65">
        <v>8.2333333333333325</v>
      </c>
      <c r="Z29" s="67">
        <v>0.12</v>
      </c>
      <c r="AA29" s="67">
        <v>0.32</v>
      </c>
      <c r="AB29" s="67">
        <v>0.32</v>
      </c>
      <c r="AC29" s="67">
        <v>0.11</v>
      </c>
      <c r="AD29" s="67">
        <v>0.39</v>
      </c>
      <c r="AE29" s="67">
        <v>0.49</v>
      </c>
      <c r="AF29" s="68">
        <v>32639</v>
      </c>
      <c r="AG29" s="69">
        <v>57000</v>
      </c>
      <c r="AH29" s="70">
        <v>31107.200000000001</v>
      </c>
      <c r="AI29" s="71">
        <v>322659960.05000001</v>
      </c>
      <c r="AJ29" s="72">
        <v>10372.516975169736</v>
      </c>
      <c r="AK29" s="71">
        <v>10381.75</v>
      </c>
      <c r="AL29" s="71">
        <v>9588.0400000000009</v>
      </c>
      <c r="AM29" s="73">
        <v>1.0999999999999999E-2</v>
      </c>
      <c r="AN29" s="74" t="s">
        <v>83</v>
      </c>
      <c r="AO29" s="80" t="s">
        <v>202</v>
      </c>
      <c r="AP29" s="74" t="s">
        <v>166</v>
      </c>
      <c r="AQ29" s="74" t="s">
        <v>203</v>
      </c>
      <c r="AR29" s="74" t="s">
        <v>84</v>
      </c>
      <c r="AS29" s="74" t="s">
        <v>196</v>
      </c>
      <c r="AT29" s="74" t="s">
        <v>84</v>
      </c>
      <c r="AU29" s="74" t="s">
        <v>204</v>
      </c>
      <c r="AV29" s="74" t="s">
        <v>205</v>
      </c>
      <c r="AW29" s="74" t="s">
        <v>84</v>
      </c>
      <c r="AX29" s="74" t="s">
        <v>206</v>
      </c>
      <c r="AY29" s="76">
        <v>7104.42</v>
      </c>
      <c r="AZ29" s="77">
        <f>H29*(TBL_PrimaryDistrictData[[#This Row],[FY23 -24
ASCENT &amp; Online
PPR]]-TBL_PrimaryDistrictData[[#This Row],[Average of Estimated Annual Cost for Tuition, Fees and Books]])</f>
        <v>0</v>
      </c>
      <c r="BA29" s="26"/>
    </row>
    <row r="30" spans="1:53">
      <c r="A30" s="78">
        <v>480</v>
      </c>
      <c r="B30" s="64" t="s">
        <v>199</v>
      </c>
      <c r="C30" s="64" t="s">
        <v>207</v>
      </c>
      <c r="D30" s="64" t="s">
        <v>79</v>
      </c>
      <c r="E30" s="64" t="s">
        <v>80</v>
      </c>
      <c r="F30" s="64" t="s">
        <v>81</v>
      </c>
      <c r="G30" s="64" t="s">
        <v>82</v>
      </c>
      <c r="H30" s="65">
        <v>38</v>
      </c>
      <c r="I30" s="65">
        <v>95</v>
      </c>
      <c r="J30" s="65">
        <v>277.8</v>
      </c>
      <c r="K30" s="65" t="s">
        <v>2</v>
      </c>
      <c r="L30" s="65" t="s">
        <v>5</v>
      </c>
      <c r="M30" s="65">
        <v>2280</v>
      </c>
      <c r="N30" s="65">
        <v>29</v>
      </c>
      <c r="O30" s="65">
        <v>696</v>
      </c>
      <c r="P30" s="65">
        <v>1092</v>
      </c>
      <c r="Q30" s="65">
        <v>840</v>
      </c>
      <c r="R30" s="65">
        <v>4908</v>
      </c>
      <c r="S30" s="65">
        <f>9588.04-TBL_PrimaryDistrictData[[#This Row],[Estimated Annual Cost for Tuition, Fees and Books]]</f>
        <v>4680.0400000000009</v>
      </c>
      <c r="T30" s="65">
        <f>TBL_PrimaryDistrictData[[#This Row],[Delta PPR to Est. Costs]]*TBL_PrimaryDistrictData[[#This Row],[ASCENT Enrollment 2023-2024]]</f>
        <v>177841.52000000002</v>
      </c>
      <c r="U3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840</v>
      </c>
      <c r="V30" s="65">
        <f>TBL_PrimaryDistrictData[[#This Row],[Estimated Annual Cost for Tuition, Fees and Books]]-U30</f>
        <v>4068</v>
      </c>
      <c r="W30" s="66">
        <f>TBL_PrimaryDistrictData[[#This Row],[Student Share of Costs]]/TBL_PrimaryDistrictData[[#This Row],[Estimated Annual Cost for Tuition, Fees and Books]]</f>
        <v>0.17114914425427874</v>
      </c>
      <c r="X30" s="66">
        <f>TBL_PrimaryDistrictData[[#This Row],[LEP Share of Costs]]/TBL_PrimaryDistrictData[[#This Row],[Estimated Annual Cost for Tuition, Fees and Books]]</f>
        <v>0.82885085574572126</v>
      </c>
      <c r="Y30" s="65">
        <v>170.91666666666666</v>
      </c>
      <c r="Z30" s="67">
        <v>0.13</v>
      </c>
      <c r="AA30" s="67">
        <v>0.25</v>
      </c>
      <c r="AB30" s="67">
        <v>0.25</v>
      </c>
      <c r="AC30" s="67">
        <v>7.0000000000000007E-2</v>
      </c>
      <c r="AD30" s="67">
        <v>0.34</v>
      </c>
      <c r="AE30" s="67">
        <v>0.49</v>
      </c>
      <c r="AF30" s="68">
        <v>28487</v>
      </c>
      <c r="AG30" s="69">
        <v>57000</v>
      </c>
      <c r="AH30" s="70">
        <v>28046.7</v>
      </c>
      <c r="AI30" s="71">
        <v>294178064.91000003</v>
      </c>
      <c r="AJ30" s="72">
        <v>10488.865531773792</v>
      </c>
      <c r="AK30" s="71">
        <v>10496.69</v>
      </c>
      <c r="AL30" s="71">
        <v>9588.0400000000009</v>
      </c>
      <c r="AM30" s="73">
        <v>4.0000000000000001E-3</v>
      </c>
      <c r="AN30" s="74" t="s">
        <v>83</v>
      </c>
      <c r="AO30" s="80" t="s">
        <v>208</v>
      </c>
      <c r="AP30" s="74" t="s">
        <v>209</v>
      </c>
      <c r="AQ30" s="74" t="s">
        <v>210</v>
      </c>
      <c r="AR30" s="74" t="s">
        <v>84</v>
      </c>
      <c r="AS30" s="74" t="s">
        <v>211</v>
      </c>
      <c r="AT30" s="74" t="s">
        <v>84</v>
      </c>
      <c r="AU30" s="74" t="s">
        <v>212</v>
      </c>
      <c r="AV30" s="74" t="s">
        <v>213</v>
      </c>
      <c r="AW30" s="74" t="s">
        <v>84</v>
      </c>
      <c r="AX30" s="74" t="s">
        <v>214</v>
      </c>
      <c r="AY30" s="76">
        <v>7104.42</v>
      </c>
      <c r="AZ30" s="77">
        <f>H30*(TBL_PrimaryDistrictData[[#This Row],[FY23 -24
ASCENT &amp; Online
PPR]]-TBL_PrimaryDistrictData[[#This Row],[Average of Estimated Annual Cost for Tuition, Fees and Books]])</f>
        <v>94377.560000000027</v>
      </c>
      <c r="BA30" s="26"/>
    </row>
    <row r="31" spans="1:53">
      <c r="A31" s="78">
        <v>490</v>
      </c>
      <c r="B31" s="64" t="s">
        <v>215</v>
      </c>
      <c r="C31" s="64" t="s">
        <v>216</v>
      </c>
      <c r="D31" s="64" t="s">
        <v>131</v>
      </c>
      <c r="E31" s="64" t="s">
        <v>106</v>
      </c>
      <c r="F31" s="64" t="s">
        <v>190</v>
      </c>
      <c r="G31" s="64" t="s">
        <v>217</v>
      </c>
      <c r="H31" s="65">
        <v>0</v>
      </c>
      <c r="I31" s="65">
        <v>69</v>
      </c>
      <c r="J31" s="65">
        <v>277.8</v>
      </c>
      <c r="K31" s="65" t="s">
        <v>5</v>
      </c>
      <c r="L31" s="65" t="s">
        <v>5</v>
      </c>
      <c r="M31" s="65">
        <v>1656</v>
      </c>
      <c r="N31" s="65">
        <v>29</v>
      </c>
      <c r="O31" s="65">
        <v>696</v>
      </c>
      <c r="P31" s="65">
        <v>1092</v>
      </c>
      <c r="Q31" s="65">
        <v>840</v>
      </c>
      <c r="R31" s="65">
        <v>4284</v>
      </c>
      <c r="S31" s="65">
        <f>9588.04-TBL_PrimaryDistrictData[[#This Row],[Estimated Annual Cost for Tuition, Fees and Books]]</f>
        <v>5304.0400000000009</v>
      </c>
      <c r="T31" s="65">
        <f>TBL_PrimaryDistrictData[[#This Row],[Delta PPR to Est. Costs]]*TBL_PrimaryDistrictData[[#This Row],[ASCENT Enrollment 2023-2024]]</f>
        <v>0</v>
      </c>
      <c r="U3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2628</v>
      </c>
      <c r="V31" s="65">
        <f>TBL_PrimaryDistrictData[[#This Row],[Estimated Annual Cost for Tuition, Fees and Books]]-U31</f>
        <v>1656</v>
      </c>
      <c r="W31" s="66">
        <f>TBL_PrimaryDistrictData[[#This Row],[Student Share of Costs]]/TBL_PrimaryDistrictData[[#This Row],[Estimated Annual Cost for Tuition, Fees and Books]]</f>
        <v>0.61344537815126055</v>
      </c>
      <c r="X31" s="66">
        <f>TBL_PrimaryDistrictData[[#This Row],[LEP Share of Costs]]/TBL_PrimaryDistrictData[[#This Row],[Estimated Annual Cost for Tuition, Fees and Books]]</f>
        <v>0.38655462184873951</v>
      </c>
      <c r="Y31" s="65">
        <v>121.33333333333333</v>
      </c>
      <c r="Z31" s="67">
        <v>0.16</v>
      </c>
      <c r="AA31" s="67">
        <v>0.28000000000000003</v>
      </c>
      <c r="AB31" s="67">
        <v>0.28000000000000003</v>
      </c>
      <c r="AC31" s="67">
        <v>0.03</v>
      </c>
      <c r="AD31" s="67">
        <v>0.18</v>
      </c>
      <c r="AE31" s="67">
        <v>0.46</v>
      </c>
      <c r="AF31" s="68">
        <v>1032</v>
      </c>
      <c r="AG31" s="69">
        <v>45000</v>
      </c>
      <c r="AH31" s="70">
        <v>940</v>
      </c>
      <c r="AI31" s="71">
        <v>10209953.390000001</v>
      </c>
      <c r="AJ31" s="72">
        <v>10861.652542553193</v>
      </c>
      <c r="AK31" s="71">
        <v>10861.65</v>
      </c>
      <c r="AL31" s="71">
        <v>9588.0400000000009</v>
      </c>
      <c r="AM31" s="73">
        <v>3.9E-2</v>
      </c>
      <c r="AN31" s="74" t="s">
        <v>83</v>
      </c>
      <c r="AO31" s="80" t="s">
        <v>127</v>
      </c>
      <c r="AP31" s="74" t="s">
        <v>84</v>
      </c>
      <c r="AQ31" s="74" t="s">
        <v>84</v>
      </c>
      <c r="AR31" s="74" t="s">
        <v>84</v>
      </c>
      <c r="AS31" s="74" t="s">
        <v>84</v>
      </c>
      <c r="AT31" s="74" t="s">
        <v>84</v>
      </c>
      <c r="AU31" s="74" t="s">
        <v>84</v>
      </c>
      <c r="AV31" s="74" t="s">
        <v>218</v>
      </c>
      <c r="AW31" s="74" t="s">
        <v>84</v>
      </c>
      <c r="AX31" s="74" t="s">
        <v>84</v>
      </c>
      <c r="AY31" s="76">
        <v>7104.42</v>
      </c>
      <c r="AZ31" s="77">
        <f>H31*(TBL_PrimaryDistrictData[[#This Row],[FY23 -24
ASCENT &amp; Online
PPR]]-TBL_PrimaryDistrictData[[#This Row],[Average of Estimated Annual Cost for Tuition, Fees and Books]])</f>
        <v>0</v>
      </c>
      <c r="BA31" s="26"/>
    </row>
    <row r="32" spans="1:53">
      <c r="A32" s="78">
        <v>500</v>
      </c>
      <c r="B32" s="64" t="s">
        <v>215</v>
      </c>
      <c r="C32" s="64" t="s">
        <v>219</v>
      </c>
      <c r="D32" s="64" t="s">
        <v>105</v>
      </c>
      <c r="E32" s="64" t="s">
        <v>106</v>
      </c>
      <c r="F32" s="64" t="s">
        <v>107</v>
      </c>
      <c r="G32" s="64" t="s">
        <v>217</v>
      </c>
      <c r="H32" s="65">
        <v>3</v>
      </c>
      <c r="I32" s="65">
        <v>95</v>
      </c>
      <c r="J32" s="65">
        <v>277.8</v>
      </c>
      <c r="K32" s="65" t="s">
        <v>2</v>
      </c>
      <c r="L32" s="65" t="s">
        <v>5</v>
      </c>
      <c r="M32" s="65">
        <v>2280</v>
      </c>
      <c r="N32" s="65">
        <v>29</v>
      </c>
      <c r="O32" s="65">
        <v>696</v>
      </c>
      <c r="P32" s="65">
        <v>1092</v>
      </c>
      <c r="Q32" s="65">
        <v>840</v>
      </c>
      <c r="R32" s="65">
        <v>4908</v>
      </c>
      <c r="S32" s="65">
        <f>9588.04-TBL_PrimaryDistrictData[[#This Row],[Estimated Annual Cost for Tuition, Fees and Books]]</f>
        <v>4680.0400000000009</v>
      </c>
      <c r="T32" s="65">
        <f>TBL_PrimaryDistrictData[[#This Row],[Delta PPR to Est. Costs]]*TBL_PrimaryDistrictData[[#This Row],[ASCENT Enrollment 2023-2024]]</f>
        <v>14040.120000000003</v>
      </c>
      <c r="U3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840</v>
      </c>
      <c r="V32" s="65">
        <f>TBL_PrimaryDistrictData[[#This Row],[Estimated Annual Cost for Tuition, Fees and Books]]-U32</f>
        <v>4068</v>
      </c>
      <c r="W32" s="66">
        <f>TBL_PrimaryDistrictData[[#This Row],[Student Share of Costs]]/TBL_PrimaryDistrictData[[#This Row],[Estimated Annual Cost for Tuition, Fees and Books]]</f>
        <v>0.17114914425427874</v>
      </c>
      <c r="X32" s="66">
        <f>TBL_PrimaryDistrictData[[#This Row],[LEP Share of Costs]]/TBL_PrimaryDistrictData[[#This Row],[Estimated Annual Cost for Tuition, Fees and Books]]</f>
        <v>0.82885085574572126</v>
      </c>
      <c r="Y32" s="65">
        <v>142</v>
      </c>
      <c r="Z32" s="67">
        <v>0.11</v>
      </c>
      <c r="AA32" s="67">
        <v>0.32</v>
      </c>
      <c r="AB32" s="67">
        <v>0.3</v>
      </c>
      <c r="AC32" s="67">
        <v>0.03</v>
      </c>
      <c r="AD32" s="67">
        <v>0.2</v>
      </c>
      <c r="AE32" s="67">
        <v>0.5</v>
      </c>
      <c r="AF32" s="68">
        <v>1329</v>
      </c>
      <c r="AG32" s="69">
        <v>45000</v>
      </c>
      <c r="AH32" s="70">
        <v>1410.4</v>
      </c>
      <c r="AI32" s="71">
        <v>13067906.48</v>
      </c>
      <c r="AJ32" s="72">
        <v>10376.446887407827</v>
      </c>
      <c r="AK32" s="71">
        <v>10377.709999999999</v>
      </c>
      <c r="AL32" s="71">
        <v>9588.0400000000009</v>
      </c>
      <c r="AM32" s="73">
        <v>0</v>
      </c>
      <c r="AN32" s="74" t="s">
        <v>83</v>
      </c>
      <c r="AO32" s="80" t="s">
        <v>220</v>
      </c>
      <c r="AP32" s="74" t="s">
        <v>221</v>
      </c>
      <c r="AQ32" s="74" t="s">
        <v>206</v>
      </c>
      <c r="AR32" s="74" t="s">
        <v>84</v>
      </c>
      <c r="AS32" s="74" t="s">
        <v>84</v>
      </c>
      <c r="AT32" s="74" t="s">
        <v>84</v>
      </c>
      <c r="AU32" s="74" t="s">
        <v>84</v>
      </c>
      <c r="AV32" s="74" t="s">
        <v>222</v>
      </c>
      <c r="AW32" s="74" t="s">
        <v>84</v>
      </c>
      <c r="AX32" s="74" t="s">
        <v>84</v>
      </c>
      <c r="AY32" s="76">
        <v>7104.42</v>
      </c>
      <c r="AZ32" s="77">
        <f>H32*(TBL_PrimaryDistrictData[[#This Row],[FY23 -24
ASCENT &amp; Online
PPR]]-TBL_PrimaryDistrictData[[#This Row],[Average of Estimated Annual Cost for Tuition, Fees and Books]])</f>
        <v>7450.8600000000024</v>
      </c>
      <c r="BA32" s="26"/>
    </row>
    <row r="33" spans="1:53">
      <c r="A33" s="78">
        <v>510</v>
      </c>
      <c r="B33" s="64" t="s">
        <v>223</v>
      </c>
      <c r="C33" s="64" t="s">
        <v>224</v>
      </c>
      <c r="D33" s="64" t="s">
        <v>131</v>
      </c>
      <c r="E33" s="64" t="s">
        <v>112</v>
      </c>
      <c r="F33" s="64" t="s">
        <v>132</v>
      </c>
      <c r="G33" s="64" t="s">
        <v>108</v>
      </c>
      <c r="H33" s="65">
        <v>0</v>
      </c>
      <c r="I33" s="65" t="s">
        <v>4</v>
      </c>
      <c r="J33" s="65" t="s">
        <v>4</v>
      </c>
      <c r="K33" s="65" t="s">
        <v>4</v>
      </c>
      <c r="L33" s="65" t="s">
        <v>4</v>
      </c>
      <c r="M33" s="65" t="s">
        <v>4</v>
      </c>
      <c r="N33" s="65" t="s">
        <v>4</v>
      </c>
      <c r="O33" s="65" t="s">
        <v>4</v>
      </c>
      <c r="P33" s="65" t="s">
        <v>4</v>
      </c>
      <c r="Q33" s="65" t="s">
        <v>4</v>
      </c>
      <c r="R33" s="65" t="s">
        <v>4</v>
      </c>
      <c r="S33" s="65"/>
      <c r="T33" s="65"/>
      <c r="U33" s="65"/>
      <c r="V33" s="65"/>
      <c r="W33" s="66"/>
      <c r="X33" s="66"/>
      <c r="Y33" s="65" t="s">
        <v>4</v>
      </c>
      <c r="Z33" s="67" t="s">
        <v>187</v>
      </c>
      <c r="AA33" s="67">
        <v>0.39</v>
      </c>
      <c r="AB33" s="67">
        <v>0.38</v>
      </c>
      <c r="AC33" s="67">
        <v>0.06</v>
      </c>
      <c r="AD33" s="67">
        <v>0.28999999999999998</v>
      </c>
      <c r="AE33" s="67">
        <v>0.53</v>
      </c>
      <c r="AF33" s="68">
        <v>101</v>
      </c>
      <c r="AG33" s="69">
        <v>36000</v>
      </c>
      <c r="AH33" s="70">
        <v>94.6</v>
      </c>
      <c r="AI33" s="71">
        <v>1883590.53</v>
      </c>
      <c r="AJ33" s="72">
        <v>19911.104968287527</v>
      </c>
      <c r="AK33" s="71">
        <v>19911.099999999999</v>
      </c>
      <c r="AL33" s="71">
        <v>9588.0400000000009</v>
      </c>
      <c r="AM33" s="73">
        <v>0</v>
      </c>
      <c r="AN33" s="74" t="s">
        <v>83</v>
      </c>
      <c r="AO33" s="80" t="s">
        <v>133</v>
      </c>
      <c r="AP33" s="74" t="s">
        <v>134</v>
      </c>
      <c r="AQ33" s="74" t="s">
        <v>134</v>
      </c>
      <c r="AR33" s="74" t="s">
        <v>134</v>
      </c>
      <c r="AS33" s="74" t="s">
        <v>134</v>
      </c>
      <c r="AT33" s="74" t="s">
        <v>134</v>
      </c>
      <c r="AU33" s="74" t="s">
        <v>134</v>
      </c>
      <c r="AV33" s="74" t="s">
        <v>134</v>
      </c>
      <c r="AW33" s="74" t="s">
        <v>134</v>
      </c>
      <c r="AX33" s="74" t="s">
        <v>134</v>
      </c>
      <c r="AY33" s="76">
        <v>7104.42</v>
      </c>
      <c r="AZ33" s="77">
        <f>H33*(TBL_PrimaryDistrictData[[#This Row],[FY23 -24
ASCENT &amp; Online
PPR]]-TBL_PrimaryDistrictData[[#This Row],[Average of Estimated Annual Cost for Tuition, Fees and Books]])</f>
        <v>0</v>
      </c>
      <c r="BA33" s="26"/>
    </row>
    <row r="34" spans="1:53">
      <c r="A34" s="78">
        <v>520</v>
      </c>
      <c r="B34" s="64" t="s">
        <v>223</v>
      </c>
      <c r="C34" s="64" t="s">
        <v>225</v>
      </c>
      <c r="D34" s="64" t="s">
        <v>131</v>
      </c>
      <c r="E34" s="64" t="s">
        <v>106</v>
      </c>
      <c r="F34" s="64" t="s">
        <v>190</v>
      </c>
      <c r="G34" s="64" t="s">
        <v>108</v>
      </c>
      <c r="H34" s="65">
        <v>0</v>
      </c>
      <c r="I34" s="65" t="s">
        <v>4</v>
      </c>
      <c r="J34" s="65" t="s">
        <v>4</v>
      </c>
      <c r="K34" s="65" t="s">
        <v>4</v>
      </c>
      <c r="L34" s="65" t="s">
        <v>4</v>
      </c>
      <c r="M34" s="65" t="s">
        <v>4</v>
      </c>
      <c r="N34" s="65" t="s">
        <v>4</v>
      </c>
      <c r="O34" s="65" t="s">
        <v>4</v>
      </c>
      <c r="P34" s="65" t="s">
        <v>4</v>
      </c>
      <c r="Q34" s="65" t="s">
        <v>4</v>
      </c>
      <c r="R34" s="65" t="s">
        <v>4</v>
      </c>
      <c r="S34" s="65"/>
      <c r="T34" s="65"/>
      <c r="U34" s="65"/>
      <c r="V34" s="65"/>
      <c r="W34" s="66"/>
      <c r="X34" s="66"/>
      <c r="Y34" s="65" t="s">
        <v>4</v>
      </c>
      <c r="Z34" s="67">
        <v>0.14000000000000001</v>
      </c>
      <c r="AA34" s="67">
        <v>0.39</v>
      </c>
      <c r="AB34" s="67">
        <v>0.4</v>
      </c>
      <c r="AC34" s="67">
        <v>0.03</v>
      </c>
      <c r="AD34" s="67">
        <v>0.19</v>
      </c>
      <c r="AE34" s="67">
        <v>0.46</v>
      </c>
      <c r="AF34" s="68">
        <v>178</v>
      </c>
      <c r="AG34" s="69">
        <v>36000</v>
      </c>
      <c r="AH34" s="70">
        <v>171</v>
      </c>
      <c r="AI34" s="71">
        <v>3083693.7</v>
      </c>
      <c r="AJ34" s="72">
        <v>18033.296491228069</v>
      </c>
      <c r="AK34" s="71">
        <v>18033.3</v>
      </c>
      <c r="AL34" s="71">
        <v>9588.0400000000009</v>
      </c>
      <c r="AM34" s="73">
        <v>0</v>
      </c>
      <c r="AN34" s="74" t="s">
        <v>83</v>
      </c>
      <c r="AO34" s="80" t="s">
        <v>133</v>
      </c>
      <c r="AP34" s="74" t="s">
        <v>134</v>
      </c>
      <c r="AQ34" s="74" t="s">
        <v>134</v>
      </c>
      <c r="AR34" s="74" t="s">
        <v>134</v>
      </c>
      <c r="AS34" s="74" t="s">
        <v>134</v>
      </c>
      <c r="AT34" s="74" t="s">
        <v>134</v>
      </c>
      <c r="AU34" s="74" t="s">
        <v>134</v>
      </c>
      <c r="AV34" s="74" t="s">
        <v>134</v>
      </c>
      <c r="AW34" s="74" t="s">
        <v>134</v>
      </c>
      <c r="AX34" s="74" t="s">
        <v>134</v>
      </c>
      <c r="AY34" s="76">
        <v>7104.42</v>
      </c>
      <c r="AZ34" s="77">
        <f>H34*(TBL_PrimaryDistrictData[[#This Row],[FY23 -24
ASCENT &amp; Online
PPR]]-TBL_PrimaryDistrictData[[#This Row],[Average of Estimated Annual Cost for Tuition, Fees and Books]])</f>
        <v>0</v>
      </c>
      <c r="BA34" s="26"/>
    </row>
    <row r="35" spans="1:53">
      <c r="A35" s="78">
        <v>540</v>
      </c>
      <c r="B35" s="64" t="s">
        <v>226</v>
      </c>
      <c r="C35" s="64" t="s">
        <v>227</v>
      </c>
      <c r="D35" s="64" t="s">
        <v>131</v>
      </c>
      <c r="E35" s="64" t="s">
        <v>106</v>
      </c>
      <c r="F35" s="64" t="s">
        <v>190</v>
      </c>
      <c r="G35" s="64" t="s">
        <v>82</v>
      </c>
      <c r="H35" s="65">
        <v>0</v>
      </c>
      <c r="I35" s="65" t="s">
        <v>4</v>
      </c>
      <c r="J35" s="65" t="s">
        <v>4</v>
      </c>
      <c r="K35" s="65" t="s">
        <v>4</v>
      </c>
      <c r="L35" s="65" t="s">
        <v>4</v>
      </c>
      <c r="M35" s="65" t="s">
        <v>4</v>
      </c>
      <c r="N35" s="65" t="s">
        <v>4</v>
      </c>
      <c r="O35" s="65" t="s">
        <v>4</v>
      </c>
      <c r="P35" s="65" t="s">
        <v>4</v>
      </c>
      <c r="Q35" s="65" t="s">
        <v>4</v>
      </c>
      <c r="R35" s="65" t="s">
        <v>4</v>
      </c>
      <c r="S35" s="65"/>
      <c r="T35" s="65"/>
      <c r="U35" s="65"/>
      <c r="V35" s="65"/>
      <c r="W35" s="66"/>
      <c r="X35" s="66"/>
      <c r="Y35" s="65" t="s">
        <v>4</v>
      </c>
      <c r="Z35" s="67">
        <v>0.11</v>
      </c>
      <c r="AA35" s="67">
        <v>0.24</v>
      </c>
      <c r="AB35" s="67">
        <v>0.23</v>
      </c>
      <c r="AC35" s="67">
        <v>0.02</v>
      </c>
      <c r="AD35" s="67">
        <v>0.19</v>
      </c>
      <c r="AE35" s="67">
        <v>0.46</v>
      </c>
      <c r="AF35" s="68">
        <v>680</v>
      </c>
      <c r="AG35" s="69">
        <v>45000</v>
      </c>
      <c r="AH35" s="70">
        <v>624.79999999999995</v>
      </c>
      <c r="AI35" s="71">
        <v>7316218.5999999996</v>
      </c>
      <c r="AJ35" s="72">
        <v>11709.696862996159</v>
      </c>
      <c r="AK35" s="71">
        <v>11709.7</v>
      </c>
      <c r="AL35" s="71">
        <v>9588.0400000000009</v>
      </c>
      <c r="AM35" s="73">
        <v>0</v>
      </c>
      <c r="AN35" s="74" t="s">
        <v>83</v>
      </c>
      <c r="AO35" s="80" t="s">
        <v>161</v>
      </c>
      <c r="AP35" s="74" t="s">
        <v>84</v>
      </c>
      <c r="AQ35" s="74" t="s">
        <v>84</v>
      </c>
      <c r="AR35" s="74" t="s">
        <v>84</v>
      </c>
      <c r="AS35" s="74" t="s">
        <v>84</v>
      </c>
      <c r="AT35" s="74" t="s">
        <v>84</v>
      </c>
      <c r="AU35" s="74" t="s">
        <v>84</v>
      </c>
      <c r="AV35" s="74" t="s">
        <v>84</v>
      </c>
      <c r="AW35" s="74" t="s">
        <v>84</v>
      </c>
      <c r="AX35" s="74" t="s">
        <v>84</v>
      </c>
      <c r="AY35" s="76">
        <v>7104.42</v>
      </c>
      <c r="AZ35" s="77">
        <f>H35*(TBL_PrimaryDistrictData[[#This Row],[FY23 -24
ASCENT &amp; Online
PPR]]-TBL_PrimaryDistrictData[[#This Row],[Average of Estimated Annual Cost for Tuition, Fees and Books]])</f>
        <v>0</v>
      </c>
      <c r="BA35" s="26"/>
    </row>
    <row r="36" spans="1:53">
      <c r="A36" s="78">
        <v>550</v>
      </c>
      <c r="B36" s="64" t="s">
        <v>228</v>
      </c>
      <c r="C36" s="64" t="s">
        <v>229</v>
      </c>
      <c r="D36" s="64" t="s">
        <v>131</v>
      </c>
      <c r="E36" s="64" t="s">
        <v>112</v>
      </c>
      <c r="F36" s="64" t="s">
        <v>132</v>
      </c>
      <c r="G36" s="64" t="s">
        <v>125</v>
      </c>
      <c r="H36" s="65">
        <v>0</v>
      </c>
      <c r="I36" s="65" t="s">
        <v>4</v>
      </c>
      <c r="J36" s="65" t="s">
        <v>4</v>
      </c>
      <c r="K36" s="65" t="s">
        <v>4</v>
      </c>
      <c r="L36" s="65" t="s">
        <v>4</v>
      </c>
      <c r="M36" s="65" t="s">
        <v>4</v>
      </c>
      <c r="N36" s="65" t="s">
        <v>4</v>
      </c>
      <c r="O36" s="65" t="s">
        <v>4</v>
      </c>
      <c r="P36" s="65" t="s">
        <v>4</v>
      </c>
      <c r="Q36" s="65" t="s">
        <v>4</v>
      </c>
      <c r="R36" s="65" t="s">
        <v>4</v>
      </c>
      <c r="S36" s="65"/>
      <c r="T36" s="65"/>
      <c r="U36" s="65"/>
      <c r="V36" s="65"/>
      <c r="W36" s="66"/>
      <c r="X36" s="66"/>
      <c r="Y36" s="65" t="s">
        <v>4</v>
      </c>
      <c r="Z36" s="67">
        <v>0.1</v>
      </c>
      <c r="AA36" s="67">
        <v>0.67</v>
      </c>
      <c r="AB36" s="67">
        <v>0.64</v>
      </c>
      <c r="AC36" s="67" t="s">
        <v>187</v>
      </c>
      <c r="AD36" s="67">
        <v>0.53</v>
      </c>
      <c r="AE36" s="67">
        <v>0.52</v>
      </c>
      <c r="AF36" s="68">
        <v>988</v>
      </c>
      <c r="AG36" s="69">
        <v>29000</v>
      </c>
      <c r="AH36" s="70">
        <v>1004.3</v>
      </c>
      <c r="AI36" s="71">
        <v>10723310.73</v>
      </c>
      <c r="AJ36" s="72">
        <v>10677.397918948522</v>
      </c>
      <c r="AK36" s="71">
        <v>10677.4</v>
      </c>
      <c r="AL36" s="71">
        <v>9588.0400000000009</v>
      </c>
      <c r="AM36" s="73">
        <v>0</v>
      </c>
      <c r="AN36" s="74" t="s">
        <v>83</v>
      </c>
      <c r="AO36" s="80" t="s">
        <v>230</v>
      </c>
      <c r="AP36" s="74" t="s">
        <v>84</v>
      </c>
      <c r="AQ36" s="74" t="s">
        <v>84</v>
      </c>
      <c r="AR36" s="74" t="s">
        <v>84</v>
      </c>
      <c r="AS36" s="74" t="s">
        <v>84</v>
      </c>
      <c r="AT36" s="74" t="s">
        <v>84</v>
      </c>
      <c r="AU36" s="74" t="s">
        <v>84</v>
      </c>
      <c r="AV36" s="74" t="s">
        <v>84</v>
      </c>
      <c r="AW36" s="74" t="s">
        <v>84</v>
      </c>
      <c r="AX36" s="74" t="s">
        <v>84</v>
      </c>
      <c r="AY36" s="76">
        <v>7104.42</v>
      </c>
      <c r="AZ36" s="77">
        <f>H36*(TBL_PrimaryDistrictData[[#This Row],[FY23 -24
ASCENT &amp; Online
PPR]]-TBL_PrimaryDistrictData[[#This Row],[Average of Estimated Annual Cost for Tuition, Fees and Books]])</f>
        <v>0</v>
      </c>
      <c r="BA36" s="26"/>
    </row>
    <row r="37" spans="1:53">
      <c r="A37" s="78">
        <v>560</v>
      </c>
      <c r="B37" s="64" t="s">
        <v>228</v>
      </c>
      <c r="C37" s="64" t="s">
        <v>231</v>
      </c>
      <c r="D37" s="64" t="s">
        <v>131</v>
      </c>
      <c r="E37" s="64" t="s">
        <v>112</v>
      </c>
      <c r="F37" s="64" t="s">
        <v>132</v>
      </c>
      <c r="G37" s="64" t="s">
        <v>125</v>
      </c>
      <c r="H37" s="65">
        <v>0</v>
      </c>
      <c r="I37" s="65" t="s">
        <v>4</v>
      </c>
      <c r="J37" s="65" t="s">
        <v>4</v>
      </c>
      <c r="K37" s="65" t="s">
        <v>4</v>
      </c>
      <c r="L37" s="65" t="s">
        <v>4</v>
      </c>
      <c r="M37" s="65" t="s">
        <v>4</v>
      </c>
      <c r="N37" s="65" t="s">
        <v>4</v>
      </c>
      <c r="O37" s="65" t="s">
        <v>4</v>
      </c>
      <c r="P37" s="65" t="s">
        <v>4</v>
      </c>
      <c r="Q37" s="65" t="s">
        <v>4</v>
      </c>
      <c r="R37" s="65" t="s">
        <v>4</v>
      </c>
      <c r="S37" s="65"/>
      <c r="T37" s="65"/>
      <c r="U37" s="65"/>
      <c r="V37" s="65"/>
      <c r="W37" s="66"/>
      <c r="X37" s="66"/>
      <c r="Y37" s="65" t="s">
        <v>4</v>
      </c>
      <c r="Z37" s="67">
        <v>0.04</v>
      </c>
      <c r="AA37" s="67">
        <v>0.47</v>
      </c>
      <c r="AB37" s="67">
        <v>0.45</v>
      </c>
      <c r="AC37" s="67" t="s">
        <v>187</v>
      </c>
      <c r="AD37" s="67">
        <v>0.32</v>
      </c>
      <c r="AE37" s="67">
        <v>0.48</v>
      </c>
      <c r="AF37" s="68">
        <v>384</v>
      </c>
      <c r="AG37" s="69">
        <v>29000</v>
      </c>
      <c r="AH37" s="70">
        <v>385.5</v>
      </c>
      <c r="AI37" s="71">
        <v>4882182.82</v>
      </c>
      <c r="AJ37" s="72">
        <v>12664.546874189366</v>
      </c>
      <c r="AK37" s="71">
        <v>12664.55</v>
      </c>
      <c r="AL37" s="71">
        <v>9588.0400000000009</v>
      </c>
      <c r="AM37" s="73">
        <v>0</v>
      </c>
      <c r="AN37" s="74" t="s">
        <v>83</v>
      </c>
      <c r="AO37" s="80" t="s">
        <v>163</v>
      </c>
      <c r="AP37" s="74" t="s">
        <v>84</v>
      </c>
      <c r="AQ37" s="74" t="s">
        <v>84</v>
      </c>
      <c r="AR37" s="74" t="s">
        <v>84</v>
      </c>
      <c r="AS37" s="74" t="s">
        <v>84</v>
      </c>
      <c r="AT37" s="74" t="s">
        <v>84</v>
      </c>
      <c r="AU37" s="74" t="s">
        <v>84</v>
      </c>
      <c r="AV37" s="74" t="s">
        <v>84</v>
      </c>
      <c r="AW37" s="74" t="s">
        <v>84</v>
      </c>
      <c r="AX37" s="74" t="s">
        <v>84</v>
      </c>
      <c r="AY37" s="76">
        <v>7104.42</v>
      </c>
      <c r="AZ37" s="77">
        <f>H37*(TBL_PrimaryDistrictData[[#This Row],[FY23 -24
ASCENT &amp; Online
PPR]]-TBL_PrimaryDistrictData[[#This Row],[Average of Estimated Annual Cost for Tuition, Fees and Books]])</f>
        <v>0</v>
      </c>
      <c r="BA37" s="26"/>
    </row>
    <row r="38" spans="1:53">
      <c r="A38" s="78">
        <v>580</v>
      </c>
      <c r="B38" s="64" t="s">
        <v>228</v>
      </c>
      <c r="C38" s="64" t="s">
        <v>232</v>
      </c>
      <c r="D38" s="64" t="s">
        <v>131</v>
      </c>
      <c r="E38" s="64" t="s">
        <v>112</v>
      </c>
      <c r="F38" s="64" t="s">
        <v>132</v>
      </c>
      <c r="G38" s="64" t="s">
        <v>125</v>
      </c>
      <c r="H38" s="65">
        <v>0</v>
      </c>
      <c r="I38" s="65" t="s">
        <v>4</v>
      </c>
      <c r="J38" s="65" t="s">
        <v>4</v>
      </c>
      <c r="K38" s="65" t="s">
        <v>4</v>
      </c>
      <c r="L38" s="65" t="s">
        <v>4</v>
      </c>
      <c r="M38" s="65" t="s">
        <v>4</v>
      </c>
      <c r="N38" s="65" t="s">
        <v>4</v>
      </c>
      <c r="O38" s="65" t="s">
        <v>4</v>
      </c>
      <c r="P38" s="65" t="s">
        <v>4</v>
      </c>
      <c r="Q38" s="65" t="s">
        <v>4</v>
      </c>
      <c r="R38" s="65" t="s">
        <v>4</v>
      </c>
      <c r="S38" s="65"/>
      <c r="T38" s="65"/>
      <c r="U38" s="65"/>
      <c r="V38" s="65"/>
      <c r="W38" s="66"/>
      <c r="X38" s="66"/>
      <c r="Y38" s="65" t="s">
        <v>4</v>
      </c>
      <c r="Z38" s="67">
        <v>0.12</v>
      </c>
      <c r="AA38" s="67">
        <v>0.69</v>
      </c>
      <c r="AB38" s="67">
        <v>0.77</v>
      </c>
      <c r="AC38" s="67" t="s">
        <v>187</v>
      </c>
      <c r="AD38" s="67">
        <v>0.92</v>
      </c>
      <c r="AE38" s="67">
        <v>0.49</v>
      </c>
      <c r="AF38" s="68">
        <v>174</v>
      </c>
      <c r="AG38" s="69">
        <v>29000</v>
      </c>
      <c r="AH38" s="70">
        <v>164</v>
      </c>
      <c r="AI38" s="71">
        <v>3082783.02</v>
      </c>
      <c r="AJ38" s="72">
        <v>18797.457439024391</v>
      </c>
      <c r="AK38" s="71">
        <v>18797.46</v>
      </c>
      <c r="AL38" s="71">
        <v>9588.0400000000009</v>
      </c>
      <c r="AM38" s="73">
        <v>0</v>
      </c>
      <c r="AN38" s="74" t="s">
        <v>83</v>
      </c>
      <c r="AO38" s="80" t="s">
        <v>133</v>
      </c>
      <c r="AP38" s="74" t="s">
        <v>134</v>
      </c>
      <c r="AQ38" s="74" t="s">
        <v>134</v>
      </c>
      <c r="AR38" s="74" t="s">
        <v>134</v>
      </c>
      <c r="AS38" s="74" t="s">
        <v>134</v>
      </c>
      <c r="AT38" s="74" t="s">
        <v>134</v>
      </c>
      <c r="AU38" s="74" t="s">
        <v>134</v>
      </c>
      <c r="AV38" s="74" t="s">
        <v>134</v>
      </c>
      <c r="AW38" s="74" t="s">
        <v>134</v>
      </c>
      <c r="AX38" s="74" t="s">
        <v>134</v>
      </c>
      <c r="AY38" s="76">
        <v>7104.42</v>
      </c>
      <c r="AZ38" s="77">
        <f>H38*(TBL_PrimaryDistrictData[[#This Row],[FY23 -24
ASCENT &amp; Online
PPR]]-TBL_PrimaryDistrictData[[#This Row],[Average of Estimated Annual Cost for Tuition, Fees and Books]])</f>
        <v>0</v>
      </c>
      <c r="BA38" s="26"/>
    </row>
    <row r="39" spans="1:53">
      <c r="A39" s="78">
        <v>640</v>
      </c>
      <c r="B39" s="64" t="s">
        <v>233</v>
      </c>
      <c r="C39" s="64" t="s">
        <v>234</v>
      </c>
      <c r="D39" s="64" t="s">
        <v>131</v>
      </c>
      <c r="E39" s="64" t="s">
        <v>112</v>
      </c>
      <c r="F39" s="64" t="s">
        <v>132</v>
      </c>
      <c r="G39" s="64" t="s">
        <v>125</v>
      </c>
      <c r="H39" s="65">
        <v>0</v>
      </c>
      <c r="I39" s="65" t="s">
        <v>4</v>
      </c>
      <c r="J39" s="65" t="s">
        <v>4</v>
      </c>
      <c r="K39" s="65" t="s">
        <v>4</v>
      </c>
      <c r="L39" s="65" t="s">
        <v>4</v>
      </c>
      <c r="M39" s="65" t="s">
        <v>4</v>
      </c>
      <c r="N39" s="65" t="s">
        <v>4</v>
      </c>
      <c r="O39" s="65" t="s">
        <v>4</v>
      </c>
      <c r="P39" s="65" t="s">
        <v>4</v>
      </c>
      <c r="Q39" s="65" t="s">
        <v>4</v>
      </c>
      <c r="R39" s="65" t="s">
        <v>4</v>
      </c>
      <c r="S39" s="65"/>
      <c r="T39" s="65"/>
      <c r="U39" s="65"/>
      <c r="V39" s="65"/>
      <c r="W39" s="66"/>
      <c r="X39" s="66"/>
      <c r="Y39" s="65" t="s">
        <v>4</v>
      </c>
      <c r="Z39" s="67">
        <v>0.12</v>
      </c>
      <c r="AA39" s="67">
        <v>0.77</v>
      </c>
      <c r="AB39" s="67" t="s">
        <v>187</v>
      </c>
      <c r="AC39" s="67" t="s">
        <v>187</v>
      </c>
      <c r="AD39" s="67">
        <v>0.85</v>
      </c>
      <c r="AE39" s="67">
        <v>0.49</v>
      </c>
      <c r="AF39" s="68">
        <v>193</v>
      </c>
      <c r="AG39" s="69">
        <v>23000</v>
      </c>
      <c r="AH39" s="70">
        <v>177.4</v>
      </c>
      <c r="AI39" s="71">
        <v>3201326.76</v>
      </c>
      <c r="AJ39" s="72">
        <v>18045.810372040585</v>
      </c>
      <c r="AK39" s="71">
        <v>18045.810000000001</v>
      </c>
      <c r="AL39" s="71">
        <v>9588.0400000000009</v>
      </c>
      <c r="AM39" s="73">
        <v>0</v>
      </c>
      <c r="AN39" s="74" t="s">
        <v>83</v>
      </c>
      <c r="AO39" s="80" t="s">
        <v>133</v>
      </c>
      <c r="AP39" s="74" t="s">
        <v>134</v>
      </c>
      <c r="AQ39" s="74" t="s">
        <v>134</v>
      </c>
      <c r="AR39" s="74" t="s">
        <v>134</v>
      </c>
      <c r="AS39" s="74" t="s">
        <v>134</v>
      </c>
      <c r="AT39" s="74" t="s">
        <v>134</v>
      </c>
      <c r="AU39" s="74" t="s">
        <v>134</v>
      </c>
      <c r="AV39" s="74" t="s">
        <v>134</v>
      </c>
      <c r="AW39" s="74" t="s">
        <v>134</v>
      </c>
      <c r="AX39" s="74" t="s">
        <v>134</v>
      </c>
      <c r="AY39" s="76">
        <v>7104.42</v>
      </c>
      <c r="AZ39" s="77">
        <f>H39*(TBL_PrimaryDistrictData[[#This Row],[FY23 -24
ASCENT &amp; Online
PPR]]-TBL_PrimaryDistrictData[[#This Row],[Average of Estimated Annual Cost for Tuition, Fees and Books]])</f>
        <v>0</v>
      </c>
      <c r="BA39" s="26"/>
    </row>
    <row r="40" spans="1:53">
      <c r="A40" s="78">
        <v>740</v>
      </c>
      <c r="B40" s="64" t="s">
        <v>233</v>
      </c>
      <c r="C40" s="64" t="s">
        <v>235</v>
      </c>
      <c r="D40" s="64" t="s">
        <v>131</v>
      </c>
      <c r="E40" s="64" t="s">
        <v>112</v>
      </c>
      <c r="F40" s="64" t="s">
        <v>132</v>
      </c>
      <c r="G40" s="64" t="s">
        <v>125</v>
      </c>
      <c r="H40" s="65">
        <v>0</v>
      </c>
      <c r="I40" s="65" t="s">
        <v>4</v>
      </c>
      <c r="J40" s="65" t="s">
        <v>4</v>
      </c>
      <c r="K40" s="65" t="s">
        <v>4</v>
      </c>
      <c r="L40" s="65" t="s">
        <v>4</v>
      </c>
      <c r="M40" s="65" t="s">
        <v>4</v>
      </c>
      <c r="N40" s="65" t="s">
        <v>4</v>
      </c>
      <c r="O40" s="65" t="s">
        <v>4</v>
      </c>
      <c r="P40" s="65" t="s">
        <v>4</v>
      </c>
      <c r="Q40" s="65" t="s">
        <v>4</v>
      </c>
      <c r="R40" s="65" t="s">
        <v>4</v>
      </c>
      <c r="S40" s="65"/>
      <c r="T40" s="65"/>
      <c r="U40" s="65"/>
      <c r="V40" s="65"/>
      <c r="W40" s="66"/>
      <c r="X40" s="66"/>
      <c r="Y40" s="65" t="s">
        <v>4</v>
      </c>
      <c r="Z40" s="67">
        <v>0.06</v>
      </c>
      <c r="AA40" s="67">
        <v>0.72</v>
      </c>
      <c r="AB40" s="67">
        <v>0.78</v>
      </c>
      <c r="AC40" s="67">
        <v>7.0000000000000007E-2</v>
      </c>
      <c r="AD40" s="67">
        <v>0.81</v>
      </c>
      <c r="AE40" s="67">
        <v>0.47</v>
      </c>
      <c r="AF40" s="68">
        <v>289</v>
      </c>
      <c r="AG40" s="69">
        <v>23000</v>
      </c>
      <c r="AH40" s="70">
        <v>276</v>
      </c>
      <c r="AI40" s="71">
        <v>4056009.9</v>
      </c>
      <c r="AJ40" s="72">
        <v>14695.68804347826</v>
      </c>
      <c r="AK40" s="71">
        <v>14695.69</v>
      </c>
      <c r="AL40" s="71">
        <v>9588.0400000000009</v>
      </c>
      <c r="AM40" s="73">
        <v>0</v>
      </c>
      <c r="AN40" s="74" t="s">
        <v>83</v>
      </c>
      <c r="AO40" s="80" t="s">
        <v>163</v>
      </c>
      <c r="AP40" s="74" t="s">
        <v>84</v>
      </c>
      <c r="AQ40" s="74" t="s">
        <v>84</v>
      </c>
      <c r="AR40" s="74" t="s">
        <v>84</v>
      </c>
      <c r="AS40" s="74" t="s">
        <v>84</v>
      </c>
      <c r="AT40" s="74" t="s">
        <v>84</v>
      </c>
      <c r="AU40" s="74" t="s">
        <v>84</v>
      </c>
      <c r="AV40" s="74" t="s">
        <v>84</v>
      </c>
      <c r="AW40" s="74" t="s">
        <v>84</v>
      </c>
      <c r="AX40" s="74" t="s">
        <v>84</v>
      </c>
      <c r="AY40" s="76">
        <v>7104.42</v>
      </c>
      <c r="AZ40" s="77">
        <f>H40*(TBL_PrimaryDistrictData[[#This Row],[FY23 -24
ASCENT &amp; Online
PPR]]-TBL_PrimaryDistrictData[[#This Row],[Average of Estimated Annual Cost for Tuition, Fees and Books]])</f>
        <v>0</v>
      </c>
      <c r="BA40" s="26"/>
    </row>
    <row r="41" spans="1:53">
      <c r="A41" s="78">
        <v>770</v>
      </c>
      <c r="B41" s="64" t="s">
        <v>236</v>
      </c>
      <c r="C41" s="64" t="s">
        <v>237</v>
      </c>
      <c r="D41" s="64" t="s">
        <v>131</v>
      </c>
      <c r="E41" s="64" t="s">
        <v>106</v>
      </c>
      <c r="F41" s="64" t="s">
        <v>190</v>
      </c>
      <c r="G41" s="64" t="s">
        <v>186</v>
      </c>
      <c r="H41" s="65">
        <v>0</v>
      </c>
      <c r="I41" s="65" t="s">
        <v>4</v>
      </c>
      <c r="J41" s="65" t="s">
        <v>4</v>
      </c>
      <c r="K41" s="65" t="s">
        <v>4</v>
      </c>
      <c r="L41" s="65" t="s">
        <v>4</v>
      </c>
      <c r="M41" s="65" t="s">
        <v>4</v>
      </c>
      <c r="N41" s="65" t="s">
        <v>4</v>
      </c>
      <c r="O41" s="65" t="s">
        <v>4</v>
      </c>
      <c r="P41" s="65" t="s">
        <v>4</v>
      </c>
      <c r="Q41" s="65" t="s">
        <v>4</v>
      </c>
      <c r="R41" s="65" t="s">
        <v>4</v>
      </c>
      <c r="S41" s="65"/>
      <c r="T41" s="65"/>
      <c r="U41" s="65"/>
      <c r="V41" s="65"/>
      <c r="W41" s="66"/>
      <c r="X41" s="66"/>
      <c r="Y41" s="65" t="s">
        <v>4</v>
      </c>
      <c r="Z41" s="67">
        <v>0.13</v>
      </c>
      <c r="AA41" s="67">
        <v>0.65</v>
      </c>
      <c r="AB41" s="67">
        <v>0.63</v>
      </c>
      <c r="AC41" s="67" t="s">
        <v>187</v>
      </c>
      <c r="AD41" s="67">
        <v>0.54</v>
      </c>
      <c r="AE41" s="67">
        <v>0.46</v>
      </c>
      <c r="AF41" s="68">
        <v>384</v>
      </c>
      <c r="AG41" s="69">
        <v>22000</v>
      </c>
      <c r="AH41" s="70">
        <v>388.1</v>
      </c>
      <c r="AI41" s="71">
        <v>4918353.97</v>
      </c>
      <c r="AJ41" s="72">
        <v>12672.903813450141</v>
      </c>
      <c r="AK41" s="71">
        <v>12672.9</v>
      </c>
      <c r="AL41" s="71">
        <v>9588.0400000000009</v>
      </c>
      <c r="AM41" s="73">
        <v>0</v>
      </c>
      <c r="AN41" s="74" t="s">
        <v>83</v>
      </c>
      <c r="AO41" s="80" t="s">
        <v>163</v>
      </c>
      <c r="AP41" s="74" t="s">
        <v>84</v>
      </c>
      <c r="AQ41" s="74" t="s">
        <v>84</v>
      </c>
      <c r="AR41" s="74" t="s">
        <v>84</v>
      </c>
      <c r="AS41" s="74" t="s">
        <v>84</v>
      </c>
      <c r="AT41" s="74" t="s">
        <v>84</v>
      </c>
      <c r="AU41" s="74" t="s">
        <v>84</v>
      </c>
      <c r="AV41" s="74" t="s">
        <v>84</v>
      </c>
      <c r="AW41" s="74" t="s">
        <v>84</v>
      </c>
      <c r="AX41" s="74" t="s">
        <v>84</v>
      </c>
      <c r="AY41" s="76">
        <v>7104.42</v>
      </c>
      <c r="AZ41" s="77">
        <f>H41*(TBL_PrimaryDistrictData[[#This Row],[FY23 -24
ASCENT &amp; Online
PPR]]-TBL_PrimaryDistrictData[[#This Row],[Average of Estimated Annual Cost for Tuition, Fees and Books]])</f>
        <v>0</v>
      </c>
      <c r="BA41" s="26"/>
    </row>
    <row r="42" spans="1:53">
      <c r="A42" s="78">
        <v>860</v>
      </c>
      <c r="B42" s="64" t="s">
        <v>238</v>
      </c>
      <c r="C42" s="64" t="s">
        <v>239</v>
      </c>
      <c r="D42" s="64" t="s">
        <v>131</v>
      </c>
      <c r="E42" s="64" t="s">
        <v>112</v>
      </c>
      <c r="F42" s="64" t="s">
        <v>132</v>
      </c>
      <c r="G42" s="64" t="s">
        <v>240</v>
      </c>
      <c r="H42" s="65">
        <v>0</v>
      </c>
      <c r="I42" s="65">
        <v>169.10000000000002</v>
      </c>
      <c r="J42" s="65">
        <v>277.8</v>
      </c>
      <c r="K42" s="65" t="s">
        <v>3</v>
      </c>
      <c r="L42" s="65" t="s">
        <v>3</v>
      </c>
      <c r="M42" s="65">
        <v>4058.4000000000005</v>
      </c>
      <c r="N42" s="65">
        <v>29</v>
      </c>
      <c r="O42" s="65">
        <v>696</v>
      </c>
      <c r="P42" s="65">
        <v>1982.1</v>
      </c>
      <c r="Q42" s="65">
        <v>1460</v>
      </c>
      <c r="R42" s="65">
        <v>8196.5</v>
      </c>
      <c r="S42" s="65">
        <f>9588.04-TBL_PrimaryDistrictData[[#This Row],[Estimated Annual Cost for Tuition, Fees and Books]]</f>
        <v>1391.5400000000009</v>
      </c>
      <c r="T42" s="65">
        <f>TBL_PrimaryDistrictData[[#This Row],[Delta PPR to Est. Costs]]*TBL_PrimaryDistrictData[[#This Row],[ASCENT Enrollment 2023-2024]]</f>
        <v>0</v>
      </c>
      <c r="U4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4138.1000000000004</v>
      </c>
      <c r="V42" s="65">
        <f>TBL_PrimaryDistrictData[[#This Row],[Estimated Annual Cost for Tuition, Fees and Books]]-U42</f>
        <v>4058.3999999999996</v>
      </c>
      <c r="W42" s="66">
        <f>TBL_PrimaryDistrictData[[#This Row],[Student Share of Costs]]/TBL_PrimaryDistrictData[[#This Row],[Estimated Annual Cost for Tuition, Fees and Books]]</f>
        <v>0.50486183126944428</v>
      </c>
      <c r="X42" s="66">
        <f>TBL_PrimaryDistrictData[[#This Row],[LEP Share of Costs]]/TBL_PrimaryDistrictData[[#This Row],[Estimated Annual Cost for Tuition, Fees and Books]]</f>
        <v>0.49513816873055566</v>
      </c>
      <c r="Y42" s="65">
        <v>53.4</v>
      </c>
      <c r="Z42" s="67">
        <v>0.13</v>
      </c>
      <c r="AA42" s="67">
        <v>0.36</v>
      </c>
      <c r="AB42" s="67">
        <v>0.37</v>
      </c>
      <c r="AC42" s="67" t="s">
        <v>187</v>
      </c>
      <c r="AD42" s="67">
        <v>0.12</v>
      </c>
      <c r="AE42" s="67">
        <v>0.47</v>
      </c>
      <c r="AF42" s="68">
        <v>356</v>
      </c>
      <c r="AG42" s="69">
        <v>36000</v>
      </c>
      <c r="AH42" s="70">
        <v>328.3</v>
      </c>
      <c r="AI42" s="71">
        <v>4524592.1900000004</v>
      </c>
      <c r="AJ42" s="72">
        <v>13781.883003350595</v>
      </c>
      <c r="AK42" s="71">
        <v>13781.88</v>
      </c>
      <c r="AL42" s="71">
        <v>9588.0400000000009</v>
      </c>
      <c r="AM42" s="73">
        <v>0</v>
      </c>
      <c r="AN42" s="74" t="s">
        <v>83</v>
      </c>
      <c r="AO42" s="80" t="s">
        <v>163</v>
      </c>
      <c r="AP42" s="74" t="s">
        <v>84</v>
      </c>
      <c r="AQ42" s="74" t="s">
        <v>84</v>
      </c>
      <c r="AR42" s="74" t="s">
        <v>84</v>
      </c>
      <c r="AS42" s="74" t="s">
        <v>84</v>
      </c>
      <c r="AT42" s="74" t="s">
        <v>84</v>
      </c>
      <c r="AU42" s="74" t="s">
        <v>84</v>
      </c>
      <c r="AV42" s="74" t="s">
        <v>84</v>
      </c>
      <c r="AW42" s="74" t="s">
        <v>84</v>
      </c>
      <c r="AX42" s="74" t="s">
        <v>84</v>
      </c>
      <c r="AY42" s="76">
        <v>7104.42</v>
      </c>
      <c r="AZ42" s="77">
        <f>H42*(TBL_PrimaryDistrictData[[#This Row],[FY23 -24
ASCENT &amp; Online
PPR]]-TBL_PrimaryDistrictData[[#This Row],[Average of Estimated Annual Cost for Tuition, Fees and Books]])</f>
        <v>0</v>
      </c>
      <c r="BA42" s="26"/>
    </row>
    <row r="43" spans="1:53">
      <c r="A43" s="78">
        <v>870</v>
      </c>
      <c r="B43" s="64" t="s">
        <v>241</v>
      </c>
      <c r="C43" s="64" t="s">
        <v>242</v>
      </c>
      <c r="D43" s="64" t="s">
        <v>105</v>
      </c>
      <c r="E43" s="64" t="s">
        <v>106</v>
      </c>
      <c r="F43" s="64" t="s">
        <v>107</v>
      </c>
      <c r="G43" s="64" t="s">
        <v>243</v>
      </c>
      <c r="H43" s="65">
        <v>0</v>
      </c>
      <c r="I43" s="65">
        <v>79</v>
      </c>
      <c r="J43" s="65">
        <v>277.8</v>
      </c>
      <c r="K43" s="65" t="s">
        <v>5</v>
      </c>
      <c r="L43" s="65" t="s">
        <v>5</v>
      </c>
      <c r="M43" s="65">
        <v>1896</v>
      </c>
      <c r="N43" s="65">
        <v>29</v>
      </c>
      <c r="O43" s="65">
        <v>696</v>
      </c>
      <c r="P43" s="65">
        <v>1092</v>
      </c>
      <c r="Q43" s="65">
        <v>840</v>
      </c>
      <c r="R43" s="65">
        <v>4524</v>
      </c>
      <c r="S43" s="65">
        <f>9588.04-TBL_PrimaryDistrictData[[#This Row],[Estimated Annual Cost for Tuition, Fees and Books]]</f>
        <v>5064.0400000000009</v>
      </c>
      <c r="T43" s="65">
        <f>TBL_PrimaryDistrictData[[#This Row],[Delta PPR to Est. Costs]]*TBL_PrimaryDistrictData[[#This Row],[ASCENT Enrollment 2023-2024]]</f>
        <v>0</v>
      </c>
      <c r="U43"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2628</v>
      </c>
      <c r="V43" s="65">
        <f>TBL_PrimaryDistrictData[[#This Row],[Estimated Annual Cost for Tuition, Fees and Books]]-U43</f>
        <v>1896</v>
      </c>
      <c r="W43" s="66">
        <f>TBL_PrimaryDistrictData[[#This Row],[Student Share of Costs]]/TBL_PrimaryDistrictData[[#This Row],[Estimated Annual Cost for Tuition, Fees and Books]]</f>
        <v>0.58090185676392569</v>
      </c>
      <c r="X43" s="66">
        <f>TBL_PrimaryDistrictData[[#This Row],[LEP Share of Costs]]/TBL_PrimaryDistrictData[[#This Row],[Estimated Annual Cost for Tuition, Fees and Books]]</f>
        <v>0.41909814323607425</v>
      </c>
      <c r="Y43" s="65">
        <v>106.25</v>
      </c>
      <c r="Z43" s="67">
        <v>0.16</v>
      </c>
      <c r="AA43" s="67">
        <v>0.49</v>
      </c>
      <c r="AB43" s="67">
        <v>0.51</v>
      </c>
      <c r="AC43" s="67">
        <v>0.05</v>
      </c>
      <c r="AD43" s="67">
        <v>0.28999999999999998</v>
      </c>
      <c r="AE43" s="67">
        <v>0.49</v>
      </c>
      <c r="AF43" s="68">
        <v>4699</v>
      </c>
      <c r="AG43" s="69">
        <v>31000</v>
      </c>
      <c r="AH43" s="70">
        <v>4477.2</v>
      </c>
      <c r="AI43" s="71">
        <v>46543916.140000001</v>
      </c>
      <c r="AJ43" s="72">
        <v>10395.764348253373</v>
      </c>
      <c r="AK43" s="71">
        <v>10415.16</v>
      </c>
      <c r="AL43" s="71">
        <v>9588.0400000000009</v>
      </c>
      <c r="AM43" s="73">
        <v>0</v>
      </c>
      <c r="AN43" s="74" t="s">
        <v>83</v>
      </c>
      <c r="AO43" s="80" t="s">
        <v>244</v>
      </c>
      <c r="AP43" s="74" t="s">
        <v>245</v>
      </c>
      <c r="AQ43" s="74" t="s">
        <v>246</v>
      </c>
      <c r="AR43" s="74" t="s">
        <v>84</v>
      </c>
      <c r="AS43" s="74" t="s">
        <v>84</v>
      </c>
      <c r="AT43" s="74" t="s">
        <v>84</v>
      </c>
      <c r="AU43" s="74" t="s">
        <v>247</v>
      </c>
      <c r="AV43" s="74" t="s">
        <v>248</v>
      </c>
      <c r="AW43" s="74" t="s">
        <v>84</v>
      </c>
      <c r="AX43" s="74" t="s">
        <v>84</v>
      </c>
      <c r="AY43" s="76">
        <v>7104.42</v>
      </c>
      <c r="AZ43" s="77">
        <f>H43*(TBL_PrimaryDistrictData[[#This Row],[FY23 -24
ASCENT &amp; Online
PPR]]-TBL_PrimaryDistrictData[[#This Row],[Average of Estimated Annual Cost for Tuition, Fees and Books]])</f>
        <v>0</v>
      </c>
      <c r="BA43" s="26"/>
    </row>
    <row r="44" spans="1:53">
      <c r="A44" s="78">
        <v>880</v>
      </c>
      <c r="B44" s="64" t="s">
        <v>249</v>
      </c>
      <c r="C44" s="64" t="s">
        <v>250</v>
      </c>
      <c r="D44" s="64" t="s">
        <v>79</v>
      </c>
      <c r="E44" s="64" t="s">
        <v>80</v>
      </c>
      <c r="F44" s="64" t="s">
        <v>81</v>
      </c>
      <c r="G44" s="64" t="s">
        <v>82</v>
      </c>
      <c r="H44" s="65">
        <v>195</v>
      </c>
      <c r="I44" s="65">
        <v>169.10000000000002</v>
      </c>
      <c r="J44" s="65">
        <v>277.8</v>
      </c>
      <c r="K44" s="65" t="s">
        <v>3</v>
      </c>
      <c r="L44" s="65" t="s">
        <v>3</v>
      </c>
      <c r="M44" s="65">
        <v>4058.4000000000005</v>
      </c>
      <c r="N44" s="65">
        <v>22</v>
      </c>
      <c r="O44" s="65">
        <v>528</v>
      </c>
      <c r="P44" s="65">
        <v>753.68</v>
      </c>
      <c r="Q44" s="65">
        <v>1460</v>
      </c>
      <c r="R44" s="65">
        <v>6800.0800000000008</v>
      </c>
      <c r="S44" s="65">
        <f>9588.04-TBL_PrimaryDistrictData[[#This Row],[Estimated Annual Cost for Tuition, Fees and Books]]</f>
        <v>2787.96</v>
      </c>
      <c r="T44" s="65">
        <f>TBL_PrimaryDistrictData[[#This Row],[Delta PPR to Est. Costs]]*TBL_PrimaryDistrictData[[#This Row],[ASCENT Enrollment 2023-2024]]</f>
        <v>543652.19999999995</v>
      </c>
      <c r="U44"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44" s="65">
        <f>TBL_PrimaryDistrictData[[#This Row],[Estimated Annual Cost for Tuition, Fees and Books]]-U44</f>
        <v>4058.400000000001</v>
      </c>
      <c r="W44" s="66">
        <f>TBL_PrimaryDistrictData[[#This Row],[Student Share of Costs]]/TBL_PrimaryDistrictData[[#This Row],[Estimated Annual Cost for Tuition, Fees and Books]]</f>
        <v>0.40318349195891806</v>
      </c>
      <c r="X44" s="66">
        <f>TBL_PrimaryDistrictData[[#This Row],[LEP Share of Costs]]/TBL_PrimaryDistrictData[[#This Row],[Estimated Annual Cost for Tuition, Fees and Books]]</f>
        <v>0.59681650804108199</v>
      </c>
      <c r="Y44" s="65">
        <v>13.255462184873949</v>
      </c>
      <c r="Z44" s="67">
        <v>0.13</v>
      </c>
      <c r="AA44" s="67">
        <v>0.59</v>
      </c>
      <c r="AB44" s="67">
        <v>0.63</v>
      </c>
      <c r="AC44" s="67">
        <v>0.28999999999999998</v>
      </c>
      <c r="AD44" s="67">
        <v>0.75</v>
      </c>
      <c r="AE44" s="67">
        <v>0.49</v>
      </c>
      <c r="AF44" s="68">
        <v>87864</v>
      </c>
      <c r="AG44" s="69">
        <v>55000</v>
      </c>
      <c r="AH44" s="70">
        <v>84847.5</v>
      </c>
      <c r="AI44" s="71">
        <v>931535279.69000006</v>
      </c>
      <c r="AJ44" s="72">
        <v>10978.936087568874</v>
      </c>
      <c r="AK44" s="71">
        <v>10991.2</v>
      </c>
      <c r="AL44" s="71">
        <v>9588.0400000000009</v>
      </c>
      <c r="AM44" s="73">
        <v>6.0000000000000001E-3</v>
      </c>
      <c r="AN44" s="74" t="s">
        <v>83</v>
      </c>
      <c r="AO44" s="80" t="s">
        <v>251</v>
      </c>
      <c r="AP44" s="74" t="s">
        <v>252</v>
      </c>
      <c r="AQ44" s="74" t="s">
        <v>253</v>
      </c>
      <c r="AR44" s="74" t="s">
        <v>84</v>
      </c>
      <c r="AS44" s="74" t="s">
        <v>254</v>
      </c>
      <c r="AT44" s="74" t="s">
        <v>255</v>
      </c>
      <c r="AU44" s="74" t="s">
        <v>256</v>
      </c>
      <c r="AV44" s="74" t="s">
        <v>257</v>
      </c>
      <c r="AW44" s="74" t="s">
        <v>84</v>
      </c>
      <c r="AX44" s="74" t="s">
        <v>258</v>
      </c>
      <c r="AY44" s="76">
        <v>7104.42</v>
      </c>
      <c r="AZ44" s="77">
        <f>H44*(TBL_PrimaryDistrictData[[#This Row],[FY23 -24
ASCENT &amp; Online
PPR]]-TBL_PrimaryDistrictData[[#This Row],[Average of Estimated Annual Cost for Tuition, Fees and Books]])</f>
        <v>484305.90000000014</v>
      </c>
      <c r="BA44" s="26"/>
    </row>
    <row r="45" spans="1:53">
      <c r="A45" s="78">
        <v>890</v>
      </c>
      <c r="B45" s="64" t="s">
        <v>259</v>
      </c>
      <c r="C45" s="64" t="s">
        <v>260</v>
      </c>
      <c r="D45" s="64" t="s">
        <v>131</v>
      </c>
      <c r="E45" s="64" t="s">
        <v>112</v>
      </c>
      <c r="F45" s="64" t="s">
        <v>132</v>
      </c>
      <c r="G45" s="64" t="s">
        <v>125</v>
      </c>
      <c r="H45" s="65">
        <v>1</v>
      </c>
      <c r="I45" s="65">
        <v>169.10000000000002</v>
      </c>
      <c r="J45" s="65">
        <v>277.8</v>
      </c>
      <c r="K45" s="65" t="s">
        <v>3</v>
      </c>
      <c r="L45" s="65" t="s">
        <v>3</v>
      </c>
      <c r="M45" s="65">
        <v>4058.4000000000005</v>
      </c>
      <c r="N45" s="65">
        <v>29</v>
      </c>
      <c r="O45" s="65">
        <v>696</v>
      </c>
      <c r="P45" s="65">
        <v>1189.22</v>
      </c>
      <c r="Q45" s="65">
        <v>1800</v>
      </c>
      <c r="R45" s="65">
        <v>7743.6200000000008</v>
      </c>
      <c r="S45" s="65">
        <f>9588.04-TBL_PrimaryDistrictData[[#This Row],[Estimated Annual Cost for Tuition, Fees and Books]]</f>
        <v>1844.42</v>
      </c>
      <c r="T45" s="65">
        <f>TBL_PrimaryDistrictData[[#This Row],[Delta PPR to Est. Costs]]*TBL_PrimaryDistrictData[[#This Row],[ASCENT Enrollment 2023-2024]]</f>
        <v>1844.42</v>
      </c>
      <c r="U45"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3685.2200000000003</v>
      </c>
      <c r="V45" s="65">
        <f>TBL_PrimaryDistrictData[[#This Row],[Estimated Annual Cost for Tuition, Fees and Books]]-U45</f>
        <v>4058.4000000000005</v>
      </c>
      <c r="W45" s="66">
        <f>TBL_PrimaryDistrictData[[#This Row],[Student Share of Costs]]/TBL_PrimaryDistrictData[[#This Row],[Estimated Annual Cost for Tuition, Fees and Books]]</f>
        <v>0.47590403454714975</v>
      </c>
      <c r="X45" s="66">
        <f>TBL_PrimaryDistrictData[[#This Row],[LEP Share of Costs]]/TBL_PrimaryDistrictData[[#This Row],[Estimated Annual Cost for Tuition, Fees and Books]]</f>
        <v>0.5240959654528502</v>
      </c>
      <c r="Y45" s="65">
        <v>336</v>
      </c>
      <c r="Z45" s="67">
        <v>0.17</v>
      </c>
      <c r="AA45" s="67">
        <v>0.51</v>
      </c>
      <c r="AB45" s="67">
        <v>0.51</v>
      </c>
      <c r="AC45" s="67" t="s">
        <v>187</v>
      </c>
      <c r="AD45" s="67">
        <v>0.1</v>
      </c>
      <c r="AE45" s="67">
        <v>0.44</v>
      </c>
      <c r="AF45" s="68">
        <v>263</v>
      </c>
      <c r="AG45" s="69">
        <v>31000</v>
      </c>
      <c r="AH45" s="70">
        <v>240.2</v>
      </c>
      <c r="AI45" s="71">
        <v>3893302.56</v>
      </c>
      <c r="AJ45" s="72">
        <v>16208.58684429642</v>
      </c>
      <c r="AK45" s="71">
        <v>16236.26</v>
      </c>
      <c r="AL45" s="71">
        <v>9588.0400000000009</v>
      </c>
      <c r="AM45" s="73">
        <v>0</v>
      </c>
      <c r="AN45" s="74" t="s">
        <v>83</v>
      </c>
      <c r="AO45" s="80" t="s">
        <v>163</v>
      </c>
      <c r="AP45" s="74" t="s">
        <v>84</v>
      </c>
      <c r="AQ45" s="74" t="s">
        <v>84</v>
      </c>
      <c r="AR45" s="74" t="s">
        <v>84</v>
      </c>
      <c r="AS45" s="74" t="s">
        <v>84</v>
      </c>
      <c r="AT45" s="74" t="s">
        <v>84</v>
      </c>
      <c r="AU45" s="74" t="s">
        <v>84</v>
      </c>
      <c r="AV45" s="74" t="s">
        <v>84</v>
      </c>
      <c r="AW45" s="74" t="s">
        <v>84</v>
      </c>
      <c r="AX45" s="74" t="s">
        <v>84</v>
      </c>
      <c r="AY45" s="76">
        <v>7104.42</v>
      </c>
      <c r="AZ45" s="77">
        <f>H45*(TBL_PrimaryDistrictData[[#This Row],[FY23 -24
ASCENT &amp; Online
PPR]]-TBL_PrimaryDistrictData[[#This Row],[Average of Estimated Annual Cost for Tuition, Fees and Books]])</f>
        <v>2483.6200000000008</v>
      </c>
      <c r="BA45" s="26"/>
    </row>
    <row r="46" spans="1:53">
      <c r="A46" s="78">
        <v>900</v>
      </c>
      <c r="B46" s="64" t="s">
        <v>261</v>
      </c>
      <c r="C46" s="64" t="s">
        <v>262</v>
      </c>
      <c r="D46" s="64" t="s">
        <v>79</v>
      </c>
      <c r="E46" s="64" t="s">
        <v>80</v>
      </c>
      <c r="F46" s="64" t="s">
        <v>81</v>
      </c>
      <c r="G46" s="64" t="s">
        <v>82</v>
      </c>
      <c r="H46" s="65">
        <v>62</v>
      </c>
      <c r="I46" s="65">
        <v>169.10000000000002</v>
      </c>
      <c r="J46" s="65">
        <v>277.8</v>
      </c>
      <c r="K46" s="65" t="s">
        <v>3</v>
      </c>
      <c r="L46" s="65" t="s">
        <v>3</v>
      </c>
      <c r="M46" s="65">
        <v>4058.4000000000005</v>
      </c>
      <c r="N46" s="65">
        <v>22</v>
      </c>
      <c r="O46" s="65">
        <v>528</v>
      </c>
      <c r="P46" s="65">
        <v>753.68</v>
      </c>
      <c r="Q46" s="65">
        <v>1460</v>
      </c>
      <c r="R46" s="65">
        <v>6800.0800000000008</v>
      </c>
      <c r="S46" s="65">
        <f>9588.04-TBL_PrimaryDistrictData[[#This Row],[Estimated Annual Cost for Tuition, Fees and Books]]</f>
        <v>2787.96</v>
      </c>
      <c r="T46" s="65">
        <f>TBL_PrimaryDistrictData[[#This Row],[Delta PPR to Est. Costs]]*TBL_PrimaryDistrictData[[#This Row],[ASCENT Enrollment 2023-2024]]</f>
        <v>172853.52</v>
      </c>
      <c r="U4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46" s="65">
        <f>TBL_PrimaryDistrictData[[#This Row],[Estimated Annual Cost for Tuition, Fees and Books]]-U46</f>
        <v>4058.400000000001</v>
      </c>
      <c r="W46" s="66">
        <f>TBL_PrimaryDistrictData[[#This Row],[Student Share of Costs]]/TBL_PrimaryDistrictData[[#This Row],[Estimated Annual Cost for Tuition, Fees and Books]]</f>
        <v>0.40318349195891806</v>
      </c>
      <c r="X46" s="66">
        <f>TBL_PrimaryDistrictData[[#This Row],[LEP Share of Costs]]/TBL_PrimaryDistrictData[[#This Row],[Estimated Annual Cost for Tuition, Fees and Books]]</f>
        <v>0.59681650804108199</v>
      </c>
      <c r="Y46" s="65">
        <v>19.620000000000005</v>
      </c>
      <c r="Z46" s="67">
        <v>0.12</v>
      </c>
      <c r="AA46" s="67">
        <v>0.11</v>
      </c>
      <c r="AB46" s="67">
        <v>0.11</v>
      </c>
      <c r="AC46" s="67">
        <v>0.05</v>
      </c>
      <c r="AD46" s="67">
        <v>0.31</v>
      </c>
      <c r="AE46" s="67">
        <v>0.49</v>
      </c>
      <c r="AF46" s="68">
        <v>62872</v>
      </c>
      <c r="AG46" s="69">
        <v>71000</v>
      </c>
      <c r="AH46" s="70">
        <v>64063.4</v>
      </c>
      <c r="AI46" s="71">
        <v>632307388.16200006</v>
      </c>
      <c r="AJ46" s="72">
        <v>10223.056755027052</v>
      </c>
      <c r="AK46" s="71">
        <v>10237.549999999999</v>
      </c>
      <c r="AL46" s="71">
        <v>9588.0400000000009</v>
      </c>
      <c r="AM46" s="73">
        <v>8.0000000000000002E-3</v>
      </c>
      <c r="AN46" s="74" t="s">
        <v>83</v>
      </c>
      <c r="AO46" s="80" t="s">
        <v>263</v>
      </c>
      <c r="AP46" s="74" t="s">
        <v>264</v>
      </c>
      <c r="AQ46" s="74" t="s">
        <v>265</v>
      </c>
      <c r="AR46" s="74" t="s">
        <v>84</v>
      </c>
      <c r="AS46" s="74" t="s">
        <v>266</v>
      </c>
      <c r="AT46" s="74" t="s">
        <v>183</v>
      </c>
      <c r="AU46" s="74" t="s">
        <v>267</v>
      </c>
      <c r="AV46" s="74" t="s">
        <v>268</v>
      </c>
      <c r="AW46" s="74" t="s">
        <v>84</v>
      </c>
      <c r="AX46" s="74" t="s">
        <v>137</v>
      </c>
      <c r="AY46" s="76">
        <v>7104.42</v>
      </c>
      <c r="AZ46" s="77">
        <f>H46*(TBL_PrimaryDistrictData[[#This Row],[FY23 -24
ASCENT &amp; Online
PPR]]-TBL_PrimaryDistrictData[[#This Row],[Average of Estimated Annual Cost for Tuition, Fees and Books]])</f>
        <v>153984.44000000006</v>
      </c>
      <c r="BA46" s="26"/>
    </row>
    <row r="47" spans="1:53">
      <c r="A47" s="78">
        <v>910</v>
      </c>
      <c r="B47" s="64" t="s">
        <v>269</v>
      </c>
      <c r="C47" s="64" t="s">
        <v>270</v>
      </c>
      <c r="D47" s="64" t="s">
        <v>105</v>
      </c>
      <c r="E47" s="64" t="s">
        <v>106</v>
      </c>
      <c r="F47" s="64" t="s">
        <v>107</v>
      </c>
      <c r="G47" s="64" t="s">
        <v>217</v>
      </c>
      <c r="H47" s="65">
        <v>12</v>
      </c>
      <c r="I47" s="65">
        <v>95</v>
      </c>
      <c r="J47" s="65">
        <v>277.8</v>
      </c>
      <c r="K47" s="65" t="s">
        <v>5</v>
      </c>
      <c r="L47" s="65" t="s">
        <v>2</v>
      </c>
      <c r="M47" s="65">
        <v>2280</v>
      </c>
      <c r="N47" s="65">
        <v>29</v>
      </c>
      <c r="O47" s="65">
        <v>696</v>
      </c>
      <c r="P47" s="65">
        <v>1092</v>
      </c>
      <c r="Q47" s="65">
        <v>840</v>
      </c>
      <c r="R47" s="65">
        <v>4908</v>
      </c>
      <c r="S47" s="65">
        <f>9588.04-TBL_PrimaryDistrictData[[#This Row],[Estimated Annual Cost for Tuition, Fees and Books]]</f>
        <v>4680.0400000000009</v>
      </c>
      <c r="T47" s="65">
        <f>TBL_PrimaryDistrictData[[#This Row],[Delta PPR to Est. Costs]]*TBL_PrimaryDistrictData[[#This Row],[ASCENT Enrollment 2023-2024]]</f>
        <v>56160.48000000001</v>
      </c>
      <c r="U4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1788</v>
      </c>
      <c r="V47" s="65">
        <f>TBL_PrimaryDistrictData[[#This Row],[Estimated Annual Cost for Tuition, Fees and Books]]-U47</f>
        <v>3120</v>
      </c>
      <c r="W47" s="66">
        <f>TBL_PrimaryDistrictData[[#This Row],[Student Share of Costs]]/TBL_PrimaryDistrictData[[#This Row],[Estimated Annual Cost for Tuition, Fees and Books]]</f>
        <v>0.36430317848410759</v>
      </c>
      <c r="X47" s="66">
        <f>TBL_PrimaryDistrictData[[#This Row],[LEP Share of Costs]]/TBL_PrimaryDistrictData[[#This Row],[Estimated Annual Cost for Tuition, Fees and Books]]</f>
        <v>0.63569682151589246</v>
      </c>
      <c r="Y47" s="65">
        <v>46.875</v>
      </c>
      <c r="Z47" s="67">
        <v>0.14000000000000001</v>
      </c>
      <c r="AA47" s="67">
        <v>0.37</v>
      </c>
      <c r="AB47" s="67">
        <v>0.35</v>
      </c>
      <c r="AC47" s="67">
        <v>0.3</v>
      </c>
      <c r="AD47" s="67">
        <v>0.56999999999999995</v>
      </c>
      <c r="AE47" s="67">
        <v>0.47</v>
      </c>
      <c r="AF47" s="68">
        <v>6623</v>
      </c>
      <c r="AG47" s="69">
        <v>54000</v>
      </c>
      <c r="AH47" s="70">
        <v>6706.5</v>
      </c>
      <c r="AI47" s="71">
        <v>71249343.34799999</v>
      </c>
      <c r="AJ47" s="72">
        <v>11134.779437858793</v>
      </c>
      <c r="AK47" s="71">
        <v>11138.02</v>
      </c>
      <c r="AL47" s="71">
        <v>9588.0400000000009</v>
      </c>
      <c r="AM47" s="73">
        <v>0</v>
      </c>
      <c r="AN47" s="74" t="s">
        <v>83</v>
      </c>
      <c r="AO47" s="80" t="s">
        <v>271</v>
      </c>
      <c r="AP47" s="74" t="s">
        <v>272</v>
      </c>
      <c r="AQ47" s="74" t="s">
        <v>273</v>
      </c>
      <c r="AR47" s="74" t="s">
        <v>84</v>
      </c>
      <c r="AS47" s="74" t="s">
        <v>84</v>
      </c>
      <c r="AT47" s="74" t="s">
        <v>84</v>
      </c>
      <c r="AU47" s="74" t="s">
        <v>266</v>
      </c>
      <c r="AV47" s="74" t="s">
        <v>274</v>
      </c>
      <c r="AW47" s="74" t="s">
        <v>84</v>
      </c>
      <c r="AX47" s="74" t="s">
        <v>84</v>
      </c>
      <c r="AY47" s="76">
        <v>7104.42</v>
      </c>
      <c r="AZ47" s="77">
        <f>H47*(TBL_PrimaryDistrictData[[#This Row],[FY23 -24
ASCENT &amp; Online
PPR]]-TBL_PrimaryDistrictData[[#This Row],[Average of Estimated Annual Cost for Tuition, Fees and Books]])</f>
        <v>29803.44000000001</v>
      </c>
      <c r="BA47" s="26"/>
    </row>
    <row r="48" spans="1:53">
      <c r="A48" s="78">
        <v>920</v>
      </c>
      <c r="B48" s="64" t="s">
        <v>275</v>
      </c>
      <c r="C48" s="64" t="s">
        <v>276</v>
      </c>
      <c r="D48" s="64" t="s">
        <v>105</v>
      </c>
      <c r="E48" s="64" t="s">
        <v>112</v>
      </c>
      <c r="F48" s="64" t="s">
        <v>113</v>
      </c>
      <c r="G48" s="64" t="s">
        <v>82</v>
      </c>
      <c r="H48" s="65">
        <v>0</v>
      </c>
      <c r="I48" s="65">
        <v>169.10000000000002</v>
      </c>
      <c r="J48" s="65">
        <v>277.8</v>
      </c>
      <c r="K48" s="65" t="s">
        <v>3</v>
      </c>
      <c r="L48" s="65" t="s">
        <v>3</v>
      </c>
      <c r="M48" s="65">
        <v>4058.4000000000005</v>
      </c>
      <c r="N48" s="65">
        <v>22</v>
      </c>
      <c r="O48" s="65">
        <v>528</v>
      </c>
      <c r="P48" s="65">
        <v>753.68</v>
      </c>
      <c r="Q48" s="65">
        <v>1460</v>
      </c>
      <c r="R48" s="65">
        <v>6800.0800000000008</v>
      </c>
      <c r="S48" s="65">
        <f>9588.04-TBL_PrimaryDistrictData[[#This Row],[Estimated Annual Cost for Tuition, Fees and Books]]</f>
        <v>2787.96</v>
      </c>
      <c r="T48" s="65">
        <f>TBL_PrimaryDistrictData[[#This Row],[Delta PPR to Est. Costs]]*TBL_PrimaryDistrictData[[#This Row],[ASCENT Enrollment 2023-2024]]</f>
        <v>0</v>
      </c>
      <c r="U48"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48" s="65">
        <f>TBL_PrimaryDistrictData[[#This Row],[Estimated Annual Cost for Tuition, Fees and Books]]-U48</f>
        <v>4058.400000000001</v>
      </c>
      <c r="W48" s="66">
        <f>TBL_PrimaryDistrictData[[#This Row],[Student Share of Costs]]/TBL_PrimaryDistrictData[[#This Row],[Estimated Annual Cost for Tuition, Fees and Books]]</f>
        <v>0.40318349195891806</v>
      </c>
      <c r="X48" s="66">
        <f>TBL_PrimaryDistrictData[[#This Row],[LEP Share of Costs]]/TBL_PrimaryDistrictData[[#This Row],[Estimated Annual Cost for Tuition, Fees and Books]]</f>
        <v>0.59681650804108199</v>
      </c>
      <c r="Y48" s="65">
        <v>37.65</v>
      </c>
      <c r="Z48" s="67">
        <v>0.13</v>
      </c>
      <c r="AA48" s="67">
        <v>0.13</v>
      </c>
      <c r="AB48" s="67">
        <v>0.13</v>
      </c>
      <c r="AC48" s="67">
        <v>0.02</v>
      </c>
      <c r="AD48" s="67">
        <v>0.17</v>
      </c>
      <c r="AE48" s="67">
        <v>0.49</v>
      </c>
      <c r="AF48" s="68">
        <v>2474</v>
      </c>
      <c r="AG48" s="69">
        <v>56000</v>
      </c>
      <c r="AH48" s="70">
        <v>2335.9</v>
      </c>
      <c r="AI48" s="71">
        <v>24494571.780000001</v>
      </c>
      <c r="AJ48" s="72">
        <v>10486.138867246029</v>
      </c>
      <c r="AK48" s="71">
        <v>10486.52</v>
      </c>
      <c r="AL48" s="71">
        <v>9588.0400000000009</v>
      </c>
      <c r="AM48" s="73">
        <v>7.0000000000000001E-3</v>
      </c>
      <c r="AN48" s="74" t="s">
        <v>83</v>
      </c>
      <c r="AO48" s="80" t="s">
        <v>277</v>
      </c>
      <c r="AP48" s="74" t="s">
        <v>127</v>
      </c>
      <c r="AQ48" s="74" t="s">
        <v>278</v>
      </c>
      <c r="AR48" s="74" t="s">
        <v>84</v>
      </c>
      <c r="AS48" s="74" t="s">
        <v>84</v>
      </c>
      <c r="AT48" s="74" t="s">
        <v>84</v>
      </c>
      <c r="AU48" s="74" t="s">
        <v>84</v>
      </c>
      <c r="AV48" s="74" t="s">
        <v>279</v>
      </c>
      <c r="AW48" s="74" t="s">
        <v>84</v>
      </c>
      <c r="AX48" s="74" t="s">
        <v>84</v>
      </c>
      <c r="AY48" s="76">
        <v>7104.42</v>
      </c>
      <c r="AZ48" s="77">
        <f>H48*(TBL_PrimaryDistrictData[[#This Row],[FY23 -24
ASCENT &amp; Online
PPR]]-TBL_PrimaryDistrictData[[#This Row],[Average of Estimated Annual Cost for Tuition, Fees and Books]])</f>
        <v>0</v>
      </c>
      <c r="BA48" s="26"/>
    </row>
    <row r="49" spans="1:53">
      <c r="A49" s="78">
        <v>930</v>
      </c>
      <c r="B49" s="64" t="s">
        <v>275</v>
      </c>
      <c r="C49" s="64" t="s">
        <v>280</v>
      </c>
      <c r="D49" s="64" t="s">
        <v>131</v>
      </c>
      <c r="E49" s="64" t="s">
        <v>112</v>
      </c>
      <c r="F49" s="64" t="s">
        <v>132</v>
      </c>
      <c r="G49" s="64" t="s">
        <v>240</v>
      </c>
      <c r="H49" s="65">
        <v>0</v>
      </c>
      <c r="I49" s="65">
        <v>169.10000000000002</v>
      </c>
      <c r="J49" s="65">
        <v>277.8</v>
      </c>
      <c r="K49" s="65" t="s">
        <v>3</v>
      </c>
      <c r="L49" s="65" t="s">
        <v>3</v>
      </c>
      <c r="M49" s="65">
        <v>4058.4000000000005</v>
      </c>
      <c r="N49" s="65">
        <v>22</v>
      </c>
      <c r="O49" s="65">
        <v>528</v>
      </c>
      <c r="P49" s="65">
        <v>753.68</v>
      </c>
      <c r="Q49" s="65">
        <v>1460</v>
      </c>
      <c r="R49" s="65">
        <v>6800.0800000000008</v>
      </c>
      <c r="S49" s="65">
        <f>9588.04-TBL_PrimaryDistrictData[[#This Row],[Estimated Annual Cost for Tuition, Fees and Books]]</f>
        <v>2787.96</v>
      </c>
      <c r="T49" s="65">
        <f>TBL_PrimaryDistrictData[[#This Row],[Delta PPR to Est. Costs]]*TBL_PrimaryDistrictData[[#This Row],[ASCENT Enrollment 2023-2024]]</f>
        <v>0</v>
      </c>
      <c r="U4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49" s="65">
        <f>TBL_PrimaryDistrictData[[#This Row],[Estimated Annual Cost for Tuition, Fees and Books]]-U49</f>
        <v>4058.400000000001</v>
      </c>
      <c r="W49" s="66">
        <f>TBL_PrimaryDistrictData[[#This Row],[Student Share of Costs]]/TBL_PrimaryDistrictData[[#This Row],[Estimated Annual Cost for Tuition, Fees and Books]]</f>
        <v>0.40318349195891806</v>
      </c>
      <c r="X49" s="66">
        <f>TBL_PrimaryDistrictData[[#This Row],[LEP Share of Costs]]/TBL_PrimaryDistrictData[[#This Row],[Estimated Annual Cost for Tuition, Fees and Books]]</f>
        <v>0.59681650804108199</v>
      </c>
      <c r="Y49" s="65">
        <v>45.9</v>
      </c>
      <c r="Z49" s="67">
        <v>0.14000000000000001</v>
      </c>
      <c r="AA49" s="67">
        <v>0.39</v>
      </c>
      <c r="AB49" s="67">
        <v>0.4</v>
      </c>
      <c r="AC49" s="67">
        <v>0.02</v>
      </c>
      <c r="AD49" s="67">
        <v>0.18</v>
      </c>
      <c r="AE49" s="67">
        <v>0.52</v>
      </c>
      <c r="AF49" s="68">
        <v>309</v>
      </c>
      <c r="AG49" s="69">
        <v>56000</v>
      </c>
      <c r="AH49" s="70">
        <v>291</v>
      </c>
      <c r="AI49" s="71">
        <v>4345187.4000000004</v>
      </c>
      <c r="AJ49" s="72">
        <v>14931.915463917527</v>
      </c>
      <c r="AK49" s="71">
        <v>14931.92</v>
      </c>
      <c r="AL49" s="71">
        <v>9588.0400000000009</v>
      </c>
      <c r="AM49" s="73">
        <v>0</v>
      </c>
      <c r="AN49" s="74" t="s">
        <v>83</v>
      </c>
      <c r="AO49" s="80" t="s">
        <v>133</v>
      </c>
      <c r="AP49" s="74" t="s">
        <v>134</v>
      </c>
      <c r="AQ49" s="74" t="s">
        <v>134</v>
      </c>
      <c r="AR49" s="74" t="s">
        <v>134</v>
      </c>
      <c r="AS49" s="74" t="s">
        <v>134</v>
      </c>
      <c r="AT49" s="74" t="s">
        <v>134</v>
      </c>
      <c r="AU49" s="74" t="s">
        <v>134</v>
      </c>
      <c r="AV49" s="74" t="s">
        <v>134</v>
      </c>
      <c r="AW49" s="74" t="s">
        <v>134</v>
      </c>
      <c r="AX49" s="74" t="s">
        <v>134</v>
      </c>
      <c r="AY49" s="76">
        <v>7104.42</v>
      </c>
      <c r="AZ49" s="77">
        <f>H49*(TBL_PrimaryDistrictData[[#This Row],[FY23 -24
ASCENT &amp; Online
PPR]]-TBL_PrimaryDistrictData[[#This Row],[Average of Estimated Annual Cost for Tuition, Fees and Books]])</f>
        <v>0</v>
      </c>
      <c r="BA49" s="26"/>
    </row>
    <row r="50" spans="1:53">
      <c r="A50" s="78">
        <v>940</v>
      </c>
      <c r="B50" s="64" t="s">
        <v>275</v>
      </c>
      <c r="C50" s="64" t="s">
        <v>281</v>
      </c>
      <c r="D50" s="64" t="s">
        <v>131</v>
      </c>
      <c r="E50" s="64" t="s">
        <v>112</v>
      </c>
      <c r="F50" s="64" t="s">
        <v>132</v>
      </c>
      <c r="G50" s="64" t="s">
        <v>240</v>
      </c>
      <c r="H50" s="65">
        <v>0</v>
      </c>
      <c r="I50" s="65">
        <v>169.10000000000002</v>
      </c>
      <c r="J50" s="65">
        <v>277.8</v>
      </c>
      <c r="K50" s="65" t="s">
        <v>3</v>
      </c>
      <c r="L50" s="65" t="s">
        <v>3</v>
      </c>
      <c r="M50" s="65">
        <v>4058.4000000000005</v>
      </c>
      <c r="N50" s="65">
        <v>16.579999999999998</v>
      </c>
      <c r="O50" s="65">
        <v>397.91999999999996</v>
      </c>
      <c r="P50" s="65">
        <v>1103.22</v>
      </c>
      <c r="Q50" s="65">
        <v>1460</v>
      </c>
      <c r="R50" s="65">
        <v>7019.5400000000009</v>
      </c>
      <c r="S50" s="65">
        <f>9588.04-TBL_PrimaryDistrictData[[#This Row],[Estimated Annual Cost for Tuition, Fees and Books]]</f>
        <v>2568.5</v>
      </c>
      <c r="T50" s="65">
        <f>TBL_PrimaryDistrictData[[#This Row],[Delta PPR to Est. Costs]]*TBL_PrimaryDistrictData[[#This Row],[ASCENT Enrollment 2023-2024]]</f>
        <v>0</v>
      </c>
      <c r="U5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50" s="65">
        <f>TBL_PrimaryDistrictData[[#This Row],[Estimated Annual Cost for Tuition, Fees and Books]]-U50</f>
        <v>4058.400000000001</v>
      </c>
      <c r="W50" s="66">
        <f>TBL_PrimaryDistrictData[[#This Row],[Student Share of Costs]]/TBL_PrimaryDistrictData[[#This Row],[Estimated Annual Cost for Tuition, Fees and Books]]</f>
        <v>0.42184245691313099</v>
      </c>
      <c r="X50" s="66">
        <f>TBL_PrimaryDistrictData[[#This Row],[LEP Share of Costs]]/TBL_PrimaryDistrictData[[#This Row],[Estimated Annual Cost for Tuition, Fees and Books]]</f>
        <v>0.57815754308686906</v>
      </c>
      <c r="Y50" s="65">
        <v>52.1</v>
      </c>
      <c r="Z50" s="67">
        <v>0.15</v>
      </c>
      <c r="AA50" s="67">
        <v>0.54</v>
      </c>
      <c r="AB50" s="67">
        <v>0.56000000000000005</v>
      </c>
      <c r="AC50" s="67">
        <v>0.03</v>
      </c>
      <c r="AD50" s="67">
        <v>0.19</v>
      </c>
      <c r="AE50" s="67">
        <v>0.47</v>
      </c>
      <c r="AF50" s="68">
        <v>361</v>
      </c>
      <c r="AG50" s="69">
        <v>56000</v>
      </c>
      <c r="AH50" s="70">
        <v>313.3</v>
      </c>
      <c r="AI50" s="71">
        <v>4601232.26</v>
      </c>
      <c r="AJ50" s="72">
        <v>14686.346185764442</v>
      </c>
      <c r="AK50" s="71">
        <v>14686.35</v>
      </c>
      <c r="AL50" s="71">
        <v>9588.0400000000009</v>
      </c>
      <c r="AM50" s="73">
        <v>3.7999999999999999E-2</v>
      </c>
      <c r="AN50" s="74" t="s">
        <v>83</v>
      </c>
      <c r="AO50" s="80" t="s">
        <v>163</v>
      </c>
      <c r="AP50" s="74" t="s">
        <v>84</v>
      </c>
      <c r="AQ50" s="74" t="s">
        <v>84</v>
      </c>
      <c r="AR50" s="74" t="s">
        <v>84</v>
      </c>
      <c r="AS50" s="74" t="s">
        <v>84</v>
      </c>
      <c r="AT50" s="74" t="s">
        <v>84</v>
      </c>
      <c r="AU50" s="74" t="s">
        <v>84</v>
      </c>
      <c r="AV50" s="74" t="s">
        <v>84</v>
      </c>
      <c r="AW50" s="74" t="s">
        <v>84</v>
      </c>
      <c r="AX50" s="74" t="s">
        <v>84</v>
      </c>
      <c r="AY50" s="76">
        <v>7104.42</v>
      </c>
      <c r="AZ50" s="77">
        <f>H50*(TBL_PrimaryDistrictData[[#This Row],[FY23 -24
ASCENT &amp; Online
PPR]]-TBL_PrimaryDistrictData[[#This Row],[Average of Estimated Annual Cost for Tuition, Fees and Books]])</f>
        <v>0</v>
      </c>
      <c r="BA50" s="26"/>
    </row>
    <row r="51" spans="1:53">
      <c r="A51" s="78">
        <v>950</v>
      </c>
      <c r="B51" s="64" t="s">
        <v>275</v>
      </c>
      <c r="C51" s="64" t="s">
        <v>282</v>
      </c>
      <c r="D51" s="64" t="s">
        <v>131</v>
      </c>
      <c r="E51" s="64" t="s">
        <v>112</v>
      </c>
      <c r="F51" s="64" t="s">
        <v>132</v>
      </c>
      <c r="G51" s="64" t="s">
        <v>240</v>
      </c>
      <c r="H51" s="65">
        <v>0</v>
      </c>
      <c r="I51" s="65" t="s">
        <v>4</v>
      </c>
      <c r="J51" s="65" t="s">
        <v>4</v>
      </c>
      <c r="K51" s="65" t="s">
        <v>4</v>
      </c>
      <c r="L51" s="65" t="s">
        <v>4</v>
      </c>
      <c r="M51" s="65" t="s">
        <v>4</v>
      </c>
      <c r="N51" s="65" t="s">
        <v>4</v>
      </c>
      <c r="O51" s="65" t="s">
        <v>4</v>
      </c>
      <c r="P51" s="65" t="s">
        <v>4</v>
      </c>
      <c r="Q51" s="65" t="s">
        <v>4</v>
      </c>
      <c r="R51" s="65" t="s">
        <v>4</v>
      </c>
      <c r="S51" s="65"/>
      <c r="T51" s="65"/>
      <c r="U51" s="65"/>
      <c r="V51" s="65"/>
      <c r="W51" s="66"/>
      <c r="X51" s="66"/>
      <c r="Y51" s="65" t="s">
        <v>4</v>
      </c>
      <c r="Z51" s="67">
        <v>0.15</v>
      </c>
      <c r="AA51" s="67">
        <v>0.21</v>
      </c>
      <c r="AB51" s="67">
        <v>0.22</v>
      </c>
      <c r="AC51" s="67" t="s">
        <v>187</v>
      </c>
      <c r="AD51" s="67">
        <v>0.14000000000000001</v>
      </c>
      <c r="AE51" s="67">
        <v>0.48</v>
      </c>
      <c r="AF51" s="68">
        <v>281</v>
      </c>
      <c r="AG51" s="69">
        <v>56000</v>
      </c>
      <c r="AH51" s="70">
        <v>256</v>
      </c>
      <c r="AI51" s="71">
        <v>4028531.57</v>
      </c>
      <c r="AJ51" s="72">
        <v>15736.451445312499</v>
      </c>
      <c r="AK51" s="71">
        <v>15736.45</v>
      </c>
      <c r="AL51" s="71">
        <v>9588.0400000000009</v>
      </c>
      <c r="AM51" s="73">
        <v>0</v>
      </c>
      <c r="AN51" s="74" t="s">
        <v>83</v>
      </c>
      <c r="AO51" s="80" t="s">
        <v>163</v>
      </c>
      <c r="AP51" s="74" t="s">
        <v>84</v>
      </c>
      <c r="AQ51" s="74" t="s">
        <v>84</v>
      </c>
      <c r="AR51" s="74" t="s">
        <v>84</v>
      </c>
      <c r="AS51" s="74" t="s">
        <v>84</v>
      </c>
      <c r="AT51" s="74" t="s">
        <v>84</v>
      </c>
      <c r="AU51" s="74" t="s">
        <v>84</v>
      </c>
      <c r="AV51" s="74" t="s">
        <v>84</v>
      </c>
      <c r="AW51" s="74" t="s">
        <v>84</v>
      </c>
      <c r="AX51" s="74" t="s">
        <v>84</v>
      </c>
      <c r="AY51" s="76">
        <v>7104.42</v>
      </c>
      <c r="AZ51" s="77">
        <f>H51*(TBL_PrimaryDistrictData[[#This Row],[FY23 -24
ASCENT &amp; Online
PPR]]-TBL_PrimaryDistrictData[[#This Row],[Average of Estimated Annual Cost for Tuition, Fees and Books]])</f>
        <v>0</v>
      </c>
      <c r="BA51" s="26"/>
    </row>
    <row r="52" spans="1:53">
      <c r="A52" s="78">
        <v>960</v>
      </c>
      <c r="B52" s="64" t="s">
        <v>275</v>
      </c>
      <c r="C52" s="64" t="s">
        <v>283</v>
      </c>
      <c r="D52" s="64" t="s">
        <v>131</v>
      </c>
      <c r="E52" s="64" t="s">
        <v>112</v>
      </c>
      <c r="F52" s="64" t="s">
        <v>132</v>
      </c>
      <c r="G52" s="64" t="s">
        <v>108</v>
      </c>
      <c r="H52" s="65">
        <v>0</v>
      </c>
      <c r="I52" s="65" t="s">
        <v>4</v>
      </c>
      <c r="J52" s="65" t="s">
        <v>4</v>
      </c>
      <c r="K52" s="65" t="s">
        <v>4</v>
      </c>
      <c r="L52" s="65" t="s">
        <v>4</v>
      </c>
      <c r="M52" s="65" t="s">
        <v>4</v>
      </c>
      <c r="N52" s="65" t="s">
        <v>4</v>
      </c>
      <c r="O52" s="65" t="s">
        <v>4</v>
      </c>
      <c r="P52" s="65" t="s">
        <v>4</v>
      </c>
      <c r="Q52" s="65" t="s">
        <v>4</v>
      </c>
      <c r="R52" s="65" t="s">
        <v>4</v>
      </c>
      <c r="S52" s="65"/>
      <c r="T52" s="65"/>
      <c r="U52" s="65"/>
      <c r="V52" s="65"/>
      <c r="W52" s="66"/>
      <c r="X52" s="66"/>
      <c r="Y52" s="65" t="s">
        <v>4</v>
      </c>
      <c r="Z52" s="67">
        <v>0.2</v>
      </c>
      <c r="AA52" s="67">
        <v>0</v>
      </c>
      <c r="AB52" s="67" t="s">
        <v>187</v>
      </c>
      <c r="AC52" s="67">
        <v>0.15</v>
      </c>
      <c r="AD52" s="67">
        <v>0.33</v>
      </c>
      <c r="AE52" s="67">
        <v>0.48</v>
      </c>
      <c r="AF52" s="68">
        <v>81</v>
      </c>
      <c r="AG52" s="69">
        <v>56000</v>
      </c>
      <c r="AH52" s="70">
        <v>68</v>
      </c>
      <c r="AI52" s="71">
        <v>1529552.85</v>
      </c>
      <c r="AJ52" s="72">
        <v>22493.424264705885</v>
      </c>
      <c r="AK52" s="71">
        <v>22493.42</v>
      </c>
      <c r="AL52" s="71">
        <v>9588.0400000000009</v>
      </c>
      <c r="AM52" s="73">
        <v>0</v>
      </c>
      <c r="AN52" s="74" t="s">
        <v>83</v>
      </c>
      <c r="AO52" s="80" t="s">
        <v>133</v>
      </c>
      <c r="AP52" s="74" t="s">
        <v>134</v>
      </c>
      <c r="AQ52" s="74" t="s">
        <v>134</v>
      </c>
      <c r="AR52" s="74" t="s">
        <v>134</v>
      </c>
      <c r="AS52" s="74" t="s">
        <v>134</v>
      </c>
      <c r="AT52" s="74" t="s">
        <v>134</v>
      </c>
      <c r="AU52" s="74" t="s">
        <v>134</v>
      </c>
      <c r="AV52" s="74" t="s">
        <v>134</v>
      </c>
      <c r="AW52" s="74" t="s">
        <v>134</v>
      </c>
      <c r="AX52" s="74" t="s">
        <v>134</v>
      </c>
      <c r="AY52" s="76">
        <v>7104.42</v>
      </c>
      <c r="AZ52" s="77">
        <f>H52*(TBL_PrimaryDistrictData[[#This Row],[FY23 -24
ASCENT &amp; Online
PPR]]-TBL_PrimaryDistrictData[[#This Row],[Average of Estimated Annual Cost for Tuition, Fees and Books]])</f>
        <v>0</v>
      </c>
      <c r="BA52" s="26"/>
    </row>
    <row r="53" spans="1:53">
      <c r="A53" s="78">
        <v>970</v>
      </c>
      <c r="B53" s="64" t="s">
        <v>284</v>
      </c>
      <c r="C53" s="64" t="s">
        <v>285</v>
      </c>
      <c r="D53" s="64" t="s">
        <v>131</v>
      </c>
      <c r="E53" s="64" t="s">
        <v>112</v>
      </c>
      <c r="F53" s="64" t="s">
        <v>132</v>
      </c>
      <c r="G53" s="64" t="s">
        <v>240</v>
      </c>
      <c r="H53" s="65">
        <v>0</v>
      </c>
      <c r="I53" s="65">
        <v>169.10000000000002</v>
      </c>
      <c r="J53" s="65">
        <v>277.8</v>
      </c>
      <c r="K53" s="65" t="s">
        <v>3</v>
      </c>
      <c r="L53" s="65" t="s">
        <v>3</v>
      </c>
      <c r="M53" s="65">
        <v>4058.4000000000005</v>
      </c>
      <c r="N53" s="65">
        <v>16.579999999999998</v>
      </c>
      <c r="O53" s="65">
        <v>397.91999999999996</v>
      </c>
      <c r="P53" s="65">
        <v>1103.22</v>
      </c>
      <c r="Q53" s="65">
        <v>1460</v>
      </c>
      <c r="R53" s="65">
        <v>7019.5400000000009</v>
      </c>
      <c r="S53" s="65">
        <f>9588.04-TBL_PrimaryDistrictData[[#This Row],[Estimated Annual Cost for Tuition, Fees and Books]]</f>
        <v>2568.5</v>
      </c>
      <c r="T53" s="65">
        <f>TBL_PrimaryDistrictData[[#This Row],[Delta PPR to Est. Costs]]*TBL_PrimaryDistrictData[[#This Row],[ASCENT Enrollment 2023-2024]]</f>
        <v>0</v>
      </c>
      <c r="U53"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53" s="65">
        <f>TBL_PrimaryDistrictData[[#This Row],[Estimated Annual Cost for Tuition, Fees and Books]]-U53</f>
        <v>4058.400000000001</v>
      </c>
      <c r="W53" s="66">
        <f>TBL_PrimaryDistrictData[[#This Row],[Student Share of Costs]]/TBL_PrimaryDistrictData[[#This Row],[Estimated Annual Cost for Tuition, Fees and Books]]</f>
        <v>0.42184245691313099</v>
      </c>
      <c r="X53" s="66">
        <f>TBL_PrimaryDistrictData[[#This Row],[LEP Share of Costs]]/TBL_PrimaryDistrictData[[#This Row],[Estimated Annual Cost for Tuition, Fees and Books]]</f>
        <v>0.57815754308686906</v>
      </c>
      <c r="Y53" s="65">
        <v>38.1</v>
      </c>
      <c r="Z53" s="67">
        <v>0.1</v>
      </c>
      <c r="AA53" s="67">
        <v>0.51</v>
      </c>
      <c r="AB53" s="67">
        <v>0.51</v>
      </c>
      <c r="AC53" s="67">
        <v>0.03</v>
      </c>
      <c r="AD53" s="67">
        <v>0.13</v>
      </c>
      <c r="AE53" s="67">
        <v>0.48</v>
      </c>
      <c r="AF53" s="68">
        <v>424</v>
      </c>
      <c r="AG53" s="69">
        <v>45000</v>
      </c>
      <c r="AH53" s="70">
        <v>425.6</v>
      </c>
      <c r="AI53" s="71">
        <v>5495979.2699999996</v>
      </c>
      <c r="AJ53" s="72">
        <v>12913.485126879697</v>
      </c>
      <c r="AK53" s="71">
        <v>12913.49</v>
      </c>
      <c r="AL53" s="71">
        <v>9588.0400000000009</v>
      </c>
      <c r="AM53" s="73">
        <v>0</v>
      </c>
      <c r="AN53" s="74" t="s">
        <v>83</v>
      </c>
      <c r="AO53" s="80" t="s">
        <v>163</v>
      </c>
      <c r="AP53" s="74" t="s">
        <v>84</v>
      </c>
      <c r="AQ53" s="74" t="s">
        <v>84</v>
      </c>
      <c r="AR53" s="74" t="s">
        <v>84</v>
      </c>
      <c r="AS53" s="74" t="s">
        <v>84</v>
      </c>
      <c r="AT53" s="74" t="s">
        <v>84</v>
      </c>
      <c r="AU53" s="74" t="s">
        <v>84</v>
      </c>
      <c r="AV53" s="74" t="s">
        <v>84</v>
      </c>
      <c r="AW53" s="74" t="s">
        <v>84</v>
      </c>
      <c r="AX53" s="74" t="s">
        <v>84</v>
      </c>
      <c r="AY53" s="76">
        <v>7104.42</v>
      </c>
      <c r="AZ53" s="77">
        <f>H53*(TBL_PrimaryDistrictData[[#This Row],[FY23 -24
ASCENT &amp; Online
PPR]]-TBL_PrimaryDistrictData[[#This Row],[Average of Estimated Annual Cost for Tuition, Fees and Books]])</f>
        <v>0</v>
      </c>
      <c r="BA53" s="26"/>
    </row>
    <row r="54" spans="1:53">
      <c r="A54" s="78">
        <v>980</v>
      </c>
      <c r="B54" s="64" t="s">
        <v>284</v>
      </c>
      <c r="C54" s="64" t="s">
        <v>286</v>
      </c>
      <c r="D54" s="64" t="s">
        <v>79</v>
      </c>
      <c r="E54" s="64" t="s">
        <v>287</v>
      </c>
      <c r="F54" s="64" t="s">
        <v>288</v>
      </c>
      <c r="G54" s="64" t="s">
        <v>240</v>
      </c>
      <c r="H54" s="65">
        <v>0</v>
      </c>
      <c r="I54" s="65">
        <v>169.10000000000002</v>
      </c>
      <c r="J54" s="65">
        <v>277.8</v>
      </c>
      <c r="K54" s="65" t="s">
        <v>3</v>
      </c>
      <c r="L54" s="65" t="s">
        <v>3</v>
      </c>
      <c r="M54" s="65">
        <v>4058.4000000000005</v>
      </c>
      <c r="N54" s="65">
        <v>16.579999999999998</v>
      </c>
      <c r="O54" s="65">
        <v>397.91999999999996</v>
      </c>
      <c r="P54" s="65">
        <v>1103.22</v>
      </c>
      <c r="Q54" s="65">
        <v>1460</v>
      </c>
      <c r="R54" s="65">
        <v>7019.5400000000009</v>
      </c>
      <c r="S54" s="65">
        <f>9588.04-TBL_PrimaryDistrictData[[#This Row],[Estimated Annual Cost for Tuition, Fees and Books]]</f>
        <v>2568.5</v>
      </c>
      <c r="T54" s="65">
        <f>TBL_PrimaryDistrictData[[#This Row],[Delta PPR to Est. Costs]]*TBL_PrimaryDistrictData[[#This Row],[ASCENT Enrollment 2023-2024]]</f>
        <v>0</v>
      </c>
      <c r="U54"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54" s="65">
        <f>TBL_PrimaryDistrictData[[#This Row],[Estimated Annual Cost for Tuition, Fees and Books]]-U54</f>
        <v>4058.400000000001</v>
      </c>
      <c r="W54" s="66">
        <f>TBL_PrimaryDistrictData[[#This Row],[Student Share of Costs]]/TBL_PrimaryDistrictData[[#This Row],[Estimated Annual Cost for Tuition, Fees and Books]]</f>
        <v>0.42184245691313099</v>
      </c>
      <c r="X54" s="66">
        <f>TBL_PrimaryDistrictData[[#This Row],[LEP Share of Costs]]/TBL_PrimaryDistrictData[[#This Row],[Estimated Annual Cost for Tuition, Fees and Books]]</f>
        <v>0.57815754308686906</v>
      </c>
      <c r="Y54" s="65">
        <v>4.2222222222222223</v>
      </c>
      <c r="Z54" s="67">
        <v>0.12</v>
      </c>
      <c r="AA54" s="67">
        <v>0.55000000000000004</v>
      </c>
      <c r="AB54" s="67">
        <v>0.54</v>
      </c>
      <c r="AC54" s="67">
        <v>0.11</v>
      </c>
      <c r="AD54" s="67">
        <v>0.74</v>
      </c>
      <c r="AE54" s="67">
        <v>0.5</v>
      </c>
      <c r="AF54" s="68">
        <v>12606</v>
      </c>
      <c r="AG54" s="69">
        <v>45000</v>
      </c>
      <c r="AH54" s="70">
        <v>12573.9</v>
      </c>
      <c r="AI54" s="71">
        <v>135078960.16</v>
      </c>
      <c r="AJ54" s="72">
        <v>10742.805347585077</v>
      </c>
      <c r="AK54" s="71">
        <v>10753.9</v>
      </c>
      <c r="AL54" s="71">
        <v>9588.0400000000009</v>
      </c>
      <c r="AM54" s="73">
        <v>1.4999999999999999E-2</v>
      </c>
      <c r="AN54" s="74" t="s">
        <v>83</v>
      </c>
      <c r="AO54" s="80" t="s">
        <v>289</v>
      </c>
      <c r="AP54" s="74" t="s">
        <v>290</v>
      </c>
      <c r="AQ54" s="74" t="s">
        <v>291</v>
      </c>
      <c r="AR54" s="74" t="s">
        <v>84</v>
      </c>
      <c r="AS54" s="74" t="s">
        <v>84</v>
      </c>
      <c r="AT54" s="74" t="s">
        <v>292</v>
      </c>
      <c r="AU54" s="74" t="s">
        <v>293</v>
      </c>
      <c r="AV54" s="74" t="s">
        <v>294</v>
      </c>
      <c r="AW54" s="74" t="s">
        <v>84</v>
      </c>
      <c r="AX54" s="74" t="s">
        <v>103</v>
      </c>
      <c r="AY54" s="76">
        <v>7104.42</v>
      </c>
      <c r="AZ54" s="77">
        <f>H54*(TBL_PrimaryDistrictData[[#This Row],[FY23 -24
ASCENT &amp; Online
PPR]]-TBL_PrimaryDistrictData[[#This Row],[Average of Estimated Annual Cost for Tuition, Fees and Books]])</f>
        <v>0</v>
      </c>
      <c r="BA54" s="26"/>
    </row>
    <row r="55" spans="1:53">
      <c r="A55" s="78">
        <v>990</v>
      </c>
      <c r="B55" s="64" t="s">
        <v>284</v>
      </c>
      <c r="C55" s="64" t="s">
        <v>295</v>
      </c>
      <c r="D55" s="64" t="s">
        <v>79</v>
      </c>
      <c r="E55" s="64" t="s">
        <v>287</v>
      </c>
      <c r="F55" s="64" t="s">
        <v>288</v>
      </c>
      <c r="G55" s="64" t="s">
        <v>240</v>
      </c>
      <c r="H55" s="65">
        <v>0</v>
      </c>
      <c r="I55" s="65">
        <v>169.10000000000002</v>
      </c>
      <c r="J55" s="65">
        <v>277.8</v>
      </c>
      <c r="K55" s="65" t="s">
        <v>3</v>
      </c>
      <c r="L55" s="65" t="s">
        <v>3</v>
      </c>
      <c r="M55" s="65">
        <v>4058.4000000000005</v>
      </c>
      <c r="N55" s="65">
        <v>16.579999999999998</v>
      </c>
      <c r="O55" s="65">
        <v>397.91999999999996</v>
      </c>
      <c r="P55" s="65">
        <v>1103.22</v>
      </c>
      <c r="Q55" s="65">
        <v>1460</v>
      </c>
      <c r="R55" s="65">
        <v>7019.5400000000009</v>
      </c>
      <c r="S55" s="65">
        <f>9588.04-TBL_PrimaryDistrictData[[#This Row],[Estimated Annual Cost for Tuition, Fees and Books]]</f>
        <v>2568.5</v>
      </c>
      <c r="T55" s="65">
        <f>TBL_PrimaryDistrictData[[#This Row],[Delta PPR to Est. Costs]]*TBL_PrimaryDistrictData[[#This Row],[ASCENT Enrollment 2023-2024]]</f>
        <v>0</v>
      </c>
      <c r="U55"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55" s="65">
        <f>TBL_PrimaryDistrictData[[#This Row],[Estimated Annual Cost for Tuition, Fees and Books]]-U55</f>
        <v>4058.400000000001</v>
      </c>
      <c r="W55" s="66">
        <f>TBL_PrimaryDistrictData[[#This Row],[Student Share of Costs]]/TBL_PrimaryDistrictData[[#This Row],[Estimated Annual Cost for Tuition, Fees and Books]]</f>
        <v>0.42184245691313099</v>
      </c>
      <c r="X55" s="66">
        <f>TBL_PrimaryDistrictData[[#This Row],[LEP Share of Costs]]/TBL_PrimaryDistrictData[[#This Row],[Estimated Annual Cost for Tuition, Fees and Books]]</f>
        <v>0.57815754308686906</v>
      </c>
      <c r="Y55" s="65">
        <v>4.3</v>
      </c>
      <c r="Z55" s="67">
        <v>0.14000000000000001</v>
      </c>
      <c r="AA55" s="67">
        <v>0.32</v>
      </c>
      <c r="AB55" s="67">
        <v>0.32</v>
      </c>
      <c r="AC55" s="67">
        <v>0.02</v>
      </c>
      <c r="AD55" s="67">
        <v>0.56000000000000005</v>
      </c>
      <c r="AE55" s="67">
        <v>0.48</v>
      </c>
      <c r="AF55" s="68">
        <v>9612</v>
      </c>
      <c r="AG55" s="69">
        <v>45000</v>
      </c>
      <c r="AH55" s="70">
        <v>9256.2999999999993</v>
      </c>
      <c r="AI55" s="71">
        <v>93604949.049999997</v>
      </c>
      <c r="AJ55" s="72">
        <v>10112.566473644978</v>
      </c>
      <c r="AK55" s="71">
        <v>10126.41</v>
      </c>
      <c r="AL55" s="71">
        <v>9588.0400000000009</v>
      </c>
      <c r="AM55" s="73">
        <v>6.2E-2</v>
      </c>
      <c r="AN55" s="74" t="s">
        <v>83</v>
      </c>
      <c r="AO55" s="80" t="s">
        <v>296</v>
      </c>
      <c r="AP55" s="74" t="s">
        <v>297</v>
      </c>
      <c r="AQ55" s="74" t="s">
        <v>298</v>
      </c>
      <c r="AR55" s="74" t="s">
        <v>84</v>
      </c>
      <c r="AS55" s="74" t="s">
        <v>84</v>
      </c>
      <c r="AT55" s="74" t="s">
        <v>84</v>
      </c>
      <c r="AU55" s="74" t="s">
        <v>299</v>
      </c>
      <c r="AV55" s="74" t="s">
        <v>300</v>
      </c>
      <c r="AW55" s="74" t="s">
        <v>84</v>
      </c>
      <c r="AX55" s="74" t="s">
        <v>218</v>
      </c>
      <c r="AY55" s="76">
        <v>7104.42</v>
      </c>
      <c r="AZ55" s="77">
        <f>H55*(TBL_PrimaryDistrictData[[#This Row],[FY23 -24
ASCENT &amp; Online
PPR]]-TBL_PrimaryDistrictData[[#This Row],[Average of Estimated Annual Cost for Tuition, Fees and Books]])</f>
        <v>0</v>
      </c>
      <c r="BA55" s="26"/>
    </row>
    <row r="56" spans="1:53">
      <c r="A56" s="78">
        <v>1000</v>
      </c>
      <c r="B56" s="64" t="s">
        <v>284</v>
      </c>
      <c r="C56" s="64" t="s">
        <v>301</v>
      </c>
      <c r="D56" s="64" t="s">
        <v>79</v>
      </c>
      <c r="E56" s="64" t="s">
        <v>287</v>
      </c>
      <c r="F56" s="64" t="s">
        <v>288</v>
      </c>
      <c r="G56" s="64" t="s">
        <v>240</v>
      </c>
      <c r="H56" s="65">
        <v>10</v>
      </c>
      <c r="I56" s="65">
        <v>169.10000000000002</v>
      </c>
      <c r="J56" s="65">
        <v>277.8</v>
      </c>
      <c r="K56" s="65" t="s">
        <v>3</v>
      </c>
      <c r="L56" s="65" t="s">
        <v>3</v>
      </c>
      <c r="M56" s="65">
        <v>4058.4000000000005</v>
      </c>
      <c r="N56" s="65">
        <v>16.579999999999998</v>
      </c>
      <c r="O56" s="65">
        <v>397.91999999999996</v>
      </c>
      <c r="P56" s="65">
        <v>1103.22</v>
      </c>
      <c r="Q56" s="65">
        <v>1460</v>
      </c>
      <c r="R56" s="65">
        <v>7019.5400000000009</v>
      </c>
      <c r="S56" s="65">
        <f>9588.04-TBL_PrimaryDistrictData[[#This Row],[Estimated Annual Cost for Tuition, Fees and Books]]</f>
        <v>2568.5</v>
      </c>
      <c r="T56" s="65">
        <f>TBL_PrimaryDistrictData[[#This Row],[Delta PPR to Est. Costs]]*TBL_PrimaryDistrictData[[#This Row],[ASCENT Enrollment 2023-2024]]</f>
        <v>25685</v>
      </c>
      <c r="U5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56" s="65">
        <f>TBL_PrimaryDistrictData[[#This Row],[Estimated Annual Cost for Tuition, Fees and Books]]-U56</f>
        <v>4058.400000000001</v>
      </c>
      <c r="W56" s="66">
        <f>TBL_PrimaryDistrictData[[#This Row],[Student Share of Costs]]/TBL_PrimaryDistrictData[[#This Row],[Estimated Annual Cost for Tuition, Fees and Books]]</f>
        <v>0.42184245691313099</v>
      </c>
      <c r="X56" s="66">
        <f>TBL_PrimaryDistrictData[[#This Row],[LEP Share of Costs]]/TBL_PrimaryDistrictData[[#This Row],[Estimated Annual Cost for Tuition, Fees and Books]]</f>
        <v>0.57815754308686906</v>
      </c>
      <c r="Y56" s="65">
        <v>9.1499999999999986</v>
      </c>
      <c r="Z56" s="67">
        <v>0.18</v>
      </c>
      <c r="AA56" s="67">
        <v>0.42</v>
      </c>
      <c r="AB56" s="67">
        <v>0.41</v>
      </c>
      <c r="AC56" s="67">
        <v>0.04</v>
      </c>
      <c r="AD56" s="67">
        <v>0.54</v>
      </c>
      <c r="AE56" s="67">
        <v>0.48</v>
      </c>
      <c r="AF56" s="68">
        <v>8201</v>
      </c>
      <c r="AG56" s="69">
        <v>45000</v>
      </c>
      <c r="AH56" s="70">
        <v>7775.2</v>
      </c>
      <c r="AI56" s="71">
        <v>79326664.150000006</v>
      </c>
      <c r="AJ56" s="72">
        <v>10202.52394150633</v>
      </c>
      <c r="AK56" s="71">
        <v>10203.34</v>
      </c>
      <c r="AL56" s="71">
        <v>9588.0400000000009</v>
      </c>
      <c r="AM56" s="73">
        <v>0.06</v>
      </c>
      <c r="AN56" s="74" t="s">
        <v>83</v>
      </c>
      <c r="AO56" s="80" t="s">
        <v>302</v>
      </c>
      <c r="AP56" s="74" t="s">
        <v>303</v>
      </c>
      <c r="AQ56" s="74" t="s">
        <v>304</v>
      </c>
      <c r="AR56" s="74" t="s">
        <v>84</v>
      </c>
      <c r="AS56" s="74" t="s">
        <v>84</v>
      </c>
      <c r="AT56" s="74" t="s">
        <v>305</v>
      </c>
      <c r="AU56" s="74" t="s">
        <v>299</v>
      </c>
      <c r="AV56" s="74" t="s">
        <v>306</v>
      </c>
      <c r="AW56" s="74" t="s">
        <v>84</v>
      </c>
      <c r="AX56" s="74" t="s">
        <v>103</v>
      </c>
      <c r="AY56" s="76">
        <v>7104.42</v>
      </c>
      <c r="AZ56" s="77">
        <f>H56*(TBL_PrimaryDistrictData[[#This Row],[FY23 -24
ASCENT &amp; Online
PPR]]-TBL_PrimaryDistrictData[[#This Row],[Average of Estimated Annual Cost for Tuition, Fees and Books]])</f>
        <v>24836.200000000008</v>
      </c>
      <c r="BA56" s="26"/>
    </row>
    <row r="57" spans="1:53">
      <c r="A57" s="78">
        <v>1010</v>
      </c>
      <c r="B57" s="64" t="s">
        <v>284</v>
      </c>
      <c r="C57" s="64" t="s">
        <v>307</v>
      </c>
      <c r="D57" s="64" t="s">
        <v>79</v>
      </c>
      <c r="E57" s="64" t="s">
        <v>287</v>
      </c>
      <c r="F57" s="64" t="s">
        <v>288</v>
      </c>
      <c r="G57" s="64" t="s">
        <v>240</v>
      </c>
      <c r="H57" s="65">
        <v>25</v>
      </c>
      <c r="I57" s="65">
        <v>169.10000000000002</v>
      </c>
      <c r="J57" s="65">
        <v>277.8</v>
      </c>
      <c r="K57" s="65" t="s">
        <v>3</v>
      </c>
      <c r="L57" s="65" t="s">
        <v>3</v>
      </c>
      <c r="M57" s="65">
        <v>4058.4000000000005</v>
      </c>
      <c r="N57" s="65">
        <v>16.579999999999998</v>
      </c>
      <c r="O57" s="65">
        <v>397.91999999999996</v>
      </c>
      <c r="P57" s="65">
        <v>1103.22</v>
      </c>
      <c r="Q57" s="65">
        <v>1460</v>
      </c>
      <c r="R57" s="65">
        <v>7019.5400000000009</v>
      </c>
      <c r="S57" s="65">
        <f>9588.04-TBL_PrimaryDistrictData[[#This Row],[Estimated Annual Cost for Tuition, Fees and Books]]</f>
        <v>2568.5</v>
      </c>
      <c r="T57" s="65">
        <f>TBL_PrimaryDistrictData[[#This Row],[Delta PPR to Est. Costs]]*TBL_PrimaryDistrictData[[#This Row],[ASCENT Enrollment 2023-2024]]</f>
        <v>64212.5</v>
      </c>
      <c r="U5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57" s="65">
        <f>TBL_PrimaryDistrictData[[#This Row],[Estimated Annual Cost for Tuition, Fees and Books]]-U57</f>
        <v>4058.400000000001</v>
      </c>
      <c r="W57" s="66">
        <f>TBL_PrimaryDistrictData[[#This Row],[Student Share of Costs]]/TBL_PrimaryDistrictData[[#This Row],[Estimated Annual Cost for Tuition, Fees and Books]]</f>
        <v>0.42184245691313099</v>
      </c>
      <c r="X57" s="66">
        <f>TBL_PrimaryDistrictData[[#This Row],[LEP Share of Costs]]/TBL_PrimaryDistrictData[[#This Row],[Estimated Annual Cost for Tuition, Fees and Books]]</f>
        <v>0.57815754308686906</v>
      </c>
      <c r="Y57" s="65">
        <v>12.340476190476192</v>
      </c>
      <c r="Z57" s="67">
        <v>0.12</v>
      </c>
      <c r="AA57" s="67">
        <v>0.64</v>
      </c>
      <c r="AB57" s="67">
        <v>0.56000000000000005</v>
      </c>
      <c r="AC57" s="67">
        <v>0.06</v>
      </c>
      <c r="AD57" s="67">
        <v>0.53</v>
      </c>
      <c r="AE57" s="67">
        <v>0.48</v>
      </c>
      <c r="AF57" s="68">
        <v>22729</v>
      </c>
      <c r="AG57" s="69">
        <v>45000</v>
      </c>
      <c r="AH57" s="70">
        <v>26548.7</v>
      </c>
      <c r="AI57" s="71">
        <v>237754218.27000001</v>
      </c>
      <c r="AJ57" s="72">
        <v>10495.408915314121</v>
      </c>
      <c r="AK57" s="71">
        <v>10514.4</v>
      </c>
      <c r="AL57" s="71">
        <v>9588.0400000000009</v>
      </c>
      <c r="AM57" s="73">
        <v>0</v>
      </c>
      <c r="AN57" s="74" t="s">
        <v>83</v>
      </c>
      <c r="AO57" s="80" t="s">
        <v>308</v>
      </c>
      <c r="AP57" s="74" t="s">
        <v>309</v>
      </c>
      <c r="AQ57" s="74" t="s">
        <v>310</v>
      </c>
      <c r="AR57" s="74" t="s">
        <v>84</v>
      </c>
      <c r="AS57" s="74" t="s">
        <v>84</v>
      </c>
      <c r="AT57" s="74" t="s">
        <v>311</v>
      </c>
      <c r="AU57" s="74" t="s">
        <v>312</v>
      </c>
      <c r="AV57" s="74" t="s">
        <v>313</v>
      </c>
      <c r="AW57" s="74" t="s">
        <v>84</v>
      </c>
      <c r="AX57" s="74" t="s">
        <v>141</v>
      </c>
      <c r="AY57" s="76">
        <v>7104.42</v>
      </c>
      <c r="AZ57" s="77">
        <f>H57*(TBL_PrimaryDistrictData[[#This Row],[FY23 -24
ASCENT &amp; Online
PPR]]-TBL_PrimaryDistrictData[[#This Row],[Average of Estimated Annual Cost for Tuition, Fees and Books]])</f>
        <v>62090.500000000022</v>
      </c>
      <c r="BA57" s="26"/>
    </row>
    <row r="58" spans="1:53">
      <c r="A58" s="78">
        <v>1020</v>
      </c>
      <c r="B58" s="64" t="s">
        <v>284</v>
      </c>
      <c r="C58" s="64" t="s">
        <v>314</v>
      </c>
      <c r="D58" s="64" t="s">
        <v>79</v>
      </c>
      <c r="E58" s="64" t="s">
        <v>287</v>
      </c>
      <c r="F58" s="64" t="s">
        <v>288</v>
      </c>
      <c r="G58" s="64" t="s">
        <v>240</v>
      </c>
      <c r="H58" s="65">
        <v>5</v>
      </c>
      <c r="I58" s="65">
        <v>169.10000000000002</v>
      </c>
      <c r="J58" s="65">
        <v>277.8</v>
      </c>
      <c r="K58" s="65" t="s">
        <v>3</v>
      </c>
      <c r="L58" s="65" t="s">
        <v>5</v>
      </c>
      <c r="M58" s="65">
        <v>4058.4000000000005</v>
      </c>
      <c r="N58" s="65">
        <v>52.85</v>
      </c>
      <c r="O58" s="65">
        <v>1268.4000000000001</v>
      </c>
      <c r="P58" s="65">
        <v>1145.18</v>
      </c>
      <c r="Q58" s="65">
        <v>1460</v>
      </c>
      <c r="R58" s="65">
        <v>7931.9800000000014</v>
      </c>
      <c r="S58" s="65">
        <f>9588.04-TBL_PrimaryDistrictData[[#This Row],[Estimated Annual Cost for Tuition, Fees and Books]]</f>
        <v>1656.0599999999995</v>
      </c>
      <c r="T58" s="65">
        <f>TBL_PrimaryDistrictData[[#This Row],[Delta PPR to Est. Costs]]*TBL_PrimaryDistrictData[[#This Row],[ASCENT Enrollment 2023-2024]]</f>
        <v>8280.2999999999975</v>
      </c>
      <c r="U58"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3873.58</v>
      </c>
      <c r="V58" s="65">
        <f>TBL_PrimaryDistrictData[[#This Row],[Estimated Annual Cost for Tuition, Fees and Books]]-U58</f>
        <v>4058.4000000000015</v>
      </c>
      <c r="W58" s="66">
        <f>TBL_PrimaryDistrictData[[#This Row],[Student Share of Costs]]/TBL_PrimaryDistrictData[[#This Row],[Estimated Annual Cost for Tuition, Fees and Books]]</f>
        <v>0.48834969326700262</v>
      </c>
      <c r="X58" s="66">
        <f>TBL_PrimaryDistrictData[[#This Row],[LEP Share of Costs]]/TBL_PrimaryDistrictData[[#This Row],[Estimated Annual Cost for Tuition, Fees and Books]]</f>
        <v>0.51165030673299738</v>
      </c>
      <c r="Y58" s="65">
        <v>162.33333333333334</v>
      </c>
      <c r="Z58" s="67">
        <v>0.11</v>
      </c>
      <c r="AA58" s="67">
        <v>0.11</v>
      </c>
      <c r="AB58" s="67">
        <v>0.1</v>
      </c>
      <c r="AC58" s="67">
        <v>0.02</v>
      </c>
      <c r="AD58" s="67">
        <v>0.28000000000000003</v>
      </c>
      <c r="AE58" s="67">
        <v>0.49</v>
      </c>
      <c r="AF58" s="68">
        <v>3723</v>
      </c>
      <c r="AG58" s="69">
        <v>45000</v>
      </c>
      <c r="AH58" s="70">
        <v>3621</v>
      </c>
      <c r="AI58" s="71">
        <v>36543997.630000003</v>
      </c>
      <c r="AJ58" s="72">
        <v>10092.239058271196</v>
      </c>
      <c r="AK58" s="71">
        <v>10092.94</v>
      </c>
      <c r="AL58" s="71">
        <v>9588.0400000000009</v>
      </c>
      <c r="AM58" s="73">
        <v>0</v>
      </c>
      <c r="AN58" s="74" t="s">
        <v>83</v>
      </c>
      <c r="AO58" s="80" t="s">
        <v>315</v>
      </c>
      <c r="AP58" s="74" t="s">
        <v>316</v>
      </c>
      <c r="AQ58" s="74" t="s">
        <v>294</v>
      </c>
      <c r="AR58" s="74" t="s">
        <v>84</v>
      </c>
      <c r="AS58" s="74" t="s">
        <v>84</v>
      </c>
      <c r="AT58" s="74" t="s">
        <v>84</v>
      </c>
      <c r="AU58" s="74" t="s">
        <v>84</v>
      </c>
      <c r="AV58" s="74" t="s">
        <v>137</v>
      </c>
      <c r="AW58" s="74" t="s">
        <v>84</v>
      </c>
      <c r="AX58" s="74" t="s">
        <v>84</v>
      </c>
      <c r="AY58" s="76">
        <v>7104.42</v>
      </c>
      <c r="AZ58" s="77">
        <f>H58*(TBL_PrimaryDistrictData[[#This Row],[FY23 -24
ASCENT &amp; Online
PPR]]-TBL_PrimaryDistrictData[[#This Row],[Average of Estimated Annual Cost for Tuition, Fees and Books]])</f>
        <v>12418.100000000004</v>
      </c>
      <c r="BA58" s="26"/>
    </row>
    <row r="59" spans="1:53">
      <c r="A59" s="78">
        <v>1030</v>
      </c>
      <c r="B59" s="64" t="s">
        <v>284</v>
      </c>
      <c r="C59" s="64" t="s">
        <v>317</v>
      </c>
      <c r="D59" s="64" t="s">
        <v>79</v>
      </c>
      <c r="E59" s="64" t="s">
        <v>287</v>
      </c>
      <c r="F59" s="64" t="s">
        <v>288</v>
      </c>
      <c r="G59" s="64" t="s">
        <v>240</v>
      </c>
      <c r="H59" s="65">
        <v>0</v>
      </c>
      <c r="I59" s="65">
        <v>169.10000000000002</v>
      </c>
      <c r="J59" s="65">
        <v>277.8</v>
      </c>
      <c r="K59" s="65" t="s">
        <v>3</v>
      </c>
      <c r="L59" s="65" t="s">
        <v>3</v>
      </c>
      <c r="M59" s="65">
        <v>4058.4000000000005</v>
      </c>
      <c r="N59" s="65">
        <v>16.579999999999998</v>
      </c>
      <c r="O59" s="65">
        <v>397.91999999999996</v>
      </c>
      <c r="P59" s="65">
        <v>1103.22</v>
      </c>
      <c r="Q59" s="65">
        <v>1460</v>
      </c>
      <c r="R59" s="65">
        <v>7019.5400000000009</v>
      </c>
      <c r="S59" s="65">
        <f>9588.04-TBL_PrimaryDistrictData[[#This Row],[Estimated Annual Cost for Tuition, Fees and Books]]</f>
        <v>2568.5</v>
      </c>
      <c r="T59" s="65">
        <f>TBL_PrimaryDistrictData[[#This Row],[Delta PPR to Est. Costs]]*TBL_PrimaryDistrictData[[#This Row],[ASCENT Enrollment 2023-2024]]</f>
        <v>0</v>
      </c>
      <c r="U5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59" s="65">
        <f>TBL_PrimaryDistrictData[[#This Row],[Estimated Annual Cost for Tuition, Fees and Books]]-U59</f>
        <v>4058.400000000001</v>
      </c>
      <c r="W59" s="66">
        <f>TBL_PrimaryDistrictData[[#This Row],[Student Share of Costs]]/TBL_PrimaryDistrictData[[#This Row],[Estimated Annual Cost for Tuition, Fees and Books]]</f>
        <v>0.42184245691313099</v>
      </c>
      <c r="X59" s="66">
        <f>TBL_PrimaryDistrictData[[#This Row],[LEP Share of Costs]]/TBL_PrimaryDistrictData[[#This Row],[Estimated Annual Cost for Tuition, Fees and Books]]</f>
        <v>0.57815754308686906</v>
      </c>
      <c r="Y59" s="65">
        <v>10.8</v>
      </c>
      <c r="Z59" s="67">
        <v>0.08</v>
      </c>
      <c r="AA59" s="67">
        <v>0.23</v>
      </c>
      <c r="AB59" s="67">
        <v>0.22</v>
      </c>
      <c r="AC59" s="67">
        <v>0</v>
      </c>
      <c r="AD59" s="67">
        <v>0.21</v>
      </c>
      <c r="AE59" s="67">
        <v>0.49</v>
      </c>
      <c r="AF59" s="68">
        <v>1317</v>
      </c>
      <c r="AG59" s="69">
        <v>45000</v>
      </c>
      <c r="AH59" s="70">
        <v>1298.8</v>
      </c>
      <c r="AI59" s="71">
        <v>14108796.050000001</v>
      </c>
      <c r="AJ59" s="72">
        <v>10862.947374499539</v>
      </c>
      <c r="AK59" s="71">
        <v>10862.95</v>
      </c>
      <c r="AL59" s="71">
        <v>9588.0400000000009</v>
      </c>
      <c r="AM59" s="73">
        <v>5.2999999999999999E-2</v>
      </c>
      <c r="AN59" s="74" t="s">
        <v>83</v>
      </c>
      <c r="AO59" s="80" t="s">
        <v>129</v>
      </c>
      <c r="AP59" s="74" t="s">
        <v>110</v>
      </c>
      <c r="AQ59" s="74" t="s">
        <v>84</v>
      </c>
      <c r="AR59" s="74" t="s">
        <v>84</v>
      </c>
      <c r="AS59" s="74" t="s">
        <v>84</v>
      </c>
      <c r="AT59" s="74" t="s">
        <v>84</v>
      </c>
      <c r="AU59" s="74" t="s">
        <v>84</v>
      </c>
      <c r="AV59" s="74" t="s">
        <v>318</v>
      </c>
      <c r="AW59" s="74" t="s">
        <v>84</v>
      </c>
      <c r="AX59" s="74" t="s">
        <v>84</v>
      </c>
      <c r="AY59" s="76">
        <v>7104.42</v>
      </c>
      <c r="AZ59" s="77">
        <f>H59*(TBL_PrimaryDistrictData[[#This Row],[FY23 -24
ASCENT &amp; Online
PPR]]-TBL_PrimaryDistrictData[[#This Row],[Average of Estimated Annual Cost for Tuition, Fees and Books]])</f>
        <v>0</v>
      </c>
      <c r="BA59" s="26"/>
    </row>
    <row r="60" spans="1:53">
      <c r="A60" s="78">
        <v>1040</v>
      </c>
      <c r="B60" s="64" t="s">
        <v>284</v>
      </c>
      <c r="C60" s="64" t="s">
        <v>319</v>
      </c>
      <c r="D60" s="64" t="s">
        <v>79</v>
      </c>
      <c r="E60" s="64" t="s">
        <v>287</v>
      </c>
      <c r="F60" s="64" t="s">
        <v>288</v>
      </c>
      <c r="G60" s="64" t="s">
        <v>240</v>
      </c>
      <c r="H60" s="65">
        <v>36</v>
      </c>
      <c r="I60" s="65">
        <v>169.10000000000002</v>
      </c>
      <c r="J60" s="65">
        <v>277.8</v>
      </c>
      <c r="K60" s="65" t="s">
        <v>3</v>
      </c>
      <c r="L60" s="65" t="s">
        <v>3</v>
      </c>
      <c r="M60" s="65">
        <v>4058.4000000000005</v>
      </c>
      <c r="N60" s="65">
        <v>16.579999999999998</v>
      </c>
      <c r="O60" s="65">
        <v>397.91999999999996</v>
      </c>
      <c r="P60" s="65">
        <v>1103.22</v>
      </c>
      <c r="Q60" s="65">
        <v>1460</v>
      </c>
      <c r="R60" s="65">
        <v>7019.5400000000009</v>
      </c>
      <c r="S60" s="65">
        <f>9588.04-TBL_PrimaryDistrictData[[#This Row],[Estimated Annual Cost for Tuition, Fees and Books]]</f>
        <v>2568.5</v>
      </c>
      <c r="T60" s="65">
        <f>TBL_PrimaryDistrictData[[#This Row],[Delta PPR to Est. Costs]]*TBL_PrimaryDistrictData[[#This Row],[ASCENT Enrollment 2023-2024]]</f>
        <v>92466</v>
      </c>
      <c r="U6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60" s="65">
        <f>TBL_PrimaryDistrictData[[#This Row],[Estimated Annual Cost for Tuition, Fees and Books]]-U60</f>
        <v>4058.400000000001</v>
      </c>
      <c r="W60" s="66">
        <f>TBL_PrimaryDistrictData[[#This Row],[Student Share of Costs]]/TBL_PrimaryDistrictData[[#This Row],[Estimated Annual Cost for Tuition, Fees and Books]]</f>
        <v>0.42184245691313099</v>
      </c>
      <c r="X60" s="66">
        <f>TBL_PrimaryDistrictData[[#This Row],[LEP Share of Costs]]/TBL_PrimaryDistrictData[[#This Row],[Estimated Annual Cost for Tuition, Fees and Books]]</f>
        <v>0.57815754308686906</v>
      </c>
      <c r="Y60" s="65">
        <v>19.739999999999998</v>
      </c>
      <c r="Z60" s="67">
        <v>0.08</v>
      </c>
      <c r="AA60" s="67">
        <v>0.12</v>
      </c>
      <c r="AB60" s="67">
        <v>0.12</v>
      </c>
      <c r="AC60" s="67">
        <v>0.02</v>
      </c>
      <c r="AD60" s="67">
        <v>0.32</v>
      </c>
      <c r="AE60" s="67">
        <v>0.49</v>
      </c>
      <c r="AF60" s="68">
        <v>26607</v>
      </c>
      <c r="AG60" s="69">
        <v>45000</v>
      </c>
      <c r="AH60" s="70">
        <v>25605.5</v>
      </c>
      <c r="AI60" s="71">
        <v>257850264.52000001</v>
      </c>
      <c r="AJ60" s="72">
        <v>10070.112457089297</v>
      </c>
      <c r="AK60" s="71">
        <v>10092.94</v>
      </c>
      <c r="AL60" s="71">
        <v>9588.0400000000009</v>
      </c>
      <c r="AM60" s="73">
        <v>8.9999999999999993E-3</v>
      </c>
      <c r="AN60" s="74" t="s">
        <v>83</v>
      </c>
      <c r="AO60" s="80" t="s">
        <v>320</v>
      </c>
      <c r="AP60" s="74" t="s">
        <v>321</v>
      </c>
      <c r="AQ60" s="74" t="s">
        <v>322</v>
      </c>
      <c r="AR60" s="74" t="s">
        <v>84</v>
      </c>
      <c r="AS60" s="74" t="s">
        <v>138</v>
      </c>
      <c r="AT60" s="74" t="s">
        <v>84</v>
      </c>
      <c r="AU60" s="74" t="s">
        <v>323</v>
      </c>
      <c r="AV60" s="74" t="s">
        <v>324</v>
      </c>
      <c r="AW60" s="74" t="s">
        <v>84</v>
      </c>
      <c r="AX60" s="74" t="s">
        <v>325</v>
      </c>
      <c r="AY60" s="76">
        <v>7104.42</v>
      </c>
      <c r="AZ60" s="77">
        <f>H60*(TBL_PrimaryDistrictData[[#This Row],[FY23 -24
ASCENT &amp; Online
PPR]]-TBL_PrimaryDistrictData[[#This Row],[Average of Estimated Annual Cost for Tuition, Fees and Books]])</f>
        <v>89410.320000000036</v>
      </c>
      <c r="BA60" s="26"/>
    </row>
    <row r="61" spans="1:53">
      <c r="A61" s="78">
        <v>1050</v>
      </c>
      <c r="B61" s="64" t="s">
        <v>284</v>
      </c>
      <c r="C61" s="64" t="s">
        <v>326</v>
      </c>
      <c r="D61" s="64" t="s">
        <v>131</v>
      </c>
      <c r="E61" s="64" t="s">
        <v>112</v>
      </c>
      <c r="F61" s="64" t="s">
        <v>132</v>
      </c>
      <c r="G61" s="64" t="s">
        <v>240</v>
      </c>
      <c r="H61" s="65">
        <v>0</v>
      </c>
      <c r="I61" s="65">
        <v>169.10000000000002</v>
      </c>
      <c r="J61" s="65">
        <v>277.8</v>
      </c>
      <c r="K61" s="65" t="s">
        <v>3</v>
      </c>
      <c r="L61" s="65" t="s">
        <v>3</v>
      </c>
      <c r="M61" s="65">
        <v>4058.4000000000005</v>
      </c>
      <c r="N61" s="65">
        <v>16.579999999999998</v>
      </c>
      <c r="O61" s="65">
        <v>397.91999999999996</v>
      </c>
      <c r="P61" s="65">
        <v>1103.22</v>
      </c>
      <c r="Q61" s="65">
        <v>1460</v>
      </c>
      <c r="R61" s="65">
        <v>7019.5400000000009</v>
      </c>
      <c r="S61" s="65">
        <f>9588.04-TBL_PrimaryDistrictData[[#This Row],[Estimated Annual Cost for Tuition, Fees and Books]]</f>
        <v>2568.5</v>
      </c>
      <c r="T61" s="65">
        <f>TBL_PrimaryDistrictData[[#This Row],[Delta PPR to Est. Costs]]*TBL_PrimaryDistrictData[[#This Row],[ASCENT Enrollment 2023-2024]]</f>
        <v>0</v>
      </c>
      <c r="U6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61" s="65">
        <f>TBL_PrimaryDistrictData[[#This Row],[Estimated Annual Cost for Tuition, Fees and Books]]-U61</f>
        <v>4058.400000000001</v>
      </c>
      <c r="W61" s="66">
        <f>TBL_PrimaryDistrictData[[#This Row],[Student Share of Costs]]/TBL_PrimaryDistrictData[[#This Row],[Estimated Annual Cost for Tuition, Fees and Books]]</f>
        <v>0.42184245691313099</v>
      </c>
      <c r="X61" s="66">
        <f>TBL_PrimaryDistrictData[[#This Row],[LEP Share of Costs]]/TBL_PrimaryDistrictData[[#This Row],[Estimated Annual Cost for Tuition, Fees and Books]]</f>
        <v>0.57815754308686906</v>
      </c>
      <c r="Y61" s="65">
        <v>27.700000000000003</v>
      </c>
      <c r="Z61" s="67">
        <v>0.12</v>
      </c>
      <c r="AA61" s="67">
        <v>0.55000000000000004</v>
      </c>
      <c r="AB61" s="67">
        <v>0.59</v>
      </c>
      <c r="AC61" s="67">
        <v>0.12</v>
      </c>
      <c r="AD61" s="67">
        <v>0.49</v>
      </c>
      <c r="AE61" s="67">
        <v>0.48</v>
      </c>
      <c r="AF61" s="68">
        <v>982</v>
      </c>
      <c r="AG61" s="69">
        <v>45000</v>
      </c>
      <c r="AH61" s="70">
        <v>930</v>
      </c>
      <c r="AI61" s="71">
        <v>10696792.92</v>
      </c>
      <c r="AJ61" s="72">
        <v>11501.927870967742</v>
      </c>
      <c r="AK61" s="71">
        <v>11501.93</v>
      </c>
      <c r="AL61" s="71">
        <v>9588.0400000000009</v>
      </c>
      <c r="AM61" s="73">
        <v>0</v>
      </c>
      <c r="AN61" s="74" t="s">
        <v>83</v>
      </c>
      <c r="AO61" s="80" t="s">
        <v>183</v>
      </c>
      <c r="AP61" s="74" t="s">
        <v>84</v>
      </c>
      <c r="AQ61" s="74" t="s">
        <v>84</v>
      </c>
      <c r="AR61" s="74" t="s">
        <v>84</v>
      </c>
      <c r="AS61" s="74" t="s">
        <v>84</v>
      </c>
      <c r="AT61" s="74" t="s">
        <v>84</v>
      </c>
      <c r="AU61" s="74" t="s">
        <v>84</v>
      </c>
      <c r="AV61" s="74" t="s">
        <v>84</v>
      </c>
      <c r="AW61" s="74" t="s">
        <v>84</v>
      </c>
      <c r="AX61" s="74" t="s">
        <v>84</v>
      </c>
      <c r="AY61" s="76">
        <v>7104.42</v>
      </c>
      <c r="AZ61" s="77">
        <f>H61*(TBL_PrimaryDistrictData[[#This Row],[FY23 -24
ASCENT &amp; Online
PPR]]-TBL_PrimaryDistrictData[[#This Row],[Average of Estimated Annual Cost for Tuition, Fees and Books]])</f>
        <v>0</v>
      </c>
      <c r="BA61" s="26"/>
    </row>
    <row r="62" spans="1:53">
      <c r="A62" s="78">
        <v>1060</v>
      </c>
      <c r="B62" s="64" t="s">
        <v>284</v>
      </c>
      <c r="C62" s="64" t="s">
        <v>327</v>
      </c>
      <c r="D62" s="64" t="s">
        <v>131</v>
      </c>
      <c r="E62" s="64" t="s">
        <v>112</v>
      </c>
      <c r="F62" s="64" t="s">
        <v>132</v>
      </c>
      <c r="G62" s="64" t="s">
        <v>240</v>
      </c>
      <c r="H62" s="65">
        <v>13</v>
      </c>
      <c r="I62" s="65">
        <v>169.10000000000002</v>
      </c>
      <c r="J62" s="65">
        <v>277.8</v>
      </c>
      <c r="K62" s="65" t="s">
        <v>2</v>
      </c>
      <c r="L62" s="65" t="s">
        <v>2</v>
      </c>
      <c r="M62" s="65">
        <v>4058.4000000000005</v>
      </c>
      <c r="N62" s="65">
        <v>29</v>
      </c>
      <c r="O62" s="65">
        <v>696</v>
      </c>
      <c r="P62" s="65">
        <v>1982.1</v>
      </c>
      <c r="Q62" s="65">
        <v>1460</v>
      </c>
      <c r="R62" s="65">
        <v>8196.5</v>
      </c>
      <c r="S62" s="65">
        <f>9588.04-TBL_PrimaryDistrictData[[#This Row],[Estimated Annual Cost for Tuition, Fees and Books]]</f>
        <v>1391.5400000000009</v>
      </c>
      <c r="T62" s="65">
        <f>TBL_PrimaryDistrictData[[#This Row],[Delta PPR to Est. Costs]]*TBL_PrimaryDistrictData[[#This Row],[ASCENT Enrollment 2023-2024]]</f>
        <v>18090.020000000011</v>
      </c>
      <c r="U6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62" s="65">
        <f>TBL_PrimaryDistrictData[[#This Row],[Estimated Annual Cost for Tuition, Fees and Books]]-U62</f>
        <v>8196.5</v>
      </c>
      <c r="W62" s="66">
        <f>TBL_PrimaryDistrictData[[#This Row],[Student Share of Costs]]/TBL_PrimaryDistrictData[[#This Row],[Estimated Annual Cost for Tuition, Fees and Books]]</f>
        <v>0</v>
      </c>
      <c r="X62" s="66">
        <f>TBL_PrimaryDistrictData[[#This Row],[LEP Share of Costs]]/TBL_PrimaryDistrictData[[#This Row],[Estimated Annual Cost for Tuition, Fees and Books]]</f>
        <v>1</v>
      </c>
      <c r="Y62" s="65">
        <v>66.55</v>
      </c>
      <c r="Z62" s="67">
        <v>0.09</v>
      </c>
      <c r="AA62" s="67">
        <v>0.27</v>
      </c>
      <c r="AB62" s="67">
        <v>0.23</v>
      </c>
      <c r="AC62" s="67">
        <v>0.02</v>
      </c>
      <c r="AD62" s="67">
        <v>0.23</v>
      </c>
      <c r="AE62" s="67">
        <v>0.48</v>
      </c>
      <c r="AF62" s="68">
        <v>620</v>
      </c>
      <c r="AG62" s="69">
        <v>45000</v>
      </c>
      <c r="AH62" s="70">
        <v>593.29999999999995</v>
      </c>
      <c r="AI62" s="71">
        <v>6954190.8700000001</v>
      </c>
      <c r="AJ62" s="72">
        <v>11721.204904769931</v>
      </c>
      <c r="AK62" s="71">
        <v>11861.04</v>
      </c>
      <c r="AL62" s="71">
        <v>9588.0400000000009</v>
      </c>
      <c r="AM62" s="73">
        <v>0</v>
      </c>
      <c r="AN62" s="74" t="s">
        <v>83</v>
      </c>
      <c r="AO62" s="80" t="s">
        <v>328</v>
      </c>
      <c r="AP62" s="74" t="s">
        <v>84</v>
      </c>
      <c r="AQ62" s="74" t="s">
        <v>84</v>
      </c>
      <c r="AR62" s="74" t="s">
        <v>84</v>
      </c>
      <c r="AS62" s="74" t="s">
        <v>84</v>
      </c>
      <c r="AT62" s="74" t="s">
        <v>84</v>
      </c>
      <c r="AU62" s="74" t="s">
        <v>84</v>
      </c>
      <c r="AV62" s="74" t="s">
        <v>84</v>
      </c>
      <c r="AW62" s="74" t="s">
        <v>84</v>
      </c>
      <c r="AX62" s="74" t="s">
        <v>84</v>
      </c>
      <c r="AY62" s="76">
        <v>7104.42</v>
      </c>
      <c r="AZ62" s="77">
        <f>H62*(TBL_PrimaryDistrictData[[#This Row],[FY23 -24
ASCENT &amp; Online
PPR]]-TBL_PrimaryDistrictData[[#This Row],[Average of Estimated Annual Cost for Tuition, Fees and Books]])</f>
        <v>32287.060000000012</v>
      </c>
      <c r="BA62" s="26"/>
    </row>
    <row r="63" spans="1:53">
      <c r="A63" s="78">
        <v>1070</v>
      </c>
      <c r="B63" s="64" t="s">
        <v>284</v>
      </c>
      <c r="C63" s="64" t="s">
        <v>329</v>
      </c>
      <c r="D63" s="64" t="s">
        <v>131</v>
      </c>
      <c r="E63" s="64" t="s">
        <v>112</v>
      </c>
      <c r="F63" s="64" t="s">
        <v>132</v>
      </c>
      <c r="G63" s="64" t="s">
        <v>240</v>
      </c>
      <c r="H63" s="65">
        <v>0</v>
      </c>
      <c r="I63" s="65">
        <v>169.10000000000002</v>
      </c>
      <c r="J63" s="65">
        <v>277.8</v>
      </c>
      <c r="K63" s="65" t="s">
        <v>3</v>
      </c>
      <c r="L63" s="65" t="s">
        <v>3</v>
      </c>
      <c r="M63" s="65">
        <v>4058.4000000000005</v>
      </c>
      <c r="N63" s="65">
        <v>29</v>
      </c>
      <c r="O63" s="65">
        <v>696</v>
      </c>
      <c r="P63" s="65">
        <v>1982.1</v>
      </c>
      <c r="Q63" s="65">
        <v>1460</v>
      </c>
      <c r="R63" s="65">
        <v>8196.5</v>
      </c>
      <c r="S63" s="65">
        <f>9588.04-TBL_PrimaryDistrictData[[#This Row],[Estimated Annual Cost for Tuition, Fees and Books]]</f>
        <v>1391.5400000000009</v>
      </c>
      <c r="T63" s="65">
        <f>TBL_PrimaryDistrictData[[#This Row],[Delta PPR to Est. Costs]]*TBL_PrimaryDistrictData[[#This Row],[ASCENT Enrollment 2023-2024]]</f>
        <v>0</v>
      </c>
      <c r="U63"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4138.1000000000004</v>
      </c>
      <c r="V63" s="65">
        <f>TBL_PrimaryDistrictData[[#This Row],[Estimated Annual Cost for Tuition, Fees and Books]]-U63</f>
        <v>4058.3999999999996</v>
      </c>
      <c r="W63" s="66">
        <f>TBL_PrimaryDistrictData[[#This Row],[Student Share of Costs]]/TBL_PrimaryDistrictData[[#This Row],[Estimated Annual Cost for Tuition, Fees and Books]]</f>
        <v>0.50486183126944428</v>
      </c>
      <c r="X63" s="66">
        <f>TBL_PrimaryDistrictData[[#This Row],[LEP Share of Costs]]/TBL_PrimaryDistrictData[[#This Row],[Estimated Annual Cost for Tuition, Fees and Books]]</f>
        <v>0.49513816873055566</v>
      </c>
      <c r="Y63" s="65">
        <v>39.200000000000003</v>
      </c>
      <c r="Z63" s="67">
        <v>0.17</v>
      </c>
      <c r="AA63" s="67">
        <v>0.61</v>
      </c>
      <c r="AB63" s="67">
        <v>0.64</v>
      </c>
      <c r="AC63" s="67">
        <v>0.13</v>
      </c>
      <c r="AD63" s="67">
        <v>0.43</v>
      </c>
      <c r="AE63" s="67">
        <v>0.52</v>
      </c>
      <c r="AF63" s="68">
        <v>289</v>
      </c>
      <c r="AG63" s="69">
        <v>45000</v>
      </c>
      <c r="AH63" s="70">
        <v>261.8</v>
      </c>
      <c r="AI63" s="71">
        <v>4162297.37</v>
      </c>
      <c r="AJ63" s="72">
        <v>15898.767647058823</v>
      </c>
      <c r="AK63" s="71">
        <v>15898.77</v>
      </c>
      <c r="AL63" s="71">
        <v>9588.0400000000009</v>
      </c>
      <c r="AM63" s="73">
        <v>0</v>
      </c>
      <c r="AN63" s="74" t="s">
        <v>83</v>
      </c>
      <c r="AO63" s="80" t="s">
        <v>163</v>
      </c>
      <c r="AP63" s="74" t="s">
        <v>84</v>
      </c>
      <c r="AQ63" s="74" t="s">
        <v>84</v>
      </c>
      <c r="AR63" s="74" t="s">
        <v>84</v>
      </c>
      <c r="AS63" s="74" t="s">
        <v>84</v>
      </c>
      <c r="AT63" s="74" t="s">
        <v>84</v>
      </c>
      <c r="AU63" s="74" t="s">
        <v>84</v>
      </c>
      <c r="AV63" s="74" t="s">
        <v>84</v>
      </c>
      <c r="AW63" s="74" t="s">
        <v>84</v>
      </c>
      <c r="AX63" s="74" t="s">
        <v>84</v>
      </c>
      <c r="AY63" s="76">
        <v>7104.42</v>
      </c>
      <c r="AZ63" s="77">
        <f>H63*(TBL_PrimaryDistrictData[[#This Row],[FY23 -24
ASCENT &amp; Online
PPR]]-TBL_PrimaryDistrictData[[#This Row],[Average of Estimated Annual Cost for Tuition, Fees and Books]])</f>
        <v>0</v>
      </c>
      <c r="BA63" s="26"/>
    </row>
    <row r="64" spans="1:53">
      <c r="A64" s="78">
        <v>1080</v>
      </c>
      <c r="B64" s="64" t="s">
        <v>284</v>
      </c>
      <c r="C64" s="64" t="s">
        <v>330</v>
      </c>
      <c r="D64" s="64" t="s">
        <v>79</v>
      </c>
      <c r="E64" s="64" t="s">
        <v>287</v>
      </c>
      <c r="F64" s="64" t="s">
        <v>288</v>
      </c>
      <c r="G64" s="64" t="s">
        <v>240</v>
      </c>
      <c r="H64" s="65">
        <v>18</v>
      </c>
      <c r="I64" s="65">
        <v>169.10000000000002</v>
      </c>
      <c r="J64" s="65">
        <v>277.8</v>
      </c>
      <c r="K64" s="65" t="s">
        <v>3</v>
      </c>
      <c r="L64" s="65" t="s">
        <v>3</v>
      </c>
      <c r="M64" s="65">
        <v>4058.4000000000005</v>
      </c>
      <c r="N64" s="65">
        <v>16.579999999999998</v>
      </c>
      <c r="O64" s="65">
        <v>397.91999999999996</v>
      </c>
      <c r="P64" s="65">
        <v>1103.22</v>
      </c>
      <c r="Q64" s="65">
        <v>1460</v>
      </c>
      <c r="R64" s="65">
        <v>7019.5400000000009</v>
      </c>
      <c r="S64" s="65">
        <f>9588.04-TBL_PrimaryDistrictData[[#This Row],[Estimated Annual Cost for Tuition, Fees and Books]]</f>
        <v>2568.5</v>
      </c>
      <c r="T64" s="65">
        <f>TBL_PrimaryDistrictData[[#This Row],[Delta PPR to Est. Costs]]*TBL_PrimaryDistrictData[[#This Row],[ASCENT Enrollment 2023-2024]]</f>
        <v>46233</v>
      </c>
      <c r="U64"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64" s="65">
        <f>TBL_PrimaryDistrictData[[#This Row],[Estimated Annual Cost for Tuition, Fees and Books]]-U64</f>
        <v>4058.400000000001</v>
      </c>
      <c r="W64" s="66">
        <f>TBL_PrimaryDistrictData[[#This Row],[Student Share of Costs]]/TBL_PrimaryDistrictData[[#This Row],[Estimated Annual Cost for Tuition, Fees and Books]]</f>
        <v>0.42184245691313099</v>
      </c>
      <c r="X64" s="66">
        <f>TBL_PrimaryDistrictData[[#This Row],[LEP Share of Costs]]/TBL_PrimaryDistrictData[[#This Row],[Estimated Annual Cost for Tuition, Fees and Books]]</f>
        <v>0.57815754308686906</v>
      </c>
      <c r="Y64" s="65">
        <v>27.1</v>
      </c>
      <c r="Z64" s="67">
        <v>0.1</v>
      </c>
      <c r="AA64" s="67">
        <v>0.1</v>
      </c>
      <c r="AB64" s="67">
        <v>0.1</v>
      </c>
      <c r="AC64" s="67">
        <v>0.02</v>
      </c>
      <c r="AD64" s="67">
        <v>0.22</v>
      </c>
      <c r="AE64" s="67">
        <v>0.48</v>
      </c>
      <c r="AF64" s="68">
        <v>6648</v>
      </c>
      <c r="AG64" s="69">
        <v>45000</v>
      </c>
      <c r="AH64" s="70">
        <v>6317.4</v>
      </c>
      <c r="AI64" s="71">
        <v>63752532.170000002</v>
      </c>
      <c r="AJ64" s="72">
        <v>10091.577574635136</v>
      </c>
      <c r="AK64" s="71">
        <v>10093</v>
      </c>
      <c r="AL64" s="71">
        <v>9588.0400000000009</v>
      </c>
      <c r="AM64" s="73">
        <v>3.7999999999999999E-2</v>
      </c>
      <c r="AN64" s="74" t="s">
        <v>83</v>
      </c>
      <c r="AO64" s="80" t="s">
        <v>331</v>
      </c>
      <c r="AP64" s="74" t="s">
        <v>332</v>
      </c>
      <c r="AQ64" s="74" t="s">
        <v>298</v>
      </c>
      <c r="AR64" s="74" t="s">
        <v>84</v>
      </c>
      <c r="AS64" s="74" t="s">
        <v>84</v>
      </c>
      <c r="AT64" s="74" t="s">
        <v>84</v>
      </c>
      <c r="AU64" s="74" t="s">
        <v>218</v>
      </c>
      <c r="AV64" s="74" t="s">
        <v>333</v>
      </c>
      <c r="AW64" s="74" t="s">
        <v>84</v>
      </c>
      <c r="AX64" s="74" t="s">
        <v>84</v>
      </c>
      <c r="AY64" s="76">
        <v>7104.42</v>
      </c>
      <c r="AZ64" s="77">
        <f>H64*(TBL_PrimaryDistrictData[[#This Row],[FY23 -24
ASCENT &amp; Online
PPR]]-TBL_PrimaryDistrictData[[#This Row],[Average of Estimated Annual Cost for Tuition, Fees and Books]])</f>
        <v>44705.160000000018</v>
      </c>
      <c r="BA64" s="26"/>
    </row>
    <row r="65" spans="1:53">
      <c r="A65" s="78">
        <v>1110</v>
      </c>
      <c r="B65" s="64" t="s">
        <v>284</v>
      </c>
      <c r="C65" s="64" t="s">
        <v>334</v>
      </c>
      <c r="D65" s="64" t="s">
        <v>79</v>
      </c>
      <c r="E65" s="64" t="s">
        <v>287</v>
      </c>
      <c r="F65" s="64" t="s">
        <v>288</v>
      </c>
      <c r="G65" s="64" t="s">
        <v>240</v>
      </c>
      <c r="H65" s="65">
        <v>77</v>
      </c>
      <c r="I65" s="65">
        <v>169.10000000000002</v>
      </c>
      <c r="J65" s="65">
        <v>277.8</v>
      </c>
      <c r="K65" s="65" t="s">
        <v>3</v>
      </c>
      <c r="L65" s="65" t="s">
        <v>3</v>
      </c>
      <c r="M65" s="65">
        <v>4058.4000000000005</v>
      </c>
      <c r="N65" s="65">
        <v>22</v>
      </c>
      <c r="O65" s="65">
        <v>528</v>
      </c>
      <c r="P65" s="65">
        <v>753.68</v>
      </c>
      <c r="Q65" s="65">
        <v>1460</v>
      </c>
      <c r="R65" s="65">
        <v>6800.0800000000008</v>
      </c>
      <c r="S65" s="65">
        <f>9588.04-TBL_PrimaryDistrictData[[#This Row],[Estimated Annual Cost for Tuition, Fees and Books]]</f>
        <v>2787.96</v>
      </c>
      <c r="T65" s="65">
        <f>TBL_PrimaryDistrictData[[#This Row],[Delta PPR to Est. Costs]]*TBL_PrimaryDistrictData[[#This Row],[ASCENT Enrollment 2023-2024]]</f>
        <v>214672.92</v>
      </c>
      <c r="U65"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65" s="65">
        <f>TBL_PrimaryDistrictData[[#This Row],[Estimated Annual Cost for Tuition, Fees and Books]]-U65</f>
        <v>4058.400000000001</v>
      </c>
      <c r="W65" s="66">
        <f>TBL_PrimaryDistrictData[[#This Row],[Student Share of Costs]]/TBL_PrimaryDistrictData[[#This Row],[Estimated Annual Cost for Tuition, Fees and Books]]</f>
        <v>0.40318349195891806</v>
      </c>
      <c r="X65" s="66">
        <f>TBL_PrimaryDistrictData[[#This Row],[LEP Share of Costs]]/TBL_PrimaryDistrictData[[#This Row],[Estimated Annual Cost for Tuition, Fees and Books]]</f>
        <v>0.59681650804108199</v>
      </c>
      <c r="Y65" s="65">
        <v>68.309523809523824</v>
      </c>
      <c r="Z65" s="67">
        <v>0.11</v>
      </c>
      <c r="AA65" s="67">
        <v>0.4</v>
      </c>
      <c r="AB65" s="67">
        <v>0.34</v>
      </c>
      <c r="AC65" s="67">
        <v>0.04</v>
      </c>
      <c r="AD65" s="67">
        <v>0.47</v>
      </c>
      <c r="AE65" s="67">
        <v>0.48</v>
      </c>
      <c r="AF65" s="68">
        <v>25616</v>
      </c>
      <c r="AG65" s="69">
        <v>45000</v>
      </c>
      <c r="AH65" s="70">
        <v>30388.400000000001</v>
      </c>
      <c r="AI65" s="71">
        <v>309743989.64999998</v>
      </c>
      <c r="AJ65" s="72">
        <v>10192.836399744638</v>
      </c>
      <c r="AK65" s="71">
        <v>10517.6</v>
      </c>
      <c r="AL65" s="71">
        <v>9588.0400000000009</v>
      </c>
      <c r="AM65" s="73">
        <v>2.3E-2</v>
      </c>
      <c r="AN65" s="74" t="s">
        <v>83</v>
      </c>
      <c r="AO65" s="80" t="s">
        <v>335</v>
      </c>
      <c r="AP65" s="74" t="s">
        <v>336</v>
      </c>
      <c r="AQ65" s="74" t="s">
        <v>337</v>
      </c>
      <c r="AR65" s="74" t="s">
        <v>84</v>
      </c>
      <c r="AS65" s="74" t="s">
        <v>84</v>
      </c>
      <c r="AT65" s="74" t="s">
        <v>338</v>
      </c>
      <c r="AU65" s="74" t="s">
        <v>339</v>
      </c>
      <c r="AV65" s="74" t="s">
        <v>340</v>
      </c>
      <c r="AW65" s="74" t="s">
        <v>84</v>
      </c>
      <c r="AX65" s="74" t="s">
        <v>341</v>
      </c>
      <c r="AY65" s="76">
        <v>7104.42</v>
      </c>
      <c r="AZ65" s="77">
        <f>H65*(TBL_PrimaryDistrictData[[#This Row],[FY23 -24
ASCENT &amp; Online
PPR]]-TBL_PrimaryDistrictData[[#This Row],[Average of Estimated Annual Cost for Tuition, Fees and Books]])</f>
        <v>191238.74000000005</v>
      </c>
      <c r="BA65" s="26"/>
    </row>
    <row r="66" spans="1:53">
      <c r="A66" s="78">
        <v>1120</v>
      </c>
      <c r="B66" s="64" t="s">
        <v>284</v>
      </c>
      <c r="C66" s="64" t="s">
        <v>342</v>
      </c>
      <c r="D66" s="64" t="s">
        <v>131</v>
      </c>
      <c r="E66" s="64" t="s">
        <v>112</v>
      </c>
      <c r="F66" s="64" t="s">
        <v>132</v>
      </c>
      <c r="G66" s="64" t="s">
        <v>240</v>
      </c>
      <c r="H66" s="65">
        <v>2</v>
      </c>
      <c r="I66" s="65">
        <v>169.10000000000002</v>
      </c>
      <c r="J66" s="65">
        <v>277.8</v>
      </c>
      <c r="K66" s="65" t="s">
        <v>3</v>
      </c>
      <c r="L66" s="65" t="s">
        <v>3</v>
      </c>
      <c r="M66" s="65">
        <v>4058.4000000000005</v>
      </c>
      <c r="N66" s="65">
        <v>22</v>
      </c>
      <c r="O66" s="65">
        <v>528</v>
      </c>
      <c r="P66" s="65">
        <v>753.68</v>
      </c>
      <c r="Q66" s="65">
        <v>1460</v>
      </c>
      <c r="R66" s="65">
        <v>6800.0800000000008</v>
      </c>
      <c r="S66" s="65">
        <f>9588.04-TBL_PrimaryDistrictData[[#This Row],[Estimated Annual Cost for Tuition, Fees and Books]]</f>
        <v>2787.96</v>
      </c>
      <c r="T66" s="65">
        <f>TBL_PrimaryDistrictData[[#This Row],[Delta PPR to Est. Costs]]*TBL_PrimaryDistrictData[[#This Row],[ASCENT Enrollment 2023-2024]]</f>
        <v>5575.92</v>
      </c>
      <c r="U6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66" s="65">
        <f>TBL_PrimaryDistrictData[[#This Row],[Estimated Annual Cost for Tuition, Fees and Books]]-U66</f>
        <v>4058.400000000001</v>
      </c>
      <c r="W66" s="66">
        <f>TBL_PrimaryDistrictData[[#This Row],[Student Share of Costs]]/TBL_PrimaryDistrictData[[#This Row],[Estimated Annual Cost for Tuition, Fees and Books]]</f>
        <v>0.40318349195891806</v>
      </c>
      <c r="X66" s="66">
        <f>TBL_PrimaryDistrictData[[#This Row],[LEP Share of Costs]]/TBL_PrimaryDistrictData[[#This Row],[Estimated Annual Cost for Tuition, Fees and Books]]</f>
        <v>0.59681650804108199</v>
      </c>
      <c r="Y66" s="65">
        <v>97.65</v>
      </c>
      <c r="Z66" s="67">
        <v>0.15</v>
      </c>
      <c r="AA66" s="67">
        <v>0.59</v>
      </c>
      <c r="AB66" s="67" t="s">
        <v>187</v>
      </c>
      <c r="AC66" s="67" t="s">
        <v>187</v>
      </c>
      <c r="AD66" s="67">
        <v>0.16</v>
      </c>
      <c r="AE66" s="67">
        <v>0.47</v>
      </c>
      <c r="AF66" s="68">
        <v>94</v>
      </c>
      <c r="AG66" s="69">
        <v>45000</v>
      </c>
      <c r="AH66" s="70">
        <v>119.9</v>
      </c>
      <c r="AI66" s="71">
        <v>2412955.16</v>
      </c>
      <c r="AJ66" s="72">
        <v>20124.730275229358</v>
      </c>
      <c r="AK66" s="71">
        <v>20258.22</v>
      </c>
      <c r="AL66" s="71">
        <v>9588.0400000000009</v>
      </c>
      <c r="AM66" s="73">
        <v>0</v>
      </c>
      <c r="AN66" s="74" t="s">
        <v>83</v>
      </c>
      <c r="AO66" s="80" t="s">
        <v>133</v>
      </c>
      <c r="AP66" s="74" t="s">
        <v>134</v>
      </c>
      <c r="AQ66" s="74" t="s">
        <v>134</v>
      </c>
      <c r="AR66" s="74" t="s">
        <v>134</v>
      </c>
      <c r="AS66" s="74" t="s">
        <v>134</v>
      </c>
      <c r="AT66" s="74" t="s">
        <v>134</v>
      </c>
      <c r="AU66" s="74" t="s">
        <v>134</v>
      </c>
      <c r="AV66" s="74" t="s">
        <v>134</v>
      </c>
      <c r="AW66" s="74" t="s">
        <v>134</v>
      </c>
      <c r="AX66" s="74" t="s">
        <v>134</v>
      </c>
      <c r="AY66" s="76">
        <v>7104.42</v>
      </c>
      <c r="AZ66" s="77">
        <f>H66*(TBL_PrimaryDistrictData[[#This Row],[FY23 -24
ASCENT &amp; Online
PPR]]-TBL_PrimaryDistrictData[[#This Row],[Average of Estimated Annual Cost for Tuition, Fees and Books]])</f>
        <v>4967.2400000000016</v>
      </c>
      <c r="BA66" s="26"/>
    </row>
    <row r="67" spans="1:53">
      <c r="A67" s="78">
        <v>1130</v>
      </c>
      <c r="B67" s="64" t="s">
        <v>284</v>
      </c>
      <c r="C67" s="64" t="s">
        <v>343</v>
      </c>
      <c r="D67" s="64" t="s">
        <v>131</v>
      </c>
      <c r="E67" s="64" t="s">
        <v>112</v>
      </c>
      <c r="F67" s="64" t="s">
        <v>132</v>
      </c>
      <c r="G67" s="64" t="s">
        <v>240</v>
      </c>
      <c r="H67" s="65">
        <v>4</v>
      </c>
      <c r="I67" s="65">
        <v>169.10000000000002</v>
      </c>
      <c r="J67" s="65">
        <v>277.8</v>
      </c>
      <c r="K67" s="65" t="s">
        <v>3</v>
      </c>
      <c r="L67" s="65" t="s">
        <v>3</v>
      </c>
      <c r="M67" s="65">
        <v>4058.4000000000005</v>
      </c>
      <c r="N67" s="65">
        <v>16.579999999999998</v>
      </c>
      <c r="O67" s="65">
        <v>397.91999999999996</v>
      </c>
      <c r="P67" s="65">
        <v>1103.22</v>
      </c>
      <c r="Q67" s="65">
        <v>1460</v>
      </c>
      <c r="R67" s="65">
        <v>7019.5400000000009</v>
      </c>
      <c r="S67" s="65">
        <f>9588.04-TBL_PrimaryDistrictData[[#This Row],[Estimated Annual Cost for Tuition, Fees and Books]]</f>
        <v>2568.5</v>
      </c>
      <c r="T67" s="65">
        <f>TBL_PrimaryDistrictData[[#This Row],[Delta PPR to Est. Costs]]*TBL_PrimaryDistrictData[[#This Row],[ASCENT Enrollment 2023-2024]]</f>
        <v>10274</v>
      </c>
      <c r="U6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67" s="65">
        <f>TBL_PrimaryDistrictData[[#This Row],[Estimated Annual Cost for Tuition, Fees and Books]]-U67</f>
        <v>4058.400000000001</v>
      </c>
      <c r="W67" s="66">
        <f>TBL_PrimaryDistrictData[[#This Row],[Student Share of Costs]]/TBL_PrimaryDistrictData[[#This Row],[Estimated Annual Cost for Tuition, Fees and Books]]</f>
        <v>0.42184245691313099</v>
      </c>
      <c r="X67" s="66">
        <f>TBL_PrimaryDistrictData[[#This Row],[LEP Share of Costs]]/TBL_PrimaryDistrictData[[#This Row],[Estimated Annual Cost for Tuition, Fees and Books]]</f>
        <v>0.57815754308686906</v>
      </c>
      <c r="Y67" s="65">
        <v>36.200000000000003</v>
      </c>
      <c r="Z67" s="67">
        <v>0.21</v>
      </c>
      <c r="AA67" s="67">
        <v>0.43</v>
      </c>
      <c r="AB67" s="67">
        <v>0.46</v>
      </c>
      <c r="AC67" s="67">
        <v>0.03</v>
      </c>
      <c r="AD67" s="67">
        <v>0.34</v>
      </c>
      <c r="AE67" s="67">
        <v>0.54</v>
      </c>
      <c r="AF67" s="68">
        <v>340</v>
      </c>
      <c r="AG67" s="69">
        <v>45000</v>
      </c>
      <c r="AH67" s="70">
        <v>364.5</v>
      </c>
      <c r="AI67" s="71">
        <v>4988684.32</v>
      </c>
      <c r="AJ67" s="72">
        <v>13686.376735253772</v>
      </c>
      <c r="AK67" s="71">
        <v>13731.85</v>
      </c>
      <c r="AL67" s="71">
        <v>9588.0400000000009</v>
      </c>
      <c r="AM67" s="73">
        <v>0</v>
      </c>
      <c r="AN67" s="74" t="s">
        <v>83</v>
      </c>
      <c r="AO67" s="80" t="s">
        <v>163</v>
      </c>
      <c r="AP67" s="74" t="s">
        <v>84</v>
      </c>
      <c r="AQ67" s="74" t="s">
        <v>84</v>
      </c>
      <c r="AR67" s="74" t="s">
        <v>84</v>
      </c>
      <c r="AS67" s="74" t="s">
        <v>84</v>
      </c>
      <c r="AT67" s="74" t="s">
        <v>84</v>
      </c>
      <c r="AU67" s="74" t="s">
        <v>84</v>
      </c>
      <c r="AV67" s="74" t="s">
        <v>84</v>
      </c>
      <c r="AW67" s="74" t="s">
        <v>84</v>
      </c>
      <c r="AX67" s="74" t="s">
        <v>84</v>
      </c>
      <c r="AY67" s="76">
        <v>7104.42</v>
      </c>
      <c r="AZ67" s="77">
        <f>H67*(TBL_PrimaryDistrictData[[#This Row],[FY23 -24
ASCENT &amp; Online
PPR]]-TBL_PrimaryDistrictData[[#This Row],[Average of Estimated Annual Cost for Tuition, Fees and Books]])</f>
        <v>9934.4800000000032</v>
      </c>
      <c r="BA67" s="26"/>
    </row>
    <row r="68" spans="1:53">
      <c r="A68" s="78">
        <v>1140</v>
      </c>
      <c r="B68" s="64" t="s">
        <v>344</v>
      </c>
      <c r="C68" s="64" t="s">
        <v>345</v>
      </c>
      <c r="D68" s="64" t="s">
        <v>105</v>
      </c>
      <c r="E68" s="64" t="s">
        <v>123</v>
      </c>
      <c r="F68" s="64" t="s">
        <v>124</v>
      </c>
      <c r="G68" s="64" t="s">
        <v>240</v>
      </c>
      <c r="H68" s="65">
        <v>38</v>
      </c>
      <c r="I68" s="65">
        <v>169.10000000000002</v>
      </c>
      <c r="J68" s="65">
        <v>277.8</v>
      </c>
      <c r="K68" s="65" t="s">
        <v>2</v>
      </c>
      <c r="L68" s="65" t="s">
        <v>2</v>
      </c>
      <c r="M68" s="65">
        <v>4058.4000000000005</v>
      </c>
      <c r="N68" s="65">
        <v>29</v>
      </c>
      <c r="O68" s="65">
        <v>696</v>
      </c>
      <c r="P68" s="65">
        <v>1982.1</v>
      </c>
      <c r="Q68" s="65">
        <v>1460</v>
      </c>
      <c r="R68" s="65">
        <v>8196.5</v>
      </c>
      <c r="S68" s="65">
        <f>9588.04-TBL_PrimaryDistrictData[[#This Row],[Estimated Annual Cost for Tuition, Fees and Books]]</f>
        <v>1391.5400000000009</v>
      </c>
      <c r="T68" s="65">
        <f>TBL_PrimaryDistrictData[[#This Row],[Delta PPR to Est. Costs]]*TBL_PrimaryDistrictData[[#This Row],[ASCENT Enrollment 2023-2024]]</f>
        <v>52878.520000000033</v>
      </c>
      <c r="U68"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68" s="65">
        <f>TBL_PrimaryDistrictData[[#This Row],[Estimated Annual Cost for Tuition, Fees and Books]]-U68</f>
        <v>8196.5</v>
      </c>
      <c r="W68" s="66">
        <f>TBL_PrimaryDistrictData[[#This Row],[Student Share of Costs]]/TBL_PrimaryDistrictData[[#This Row],[Estimated Annual Cost for Tuition, Fees and Books]]</f>
        <v>0</v>
      </c>
      <c r="X68" s="66">
        <f>TBL_PrimaryDistrictData[[#This Row],[LEP Share of Costs]]/TBL_PrimaryDistrictData[[#This Row],[Estimated Annual Cost for Tuition, Fees and Books]]</f>
        <v>1</v>
      </c>
      <c r="Y68" s="65">
        <v>39</v>
      </c>
      <c r="Z68" s="67">
        <v>0.15</v>
      </c>
      <c r="AA68" s="67">
        <v>0.56999999999999995</v>
      </c>
      <c r="AB68" s="67">
        <v>0.53</v>
      </c>
      <c r="AC68" s="67">
        <v>0.01</v>
      </c>
      <c r="AD68" s="67">
        <v>0.22</v>
      </c>
      <c r="AE68" s="67">
        <v>0.48</v>
      </c>
      <c r="AF68" s="68">
        <v>3308</v>
      </c>
      <c r="AG68" s="69">
        <v>33000</v>
      </c>
      <c r="AH68" s="70">
        <v>3293.1</v>
      </c>
      <c r="AI68" s="71">
        <v>33387700.920000002</v>
      </c>
      <c r="AJ68" s="72">
        <v>10138.684194224288</v>
      </c>
      <c r="AK68" s="71">
        <v>10146.379999999999</v>
      </c>
      <c r="AL68" s="71">
        <v>9588.0400000000009</v>
      </c>
      <c r="AM68" s="73">
        <v>2.1000000000000001E-2</v>
      </c>
      <c r="AN68" s="74" t="s">
        <v>83</v>
      </c>
      <c r="AO68" s="80" t="s">
        <v>346</v>
      </c>
      <c r="AP68" s="74" t="s">
        <v>247</v>
      </c>
      <c r="AQ68" s="74" t="s">
        <v>143</v>
      </c>
      <c r="AR68" s="74" t="s">
        <v>84</v>
      </c>
      <c r="AS68" s="74" t="s">
        <v>84</v>
      </c>
      <c r="AT68" s="74" t="s">
        <v>84</v>
      </c>
      <c r="AU68" s="74" t="s">
        <v>84</v>
      </c>
      <c r="AV68" s="74" t="s">
        <v>347</v>
      </c>
      <c r="AW68" s="74" t="s">
        <v>84</v>
      </c>
      <c r="AX68" s="74" t="s">
        <v>84</v>
      </c>
      <c r="AY68" s="76">
        <v>7104.42</v>
      </c>
      <c r="AZ68" s="77">
        <f>H68*(TBL_PrimaryDistrictData[[#This Row],[FY23 -24
ASCENT &amp; Online
PPR]]-TBL_PrimaryDistrictData[[#This Row],[Average of Estimated Annual Cost for Tuition, Fees and Books]])</f>
        <v>94377.560000000027</v>
      </c>
      <c r="BA68" s="26"/>
    </row>
    <row r="69" spans="1:53">
      <c r="A69" s="78">
        <v>1150</v>
      </c>
      <c r="B69" s="64" t="s">
        <v>344</v>
      </c>
      <c r="C69" s="64" t="s">
        <v>348</v>
      </c>
      <c r="D69" s="64" t="s">
        <v>105</v>
      </c>
      <c r="E69" s="64" t="s">
        <v>106</v>
      </c>
      <c r="F69" s="64" t="s">
        <v>107</v>
      </c>
      <c r="G69" s="64" t="s">
        <v>240</v>
      </c>
      <c r="H69" s="65">
        <v>0</v>
      </c>
      <c r="I69" s="65">
        <v>169.10000000000002</v>
      </c>
      <c r="J69" s="65">
        <v>277.8</v>
      </c>
      <c r="K69" s="65" t="s">
        <v>5</v>
      </c>
      <c r="L69" s="65" t="s">
        <v>5</v>
      </c>
      <c r="M69" s="65">
        <v>4058.4000000000005</v>
      </c>
      <c r="N69" s="65">
        <v>29</v>
      </c>
      <c r="O69" s="65">
        <v>696</v>
      </c>
      <c r="P69" s="65">
        <v>1982.1</v>
      </c>
      <c r="Q69" s="65">
        <v>1460</v>
      </c>
      <c r="R69" s="65">
        <v>8196.5</v>
      </c>
      <c r="S69" s="65">
        <f>9588.04-TBL_PrimaryDistrictData[[#This Row],[Estimated Annual Cost for Tuition, Fees and Books]]</f>
        <v>1391.5400000000009</v>
      </c>
      <c r="T69" s="65">
        <f>TBL_PrimaryDistrictData[[#This Row],[Delta PPR to Est. Costs]]*TBL_PrimaryDistrictData[[#This Row],[ASCENT Enrollment 2023-2024]]</f>
        <v>0</v>
      </c>
      <c r="U6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4138.1000000000004</v>
      </c>
      <c r="V69" s="65">
        <f>TBL_PrimaryDistrictData[[#This Row],[Estimated Annual Cost for Tuition, Fees and Books]]-U69</f>
        <v>4058.3999999999996</v>
      </c>
      <c r="W69" s="66">
        <f>TBL_PrimaryDistrictData[[#This Row],[Student Share of Costs]]/TBL_PrimaryDistrictData[[#This Row],[Estimated Annual Cost for Tuition, Fees and Books]]</f>
        <v>0.50486183126944428</v>
      </c>
      <c r="X69" s="66">
        <f>TBL_PrimaryDistrictData[[#This Row],[LEP Share of Costs]]/TBL_PrimaryDistrictData[[#This Row],[Estimated Annual Cost for Tuition, Fees and Books]]</f>
        <v>0.49513816873055566</v>
      </c>
      <c r="Y69" s="65">
        <v>52.099999999999994</v>
      </c>
      <c r="Z69" s="67">
        <v>0.2</v>
      </c>
      <c r="AA69" s="67">
        <v>0.49</v>
      </c>
      <c r="AB69" s="67">
        <v>0.49</v>
      </c>
      <c r="AC69" s="67">
        <v>0.02</v>
      </c>
      <c r="AD69" s="67">
        <v>0.25</v>
      </c>
      <c r="AE69" s="67">
        <v>0.48</v>
      </c>
      <c r="AF69" s="68">
        <v>1394</v>
      </c>
      <c r="AG69" s="69">
        <v>33000</v>
      </c>
      <c r="AH69" s="70">
        <v>1299.0999999999999</v>
      </c>
      <c r="AI69" s="71">
        <v>13689413.07</v>
      </c>
      <c r="AJ69" s="72">
        <v>10537.613016703874</v>
      </c>
      <c r="AK69" s="71">
        <v>10537.61</v>
      </c>
      <c r="AL69" s="71">
        <v>9588.0400000000009</v>
      </c>
      <c r="AM69" s="73">
        <v>1.4E-2</v>
      </c>
      <c r="AN69" s="74" t="s">
        <v>83</v>
      </c>
      <c r="AO69" s="80" t="s">
        <v>230</v>
      </c>
      <c r="AP69" s="74" t="s">
        <v>84</v>
      </c>
      <c r="AQ69" s="74" t="s">
        <v>84</v>
      </c>
      <c r="AR69" s="74" t="s">
        <v>84</v>
      </c>
      <c r="AS69" s="74" t="s">
        <v>84</v>
      </c>
      <c r="AT69" s="74" t="s">
        <v>84</v>
      </c>
      <c r="AU69" s="74" t="s">
        <v>84</v>
      </c>
      <c r="AV69" s="74" t="s">
        <v>349</v>
      </c>
      <c r="AW69" s="74" t="s">
        <v>84</v>
      </c>
      <c r="AX69" s="74" t="s">
        <v>84</v>
      </c>
      <c r="AY69" s="76">
        <v>7104.42</v>
      </c>
      <c r="AZ69" s="77">
        <f>H69*(TBL_PrimaryDistrictData[[#This Row],[FY23 -24
ASCENT &amp; Online
PPR]]-TBL_PrimaryDistrictData[[#This Row],[Average of Estimated Annual Cost for Tuition, Fees and Books]])</f>
        <v>0</v>
      </c>
      <c r="BA69" s="26"/>
    </row>
    <row r="70" spans="1:53">
      <c r="A70" s="78">
        <v>1160</v>
      </c>
      <c r="B70" s="64" t="s">
        <v>344</v>
      </c>
      <c r="C70" s="64" t="s">
        <v>350</v>
      </c>
      <c r="D70" s="64" t="s">
        <v>131</v>
      </c>
      <c r="E70" s="64" t="s">
        <v>112</v>
      </c>
      <c r="F70" s="64" t="s">
        <v>132</v>
      </c>
      <c r="G70" s="64" t="s">
        <v>240</v>
      </c>
      <c r="H70" s="65">
        <v>0</v>
      </c>
      <c r="I70" s="65">
        <v>169.10000000000002</v>
      </c>
      <c r="J70" s="65">
        <v>277.8</v>
      </c>
      <c r="K70" s="65" t="s">
        <v>3</v>
      </c>
      <c r="L70" s="65" t="s">
        <v>3</v>
      </c>
      <c r="M70" s="65">
        <v>4058.4000000000005</v>
      </c>
      <c r="N70" s="65">
        <v>29</v>
      </c>
      <c r="O70" s="65">
        <v>696</v>
      </c>
      <c r="P70" s="65">
        <v>1982.1</v>
      </c>
      <c r="Q70" s="65">
        <v>1460</v>
      </c>
      <c r="R70" s="65">
        <v>8196.5</v>
      </c>
      <c r="S70" s="65">
        <f>9588.04-TBL_PrimaryDistrictData[[#This Row],[Estimated Annual Cost for Tuition, Fees and Books]]</f>
        <v>1391.5400000000009</v>
      </c>
      <c r="T70" s="65">
        <f>TBL_PrimaryDistrictData[[#This Row],[Delta PPR to Est. Costs]]*TBL_PrimaryDistrictData[[#This Row],[ASCENT Enrollment 2023-2024]]</f>
        <v>0</v>
      </c>
      <c r="U7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4138.1000000000004</v>
      </c>
      <c r="V70" s="65">
        <f>TBL_PrimaryDistrictData[[#This Row],[Estimated Annual Cost for Tuition, Fees and Books]]-U70</f>
        <v>4058.3999999999996</v>
      </c>
      <c r="W70" s="66">
        <f>TBL_PrimaryDistrictData[[#This Row],[Student Share of Costs]]/TBL_PrimaryDistrictData[[#This Row],[Estimated Annual Cost for Tuition, Fees and Books]]</f>
        <v>0.50486183126944428</v>
      </c>
      <c r="X70" s="66">
        <f>TBL_PrimaryDistrictData[[#This Row],[LEP Share of Costs]]/TBL_PrimaryDistrictData[[#This Row],[Estimated Annual Cost for Tuition, Fees and Books]]</f>
        <v>0.49513816873055566</v>
      </c>
      <c r="Y70" s="65">
        <v>52.849999999999994</v>
      </c>
      <c r="Z70" s="67">
        <v>0.13</v>
      </c>
      <c r="AA70" s="67">
        <v>0.56999999999999995</v>
      </c>
      <c r="AB70" s="67">
        <v>0.61</v>
      </c>
      <c r="AC70" s="67" t="s">
        <v>187</v>
      </c>
      <c r="AD70" s="67">
        <v>0.08</v>
      </c>
      <c r="AE70" s="67">
        <v>0.45</v>
      </c>
      <c r="AF70" s="68">
        <v>190</v>
      </c>
      <c r="AG70" s="69">
        <v>33000</v>
      </c>
      <c r="AH70" s="70">
        <v>181.8</v>
      </c>
      <c r="AI70" s="71">
        <v>3244185.07</v>
      </c>
      <c r="AJ70" s="72">
        <v>17844.802365236523</v>
      </c>
      <c r="AK70" s="71">
        <v>17844.8</v>
      </c>
      <c r="AL70" s="71">
        <v>9588.0400000000009</v>
      </c>
      <c r="AM70" s="73">
        <v>0</v>
      </c>
      <c r="AN70" s="74" t="s">
        <v>83</v>
      </c>
      <c r="AO70" s="80" t="s">
        <v>133</v>
      </c>
      <c r="AP70" s="74" t="s">
        <v>134</v>
      </c>
      <c r="AQ70" s="74" t="s">
        <v>134</v>
      </c>
      <c r="AR70" s="74" t="s">
        <v>134</v>
      </c>
      <c r="AS70" s="74" t="s">
        <v>134</v>
      </c>
      <c r="AT70" s="74" t="s">
        <v>134</v>
      </c>
      <c r="AU70" s="74" t="s">
        <v>134</v>
      </c>
      <c r="AV70" s="74" t="s">
        <v>134</v>
      </c>
      <c r="AW70" s="74" t="s">
        <v>134</v>
      </c>
      <c r="AX70" s="74" t="s">
        <v>134</v>
      </c>
      <c r="AY70" s="76">
        <v>7104.42</v>
      </c>
      <c r="AZ70" s="77">
        <f>H70*(TBL_PrimaryDistrictData[[#This Row],[FY23 -24
ASCENT &amp; Online
PPR]]-TBL_PrimaryDistrictData[[#This Row],[Average of Estimated Annual Cost for Tuition, Fees and Books]])</f>
        <v>0</v>
      </c>
      <c r="BA70" s="26"/>
    </row>
    <row r="71" spans="1:53">
      <c r="A71" s="78">
        <v>1180</v>
      </c>
      <c r="B71" s="64" t="s">
        <v>351</v>
      </c>
      <c r="C71" s="64" t="s">
        <v>352</v>
      </c>
      <c r="D71" s="64" t="s">
        <v>105</v>
      </c>
      <c r="E71" s="64" t="s">
        <v>123</v>
      </c>
      <c r="F71" s="64" t="s">
        <v>124</v>
      </c>
      <c r="G71" s="64" t="s">
        <v>217</v>
      </c>
      <c r="H71" s="65">
        <v>2</v>
      </c>
      <c r="I71" s="65">
        <v>95</v>
      </c>
      <c r="J71" s="65">
        <v>277.8</v>
      </c>
      <c r="K71" s="65" t="s">
        <v>2</v>
      </c>
      <c r="L71" s="65" t="s">
        <v>2</v>
      </c>
      <c r="M71" s="65">
        <v>2280</v>
      </c>
      <c r="N71" s="65">
        <v>29</v>
      </c>
      <c r="O71" s="65">
        <v>696</v>
      </c>
      <c r="P71" s="65">
        <v>1092</v>
      </c>
      <c r="Q71" s="65">
        <v>840</v>
      </c>
      <c r="R71" s="65">
        <v>4908</v>
      </c>
      <c r="S71" s="65">
        <f>9588.04-TBL_PrimaryDistrictData[[#This Row],[Estimated Annual Cost for Tuition, Fees and Books]]</f>
        <v>4680.0400000000009</v>
      </c>
      <c r="T71" s="65">
        <f>TBL_PrimaryDistrictData[[#This Row],[Delta PPR to Est. Costs]]*TBL_PrimaryDistrictData[[#This Row],[ASCENT Enrollment 2023-2024]]</f>
        <v>9360.0800000000017</v>
      </c>
      <c r="U7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71" s="65">
        <f>TBL_PrimaryDistrictData[[#This Row],[Estimated Annual Cost for Tuition, Fees and Books]]-U71</f>
        <v>4908</v>
      </c>
      <c r="W71" s="66">
        <f>TBL_PrimaryDistrictData[[#This Row],[Student Share of Costs]]/TBL_PrimaryDistrictData[[#This Row],[Estimated Annual Cost for Tuition, Fees and Books]]</f>
        <v>0</v>
      </c>
      <c r="X71" s="66">
        <f>TBL_PrimaryDistrictData[[#This Row],[LEP Share of Costs]]/TBL_PrimaryDistrictData[[#This Row],[Estimated Annual Cost for Tuition, Fees and Books]]</f>
        <v>1</v>
      </c>
      <c r="Y71" s="65">
        <v>19.728571428571428</v>
      </c>
      <c r="Z71" s="67">
        <v>0.11</v>
      </c>
      <c r="AA71" s="67">
        <v>0.38</v>
      </c>
      <c r="AB71" s="67">
        <v>0.34</v>
      </c>
      <c r="AC71" s="67">
        <v>0.28000000000000003</v>
      </c>
      <c r="AD71" s="67">
        <v>0.59</v>
      </c>
      <c r="AE71" s="67">
        <v>0.48</v>
      </c>
      <c r="AF71" s="68">
        <v>5772</v>
      </c>
      <c r="AG71" s="69">
        <v>46000</v>
      </c>
      <c r="AH71" s="70">
        <v>5936.3</v>
      </c>
      <c r="AI71" s="71">
        <v>63559488.185999997</v>
      </c>
      <c r="AJ71" s="72">
        <v>11228.223197951585</v>
      </c>
      <c r="AK71" s="71">
        <v>11228.64</v>
      </c>
      <c r="AL71" s="71">
        <v>9588.0400000000009</v>
      </c>
      <c r="AM71" s="73">
        <v>5.0000000000000001E-3</v>
      </c>
      <c r="AN71" s="74" t="s">
        <v>83</v>
      </c>
      <c r="AO71" s="80" t="s">
        <v>353</v>
      </c>
      <c r="AP71" s="74" t="s">
        <v>354</v>
      </c>
      <c r="AQ71" s="74" t="s">
        <v>355</v>
      </c>
      <c r="AR71" s="74" t="s">
        <v>84</v>
      </c>
      <c r="AS71" s="74" t="s">
        <v>84</v>
      </c>
      <c r="AT71" s="74" t="s">
        <v>84</v>
      </c>
      <c r="AU71" s="74" t="s">
        <v>356</v>
      </c>
      <c r="AV71" s="74" t="s">
        <v>357</v>
      </c>
      <c r="AW71" s="74" t="s">
        <v>84</v>
      </c>
      <c r="AX71" s="74" t="s">
        <v>84</v>
      </c>
      <c r="AY71" s="76">
        <v>7104.42</v>
      </c>
      <c r="AZ71" s="77">
        <f>H71*(TBL_PrimaryDistrictData[[#This Row],[FY23 -24
ASCENT &amp; Online
PPR]]-TBL_PrimaryDistrictData[[#This Row],[Average of Estimated Annual Cost for Tuition, Fees and Books]])</f>
        <v>4967.2400000000016</v>
      </c>
      <c r="BA71" s="26"/>
    </row>
    <row r="72" spans="1:53">
      <c r="A72" s="78">
        <v>1195</v>
      </c>
      <c r="B72" s="64" t="s">
        <v>351</v>
      </c>
      <c r="C72" s="64" t="s">
        <v>358</v>
      </c>
      <c r="D72" s="64" t="s">
        <v>105</v>
      </c>
      <c r="E72" s="64" t="s">
        <v>106</v>
      </c>
      <c r="F72" s="64" t="s">
        <v>107</v>
      </c>
      <c r="G72" s="64" t="s">
        <v>217</v>
      </c>
      <c r="H72" s="65">
        <v>0</v>
      </c>
      <c r="I72" s="65">
        <v>95</v>
      </c>
      <c r="J72" s="65">
        <v>277.8</v>
      </c>
      <c r="K72" s="65" t="s">
        <v>5</v>
      </c>
      <c r="L72" s="65" t="s">
        <v>5</v>
      </c>
      <c r="M72" s="65">
        <v>2280</v>
      </c>
      <c r="N72" s="65">
        <v>29</v>
      </c>
      <c r="O72" s="65">
        <v>696</v>
      </c>
      <c r="P72" s="65">
        <v>1092</v>
      </c>
      <c r="Q72" s="65">
        <v>840</v>
      </c>
      <c r="R72" s="65">
        <v>4908</v>
      </c>
      <c r="S72" s="65">
        <f>9588.04-TBL_PrimaryDistrictData[[#This Row],[Estimated Annual Cost for Tuition, Fees and Books]]</f>
        <v>4680.0400000000009</v>
      </c>
      <c r="T72" s="65">
        <f>TBL_PrimaryDistrictData[[#This Row],[Delta PPR to Est. Costs]]*TBL_PrimaryDistrictData[[#This Row],[ASCENT Enrollment 2023-2024]]</f>
        <v>0</v>
      </c>
      <c r="U7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2628</v>
      </c>
      <c r="V72" s="65">
        <f>TBL_PrimaryDistrictData[[#This Row],[Estimated Annual Cost for Tuition, Fees and Books]]-U72</f>
        <v>2280</v>
      </c>
      <c r="W72" s="66">
        <f>TBL_PrimaryDistrictData[[#This Row],[Student Share of Costs]]/TBL_PrimaryDistrictData[[#This Row],[Estimated Annual Cost for Tuition, Fees and Books]]</f>
        <v>0.53545232273838628</v>
      </c>
      <c r="X72" s="66">
        <f>TBL_PrimaryDistrictData[[#This Row],[LEP Share of Costs]]/TBL_PrimaryDistrictData[[#This Row],[Estimated Annual Cost for Tuition, Fees and Books]]</f>
        <v>0.46454767726161367</v>
      </c>
      <c r="Y72" s="65">
        <v>20</v>
      </c>
      <c r="Z72" s="67">
        <v>0.12</v>
      </c>
      <c r="AA72" s="67">
        <v>0.39</v>
      </c>
      <c r="AB72" s="67" t="s">
        <v>187</v>
      </c>
      <c r="AC72" s="67">
        <v>0.24</v>
      </c>
      <c r="AD72" s="67">
        <v>0.56999999999999995</v>
      </c>
      <c r="AE72" s="67">
        <v>0.5</v>
      </c>
      <c r="AF72" s="68">
        <v>4662</v>
      </c>
      <c r="AG72" s="69">
        <v>46000</v>
      </c>
      <c r="AH72" s="70">
        <v>4505.2</v>
      </c>
      <c r="AI72" s="71">
        <v>46142093</v>
      </c>
      <c r="AJ72" s="72">
        <v>10241.963286868508</v>
      </c>
      <c r="AK72" s="71">
        <v>10242.01</v>
      </c>
      <c r="AL72" s="71">
        <v>9588.0400000000009</v>
      </c>
      <c r="AM72" s="73">
        <v>3.2000000000000001E-2</v>
      </c>
      <c r="AN72" s="74" t="s">
        <v>83</v>
      </c>
      <c r="AO72" s="80" t="s">
        <v>359</v>
      </c>
      <c r="AP72" s="74" t="s">
        <v>360</v>
      </c>
      <c r="AQ72" s="74" t="s">
        <v>277</v>
      </c>
      <c r="AR72" s="74" t="s">
        <v>84</v>
      </c>
      <c r="AS72" s="74" t="s">
        <v>84</v>
      </c>
      <c r="AT72" s="74" t="s">
        <v>84</v>
      </c>
      <c r="AU72" s="74" t="s">
        <v>361</v>
      </c>
      <c r="AV72" s="74" t="s">
        <v>362</v>
      </c>
      <c r="AW72" s="74" t="s">
        <v>84</v>
      </c>
      <c r="AX72" s="74" t="s">
        <v>84</v>
      </c>
      <c r="AY72" s="76">
        <v>7104.42</v>
      </c>
      <c r="AZ72" s="77">
        <f>H72*(TBL_PrimaryDistrictData[[#This Row],[FY23 -24
ASCENT &amp; Online
PPR]]-TBL_PrimaryDistrictData[[#This Row],[Average of Estimated Annual Cost for Tuition, Fees and Books]])</f>
        <v>0</v>
      </c>
      <c r="BA72" s="26"/>
    </row>
    <row r="73" spans="1:53">
      <c r="A73" s="78">
        <v>1220</v>
      </c>
      <c r="B73" s="64" t="s">
        <v>351</v>
      </c>
      <c r="C73" s="64" t="s">
        <v>363</v>
      </c>
      <c r="D73" s="64" t="s">
        <v>105</v>
      </c>
      <c r="E73" s="64" t="s">
        <v>112</v>
      </c>
      <c r="F73" s="64" t="s">
        <v>113</v>
      </c>
      <c r="G73" s="64" t="s">
        <v>217</v>
      </c>
      <c r="H73" s="65">
        <v>0</v>
      </c>
      <c r="I73" s="65">
        <v>95</v>
      </c>
      <c r="J73" s="65">
        <v>277.8</v>
      </c>
      <c r="K73" s="65" t="s">
        <v>2</v>
      </c>
      <c r="L73" s="65" t="s">
        <v>2</v>
      </c>
      <c r="M73" s="65">
        <v>2280</v>
      </c>
      <c r="N73" s="65">
        <v>29</v>
      </c>
      <c r="O73" s="65">
        <v>696</v>
      </c>
      <c r="P73" s="65">
        <v>1092</v>
      </c>
      <c r="Q73" s="65">
        <v>840</v>
      </c>
      <c r="R73" s="65">
        <v>4908</v>
      </c>
      <c r="S73" s="65">
        <f>9588.04-TBL_PrimaryDistrictData[[#This Row],[Estimated Annual Cost for Tuition, Fees and Books]]</f>
        <v>4680.0400000000009</v>
      </c>
      <c r="T73" s="65">
        <f>TBL_PrimaryDistrictData[[#This Row],[Delta PPR to Est. Costs]]*TBL_PrimaryDistrictData[[#This Row],[ASCENT Enrollment 2023-2024]]</f>
        <v>0</v>
      </c>
      <c r="U73"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73" s="65">
        <f>TBL_PrimaryDistrictData[[#This Row],[Estimated Annual Cost for Tuition, Fees and Books]]-U73</f>
        <v>4908</v>
      </c>
      <c r="W73" s="66">
        <f>TBL_PrimaryDistrictData[[#This Row],[Student Share of Costs]]/TBL_PrimaryDistrictData[[#This Row],[Estimated Annual Cost for Tuition, Fees and Books]]</f>
        <v>0</v>
      </c>
      <c r="X73" s="66">
        <f>TBL_PrimaryDistrictData[[#This Row],[LEP Share of Costs]]/TBL_PrimaryDistrictData[[#This Row],[Estimated Annual Cost for Tuition, Fees and Books]]</f>
        <v>1</v>
      </c>
      <c r="Y73" s="65">
        <v>43.5</v>
      </c>
      <c r="Z73" s="67">
        <v>0.1</v>
      </c>
      <c r="AA73" s="67">
        <v>0.54</v>
      </c>
      <c r="AB73" s="67">
        <v>0.55000000000000004</v>
      </c>
      <c r="AC73" s="67">
        <v>0.2</v>
      </c>
      <c r="AD73" s="67">
        <v>0.46</v>
      </c>
      <c r="AE73" s="67">
        <v>0.48</v>
      </c>
      <c r="AF73" s="68">
        <v>1198</v>
      </c>
      <c r="AG73" s="69">
        <v>46000</v>
      </c>
      <c r="AH73" s="70">
        <v>1136.5</v>
      </c>
      <c r="AI73" s="71">
        <v>13240531.16</v>
      </c>
      <c r="AJ73" s="72">
        <v>11650.269388473384</v>
      </c>
      <c r="AK73" s="71">
        <v>11650.27</v>
      </c>
      <c r="AL73" s="71">
        <v>9588.0400000000009</v>
      </c>
      <c r="AM73" s="73">
        <v>5.2999999999999999E-2</v>
      </c>
      <c r="AN73" s="74" t="s">
        <v>83</v>
      </c>
      <c r="AO73" s="80" t="s">
        <v>230</v>
      </c>
      <c r="AP73" s="74" t="s">
        <v>84</v>
      </c>
      <c r="AQ73" s="74" t="s">
        <v>84</v>
      </c>
      <c r="AR73" s="74" t="s">
        <v>84</v>
      </c>
      <c r="AS73" s="74" t="s">
        <v>84</v>
      </c>
      <c r="AT73" s="74" t="s">
        <v>84</v>
      </c>
      <c r="AU73" s="74" t="s">
        <v>84</v>
      </c>
      <c r="AV73" s="74" t="s">
        <v>206</v>
      </c>
      <c r="AW73" s="74" t="s">
        <v>84</v>
      </c>
      <c r="AX73" s="74" t="s">
        <v>84</v>
      </c>
      <c r="AY73" s="76">
        <v>7104.42</v>
      </c>
      <c r="AZ73" s="77">
        <f>H73*(TBL_PrimaryDistrictData[[#This Row],[FY23 -24
ASCENT &amp; Online
PPR]]-TBL_PrimaryDistrictData[[#This Row],[Average of Estimated Annual Cost for Tuition, Fees and Books]])</f>
        <v>0</v>
      </c>
      <c r="BA73" s="26"/>
    </row>
    <row r="74" spans="1:53">
      <c r="A74" s="78">
        <v>1330</v>
      </c>
      <c r="B74" s="64" t="s">
        <v>364</v>
      </c>
      <c r="C74" s="64" t="s">
        <v>365</v>
      </c>
      <c r="D74" s="64" t="s">
        <v>131</v>
      </c>
      <c r="E74" s="64" t="s">
        <v>112</v>
      </c>
      <c r="F74" s="64" t="s">
        <v>132</v>
      </c>
      <c r="G74" s="64" t="s">
        <v>82</v>
      </c>
      <c r="H74" s="65">
        <v>0</v>
      </c>
      <c r="I74" s="65" t="s">
        <v>4</v>
      </c>
      <c r="J74" s="65" t="s">
        <v>4</v>
      </c>
      <c r="K74" s="65" t="s">
        <v>4</v>
      </c>
      <c r="L74" s="65" t="s">
        <v>4</v>
      </c>
      <c r="M74" s="65" t="s">
        <v>4</v>
      </c>
      <c r="N74" s="65" t="s">
        <v>4</v>
      </c>
      <c r="O74" s="65" t="s">
        <v>4</v>
      </c>
      <c r="P74" s="65" t="s">
        <v>4</v>
      </c>
      <c r="Q74" s="65" t="s">
        <v>4</v>
      </c>
      <c r="R74" s="65" t="s">
        <v>4</v>
      </c>
      <c r="S74" s="65"/>
      <c r="T74" s="65"/>
      <c r="U74" s="65"/>
      <c r="V74" s="65"/>
      <c r="W74" s="66"/>
      <c r="X74" s="66"/>
      <c r="Y74" s="65" t="s">
        <v>4</v>
      </c>
      <c r="Z74" s="67">
        <v>0.12</v>
      </c>
      <c r="AA74" s="67">
        <v>0.28000000000000003</v>
      </c>
      <c r="AB74" s="67">
        <v>0.28999999999999998</v>
      </c>
      <c r="AC74" s="67">
        <v>0.01</v>
      </c>
      <c r="AD74" s="67">
        <v>0.17</v>
      </c>
      <c r="AE74" s="67">
        <v>0.54</v>
      </c>
      <c r="AF74" s="68">
        <v>408</v>
      </c>
      <c r="AG74" s="69">
        <v>51000</v>
      </c>
      <c r="AH74" s="70">
        <v>404.1</v>
      </c>
      <c r="AI74" s="71">
        <v>5339861.53</v>
      </c>
      <c r="AJ74" s="72">
        <v>13214.208191041822</v>
      </c>
      <c r="AK74" s="71">
        <v>13214.21</v>
      </c>
      <c r="AL74" s="71">
        <v>9588.0400000000009</v>
      </c>
      <c r="AM74" s="73">
        <v>0</v>
      </c>
      <c r="AN74" s="74" t="s">
        <v>83</v>
      </c>
      <c r="AO74" s="80" t="s">
        <v>163</v>
      </c>
      <c r="AP74" s="74" t="s">
        <v>84</v>
      </c>
      <c r="AQ74" s="74" t="s">
        <v>84</v>
      </c>
      <c r="AR74" s="74" t="s">
        <v>84</v>
      </c>
      <c r="AS74" s="74" t="s">
        <v>84</v>
      </c>
      <c r="AT74" s="74" t="s">
        <v>84</v>
      </c>
      <c r="AU74" s="74" t="s">
        <v>84</v>
      </c>
      <c r="AV74" s="74" t="s">
        <v>84</v>
      </c>
      <c r="AW74" s="74" t="s">
        <v>84</v>
      </c>
      <c r="AX74" s="74" t="s">
        <v>84</v>
      </c>
      <c r="AY74" s="76">
        <v>7104.42</v>
      </c>
      <c r="AZ74" s="77">
        <f>H74*(TBL_PrimaryDistrictData[[#This Row],[FY23 -24
ASCENT &amp; Online
PPR]]-TBL_PrimaryDistrictData[[#This Row],[Average of Estimated Annual Cost for Tuition, Fees and Books]])</f>
        <v>0</v>
      </c>
      <c r="BA74" s="26"/>
    </row>
    <row r="75" spans="1:53">
      <c r="A75" s="78">
        <v>1340</v>
      </c>
      <c r="B75" s="64" t="s">
        <v>366</v>
      </c>
      <c r="C75" s="64" t="s">
        <v>367</v>
      </c>
      <c r="D75" s="64" t="s">
        <v>131</v>
      </c>
      <c r="E75" s="64" t="s">
        <v>106</v>
      </c>
      <c r="F75" s="64" t="s">
        <v>190</v>
      </c>
      <c r="G75" s="64" t="s">
        <v>217</v>
      </c>
      <c r="H75" s="65">
        <v>0</v>
      </c>
      <c r="I75" s="65" t="s">
        <v>4</v>
      </c>
      <c r="J75" s="65" t="s">
        <v>4</v>
      </c>
      <c r="K75" s="65" t="s">
        <v>4</v>
      </c>
      <c r="L75" s="65" t="s">
        <v>4</v>
      </c>
      <c r="M75" s="65" t="s">
        <v>4</v>
      </c>
      <c r="N75" s="65" t="s">
        <v>4</v>
      </c>
      <c r="O75" s="65" t="s">
        <v>4</v>
      </c>
      <c r="P75" s="65" t="s">
        <v>4</v>
      </c>
      <c r="Q75" s="65" t="s">
        <v>4</v>
      </c>
      <c r="R75" s="65" t="s">
        <v>4</v>
      </c>
      <c r="S75" s="65"/>
      <c r="T75" s="65"/>
      <c r="U75" s="65"/>
      <c r="V75" s="65"/>
      <c r="W75" s="66"/>
      <c r="X75" s="66"/>
      <c r="Y75" s="65" t="s">
        <v>4</v>
      </c>
      <c r="Z75" s="67">
        <v>0.11</v>
      </c>
      <c r="AA75" s="67">
        <v>0.36</v>
      </c>
      <c r="AB75" s="67">
        <v>0.36</v>
      </c>
      <c r="AC75" s="67">
        <v>0.15</v>
      </c>
      <c r="AD75" s="67">
        <v>0.28999999999999998</v>
      </c>
      <c r="AE75" s="67">
        <v>0.49</v>
      </c>
      <c r="AF75" s="68">
        <v>393</v>
      </c>
      <c r="AG75" s="69">
        <v>51000</v>
      </c>
      <c r="AH75" s="70">
        <v>410</v>
      </c>
      <c r="AI75" s="71">
        <v>5437531.4900000002</v>
      </c>
      <c r="AJ75" s="72">
        <v>13262.271926829269</v>
      </c>
      <c r="AK75" s="71">
        <v>13262.27</v>
      </c>
      <c r="AL75" s="71">
        <v>9588.0400000000009</v>
      </c>
      <c r="AM75" s="73">
        <v>0</v>
      </c>
      <c r="AN75" s="74" t="s">
        <v>83</v>
      </c>
      <c r="AO75" s="80" t="s">
        <v>163</v>
      </c>
      <c r="AP75" s="74" t="s">
        <v>84</v>
      </c>
      <c r="AQ75" s="74" t="s">
        <v>84</v>
      </c>
      <c r="AR75" s="74" t="s">
        <v>84</v>
      </c>
      <c r="AS75" s="74" t="s">
        <v>84</v>
      </c>
      <c r="AT75" s="74" t="s">
        <v>84</v>
      </c>
      <c r="AU75" s="74" t="s">
        <v>84</v>
      </c>
      <c r="AV75" s="74" t="s">
        <v>84</v>
      </c>
      <c r="AW75" s="74" t="s">
        <v>84</v>
      </c>
      <c r="AX75" s="74" t="s">
        <v>84</v>
      </c>
      <c r="AY75" s="76">
        <v>7104.42</v>
      </c>
      <c r="AZ75" s="77">
        <f>H75*(TBL_PrimaryDistrictData[[#This Row],[FY23 -24
ASCENT &amp; Online
PPR]]-TBL_PrimaryDistrictData[[#This Row],[Average of Estimated Annual Cost for Tuition, Fees and Books]])</f>
        <v>0</v>
      </c>
      <c r="BA75" s="26"/>
    </row>
    <row r="76" spans="1:53">
      <c r="A76" s="78">
        <v>1350</v>
      </c>
      <c r="B76" s="64" t="s">
        <v>366</v>
      </c>
      <c r="C76" s="64" t="s">
        <v>368</v>
      </c>
      <c r="D76" s="64" t="s">
        <v>105</v>
      </c>
      <c r="E76" s="64" t="s">
        <v>106</v>
      </c>
      <c r="F76" s="64" t="s">
        <v>107</v>
      </c>
      <c r="G76" s="64" t="s">
        <v>217</v>
      </c>
      <c r="H76" s="65">
        <v>0</v>
      </c>
      <c r="I76" s="65" t="s">
        <v>4</v>
      </c>
      <c r="J76" s="65" t="s">
        <v>4</v>
      </c>
      <c r="K76" s="65" t="s">
        <v>4</v>
      </c>
      <c r="L76" s="65" t="s">
        <v>4</v>
      </c>
      <c r="M76" s="65" t="s">
        <v>4</v>
      </c>
      <c r="N76" s="65" t="s">
        <v>4</v>
      </c>
      <c r="O76" s="65" t="s">
        <v>4</v>
      </c>
      <c r="P76" s="65" t="s">
        <v>4</v>
      </c>
      <c r="Q76" s="65" t="s">
        <v>4</v>
      </c>
      <c r="R76" s="65" t="s">
        <v>4</v>
      </c>
      <c r="S76" s="65"/>
      <c r="T76" s="65"/>
      <c r="U76" s="65"/>
      <c r="V76" s="65"/>
      <c r="W76" s="66"/>
      <c r="X76" s="66"/>
      <c r="Y76" s="65" t="s">
        <v>4</v>
      </c>
      <c r="Z76" s="67">
        <v>0.12</v>
      </c>
      <c r="AA76" s="67">
        <v>0.23</v>
      </c>
      <c r="AB76" s="67">
        <v>0.24</v>
      </c>
      <c r="AC76" s="67">
        <v>7.0000000000000007E-2</v>
      </c>
      <c r="AD76" s="67">
        <v>0.23</v>
      </c>
      <c r="AE76" s="67">
        <v>0.48</v>
      </c>
      <c r="AF76" s="68">
        <v>1283</v>
      </c>
      <c r="AG76" s="69">
        <v>51000</v>
      </c>
      <c r="AH76" s="70">
        <v>1248.2</v>
      </c>
      <c r="AI76" s="71">
        <v>13576068.109999999</v>
      </c>
      <c r="AJ76" s="72">
        <v>10875.749102707898</v>
      </c>
      <c r="AK76" s="71">
        <v>10875.75</v>
      </c>
      <c r="AL76" s="71">
        <v>9588.0400000000009</v>
      </c>
      <c r="AM76" s="73">
        <v>0</v>
      </c>
      <c r="AN76" s="74" t="s">
        <v>83</v>
      </c>
      <c r="AO76" s="80" t="s">
        <v>247</v>
      </c>
      <c r="AP76" s="74" t="s">
        <v>84</v>
      </c>
      <c r="AQ76" s="74" t="s">
        <v>110</v>
      </c>
      <c r="AR76" s="74" t="s">
        <v>84</v>
      </c>
      <c r="AS76" s="74" t="s">
        <v>84</v>
      </c>
      <c r="AT76" s="74" t="s">
        <v>84</v>
      </c>
      <c r="AU76" s="74" t="s">
        <v>84</v>
      </c>
      <c r="AV76" s="74" t="s">
        <v>369</v>
      </c>
      <c r="AW76" s="74" t="s">
        <v>84</v>
      </c>
      <c r="AX76" s="74" t="s">
        <v>84</v>
      </c>
      <c r="AY76" s="76">
        <v>7104.42</v>
      </c>
      <c r="AZ76" s="77">
        <f>H76*(TBL_PrimaryDistrictData[[#This Row],[FY23 -24
ASCENT &amp; Online
PPR]]-TBL_PrimaryDistrictData[[#This Row],[Average of Estimated Annual Cost for Tuition, Fees and Books]])</f>
        <v>0</v>
      </c>
      <c r="BA76" s="26"/>
    </row>
    <row r="77" spans="1:53">
      <c r="A77" s="78">
        <v>1360</v>
      </c>
      <c r="B77" s="64" t="s">
        <v>370</v>
      </c>
      <c r="C77" s="64" t="s">
        <v>371</v>
      </c>
      <c r="D77" s="64" t="s">
        <v>105</v>
      </c>
      <c r="E77" s="64" t="s">
        <v>106</v>
      </c>
      <c r="F77" s="64" t="s">
        <v>107</v>
      </c>
      <c r="G77" s="64" t="s">
        <v>243</v>
      </c>
      <c r="H77" s="65">
        <v>0</v>
      </c>
      <c r="I77" s="65" t="s">
        <v>4</v>
      </c>
      <c r="J77" s="65" t="s">
        <v>4</v>
      </c>
      <c r="K77" s="65" t="s">
        <v>4</v>
      </c>
      <c r="L77" s="65" t="s">
        <v>4</v>
      </c>
      <c r="M77" s="65" t="s">
        <v>4</v>
      </c>
      <c r="N77" s="65" t="s">
        <v>4</v>
      </c>
      <c r="O77" s="65" t="s">
        <v>4</v>
      </c>
      <c r="P77" s="65" t="s">
        <v>4</v>
      </c>
      <c r="Q77" s="65" t="s">
        <v>4</v>
      </c>
      <c r="R77" s="65" t="s">
        <v>4</v>
      </c>
      <c r="S77" s="65"/>
      <c r="T77" s="65"/>
      <c r="U77" s="65"/>
      <c r="V77" s="65"/>
      <c r="W77" s="66"/>
      <c r="X77" s="66"/>
      <c r="Y77" s="65" t="s">
        <v>4</v>
      </c>
      <c r="Z77" s="67">
        <v>0.08</v>
      </c>
      <c r="AA77" s="67">
        <v>0.22</v>
      </c>
      <c r="AB77" s="67">
        <v>0.22</v>
      </c>
      <c r="AC77" s="67">
        <v>0.1</v>
      </c>
      <c r="AD77" s="67">
        <v>0.24</v>
      </c>
      <c r="AE77" s="67">
        <v>0.47</v>
      </c>
      <c r="AF77" s="68">
        <v>2061</v>
      </c>
      <c r="AG77" s="69">
        <v>45000</v>
      </c>
      <c r="AH77" s="70">
        <v>2002.5</v>
      </c>
      <c r="AI77" s="71">
        <v>21147860.199999999</v>
      </c>
      <c r="AJ77" s="72">
        <v>10560.729188514357</v>
      </c>
      <c r="AK77" s="71">
        <v>10560.94</v>
      </c>
      <c r="AL77" s="71">
        <v>9588.0400000000009</v>
      </c>
      <c r="AM77" s="73">
        <v>0</v>
      </c>
      <c r="AN77" s="74" t="s">
        <v>83</v>
      </c>
      <c r="AO77" s="80" t="s">
        <v>372</v>
      </c>
      <c r="AP77" s="74" t="s">
        <v>120</v>
      </c>
      <c r="AQ77" s="74" t="s">
        <v>145</v>
      </c>
      <c r="AR77" s="74" t="s">
        <v>84</v>
      </c>
      <c r="AS77" s="74" t="s">
        <v>84</v>
      </c>
      <c r="AT77" s="74" t="s">
        <v>84</v>
      </c>
      <c r="AU77" s="74" t="s">
        <v>84</v>
      </c>
      <c r="AV77" s="74" t="s">
        <v>279</v>
      </c>
      <c r="AW77" s="74" t="s">
        <v>84</v>
      </c>
      <c r="AX77" s="74" t="s">
        <v>84</v>
      </c>
      <c r="AY77" s="76">
        <v>7104.42</v>
      </c>
      <c r="AZ77" s="77">
        <f>H77*(TBL_PrimaryDistrictData[[#This Row],[FY23 -24
ASCENT &amp; Online
PPR]]-TBL_PrimaryDistrictData[[#This Row],[Average of Estimated Annual Cost for Tuition, Fees and Books]])</f>
        <v>0</v>
      </c>
      <c r="BA77" s="26"/>
    </row>
    <row r="78" spans="1:53">
      <c r="A78" s="78">
        <v>1380</v>
      </c>
      <c r="B78" s="64" t="s">
        <v>373</v>
      </c>
      <c r="C78" s="64" t="s">
        <v>374</v>
      </c>
      <c r="D78" s="64" t="s">
        <v>131</v>
      </c>
      <c r="E78" s="64" t="s">
        <v>112</v>
      </c>
      <c r="F78" s="64" t="s">
        <v>132</v>
      </c>
      <c r="G78" s="64" t="s">
        <v>243</v>
      </c>
      <c r="H78" s="65">
        <v>0</v>
      </c>
      <c r="I78" s="65" t="s">
        <v>4</v>
      </c>
      <c r="J78" s="65" t="s">
        <v>4</v>
      </c>
      <c r="K78" s="65" t="s">
        <v>4</v>
      </c>
      <c r="L78" s="65" t="s">
        <v>4</v>
      </c>
      <c r="M78" s="65" t="s">
        <v>4</v>
      </c>
      <c r="N78" s="65" t="s">
        <v>4</v>
      </c>
      <c r="O78" s="65" t="s">
        <v>4</v>
      </c>
      <c r="P78" s="65" t="s">
        <v>4</v>
      </c>
      <c r="Q78" s="65" t="s">
        <v>4</v>
      </c>
      <c r="R78" s="65" t="s">
        <v>4</v>
      </c>
      <c r="S78" s="65"/>
      <c r="T78" s="65"/>
      <c r="U78" s="65"/>
      <c r="V78" s="65"/>
      <c r="W78" s="66"/>
      <c r="X78" s="66"/>
      <c r="Y78" s="65" t="s">
        <v>4</v>
      </c>
      <c r="Z78" s="67">
        <v>0.17</v>
      </c>
      <c r="AA78" s="67">
        <v>0.31</v>
      </c>
      <c r="AB78" s="67">
        <v>0.35</v>
      </c>
      <c r="AC78" s="67" t="s">
        <v>187</v>
      </c>
      <c r="AD78" s="67">
        <v>0.14000000000000001</v>
      </c>
      <c r="AE78" s="67">
        <v>0.41</v>
      </c>
      <c r="AF78" s="68">
        <v>81</v>
      </c>
      <c r="AG78" s="69">
        <v>41000</v>
      </c>
      <c r="AH78" s="70">
        <v>69.8</v>
      </c>
      <c r="AI78" s="71">
        <v>1595452.4</v>
      </c>
      <c r="AJ78" s="72">
        <v>22857.484240687678</v>
      </c>
      <c r="AK78" s="71">
        <v>22857.48</v>
      </c>
      <c r="AL78" s="71">
        <v>9588.0400000000009</v>
      </c>
      <c r="AM78" s="73">
        <v>0</v>
      </c>
      <c r="AN78" s="74" t="s">
        <v>83</v>
      </c>
      <c r="AO78" s="80" t="s">
        <v>133</v>
      </c>
      <c r="AP78" s="74" t="s">
        <v>134</v>
      </c>
      <c r="AQ78" s="74" t="s">
        <v>134</v>
      </c>
      <c r="AR78" s="74" t="s">
        <v>134</v>
      </c>
      <c r="AS78" s="74" t="s">
        <v>134</v>
      </c>
      <c r="AT78" s="74" t="s">
        <v>134</v>
      </c>
      <c r="AU78" s="74" t="s">
        <v>134</v>
      </c>
      <c r="AV78" s="74" t="s">
        <v>134</v>
      </c>
      <c r="AW78" s="74" t="s">
        <v>134</v>
      </c>
      <c r="AX78" s="74" t="s">
        <v>134</v>
      </c>
      <c r="AY78" s="76">
        <v>7104.42</v>
      </c>
      <c r="AZ78" s="77">
        <f>H78*(TBL_PrimaryDistrictData[[#This Row],[FY23 -24
ASCENT &amp; Online
PPR]]-TBL_PrimaryDistrictData[[#This Row],[Average of Estimated Annual Cost for Tuition, Fees and Books]])</f>
        <v>0</v>
      </c>
      <c r="BA78" s="26"/>
    </row>
    <row r="79" spans="1:53">
      <c r="A79" s="78">
        <v>1390</v>
      </c>
      <c r="B79" s="64" t="s">
        <v>375</v>
      </c>
      <c r="C79" s="64" t="s">
        <v>376</v>
      </c>
      <c r="D79" s="64" t="s">
        <v>131</v>
      </c>
      <c r="E79" s="64" t="s">
        <v>106</v>
      </c>
      <c r="F79" s="64" t="s">
        <v>190</v>
      </c>
      <c r="G79" s="64" t="s">
        <v>186</v>
      </c>
      <c r="H79" s="65">
        <v>0</v>
      </c>
      <c r="I79" s="65" t="s">
        <v>4</v>
      </c>
      <c r="J79" s="65" t="s">
        <v>4</v>
      </c>
      <c r="K79" s="65" t="s">
        <v>4</v>
      </c>
      <c r="L79" s="65" t="s">
        <v>4</v>
      </c>
      <c r="M79" s="65" t="s">
        <v>4</v>
      </c>
      <c r="N79" s="65" t="s">
        <v>4</v>
      </c>
      <c r="O79" s="65" t="s">
        <v>4</v>
      </c>
      <c r="P79" s="65" t="s">
        <v>4</v>
      </c>
      <c r="Q79" s="65" t="s">
        <v>4</v>
      </c>
      <c r="R79" s="65" t="s">
        <v>4</v>
      </c>
      <c r="S79" s="65"/>
      <c r="T79" s="65"/>
      <c r="U79" s="65"/>
      <c r="V79" s="65"/>
      <c r="W79" s="66"/>
      <c r="X79" s="66"/>
      <c r="Y79" s="65" t="s">
        <v>4</v>
      </c>
      <c r="Z79" s="67">
        <v>0.14000000000000001</v>
      </c>
      <c r="AA79" s="67">
        <v>0.75</v>
      </c>
      <c r="AB79" s="67">
        <v>0.8</v>
      </c>
      <c r="AC79" s="67">
        <v>0.01</v>
      </c>
      <c r="AD79" s="67">
        <v>0.62</v>
      </c>
      <c r="AE79" s="67">
        <v>0.47</v>
      </c>
      <c r="AF79" s="68">
        <v>491</v>
      </c>
      <c r="AG79" s="69">
        <v>28000</v>
      </c>
      <c r="AH79" s="70">
        <v>470.3</v>
      </c>
      <c r="AI79" s="71">
        <v>5444055.4500000002</v>
      </c>
      <c r="AJ79" s="72">
        <v>11575.707952370827</v>
      </c>
      <c r="AK79" s="71">
        <v>11575.71</v>
      </c>
      <c r="AL79" s="71">
        <v>9588.0400000000009</v>
      </c>
      <c r="AM79" s="73">
        <v>3.4000000000000002E-2</v>
      </c>
      <c r="AN79" s="74" t="s">
        <v>83</v>
      </c>
      <c r="AO79" s="80" t="s">
        <v>163</v>
      </c>
      <c r="AP79" s="74" t="s">
        <v>84</v>
      </c>
      <c r="AQ79" s="74" t="s">
        <v>84</v>
      </c>
      <c r="AR79" s="74" t="s">
        <v>84</v>
      </c>
      <c r="AS79" s="74" t="s">
        <v>84</v>
      </c>
      <c r="AT79" s="74" t="s">
        <v>84</v>
      </c>
      <c r="AU79" s="74" t="s">
        <v>84</v>
      </c>
      <c r="AV79" s="74" t="s">
        <v>84</v>
      </c>
      <c r="AW79" s="74" t="s">
        <v>84</v>
      </c>
      <c r="AX79" s="74" t="s">
        <v>84</v>
      </c>
      <c r="AY79" s="76">
        <v>7104.42</v>
      </c>
      <c r="AZ79" s="77">
        <f>H79*(TBL_PrimaryDistrictData[[#This Row],[FY23 -24
ASCENT &amp; Online
PPR]]-TBL_PrimaryDistrictData[[#This Row],[Average of Estimated Annual Cost for Tuition, Fees and Books]])</f>
        <v>0</v>
      </c>
      <c r="BA79" s="26"/>
    </row>
    <row r="80" spans="1:53">
      <c r="A80" s="78">
        <v>1400</v>
      </c>
      <c r="B80" s="64" t="s">
        <v>375</v>
      </c>
      <c r="C80" s="64" t="s">
        <v>377</v>
      </c>
      <c r="D80" s="64" t="s">
        <v>131</v>
      </c>
      <c r="E80" s="64" t="s">
        <v>112</v>
      </c>
      <c r="F80" s="64" t="s">
        <v>132</v>
      </c>
      <c r="G80" s="64" t="s">
        <v>186</v>
      </c>
      <c r="H80" s="65">
        <v>0</v>
      </c>
      <c r="I80" s="65" t="s">
        <v>4</v>
      </c>
      <c r="J80" s="65" t="s">
        <v>4</v>
      </c>
      <c r="K80" s="65" t="s">
        <v>4</v>
      </c>
      <c r="L80" s="65" t="s">
        <v>4</v>
      </c>
      <c r="M80" s="65" t="s">
        <v>4</v>
      </c>
      <c r="N80" s="65" t="s">
        <v>4</v>
      </c>
      <c r="O80" s="65" t="s">
        <v>4</v>
      </c>
      <c r="P80" s="65" t="s">
        <v>4</v>
      </c>
      <c r="Q80" s="65" t="s">
        <v>4</v>
      </c>
      <c r="R80" s="65" t="s">
        <v>4</v>
      </c>
      <c r="S80" s="65"/>
      <c r="T80" s="65"/>
      <c r="U80" s="65"/>
      <c r="V80" s="65"/>
      <c r="W80" s="66"/>
      <c r="X80" s="66"/>
      <c r="Y80" s="65" t="s">
        <v>4</v>
      </c>
      <c r="Z80" s="67">
        <v>0.09</v>
      </c>
      <c r="AA80" s="67">
        <v>0.48</v>
      </c>
      <c r="AB80" s="67">
        <v>0.47</v>
      </c>
      <c r="AC80" s="67" t="s">
        <v>187</v>
      </c>
      <c r="AD80" s="67">
        <v>0.13</v>
      </c>
      <c r="AE80" s="67">
        <v>0.46</v>
      </c>
      <c r="AF80" s="68">
        <v>238</v>
      </c>
      <c r="AG80" s="69">
        <v>28000</v>
      </c>
      <c r="AH80" s="70">
        <v>206</v>
      </c>
      <c r="AI80" s="71">
        <v>3355685.08</v>
      </c>
      <c r="AJ80" s="72">
        <v>16289.733398058253</v>
      </c>
      <c r="AK80" s="71">
        <v>16289.73</v>
      </c>
      <c r="AL80" s="71">
        <v>9588.0400000000009</v>
      </c>
      <c r="AM80" s="73">
        <v>0</v>
      </c>
      <c r="AN80" s="74" t="s">
        <v>83</v>
      </c>
      <c r="AO80" s="80" t="s">
        <v>163</v>
      </c>
      <c r="AP80" s="74" t="s">
        <v>84</v>
      </c>
      <c r="AQ80" s="74" t="s">
        <v>84</v>
      </c>
      <c r="AR80" s="74" t="s">
        <v>84</v>
      </c>
      <c r="AS80" s="74" t="s">
        <v>84</v>
      </c>
      <c r="AT80" s="74" t="s">
        <v>84</v>
      </c>
      <c r="AU80" s="74" t="s">
        <v>84</v>
      </c>
      <c r="AV80" s="74" t="s">
        <v>84</v>
      </c>
      <c r="AW80" s="74" t="s">
        <v>84</v>
      </c>
      <c r="AX80" s="74" t="s">
        <v>84</v>
      </c>
      <c r="AY80" s="76">
        <v>7104.42</v>
      </c>
      <c r="AZ80" s="77">
        <f>H80*(TBL_PrimaryDistrictData[[#This Row],[FY23 -24
ASCENT &amp; Online
PPR]]-TBL_PrimaryDistrictData[[#This Row],[Average of Estimated Annual Cost for Tuition, Fees and Books]])</f>
        <v>0</v>
      </c>
      <c r="BA80" s="26"/>
    </row>
    <row r="81" spans="1:53">
      <c r="A81" s="78">
        <v>1410</v>
      </c>
      <c r="B81" s="64" t="s">
        <v>378</v>
      </c>
      <c r="C81" s="64" t="s">
        <v>379</v>
      </c>
      <c r="D81" s="64" t="s">
        <v>131</v>
      </c>
      <c r="E81" s="64" t="s">
        <v>112</v>
      </c>
      <c r="F81" s="64" t="s">
        <v>132</v>
      </c>
      <c r="G81" s="64" t="s">
        <v>217</v>
      </c>
      <c r="H81" s="65">
        <v>0</v>
      </c>
      <c r="I81" s="65">
        <v>69</v>
      </c>
      <c r="J81" s="65">
        <v>277.8</v>
      </c>
      <c r="K81" s="65" t="s">
        <v>5</v>
      </c>
      <c r="L81" s="65" t="s">
        <v>5</v>
      </c>
      <c r="M81" s="65">
        <v>1656</v>
      </c>
      <c r="N81" s="65">
        <v>29</v>
      </c>
      <c r="O81" s="65">
        <v>696</v>
      </c>
      <c r="P81" s="65">
        <v>1092</v>
      </c>
      <c r="Q81" s="65">
        <v>840</v>
      </c>
      <c r="R81" s="65">
        <v>4284</v>
      </c>
      <c r="S81" s="65">
        <f>9588.04-TBL_PrimaryDistrictData[[#This Row],[Estimated Annual Cost for Tuition, Fees and Books]]</f>
        <v>5304.0400000000009</v>
      </c>
      <c r="T81" s="65">
        <f>TBL_PrimaryDistrictData[[#This Row],[Delta PPR to Est. Costs]]*TBL_PrimaryDistrictData[[#This Row],[ASCENT Enrollment 2023-2024]]</f>
        <v>0</v>
      </c>
      <c r="U8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2628</v>
      </c>
      <c r="V81" s="65">
        <f>TBL_PrimaryDistrictData[[#This Row],[Estimated Annual Cost for Tuition, Fees and Books]]-U81</f>
        <v>1656</v>
      </c>
      <c r="W81" s="66">
        <f>TBL_PrimaryDistrictData[[#This Row],[Student Share of Costs]]/TBL_PrimaryDistrictData[[#This Row],[Estimated Annual Cost for Tuition, Fees and Books]]</f>
        <v>0.61344537815126055</v>
      </c>
      <c r="X81" s="66">
        <f>TBL_PrimaryDistrictData[[#This Row],[LEP Share of Costs]]/TBL_PrimaryDistrictData[[#This Row],[Estimated Annual Cost for Tuition, Fees and Books]]</f>
        <v>0.38655462184873951</v>
      </c>
      <c r="Y81" s="65">
        <v>161</v>
      </c>
      <c r="Z81" s="67">
        <v>0.11</v>
      </c>
      <c r="AA81" s="67">
        <v>0.31</v>
      </c>
      <c r="AB81" s="67">
        <v>0.27</v>
      </c>
      <c r="AC81" s="67">
        <v>0.03</v>
      </c>
      <c r="AD81" s="67">
        <v>0.21</v>
      </c>
      <c r="AE81" s="67">
        <v>0.5</v>
      </c>
      <c r="AF81" s="68">
        <v>186</v>
      </c>
      <c r="AG81" s="69">
        <v>36000</v>
      </c>
      <c r="AH81" s="70">
        <v>153.30000000000001</v>
      </c>
      <c r="AI81" s="71">
        <v>2890901.54</v>
      </c>
      <c r="AJ81" s="72">
        <v>18857.805218525766</v>
      </c>
      <c r="AK81" s="71">
        <v>18857.810000000001</v>
      </c>
      <c r="AL81" s="71">
        <v>9588.0400000000009</v>
      </c>
      <c r="AM81" s="73">
        <v>0</v>
      </c>
      <c r="AN81" s="74" t="s">
        <v>83</v>
      </c>
      <c r="AO81" s="80" t="s">
        <v>163</v>
      </c>
      <c r="AP81" s="74" t="s">
        <v>84</v>
      </c>
      <c r="AQ81" s="74" t="s">
        <v>84</v>
      </c>
      <c r="AR81" s="74" t="s">
        <v>84</v>
      </c>
      <c r="AS81" s="74" t="s">
        <v>84</v>
      </c>
      <c r="AT81" s="74" t="s">
        <v>84</v>
      </c>
      <c r="AU81" s="74" t="s">
        <v>84</v>
      </c>
      <c r="AV81" s="74" t="s">
        <v>84</v>
      </c>
      <c r="AW81" s="74" t="s">
        <v>84</v>
      </c>
      <c r="AX81" s="74" t="s">
        <v>84</v>
      </c>
      <c r="AY81" s="76">
        <v>7104.42</v>
      </c>
      <c r="AZ81" s="77">
        <f>H81*(TBL_PrimaryDistrictData[[#This Row],[FY23 -24
ASCENT &amp; Online
PPR]]-TBL_PrimaryDistrictData[[#This Row],[Average of Estimated Annual Cost for Tuition, Fees and Books]])</f>
        <v>0</v>
      </c>
      <c r="BA81" s="26"/>
    </row>
    <row r="82" spans="1:53">
      <c r="A82" s="78">
        <v>1420</v>
      </c>
      <c r="B82" s="64" t="s">
        <v>380</v>
      </c>
      <c r="C82" s="64" t="s">
        <v>381</v>
      </c>
      <c r="D82" s="64" t="s">
        <v>79</v>
      </c>
      <c r="E82" s="64" t="s">
        <v>80</v>
      </c>
      <c r="F82" s="64" t="s">
        <v>81</v>
      </c>
      <c r="G82" s="64" t="s">
        <v>82</v>
      </c>
      <c r="H82" s="65">
        <v>149</v>
      </c>
      <c r="I82" s="65">
        <v>169.10000000000002</v>
      </c>
      <c r="J82" s="65">
        <v>277.8</v>
      </c>
      <c r="K82" s="65" t="s">
        <v>3</v>
      </c>
      <c r="L82" s="65" t="s">
        <v>3</v>
      </c>
      <c r="M82" s="65">
        <v>4058.4000000000005</v>
      </c>
      <c r="N82" s="65">
        <v>22</v>
      </c>
      <c r="O82" s="65">
        <v>528</v>
      </c>
      <c r="P82" s="65">
        <v>753.68</v>
      </c>
      <c r="Q82" s="65">
        <v>1460</v>
      </c>
      <c r="R82" s="65">
        <v>6800.0800000000008</v>
      </c>
      <c r="S82" s="65">
        <f>9588.04-TBL_PrimaryDistrictData[[#This Row],[Estimated Annual Cost for Tuition, Fees and Books]]</f>
        <v>2787.96</v>
      </c>
      <c r="T82" s="65">
        <f>TBL_PrimaryDistrictData[[#This Row],[Delta PPR to Est. Costs]]*TBL_PrimaryDistrictData[[#This Row],[ASCENT Enrollment 2023-2024]]</f>
        <v>415406.04</v>
      </c>
      <c r="U8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82" s="65">
        <f>TBL_PrimaryDistrictData[[#This Row],[Estimated Annual Cost for Tuition, Fees and Books]]-U82</f>
        <v>4058.400000000001</v>
      </c>
      <c r="W82" s="66">
        <f>TBL_PrimaryDistrictData[[#This Row],[Student Share of Costs]]/TBL_PrimaryDistrictData[[#This Row],[Estimated Annual Cost for Tuition, Fees and Books]]</f>
        <v>0.40318349195891806</v>
      </c>
      <c r="X82" s="66">
        <f>TBL_PrimaryDistrictData[[#This Row],[LEP Share of Costs]]/TBL_PrimaryDistrictData[[#This Row],[Estimated Annual Cost for Tuition, Fees and Books]]</f>
        <v>0.59681650804108199</v>
      </c>
      <c r="Y82" s="65">
        <v>17.20645161290323</v>
      </c>
      <c r="Z82" s="67">
        <v>0.12</v>
      </c>
      <c r="AA82" s="67">
        <v>0.32</v>
      </c>
      <c r="AB82" s="67">
        <v>0.32</v>
      </c>
      <c r="AC82" s="67">
        <v>0.06</v>
      </c>
      <c r="AD82" s="67">
        <v>0.34</v>
      </c>
      <c r="AE82" s="67">
        <v>0.49</v>
      </c>
      <c r="AF82" s="68">
        <v>77078</v>
      </c>
      <c r="AG82" s="69">
        <v>57000</v>
      </c>
      <c r="AH82" s="70">
        <v>76822.7</v>
      </c>
      <c r="AI82" s="71">
        <v>784142616.3160001</v>
      </c>
      <c r="AJ82" s="72">
        <v>10318.273022687306</v>
      </c>
      <c r="AK82" s="71">
        <v>10328.4</v>
      </c>
      <c r="AL82" s="71">
        <v>9588.0400000000009</v>
      </c>
      <c r="AM82" s="73">
        <v>0</v>
      </c>
      <c r="AN82" s="74" t="s">
        <v>83</v>
      </c>
      <c r="AO82" s="80" t="s">
        <v>382</v>
      </c>
      <c r="AP82" s="74" t="s">
        <v>383</v>
      </c>
      <c r="AQ82" s="74" t="s">
        <v>384</v>
      </c>
      <c r="AR82" s="74" t="s">
        <v>84</v>
      </c>
      <c r="AS82" s="74" t="s">
        <v>385</v>
      </c>
      <c r="AT82" s="74" t="s">
        <v>183</v>
      </c>
      <c r="AU82" s="74" t="s">
        <v>386</v>
      </c>
      <c r="AV82" s="74" t="s">
        <v>387</v>
      </c>
      <c r="AW82" s="74" t="s">
        <v>84</v>
      </c>
      <c r="AX82" s="74" t="s">
        <v>272</v>
      </c>
      <c r="AY82" s="76">
        <v>7104.42</v>
      </c>
      <c r="AZ82" s="77">
        <f>H82*(TBL_PrimaryDistrictData[[#This Row],[FY23 -24
ASCENT &amp; Online
PPR]]-TBL_PrimaryDistrictData[[#This Row],[Average of Estimated Annual Cost for Tuition, Fees and Books]])</f>
        <v>370059.38000000012</v>
      </c>
      <c r="BA82" s="26"/>
    </row>
    <row r="83" spans="1:53">
      <c r="A83" s="78">
        <v>1430</v>
      </c>
      <c r="B83" s="64" t="s">
        <v>388</v>
      </c>
      <c r="C83" s="64" t="s">
        <v>389</v>
      </c>
      <c r="D83" s="64" t="s">
        <v>131</v>
      </c>
      <c r="E83" s="64" t="s">
        <v>112</v>
      </c>
      <c r="F83" s="64" t="s">
        <v>132</v>
      </c>
      <c r="G83" s="64" t="s">
        <v>186</v>
      </c>
      <c r="H83" s="65">
        <v>0</v>
      </c>
      <c r="I83" s="65" t="s">
        <v>4</v>
      </c>
      <c r="J83" s="65" t="s">
        <v>4</v>
      </c>
      <c r="K83" s="65" t="s">
        <v>4</v>
      </c>
      <c r="L83" s="65" t="s">
        <v>4</v>
      </c>
      <c r="M83" s="65" t="s">
        <v>4</v>
      </c>
      <c r="N83" s="65" t="s">
        <v>4</v>
      </c>
      <c r="O83" s="65" t="s">
        <v>4</v>
      </c>
      <c r="P83" s="65" t="s">
        <v>4</v>
      </c>
      <c r="Q83" s="65" t="s">
        <v>4</v>
      </c>
      <c r="R83" s="65" t="s">
        <v>4</v>
      </c>
      <c r="S83" s="65"/>
      <c r="T83" s="65"/>
      <c r="U83" s="65"/>
      <c r="V83" s="65"/>
      <c r="W83" s="66"/>
      <c r="X83" s="66"/>
      <c r="Y83" s="65" t="s">
        <v>4</v>
      </c>
      <c r="Z83" s="67">
        <v>0.14000000000000001</v>
      </c>
      <c r="AA83" s="67">
        <v>0.41</v>
      </c>
      <c r="AB83" s="67">
        <v>0.46</v>
      </c>
      <c r="AC83" s="67" t="s">
        <v>187</v>
      </c>
      <c r="AD83" s="67">
        <v>0.17</v>
      </c>
      <c r="AE83" s="67">
        <v>0.49</v>
      </c>
      <c r="AF83" s="68">
        <v>211</v>
      </c>
      <c r="AG83" s="69">
        <v>34000</v>
      </c>
      <c r="AH83" s="70">
        <v>192</v>
      </c>
      <c r="AI83" s="71">
        <v>3232044.13</v>
      </c>
      <c r="AJ83" s="72">
        <v>16833.563177083332</v>
      </c>
      <c r="AK83" s="71">
        <v>16833.560000000001</v>
      </c>
      <c r="AL83" s="71">
        <v>9588.0400000000009</v>
      </c>
      <c r="AM83" s="73">
        <v>0</v>
      </c>
      <c r="AN83" s="74" t="s">
        <v>83</v>
      </c>
      <c r="AO83" s="80" t="s">
        <v>133</v>
      </c>
      <c r="AP83" s="74" t="s">
        <v>134</v>
      </c>
      <c r="AQ83" s="74" t="s">
        <v>134</v>
      </c>
      <c r="AR83" s="74" t="s">
        <v>134</v>
      </c>
      <c r="AS83" s="74" t="s">
        <v>134</v>
      </c>
      <c r="AT83" s="74" t="s">
        <v>134</v>
      </c>
      <c r="AU83" s="74" t="s">
        <v>134</v>
      </c>
      <c r="AV83" s="74" t="s">
        <v>134</v>
      </c>
      <c r="AW83" s="74" t="s">
        <v>134</v>
      </c>
      <c r="AX83" s="74" t="s">
        <v>134</v>
      </c>
      <c r="AY83" s="76">
        <v>7104.42</v>
      </c>
      <c r="AZ83" s="77">
        <f>H83*(TBL_PrimaryDistrictData[[#This Row],[FY23 -24
ASCENT &amp; Online
PPR]]-TBL_PrimaryDistrictData[[#This Row],[Average of Estimated Annual Cost for Tuition, Fees and Books]])</f>
        <v>0</v>
      </c>
      <c r="BA83" s="26"/>
    </row>
    <row r="84" spans="1:53">
      <c r="A84" s="78">
        <v>1440</v>
      </c>
      <c r="B84" s="64" t="s">
        <v>388</v>
      </c>
      <c r="C84" s="64" t="s">
        <v>390</v>
      </c>
      <c r="D84" s="64" t="s">
        <v>131</v>
      </c>
      <c r="E84" s="64" t="s">
        <v>112</v>
      </c>
      <c r="F84" s="64" t="s">
        <v>132</v>
      </c>
      <c r="G84" s="64" t="s">
        <v>186</v>
      </c>
      <c r="H84" s="65">
        <v>0</v>
      </c>
      <c r="I84" s="65" t="s">
        <v>4</v>
      </c>
      <c r="J84" s="65" t="s">
        <v>4</v>
      </c>
      <c r="K84" s="65" t="s">
        <v>4</v>
      </c>
      <c r="L84" s="65" t="s">
        <v>4</v>
      </c>
      <c r="M84" s="65" t="s">
        <v>4</v>
      </c>
      <c r="N84" s="65" t="s">
        <v>4</v>
      </c>
      <c r="O84" s="65" t="s">
        <v>4</v>
      </c>
      <c r="P84" s="65" t="s">
        <v>4</v>
      </c>
      <c r="Q84" s="65" t="s">
        <v>4</v>
      </c>
      <c r="R84" s="65" t="s">
        <v>4</v>
      </c>
      <c r="S84" s="65"/>
      <c r="T84" s="65"/>
      <c r="U84" s="65"/>
      <c r="V84" s="65"/>
      <c r="W84" s="66"/>
      <c r="X84" s="66"/>
      <c r="Y84" s="65" t="s">
        <v>4</v>
      </c>
      <c r="Z84" s="67" t="s">
        <v>187</v>
      </c>
      <c r="AA84" s="67">
        <v>0.08</v>
      </c>
      <c r="AB84" s="67">
        <v>0.09</v>
      </c>
      <c r="AC84" s="67">
        <v>0.03</v>
      </c>
      <c r="AD84" s="67">
        <v>0.08</v>
      </c>
      <c r="AE84" s="67">
        <v>0.49</v>
      </c>
      <c r="AF84" s="68">
        <v>419</v>
      </c>
      <c r="AG84" s="69">
        <v>34000</v>
      </c>
      <c r="AH84" s="70">
        <v>215.3</v>
      </c>
      <c r="AI84" s="71">
        <v>3198150.4</v>
      </c>
      <c r="AJ84" s="72">
        <v>14854.391082210866</v>
      </c>
      <c r="AK84" s="71">
        <v>14851.63</v>
      </c>
      <c r="AL84" s="71">
        <v>9588.0400000000009</v>
      </c>
      <c r="AM84" s="73">
        <v>0</v>
      </c>
      <c r="AN84" s="74" t="s">
        <v>83</v>
      </c>
      <c r="AO84" s="80" t="s">
        <v>133</v>
      </c>
      <c r="AP84" s="74" t="s">
        <v>134</v>
      </c>
      <c r="AQ84" s="74" t="s">
        <v>134</v>
      </c>
      <c r="AR84" s="74" t="s">
        <v>134</v>
      </c>
      <c r="AS84" s="74" t="s">
        <v>134</v>
      </c>
      <c r="AT84" s="74" t="s">
        <v>134</v>
      </c>
      <c r="AU84" s="74" t="s">
        <v>134</v>
      </c>
      <c r="AV84" s="74" t="s">
        <v>134</v>
      </c>
      <c r="AW84" s="74" t="s">
        <v>134</v>
      </c>
      <c r="AX84" s="74" t="s">
        <v>134</v>
      </c>
      <c r="AY84" s="76">
        <v>7104.42</v>
      </c>
      <c r="AZ84" s="77">
        <f>H84*(TBL_PrimaryDistrictData[[#This Row],[FY23 -24
ASCENT &amp; Online
PPR]]-TBL_PrimaryDistrictData[[#This Row],[Average of Estimated Annual Cost for Tuition, Fees and Books]])</f>
        <v>0</v>
      </c>
      <c r="BA84" s="26"/>
    </row>
    <row r="85" spans="1:53">
      <c r="A85" s="78">
        <v>1450</v>
      </c>
      <c r="B85" s="64" t="s">
        <v>391</v>
      </c>
      <c r="C85" s="64" t="s">
        <v>392</v>
      </c>
      <c r="D85" s="64" t="s">
        <v>131</v>
      </c>
      <c r="E85" s="64" t="s">
        <v>112</v>
      </c>
      <c r="F85" s="64" t="s">
        <v>132</v>
      </c>
      <c r="G85" s="64" t="s">
        <v>108</v>
      </c>
      <c r="H85" s="65">
        <v>0</v>
      </c>
      <c r="I85" s="65" t="s">
        <v>4</v>
      </c>
      <c r="J85" s="65" t="s">
        <v>4</v>
      </c>
      <c r="K85" s="65" t="s">
        <v>4</v>
      </c>
      <c r="L85" s="65" t="s">
        <v>4</v>
      </c>
      <c r="M85" s="65" t="s">
        <v>4</v>
      </c>
      <c r="N85" s="65" t="s">
        <v>4</v>
      </c>
      <c r="O85" s="65" t="s">
        <v>4</v>
      </c>
      <c r="P85" s="65" t="s">
        <v>4</v>
      </c>
      <c r="Q85" s="65" t="s">
        <v>4</v>
      </c>
      <c r="R85" s="65" t="s">
        <v>4</v>
      </c>
      <c r="S85" s="65"/>
      <c r="T85" s="65"/>
      <c r="U85" s="65"/>
      <c r="V85" s="65"/>
      <c r="W85" s="66"/>
      <c r="X85" s="66"/>
      <c r="Y85" s="65" t="s">
        <v>4</v>
      </c>
      <c r="Z85" s="67">
        <v>0.21</v>
      </c>
      <c r="AA85" s="67">
        <v>0.4</v>
      </c>
      <c r="AB85" s="67">
        <v>0.45</v>
      </c>
      <c r="AC85" s="67" t="s">
        <v>187</v>
      </c>
      <c r="AD85" s="67">
        <v>0.06</v>
      </c>
      <c r="AE85" s="67">
        <v>0.56000000000000005</v>
      </c>
      <c r="AF85" s="68">
        <v>172</v>
      </c>
      <c r="AG85" s="69">
        <v>34000</v>
      </c>
      <c r="AH85" s="70">
        <v>153.80000000000001</v>
      </c>
      <c r="AI85" s="71">
        <v>2770736.56</v>
      </c>
      <c r="AJ85" s="72">
        <v>18015.192197659297</v>
      </c>
      <c r="AK85" s="71">
        <v>18015.189999999999</v>
      </c>
      <c r="AL85" s="71">
        <v>9588.0400000000009</v>
      </c>
      <c r="AM85" s="73">
        <v>0</v>
      </c>
      <c r="AN85" s="74" t="s">
        <v>83</v>
      </c>
      <c r="AO85" s="80" t="s">
        <v>133</v>
      </c>
      <c r="AP85" s="74" t="s">
        <v>134</v>
      </c>
      <c r="AQ85" s="74" t="s">
        <v>134</v>
      </c>
      <c r="AR85" s="74" t="s">
        <v>134</v>
      </c>
      <c r="AS85" s="74" t="s">
        <v>134</v>
      </c>
      <c r="AT85" s="74" t="s">
        <v>134</v>
      </c>
      <c r="AU85" s="74" t="s">
        <v>134</v>
      </c>
      <c r="AV85" s="74" t="s">
        <v>134</v>
      </c>
      <c r="AW85" s="74" t="s">
        <v>134</v>
      </c>
      <c r="AX85" s="74" t="s">
        <v>134</v>
      </c>
      <c r="AY85" s="76">
        <v>7104.42</v>
      </c>
      <c r="AZ85" s="77">
        <f>H85*(TBL_PrimaryDistrictData[[#This Row],[FY23 -24
ASCENT &amp; Online
PPR]]-TBL_PrimaryDistrictData[[#This Row],[Average of Estimated Annual Cost for Tuition, Fees and Books]])</f>
        <v>0</v>
      </c>
      <c r="BA85" s="26"/>
    </row>
    <row r="86" spans="1:53">
      <c r="A86" s="78">
        <v>1460</v>
      </c>
      <c r="B86" s="64" t="s">
        <v>391</v>
      </c>
      <c r="C86" s="64" t="s">
        <v>393</v>
      </c>
      <c r="D86" s="64" t="s">
        <v>131</v>
      </c>
      <c r="E86" s="64" t="s">
        <v>112</v>
      </c>
      <c r="F86" s="64" t="s">
        <v>132</v>
      </c>
      <c r="G86" s="64" t="s">
        <v>108</v>
      </c>
      <c r="H86" s="65">
        <v>0</v>
      </c>
      <c r="I86" s="65" t="s">
        <v>4</v>
      </c>
      <c r="J86" s="65" t="s">
        <v>4</v>
      </c>
      <c r="K86" s="65" t="s">
        <v>4</v>
      </c>
      <c r="L86" s="65" t="s">
        <v>4</v>
      </c>
      <c r="M86" s="65" t="s">
        <v>4</v>
      </c>
      <c r="N86" s="65" t="s">
        <v>4</v>
      </c>
      <c r="O86" s="65" t="s">
        <v>4</v>
      </c>
      <c r="P86" s="65" t="s">
        <v>4</v>
      </c>
      <c r="Q86" s="65" t="s">
        <v>4</v>
      </c>
      <c r="R86" s="65" t="s">
        <v>4</v>
      </c>
      <c r="S86" s="65"/>
      <c r="T86" s="65"/>
      <c r="U86" s="65"/>
      <c r="V86" s="65"/>
      <c r="W86" s="66"/>
      <c r="X86" s="66"/>
      <c r="Y86" s="65" t="s">
        <v>4</v>
      </c>
      <c r="Z86" s="67">
        <v>0.1</v>
      </c>
      <c r="AA86" s="67">
        <v>0.53</v>
      </c>
      <c r="AB86" s="67">
        <v>0.56999999999999995</v>
      </c>
      <c r="AC86" s="67" t="s">
        <v>187</v>
      </c>
      <c r="AD86" s="67">
        <v>0.28000000000000003</v>
      </c>
      <c r="AE86" s="67">
        <v>0.52</v>
      </c>
      <c r="AF86" s="68">
        <v>129</v>
      </c>
      <c r="AG86" s="69">
        <v>34000</v>
      </c>
      <c r="AH86" s="70">
        <v>126.9</v>
      </c>
      <c r="AI86" s="71">
        <v>2317143.08</v>
      </c>
      <c r="AJ86" s="72">
        <v>18259.598739164696</v>
      </c>
      <c r="AK86" s="71">
        <v>18259.599999999999</v>
      </c>
      <c r="AL86" s="71">
        <v>9588.0400000000009</v>
      </c>
      <c r="AM86" s="73">
        <v>0</v>
      </c>
      <c r="AN86" s="74" t="s">
        <v>83</v>
      </c>
      <c r="AO86" s="80" t="s">
        <v>133</v>
      </c>
      <c r="AP86" s="74" t="s">
        <v>134</v>
      </c>
      <c r="AQ86" s="74" t="s">
        <v>134</v>
      </c>
      <c r="AR86" s="74" t="s">
        <v>134</v>
      </c>
      <c r="AS86" s="74" t="s">
        <v>134</v>
      </c>
      <c r="AT86" s="74" t="s">
        <v>134</v>
      </c>
      <c r="AU86" s="74" t="s">
        <v>134</v>
      </c>
      <c r="AV86" s="74" t="s">
        <v>134</v>
      </c>
      <c r="AW86" s="74" t="s">
        <v>134</v>
      </c>
      <c r="AX86" s="74" t="s">
        <v>134</v>
      </c>
      <c r="AY86" s="76">
        <v>7104.42</v>
      </c>
      <c r="AZ86" s="77">
        <f>H86*(TBL_PrimaryDistrictData[[#This Row],[FY23 -24
ASCENT &amp; Online
PPR]]-TBL_PrimaryDistrictData[[#This Row],[Average of Estimated Annual Cost for Tuition, Fees and Books]])</f>
        <v>0</v>
      </c>
      <c r="BA86" s="26"/>
    </row>
    <row r="87" spans="1:53">
      <c r="A87" s="78">
        <v>1480</v>
      </c>
      <c r="B87" s="64" t="s">
        <v>391</v>
      </c>
      <c r="C87" s="64" t="s">
        <v>394</v>
      </c>
      <c r="D87" s="64" t="s">
        <v>131</v>
      </c>
      <c r="E87" s="64" t="s">
        <v>112</v>
      </c>
      <c r="F87" s="64" t="s">
        <v>132</v>
      </c>
      <c r="G87" s="64" t="s">
        <v>108</v>
      </c>
      <c r="H87" s="65">
        <v>0</v>
      </c>
      <c r="I87" s="65" t="s">
        <v>4</v>
      </c>
      <c r="J87" s="65" t="s">
        <v>4</v>
      </c>
      <c r="K87" s="65" t="s">
        <v>4</v>
      </c>
      <c r="L87" s="65" t="s">
        <v>4</v>
      </c>
      <c r="M87" s="65" t="s">
        <v>4</v>
      </c>
      <c r="N87" s="65" t="s">
        <v>4</v>
      </c>
      <c r="O87" s="65" t="s">
        <v>4</v>
      </c>
      <c r="P87" s="65" t="s">
        <v>4</v>
      </c>
      <c r="Q87" s="65" t="s">
        <v>4</v>
      </c>
      <c r="R87" s="65" t="s">
        <v>4</v>
      </c>
      <c r="S87" s="65"/>
      <c r="T87" s="65"/>
      <c r="U87" s="65"/>
      <c r="V87" s="65"/>
      <c r="W87" s="66"/>
      <c r="X87" s="66"/>
      <c r="Y87" s="65" t="s">
        <v>4</v>
      </c>
      <c r="Z87" s="67">
        <v>0.16</v>
      </c>
      <c r="AA87" s="67">
        <v>0.47</v>
      </c>
      <c r="AB87" s="67">
        <v>0.48</v>
      </c>
      <c r="AC87" s="67">
        <v>0.15</v>
      </c>
      <c r="AD87" s="67">
        <v>0.25</v>
      </c>
      <c r="AE87" s="67">
        <v>0.44</v>
      </c>
      <c r="AF87" s="68">
        <v>222</v>
      </c>
      <c r="AG87" s="69">
        <v>34000</v>
      </c>
      <c r="AH87" s="70">
        <v>204.3</v>
      </c>
      <c r="AI87" s="71">
        <v>3365052.69</v>
      </c>
      <c r="AJ87" s="72">
        <v>16471.134067547722</v>
      </c>
      <c r="AK87" s="71">
        <v>16471.13</v>
      </c>
      <c r="AL87" s="71">
        <v>9588.0400000000009</v>
      </c>
      <c r="AM87" s="73">
        <v>0</v>
      </c>
      <c r="AN87" s="74" t="s">
        <v>83</v>
      </c>
      <c r="AO87" s="80" t="s">
        <v>133</v>
      </c>
      <c r="AP87" s="74" t="s">
        <v>134</v>
      </c>
      <c r="AQ87" s="74" t="s">
        <v>134</v>
      </c>
      <c r="AR87" s="74" t="s">
        <v>134</v>
      </c>
      <c r="AS87" s="74" t="s">
        <v>134</v>
      </c>
      <c r="AT87" s="74" t="s">
        <v>134</v>
      </c>
      <c r="AU87" s="74" t="s">
        <v>134</v>
      </c>
      <c r="AV87" s="74" t="s">
        <v>134</v>
      </c>
      <c r="AW87" s="74" t="s">
        <v>134</v>
      </c>
      <c r="AX87" s="74" t="s">
        <v>134</v>
      </c>
      <c r="AY87" s="76">
        <v>7104.42</v>
      </c>
      <c r="AZ87" s="77">
        <f>H87*(TBL_PrimaryDistrictData[[#This Row],[FY23 -24
ASCENT &amp; Online
PPR]]-TBL_PrimaryDistrictData[[#This Row],[Average of Estimated Annual Cost for Tuition, Fees and Books]])</f>
        <v>0</v>
      </c>
      <c r="BA87" s="26"/>
    </row>
    <row r="88" spans="1:53">
      <c r="A88" s="78">
        <v>1490</v>
      </c>
      <c r="B88" s="64" t="s">
        <v>391</v>
      </c>
      <c r="C88" s="64" t="s">
        <v>395</v>
      </c>
      <c r="D88" s="64" t="s">
        <v>131</v>
      </c>
      <c r="E88" s="64" t="s">
        <v>112</v>
      </c>
      <c r="F88" s="64" t="s">
        <v>132</v>
      </c>
      <c r="G88" s="64" t="s">
        <v>108</v>
      </c>
      <c r="H88" s="65">
        <v>0</v>
      </c>
      <c r="I88" s="65" t="s">
        <v>4</v>
      </c>
      <c r="J88" s="65" t="s">
        <v>4</v>
      </c>
      <c r="K88" s="65" t="s">
        <v>4</v>
      </c>
      <c r="L88" s="65" t="s">
        <v>4</v>
      </c>
      <c r="M88" s="65" t="s">
        <v>4</v>
      </c>
      <c r="N88" s="65" t="s">
        <v>4</v>
      </c>
      <c r="O88" s="65" t="s">
        <v>4</v>
      </c>
      <c r="P88" s="65" t="s">
        <v>4</v>
      </c>
      <c r="Q88" s="65" t="s">
        <v>4</v>
      </c>
      <c r="R88" s="65" t="s">
        <v>4</v>
      </c>
      <c r="S88" s="65"/>
      <c r="T88" s="65"/>
      <c r="U88" s="65"/>
      <c r="V88" s="65"/>
      <c r="W88" s="66"/>
      <c r="X88" s="66"/>
      <c r="Y88" s="65" t="s">
        <v>4</v>
      </c>
      <c r="Z88" s="67">
        <v>0.14000000000000001</v>
      </c>
      <c r="AA88" s="67">
        <v>0.62</v>
      </c>
      <c r="AB88" s="67">
        <v>0.66</v>
      </c>
      <c r="AC88" s="67">
        <v>0.26</v>
      </c>
      <c r="AD88" s="67">
        <v>0.47</v>
      </c>
      <c r="AE88" s="67">
        <v>0.51</v>
      </c>
      <c r="AF88" s="68">
        <v>108</v>
      </c>
      <c r="AG88" s="69">
        <v>34000</v>
      </c>
      <c r="AH88" s="70">
        <v>103.2</v>
      </c>
      <c r="AI88" s="71">
        <v>2117222.92</v>
      </c>
      <c r="AJ88" s="72">
        <v>20515.725968992247</v>
      </c>
      <c r="AK88" s="71">
        <v>20515.73</v>
      </c>
      <c r="AL88" s="71">
        <v>9588.0400000000009</v>
      </c>
      <c r="AM88" s="73">
        <v>0</v>
      </c>
      <c r="AN88" s="74" t="s">
        <v>83</v>
      </c>
      <c r="AO88" s="80" t="s">
        <v>133</v>
      </c>
      <c r="AP88" s="74" t="s">
        <v>134</v>
      </c>
      <c r="AQ88" s="74" t="s">
        <v>134</v>
      </c>
      <c r="AR88" s="74" t="s">
        <v>134</v>
      </c>
      <c r="AS88" s="74" t="s">
        <v>134</v>
      </c>
      <c r="AT88" s="74" t="s">
        <v>134</v>
      </c>
      <c r="AU88" s="74" t="s">
        <v>134</v>
      </c>
      <c r="AV88" s="74" t="s">
        <v>134</v>
      </c>
      <c r="AW88" s="74" t="s">
        <v>134</v>
      </c>
      <c r="AX88" s="74" t="s">
        <v>134</v>
      </c>
      <c r="AY88" s="76">
        <v>7104.42</v>
      </c>
      <c r="AZ88" s="77">
        <f>H88*(TBL_PrimaryDistrictData[[#This Row],[FY23 -24
ASCENT &amp; Online
PPR]]-TBL_PrimaryDistrictData[[#This Row],[Average of Estimated Annual Cost for Tuition, Fees and Books]])</f>
        <v>0</v>
      </c>
      <c r="BA88" s="26"/>
    </row>
    <row r="89" spans="1:53">
      <c r="A89" s="78">
        <v>1500</v>
      </c>
      <c r="B89" s="64" t="s">
        <v>391</v>
      </c>
      <c r="C89" s="64" t="s">
        <v>396</v>
      </c>
      <c r="D89" s="64" t="s">
        <v>131</v>
      </c>
      <c r="E89" s="64" t="s">
        <v>106</v>
      </c>
      <c r="F89" s="64" t="s">
        <v>190</v>
      </c>
      <c r="G89" s="64" t="s">
        <v>108</v>
      </c>
      <c r="H89" s="65">
        <v>0</v>
      </c>
      <c r="I89" s="65" t="s">
        <v>4</v>
      </c>
      <c r="J89" s="65" t="s">
        <v>4</v>
      </c>
      <c r="K89" s="65" t="s">
        <v>4</v>
      </c>
      <c r="L89" s="65" t="s">
        <v>4</v>
      </c>
      <c r="M89" s="65" t="s">
        <v>4</v>
      </c>
      <c r="N89" s="65" t="s">
        <v>4</v>
      </c>
      <c r="O89" s="65" t="s">
        <v>4</v>
      </c>
      <c r="P89" s="65" t="s">
        <v>4</v>
      </c>
      <c r="Q89" s="65" t="s">
        <v>4</v>
      </c>
      <c r="R89" s="65" t="s">
        <v>4</v>
      </c>
      <c r="S89" s="65"/>
      <c r="T89" s="65"/>
      <c r="U89" s="65"/>
      <c r="V89" s="65"/>
      <c r="W89" s="66"/>
      <c r="X89" s="66"/>
      <c r="Y89" s="65" t="s">
        <v>4</v>
      </c>
      <c r="Z89" s="67">
        <v>0.1</v>
      </c>
      <c r="AA89" s="67">
        <v>0.6</v>
      </c>
      <c r="AB89" s="67">
        <v>0.61</v>
      </c>
      <c r="AC89" s="67">
        <v>0.19</v>
      </c>
      <c r="AD89" s="67">
        <v>0.49</v>
      </c>
      <c r="AE89" s="67">
        <v>0.48</v>
      </c>
      <c r="AF89" s="68">
        <v>762</v>
      </c>
      <c r="AG89" s="69">
        <v>34000</v>
      </c>
      <c r="AH89" s="70">
        <v>703.3</v>
      </c>
      <c r="AI89" s="71">
        <v>7791796.4900000002</v>
      </c>
      <c r="AJ89" s="72">
        <v>11078.908701834211</v>
      </c>
      <c r="AK89" s="71">
        <v>11078.91</v>
      </c>
      <c r="AL89" s="71">
        <v>9588.0400000000009</v>
      </c>
      <c r="AM89" s="73">
        <v>0</v>
      </c>
      <c r="AN89" s="74" t="s">
        <v>83</v>
      </c>
      <c r="AO89" s="80" t="s">
        <v>397</v>
      </c>
      <c r="AP89" s="74" t="s">
        <v>84</v>
      </c>
      <c r="AQ89" s="74" t="s">
        <v>84</v>
      </c>
      <c r="AR89" s="74" t="s">
        <v>84</v>
      </c>
      <c r="AS89" s="74" t="s">
        <v>84</v>
      </c>
      <c r="AT89" s="74" t="s">
        <v>84</v>
      </c>
      <c r="AU89" s="74" t="s">
        <v>84</v>
      </c>
      <c r="AV89" s="74" t="s">
        <v>84</v>
      </c>
      <c r="AW89" s="74" t="s">
        <v>84</v>
      </c>
      <c r="AX89" s="74" t="s">
        <v>84</v>
      </c>
      <c r="AY89" s="76">
        <v>7104.42</v>
      </c>
      <c r="AZ89" s="77">
        <f>H89*(TBL_PrimaryDistrictData[[#This Row],[FY23 -24
ASCENT &amp; Online
PPR]]-TBL_PrimaryDistrictData[[#This Row],[Average of Estimated Annual Cost for Tuition, Fees and Books]])</f>
        <v>0</v>
      </c>
      <c r="BA89" s="26"/>
    </row>
    <row r="90" spans="1:53">
      <c r="A90" s="78">
        <v>1510</v>
      </c>
      <c r="B90" s="64" t="s">
        <v>398</v>
      </c>
      <c r="C90" s="64" t="s">
        <v>399</v>
      </c>
      <c r="D90" s="64" t="s">
        <v>131</v>
      </c>
      <c r="E90" s="64" t="s">
        <v>106</v>
      </c>
      <c r="F90" s="64" t="s">
        <v>190</v>
      </c>
      <c r="G90" s="64" t="s">
        <v>217</v>
      </c>
      <c r="H90" s="65">
        <v>0</v>
      </c>
      <c r="I90" s="65">
        <v>95</v>
      </c>
      <c r="J90" s="65">
        <v>277.8</v>
      </c>
      <c r="K90" s="65" t="s">
        <v>2</v>
      </c>
      <c r="L90" s="65" t="s">
        <v>2</v>
      </c>
      <c r="M90" s="65">
        <v>2280</v>
      </c>
      <c r="N90" s="65">
        <v>29</v>
      </c>
      <c r="O90" s="65">
        <v>696</v>
      </c>
      <c r="P90" s="65">
        <v>1092</v>
      </c>
      <c r="Q90" s="65">
        <v>840</v>
      </c>
      <c r="R90" s="65">
        <v>4908</v>
      </c>
      <c r="S90" s="65">
        <f>9588.04-TBL_PrimaryDistrictData[[#This Row],[Estimated Annual Cost for Tuition, Fees and Books]]</f>
        <v>4680.0400000000009</v>
      </c>
      <c r="T90" s="65">
        <f>TBL_PrimaryDistrictData[[#This Row],[Delta PPR to Est. Costs]]*TBL_PrimaryDistrictData[[#This Row],[ASCENT Enrollment 2023-2024]]</f>
        <v>0</v>
      </c>
      <c r="U9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90" s="65">
        <f>TBL_PrimaryDistrictData[[#This Row],[Estimated Annual Cost for Tuition, Fees and Books]]-U90</f>
        <v>4908</v>
      </c>
      <c r="W90" s="66">
        <f>TBL_PrimaryDistrictData[[#This Row],[Student Share of Costs]]/TBL_PrimaryDistrictData[[#This Row],[Estimated Annual Cost for Tuition, Fees and Books]]</f>
        <v>0</v>
      </c>
      <c r="X90" s="66">
        <f>TBL_PrimaryDistrictData[[#This Row],[LEP Share of Costs]]/TBL_PrimaryDistrictData[[#This Row],[Estimated Annual Cost for Tuition, Fees and Books]]</f>
        <v>1</v>
      </c>
      <c r="Y90" s="65">
        <v>89.066666666666663</v>
      </c>
      <c r="Z90" s="67">
        <v>0.16</v>
      </c>
      <c r="AA90" s="67">
        <v>0.5</v>
      </c>
      <c r="AB90" s="67">
        <v>0.5</v>
      </c>
      <c r="AC90" s="67">
        <v>0.3</v>
      </c>
      <c r="AD90" s="67">
        <v>0.66</v>
      </c>
      <c r="AE90" s="67">
        <v>0.48</v>
      </c>
      <c r="AF90" s="68">
        <v>982</v>
      </c>
      <c r="AG90" s="69">
        <v>44000</v>
      </c>
      <c r="AH90" s="70">
        <v>928.6</v>
      </c>
      <c r="AI90" s="71">
        <v>10515866.15</v>
      </c>
      <c r="AJ90" s="72">
        <v>11324.430486754254</v>
      </c>
      <c r="AK90" s="71">
        <v>11326.3</v>
      </c>
      <c r="AL90" s="71">
        <v>9588.0400000000009</v>
      </c>
      <c r="AM90" s="73">
        <v>0</v>
      </c>
      <c r="AN90" s="74" t="s">
        <v>83</v>
      </c>
      <c r="AO90" s="80" t="s">
        <v>400</v>
      </c>
      <c r="AP90" s="74" t="s">
        <v>84</v>
      </c>
      <c r="AQ90" s="74" t="s">
        <v>84</v>
      </c>
      <c r="AR90" s="74" t="s">
        <v>84</v>
      </c>
      <c r="AS90" s="74" t="s">
        <v>84</v>
      </c>
      <c r="AT90" s="74" t="s">
        <v>84</v>
      </c>
      <c r="AU90" s="74" t="s">
        <v>397</v>
      </c>
      <c r="AV90" s="74" t="s">
        <v>84</v>
      </c>
      <c r="AW90" s="74" t="s">
        <v>84</v>
      </c>
      <c r="AX90" s="74" t="s">
        <v>84</v>
      </c>
      <c r="AY90" s="76">
        <v>7104.42</v>
      </c>
      <c r="AZ90" s="77">
        <f>H90*(TBL_PrimaryDistrictData[[#This Row],[FY23 -24
ASCENT &amp; Online
PPR]]-TBL_PrimaryDistrictData[[#This Row],[Average of Estimated Annual Cost for Tuition, Fees and Books]])</f>
        <v>0</v>
      </c>
      <c r="BA90" s="26"/>
    </row>
    <row r="91" spans="1:53">
      <c r="A91" s="78">
        <v>1520</v>
      </c>
      <c r="B91" s="64" t="s">
        <v>401</v>
      </c>
      <c r="C91" s="64" t="s">
        <v>402</v>
      </c>
      <c r="D91" s="64" t="s">
        <v>105</v>
      </c>
      <c r="E91" s="64" t="s">
        <v>123</v>
      </c>
      <c r="F91" s="64" t="s">
        <v>124</v>
      </c>
      <c r="G91" s="64" t="s">
        <v>125</v>
      </c>
      <c r="H91" s="65">
        <v>0</v>
      </c>
      <c r="I91" s="65">
        <v>169.10000000000002</v>
      </c>
      <c r="J91" s="65">
        <v>277.8</v>
      </c>
      <c r="K91" s="65" t="s">
        <v>3</v>
      </c>
      <c r="L91" s="65" t="s">
        <v>3</v>
      </c>
      <c r="M91" s="65">
        <v>4058.4000000000005</v>
      </c>
      <c r="N91" s="65">
        <v>29</v>
      </c>
      <c r="O91" s="65">
        <v>696</v>
      </c>
      <c r="P91" s="65">
        <v>1982.1</v>
      </c>
      <c r="Q91" s="65">
        <v>1460</v>
      </c>
      <c r="R91" s="65">
        <v>8196.5</v>
      </c>
      <c r="S91" s="65">
        <f>9588.04-TBL_PrimaryDistrictData[[#This Row],[Estimated Annual Cost for Tuition, Fees and Books]]</f>
        <v>1391.5400000000009</v>
      </c>
      <c r="T91" s="65">
        <f>TBL_PrimaryDistrictData[[#This Row],[Delta PPR to Est. Costs]]*TBL_PrimaryDistrictData[[#This Row],[ASCENT Enrollment 2023-2024]]</f>
        <v>0</v>
      </c>
      <c r="U9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4138.1000000000004</v>
      </c>
      <c r="V91" s="65">
        <f>TBL_PrimaryDistrictData[[#This Row],[Estimated Annual Cost for Tuition, Fees and Books]]-U91</f>
        <v>4058.3999999999996</v>
      </c>
      <c r="W91" s="66">
        <f>TBL_PrimaryDistrictData[[#This Row],[Student Share of Costs]]/TBL_PrimaryDistrictData[[#This Row],[Estimated Annual Cost for Tuition, Fees and Books]]</f>
        <v>0.50486183126944428</v>
      </c>
      <c r="X91" s="66">
        <f>TBL_PrimaryDistrictData[[#This Row],[LEP Share of Costs]]/TBL_PrimaryDistrictData[[#This Row],[Estimated Annual Cost for Tuition, Fees and Books]]</f>
        <v>0.49513816873055566</v>
      </c>
      <c r="Y91" s="65">
        <v>272.25</v>
      </c>
      <c r="Z91" s="67">
        <v>0.13</v>
      </c>
      <c r="AA91" s="67">
        <v>0.34</v>
      </c>
      <c r="AB91" s="67">
        <v>0.31</v>
      </c>
      <c r="AC91" s="67">
        <v>0.04</v>
      </c>
      <c r="AD91" s="67">
        <v>0.33</v>
      </c>
      <c r="AE91" s="67">
        <v>0.48</v>
      </c>
      <c r="AF91" s="68">
        <v>5595</v>
      </c>
      <c r="AG91" s="69">
        <v>45000</v>
      </c>
      <c r="AH91" s="70">
        <v>5720.6</v>
      </c>
      <c r="AI91" s="71">
        <v>53703808.159999996</v>
      </c>
      <c r="AJ91" s="72">
        <v>10464.891965877703</v>
      </c>
      <c r="AK91" s="71">
        <v>10596.5</v>
      </c>
      <c r="AL91" s="71">
        <v>9588.0400000000009</v>
      </c>
      <c r="AM91" s="73">
        <v>2E-3</v>
      </c>
      <c r="AN91" s="74" t="s">
        <v>83</v>
      </c>
      <c r="AO91" s="80" t="s">
        <v>403</v>
      </c>
      <c r="AP91" s="74" t="s">
        <v>404</v>
      </c>
      <c r="AQ91" s="74" t="s">
        <v>254</v>
      </c>
      <c r="AR91" s="74" t="s">
        <v>84</v>
      </c>
      <c r="AS91" s="74" t="s">
        <v>84</v>
      </c>
      <c r="AT91" s="74" t="s">
        <v>84</v>
      </c>
      <c r="AU91" s="74" t="s">
        <v>196</v>
      </c>
      <c r="AV91" s="74" t="s">
        <v>359</v>
      </c>
      <c r="AW91" s="74" t="s">
        <v>84</v>
      </c>
      <c r="AX91" s="74" t="s">
        <v>84</v>
      </c>
      <c r="AY91" s="76">
        <v>7104.42</v>
      </c>
      <c r="AZ91" s="77">
        <f>H91*(TBL_PrimaryDistrictData[[#This Row],[FY23 -24
ASCENT &amp; Online
PPR]]-TBL_PrimaryDistrictData[[#This Row],[Average of Estimated Annual Cost for Tuition, Fees and Books]])</f>
        <v>0</v>
      </c>
      <c r="BA91" s="26"/>
    </row>
    <row r="92" spans="1:53">
      <c r="A92" s="78">
        <v>1530</v>
      </c>
      <c r="B92" s="64" t="s">
        <v>401</v>
      </c>
      <c r="C92" s="64" t="s">
        <v>405</v>
      </c>
      <c r="D92" s="64" t="s">
        <v>105</v>
      </c>
      <c r="E92" s="64" t="s">
        <v>106</v>
      </c>
      <c r="F92" s="64" t="s">
        <v>107</v>
      </c>
      <c r="G92" s="64" t="s">
        <v>125</v>
      </c>
      <c r="H92" s="65">
        <v>3</v>
      </c>
      <c r="I92" s="65">
        <v>169.10000000000002</v>
      </c>
      <c r="J92" s="65">
        <v>277.8</v>
      </c>
      <c r="K92" s="65" t="s">
        <v>3</v>
      </c>
      <c r="L92" s="65" t="s">
        <v>3</v>
      </c>
      <c r="M92" s="65">
        <v>4058.4000000000005</v>
      </c>
      <c r="N92" s="65">
        <v>29</v>
      </c>
      <c r="O92" s="65">
        <v>696</v>
      </c>
      <c r="P92" s="65">
        <v>2182</v>
      </c>
      <c r="Q92" s="65">
        <v>1250</v>
      </c>
      <c r="R92" s="65">
        <v>8186.4000000000005</v>
      </c>
      <c r="S92" s="65">
        <f>9588.04-TBL_PrimaryDistrictData[[#This Row],[Estimated Annual Cost for Tuition, Fees and Books]]</f>
        <v>1401.6400000000003</v>
      </c>
      <c r="T92" s="65">
        <f>TBL_PrimaryDistrictData[[#This Row],[Delta PPR to Est. Costs]]*TBL_PrimaryDistrictData[[#This Row],[ASCENT Enrollment 2023-2024]]</f>
        <v>4204.920000000001</v>
      </c>
      <c r="U9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4128</v>
      </c>
      <c r="V92" s="65">
        <f>TBL_PrimaryDistrictData[[#This Row],[Estimated Annual Cost for Tuition, Fees and Books]]-U92</f>
        <v>4058.4000000000005</v>
      </c>
      <c r="W92" s="66">
        <f>TBL_PrimaryDistrictData[[#This Row],[Student Share of Costs]]/TBL_PrimaryDistrictData[[#This Row],[Estimated Annual Cost for Tuition, Fees and Books]]</f>
        <v>0.5042509527997654</v>
      </c>
      <c r="X92" s="66">
        <f>TBL_PrimaryDistrictData[[#This Row],[LEP Share of Costs]]/TBL_PrimaryDistrictData[[#This Row],[Estimated Annual Cost for Tuition, Fees and Books]]</f>
        <v>0.49574904720023455</v>
      </c>
      <c r="Y92" s="65">
        <v>12.05</v>
      </c>
      <c r="Z92" s="67">
        <v>0.12</v>
      </c>
      <c r="AA92" s="67">
        <v>0.37</v>
      </c>
      <c r="AB92" s="67">
        <v>0.34</v>
      </c>
      <c r="AC92" s="67">
        <v>0.03</v>
      </c>
      <c r="AD92" s="67">
        <v>0.27</v>
      </c>
      <c r="AE92" s="67">
        <v>0.47</v>
      </c>
      <c r="AF92" s="68">
        <v>1281</v>
      </c>
      <c r="AG92" s="69">
        <v>45000</v>
      </c>
      <c r="AH92" s="70">
        <v>1310.0999999999999</v>
      </c>
      <c r="AI92" s="71">
        <v>14537944.470000001</v>
      </c>
      <c r="AJ92" s="72">
        <v>11096.820448820701</v>
      </c>
      <c r="AK92" s="71">
        <v>11109.35</v>
      </c>
      <c r="AL92" s="71">
        <v>9588.0400000000009</v>
      </c>
      <c r="AM92" s="73">
        <v>0</v>
      </c>
      <c r="AN92" s="74" t="s">
        <v>83</v>
      </c>
      <c r="AO92" s="80" t="s">
        <v>406</v>
      </c>
      <c r="AP92" s="74" t="s">
        <v>84</v>
      </c>
      <c r="AQ92" s="74" t="s">
        <v>84</v>
      </c>
      <c r="AR92" s="74" t="s">
        <v>84</v>
      </c>
      <c r="AS92" s="74" t="s">
        <v>84</v>
      </c>
      <c r="AT92" s="74" t="s">
        <v>84</v>
      </c>
      <c r="AU92" s="74" t="s">
        <v>84</v>
      </c>
      <c r="AV92" s="74" t="s">
        <v>221</v>
      </c>
      <c r="AW92" s="74" t="s">
        <v>84</v>
      </c>
      <c r="AX92" s="74" t="s">
        <v>84</v>
      </c>
      <c r="AY92" s="76">
        <v>7104.42</v>
      </c>
      <c r="AZ92" s="77">
        <f>H92*(TBL_PrimaryDistrictData[[#This Row],[FY23 -24
ASCENT &amp; Online
PPR]]-TBL_PrimaryDistrictData[[#This Row],[Average of Estimated Annual Cost for Tuition, Fees and Books]])</f>
        <v>7450.8600000000024</v>
      </c>
      <c r="BA92" s="26"/>
    </row>
    <row r="93" spans="1:53">
      <c r="A93" s="78">
        <v>1540</v>
      </c>
      <c r="B93" s="64" t="s">
        <v>401</v>
      </c>
      <c r="C93" s="64" t="s">
        <v>407</v>
      </c>
      <c r="D93" s="64" t="s">
        <v>131</v>
      </c>
      <c r="E93" s="64" t="s">
        <v>112</v>
      </c>
      <c r="F93" s="64" t="s">
        <v>132</v>
      </c>
      <c r="G93" s="64" t="s">
        <v>125</v>
      </c>
      <c r="H93" s="65">
        <v>0</v>
      </c>
      <c r="I93" s="65">
        <v>169.10000000000002</v>
      </c>
      <c r="J93" s="65">
        <v>277.8</v>
      </c>
      <c r="K93" s="65" t="s">
        <v>3</v>
      </c>
      <c r="L93" s="65" t="s">
        <v>3</v>
      </c>
      <c r="M93" s="65">
        <v>4058.4000000000005</v>
      </c>
      <c r="N93" s="65">
        <v>29</v>
      </c>
      <c r="O93" s="65">
        <v>696</v>
      </c>
      <c r="P93" s="65">
        <v>2182</v>
      </c>
      <c r="Q93" s="65">
        <v>1250</v>
      </c>
      <c r="R93" s="65">
        <v>8186.4000000000005</v>
      </c>
      <c r="S93" s="65">
        <f>9588.04-TBL_PrimaryDistrictData[[#This Row],[Estimated Annual Cost for Tuition, Fees and Books]]</f>
        <v>1401.6400000000003</v>
      </c>
      <c r="T93" s="65">
        <f>TBL_PrimaryDistrictData[[#This Row],[Delta PPR to Est. Costs]]*TBL_PrimaryDistrictData[[#This Row],[ASCENT Enrollment 2023-2024]]</f>
        <v>0</v>
      </c>
      <c r="U93"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4128</v>
      </c>
      <c r="V93" s="65">
        <f>TBL_PrimaryDistrictData[[#This Row],[Estimated Annual Cost for Tuition, Fees and Books]]-U93</f>
        <v>4058.4000000000005</v>
      </c>
      <c r="W93" s="66">
        <f>TBL_PrimaryDistrictData[[#This Row],[Student Share of Costs]]/TBL_PrimaryDistrictData[[#This Row],[Estimated Annual Cost for Tuition, Fees and Books]]</f>
        <v>0.5042509527997654</v>
      </c>
      <c r="X93" s="66">
        <f>TBL_PrimaryDistrictData[[#This Row],[LEP Share of Costs]]/TBL_PrimaryDistrictData[[#This Row],[Estimated Annual Cost for Tuition, Fees and Books]]</f>
        <v>0.49574904720023455</v>
      </c>
      <c r="Y93" s="65">
        <v>13.25</v>
      </c>
      <c r="Z93" s="67">
        <v>0.17</v>
      </c>
      <c r="AA93" s="67">
        <v>0.73</v>
      </c>
      <c r="AB93" s="67">
        <v>0.69</v>
      </c>
      <c r="AC93" s="67">
        <v>0.04</v>
      </c>
      <c r="AD93" s="67">
        <v>0.73</v>
      </c>
      <c r="AE93" s="67">
        <v>0.48</v>
      </c>
      <c r="AF93" s="68">
        <v>641</v>
      </c>
      <c r="AG93" s="69">
        <v>45000</v>
      </c>
      <c r="AH93" s="70">
        <v>744.5</v>
      </c>
      <c r="AI93" s="71">
        <v>9038319.8100000005</v>
      </c>
      <c r="AJ93" s="72">
        <v>12140.120631296173</v>
      </c>
      <c r="AK93" s="71">
        <v>12234.31</v>
      </c>
      <c r="AL93" s="71">
        <v>9588.0400000000009</v>
      </c>
      <c r="AM93" s="73">
        <v>0</v>
      </c>
      <c r="AN93" s="74" t="s">
        <v>83</v>
      </c>
      <c r="AO93" s="80" t="s">
        <v>163</v>
      </c>
      <c r="AP93" s="74" t="s">
        <v>84</v>
      </c>
      <c r="AQ93" s="74" t="s">
        <v>84</v>
      </c>
      <c r="AR93" s="74" t="s">
        <v>84</v>
      </c>
      <c r="AS93" s="74" t="s">
        <v>84</v>
      </c>
      <c r="AT93" s="74" t="s">
        <v>84</v>
      </c>
      <c r="AU93" s="74" t="s">
        <v>84</v>
      </c>
      <c r="AV93" s="74" t="s">
        <v>84</v>
      </c>
      <c r="AW93" s="74" t="s">
        <v>84</v>
      </c>
      <c r="AX93" s="74" t="s">
        <v>84</v>
      </c>
      <c r="AY93" s="76">
        <v>7104.42</v>
      </c>
      <c r="AZ93" s="77">
        <f>H93*(TBL_PrimaryDistrictData[[#This Row],[FY23 -24
ASCENT &amp; Online
PPR]]-TBL_PrimaryDistrictData[[#This Row],[Average of Estimated Annual Cost for Tuition, Fees and Books]])</f>
        <v>0</v>
      </c>
      <c r="BA93" s="26"/>
    </row>
    <row r="94" spans="1:53">
      <c r="A94" s="78">
        <v>1550</v>
      </c>
      <c r="B94" s="64" t="s">
        <v>408</v>
      </c>
      <c r="C94" s="64" t="s">
        <v>409</v>
      </c>
      <c r="D94" s="64" t="s">
        <v>79</v>
      </c>
      <c r="E94" s="64" t="s">
        <v>287</v>
      </c>
      <c r="F94" s="64" t="s">
        <v>288</v>
      </c>
      <c r="G94" s="64" t="s">
        <v>201</v>
      </c>
      <c r="H94" s="65">
        <v>176</v>
      </c>
      <c r="I94" s="65">
        <v>77</v>
      </c>
      <c r="J94" s="65">
        <v>277.8</v>
      </c>
      <c r="K94" s="65" t="s">
        <v>3</v>
      </c>
      <c r="L94" s="65" t="s">
        <v>3</v>
      </c>
      <c r="M94" s="65">
        <v>1848</v>
      </c>
      <c r="N94" s="65">
        <v>18</v>
      </c>
      <c r="O94" s="65">
        <v>432</v>
      </c>
      <c r="P94" s="65">
        <v>436</v>
      </c>
      <c r="Q94" s="65">
        <v>1460</v>
      </c>
      <c r="R94" s="65">
        <v>4176</v>
      </c>
      <c r="S94" s="65">
        <f>9588.04-TBL_PrimaryDistrictData[[#This Row],[Estimated Annual Cost for Tuition, Fees and Books]]</f>
        <v>5412.0400000000009</v>
      </c>
      <c r="T94" s="65">
        <f>TBL_PrimaryDistrictData[[#This Row],[Delta PPR to Est. Costs]]*TBL_PrimaryDistrictData[[#This Row],[ASCENT Enrollment 2023-2024]]</f>
        <v>952519.04000000015</v>
      </c>
      <c r="U94"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2328</v>
      </c>
      <c r="V94" s="65">
        <f>TBL_PrimaryDistrictData[[#This Row],[Estimated Annual Cost for Tuition, Fees and Books]]-U94</f>
        <v>1848</v>
      </c>
      <c r="W94" s="66">
        <f>TBL_PrimaryDistrictData[[#This Row],[Student Share of Costs]]/TBL_PrimaryDistrictData[[#This Row],[Estimated Annual Cost for Tuition, Fees and Books]]</f>
        <v>0.55747126436781613</v>
      </c>
      <c r="X94" s="66">
        <f>TBL_PrimaryDistrictData[[#This Row],[LEP Share of Costs]]/TBL_PrimaryDistrictData[[#This Row],[Estimated Annual Cost for Tuition, Fees and Books]]</f>
        <v>0.44252873563218392</v>
      </c>
      <c r="Y94" s="65">
        <v>27.400000000000006</v>
      </c>
      <c r="Z94" s="67">
        <v>0.09</v>
      </c>
      <c r="AA94" s="67">
        <v>0.28999999999999998</v>
      </c>
      <c r="AB94" s="67">
        <v>0.28000000000000003</v>
      </c>
      <c r="AC94" s="67">
        <v>0.05</v>
      </c>
      <c r="AD94" s="67">
        <v>0.28999999999999998</v>
      </c>
      <c r="AE94" s="67">
        <v>0.49</v>
      </c>
      <c r="AF94" s="68">
        <v>30105</v>
      </c>
      <c r="AG94" s="69">
        <v>48000</v>
      </c>
      <c r="AH94" s="70">
        <v>32734.400000000001</v>
      </c>
      <c r="AI94" s="71">
        <v>293283712.32639998</v>
      </c>
      <c r="AJ94" s="72">
        <v>10080.928693973312</v>
      </c>
      <c r="AK94" s="71">
        <v>10092.92</v>
      </c>
      <c r="AL94" s="71">
        <v>9588.0400000000009</v>
      </c>
      <c r="AM94" s="73">
        <v>7.0000000000000001E-3</v>
      </c>
      <c r="AN94" s="74" t="s">
        <v>83</v>
      </c>
      <c r="AO94" s="80" t="s">
        <v>410</v>
      </c>
      <c r="AP94" s="74" t="s">
        <v>411</v>
      </c>
      <c r="AQ94" s="74" t="s">
        <v>412</v>
      </c>
      <c r="AR94" s="74" t="s">
        <v>84</v>
      </c>
      <c r="AS94" s="74" t="s">
        <v>413</v>
      </c>
      <c r="AT94" s="74" t="s">
        <v>84</v>
      </c>
      <c r="AU94" s="74" t="s">
        <v>414</v>
      </c>
      <c r="AV94" s="74" t="s">
        <v>415</v>
      </c>
      <c r="AW94" s="74" t="s">
        <v>84</v>
      </c>
      <c r="AX94" s="74" t="s">
        <v>416</v>
      </c>
      <c r="AY94" s="76">
        <v>7104.42</v>
      </c>
      <c r="AZ94" s="77">
        <f>H94*(TBL_PrimaryDistrictData[[#This Row],[FY23 -24
ASCENT &amp; Online
PPR]]-TBL_PrimaryDistrictData[[#This Row],[Average of Estimated Annual Cost for Tuition, Fees and Books]])</f>
        <v>437117.12000000011</v>
      </c>
      <c r="BA94" s="26"/>
    </row>
    <row r="95" spans="1:53">
      <c r="A95" s="78">
        <v>1560</v>
      </c>
      <c r="B95" s="64" t="s">
        <v>408</v>
      </c>
      <c r="C95" s="64" t="s">
        <v>417</v>
      </c>
      <c r="D95" s="64" t="s">
        <v>79</v>
      </c>
      <c r="E95" s="64" t="s">
        <v>287</v>
      </c>
      <c r="F95" s="64" t="s">
        <v>288</v>
      </c>
      <c r="G95" s="64" t="s">
        <v>201</v>
      </c>
      <c r="H95" s="65">
        <v>64</v>
      </c>
      <c r="I95" s="65">
        <v>77</v>
      </c>
      <c r="J95" s="65">
        <v>277.8</v>
      </c>
      <c r="K95" s="65" t="s">
        <v>3</v>
      </c>
      <c r="L95" s="65" t="s">
        <v>3</v>
      </c>
      <c r="M95" s="65">
        <v>1848</v>
      </c>
      <c r="N95" s="65">
        <v>18</v>
      </c>
      <c r="O95" s="65">
        <v>432</v>
      </c>
      <c r="P95" s="65">
        <v>436</v>
      </c>
      <c r="Q95" s="65">
        <v>1460</v>
      </c>
      <c r="R95" s="65">
        <v>4176</v>
      </c>
      <c r="S95" s="65">
        <f>9588.04-TBL_PrimaryDistrictData[[#This Row],[Estimated Annual Cost for Tuition, Fees and Books]]</f>
        <v>5412.0400000000009</v>
      </c>
      <c r="T95" s="65">
        <f>TBL_PrimaryDistrictData[[#This Row],[Delta PPR to Est. Costs]]*TBL_PrimaryDistrictData[[#This Row],[ASCENT Enrollment 2023-2024]]</f>
        <v>346370.56000000006</v>
      </c>
      <c r="U95"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2328</v>
      </c>
      <c r="V95" s="65">
        <f>TBL_PrimaryDistrictData[[#This Row],[Estimated Annual Cost for Tuition, Fees and Books]]-U95</f>
        <v>1848</v>
      </c>
      <c r="W95" s="66">
        <f>TBL_PrimaryDistrictData[[#This Row],[Student Share of Costs]]/TBL_PrimaryDistrictData[[#This Row],[Estimated Annual Cost for Tuition, Fees and Books]]</f>
        <v>0.55747126436781613</v>
      </c>
      <c r="X95" s="66">
        <f>TBL_PrimaryDistrictData[[#This Row],[LEP Share of Costs]]/TBL_PrimaryDistrictData[[#This Row],[Estimated Annual Cost for Tuition, Fees and Books]]</f>
        <v>0.44252873563218392</v>
      </c>
      <c r="Y95" s="65">
        <v>23.983333333333334</v>
      </c>
      <c r="Z95" s="67">
        <v>0.14000000000000001</v>
      </c>
      <c r="AA95" s="67">
        <v>0.34</v>
      </c>
      <c r="AB95" s="67">
        <v>0.34</v>
      </c>
      <c r="AC95" s="67">
        <v>0.04</v>
      </c>
      <c r="AD95" s="67">
        <v>0.3</v>
      </c>
      <c r="AE95" s="67">
        <v>0.49</v>
      </c>
      <c r="AF95" s="68">
        <v>15212</v>
      </c>
      <c r="AG95" s="69">
        <v>48000</v>
      </c>
      <c r="AH95" s="70">
        <v>14778.3</v>
      </c>
      <c r="AI95" s="71">
        <v>149130687.49000001</v>
      </c>
      <c r="AJ95" s="72">
        <v>10091.193675185916</v>
      </c>
      <c r="AK95" s="71">
        <v>10092.94</v>
      </c>
      <c r="AL95" s="71">
        <v>9588.0400000000009</v>
      </c>
      <c r="AM95" s="73">
        <v>7.0000000000000001E-3</v>
      </c>
      <c r="AN95" s="74" t="s">
        <v>83</v>
      </c>
      <c r="AO95" s="80" t="s">
        <v>166</v>
      </c>
      <c r="AP95" s="74" t="s">
        <v>418</v>
      </c>
      <c r="AQ95" s="74" t="s">
        <v>419</v>
      </c>
      <c r="AR95" s="74" t="s">
        <v>84</v>
      </c>
      <c r="AS95" s="74" t="s">
        <v>84</v>
      </c>
      <c r="AT95" s="74" t="s">
        <v>84</v>
      </c>
      <c r="AU95" s="74" t="s">
        <v>420</v>
      </c>
      <c r="AV95" s="74" t="s">
        <v>421</v>
      </c>
      <c r="AW95" s="74" t="s">
        <v>84</v>
      </c>
      <c r="AX95" s="74" t="s">
        <v>84</v>
      </c>
      <c r="AY95" s="76">
        <v>7104.42</v>
      </c>
      <c r="AZ95" s="77">
        <f>H95*(TBL_PrimaryDistrictData[[#This Row],[FY23 -24
ASCENT &amp; Online
PPR]]-TBL_PrimaryDistrictData[[#This Row],[Average of Estimated Annual Cost for Tuition, Fees and Books]])</f>
        <v>158951.68000000005</v>
      </c>
      <c r="BA95" s="26"/>
    </row>
    <row r="96" spans="1:53">
      <c r="A96" s="78">
        <v>1570</v>
      </c>
      <c r="B96" s="64" t="s">
        <v>408</v>
      </c>
      <c r="C96" s="64" t="s">
        <v>422</v>
      </c>
      <c r="D96" s="64" t="s">
        <v>105</v>
      </c>
      <c r="E96" s="64" t="s">
        <v>106</v>
      </c>
      <c r="F96" s="64" t="s">
        <v>107</v>
      </c>
      <c r="G96" s="64" t="s">
        <v>201</v>
      </c>
      <c r="H96" s="65">
        <v>7</v>
      </c>
      <c r="I96" s="65">
        <v>169.10000000000002</v>
      </c>
      <c r="J96" s="65">
        <v>277.8</v>
      </c>
      <c r="K96" s="65" t="s">
        <v>3</v>
      </c>
      <c r="L96" s="65" t="s">
        <v>3</v>
      </c>
      <c r="M96" s="65">
        <v>4058.4000000000005</v>
      </c>
      <c r="N96" s="65">
        <v>22</v>
      </c>
      <c r="O96" s="65">
        <v>528</v>
      </c>
      <c r="P96" s="65">
        <v>753.68</v>
      </c>
      <c r="Q96" s="65">
        <v>1460</v>
      </c>
      <c r="R96" s="65">
        <v>6800.0800000000008</v>
      </c>
      <c r="S96" s="65">
        <f>9588.04-TBL_PrimaryDistrictData[[#This Row],[Estimated Annual Cost for Tuition, Fees and Books]]</f>
        <v>2787.96</v>
      </c>
      <c r="T96" s="65">
        <f>TBL_PrimaryDistrictData[[#This Row],[Delta PPR to Est. Costs]]*TBL_PrimaryDistrictData[[#This Row],[ASCENT Enrollment 2023-2024]]</f>
        <v>19515.72</v>
      </c>
      <c r="U9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96" s="65">
        <f>TBL_PrimaryDistrictData[[#This Row],[Estimated Annual Cost for Tuition, Fees and Books]]-U96</f>
        <v>4058.400000000001</v>
      </c>
      <c r="W96" s="66">
        <f>TBL_PrimaryDistrictData[[#This Row],[Student Share of Costs]]/TBL_PrimaryDistrictData[[#This Row],[Estimated Annual Cost for Tuition, Fees and Books]]</f>
        <v>0.40318349195891806</v>
      </c>
      <c r="X96" s="66">
        <f>TBL_PrimaryDistrictData[[#This Row],[LEP Share of Costs]]/TBL_PrimaryDistrictData[[#This Row],[Estimated Annual Cost for Tuition, Fees and Books]]</f>
        <v>0.59681650804108199</v>
      </c>
      <c r="Y96" s="65">
        <v>94.75</v>
      </c>
      <c r="Z96" s="67">
        <v>0.09</v>
      </c>
      <c r="AA96" s="67">
        <v>0.31</v>
      </c>
      <c r="AB96" s="67">
        <v>0.31</v>
      </c>
      <c r="AC96" s="67">
        <v>0.15</v>
      </c>
      <c r="AD96" s="67">
        <v>0.36</v>
      </c>
      <c r="AE96" s="67">
        <v>0.5</v>
      </c>
      <c r="AF96" s="68">
        <v>1061</v>
      </c>
      <c r="AG96" s="69">
        <v>48000</v>
      </c>
      <c r="AH96" s="70">
        <v>1005.2</v>
      </c>
      <c r="AI96" s="71">
        <v>11619688.26</v>
      </c>
      <c r="AJ96" s="72">
        <v>11558.974731396736</v>
      </c>
      <c r="AK96" s="71">
        <v>11574.79</v>
      </c>
      <c r="AL96" s="71">
        <v>9588.0400000000009</v>
      </c>
      <c r="AM96" s="73">
        <v>0</v>
      </c>
      <c r="AN96" s="74" t="s">
        <v>83</v>
      </c>
      <c r="AO96" s="80" t="s">
        <v>196</v>
      </c>
      <c r="AP96" s="74" t="s">
        <v>84</v>
      </c>
      <c r="AQ96" s="74" t="s">
        <v>84</v>
      </c>
      <c r="AR96" s="74" t="s">
        <v>84</v>
      </c>
      <c r="AS96" s="74" t="s">
        <v>84</v>
      </c>
      <c r="AT96" s="74" t="s">
        <v>84</v>
      </c>
      <c r="AU96" s="74" t="s">
        <v>84</v>
      </c>
      <c r="AV96" s="74" t="s">
        <v>144</v>
      </c>
      <c r="AW96" s="74" t="s">
        <v>84</v>
      </c>
      <c r="AX96" s="74" t="s">
        <v>84</v>
      </c>
      <c r="AY96" s="76">
        <v>7104.42</v>
      </c>
      <c r="AZ96" s="77">
        <f>H96*(TBL_PrimaryDistrictData[[#This Row],[FY23 -24
ASCENT &amp; Online
PPR]]-TBL_PrimaryDistrictData[[#This Row],[Average of Estimated Annual Cost for Tuition, Fees and Books]])</f>
        <v>17385.340000000004</v>
      </c>
      <c r="BA96" s="26"/>
    </row>
    <row r="97" spans="1:53">
      <c r="A97" s="78">
        <v>1580</v>
      </c>
      <c r="B97" s="64" t="s">
        <v>423</v>
      </c>
      <c r="C97" s="64" t="s">
        <v>424</v>
      </c>
      <c r="D97" s="64" t="s">
        <v>131</v>
      </c>
      <c r="E97" s="64" t="s">
        <v>123</v>
      </c>
      <c r="F97" s="64" t="s">
        <v>425</v>
      </c>
      <c r="G97" s="64" t="s">
        <v>186</v>
      </c>
      <c r="H97" s="65">
        <v>0</v>
      </c>
      <c r="I97" s="65" t="s">
        <v>4</v>
      </c>
      <c r="J97" s="65" t="s">
        <v>4</v>
      </c>
      <c r="K97" s="65" t="s">
        <v>4</v>
      </c>
      <c r="L97" s="65" t="s">
        <v>4</v>
      </c>
      <c r="M97" s="65" t="s">
        <v>4</v>
      </c>
      <c r="N97" s="65" t="s">
        <v>4</v>
      </c>
      <c r="O97" s="65" t="s">
        <v>4</v>
      </c>
      <c r="P97" s="65" t="s">
        <v>4</v>
      </c>
      <c r="Q97" s="65" t="s">
        <v>4</v>
      </c>
      <c r="R97" s="65" t="s">
        <v>4</v>
      </c>
      <c r="S97" s="65"/>
      <c r="T97" s="65"/>
      <c r="U97" s="65"/>
      <c r="V97" s="65"/>
      <c r="W97" s="66"/>
      <c r="X97" s="66"/>
      <c r="Y97" s="65" t="s">
        <v>4</v>
      </c>
      <c r="Z97" s="67">
        <v>0.11</v>
      </c>
      <c r="AA97" s="67">
        <v>0.76</v>
      </c>
      <c r="AB97" s="67">
        <v>0.72</v>
      </c>
      <c r="AC97" s="67">
        <v>0.02</v>
      </c>
      <c r="AD97" s="67">
        <v>0.73</v>
      </c>
      <c r="AE97" s="67">
        <v>0.5</v>
      </c>
      <c r="AF97" s="68">
        <v>796</v>
      </c>
      <c r="AG97" s="69">
        <v>31000</v>
      </c>
      <c r="AH97" s="70">
        <v>802.1</v>
      </c>
      <c r="AI97" s="71">
        <v>9592094.6400000006</v>
      </c>
      <c r="AJ97" s="72">
        <v>11958.726642563272</v>
      </c>
      <c r="AK97" s="71">
        <v>11958.73</v>
      </c>
      <c r="AL97" s="71">
        <v>9588.0400000000009</v>
      </c>
      <c r="AM97" s="73">
        <v>0</v>
      </c>
      <c r="AN97" s="74" t="s">
        <v>83</v>
      </c>
      <c r="AO97" s="80" t="s">
        <v>163</v>
      </c>
      <c r="AP97" s="74" t="s">
        <v>84</v>
      </c>
      <c r="AQ97" s="74" t="s">
        <v>84</v>
      </c>
      <c r="AR97" s="74" t="s">
        <v>84</v>
      </c>
      <c r="AS97" s="74" t="s">
        <v>84</v>
      </c>
      <c r="AT97" s="74" t="s">
        <v>84</v>
      </c>
      <c r="AU97" s="74" t="s">
        <v>84</v>
      </c>
      <c r="AV97" s="74" t="s">
        <v>84</v>
      </c>
      <c r="AW97" s="74" t="s">
        <v>84</v>
      </c>
      <c r="AX97" s="74" t="s">
        <v>84</v>
      </c>
      <c r="AY97" s="76">
        <v>7104.42</v>
      </c>
      <c r="AZ97" s="77">
        <f>H97*(TBL_PrimaryDistrictData[[#This Row],[FY23 -24
ASCENT &amp; Online
PPR]]-TBL_PrimaryDistrictData[[#This Row],[Average of Estimated Annual Cost for Tuition, Fees and Books]])</f>
        <v>0</v>
      </c>
      <c r="BA97" s="26"/>
    </row>
    <row r="98" spans="1:53">
      <c r="A98" s="78">
        <v>1590</v>
      </c>
      <c r="B98" s="64" t="s">
        <v>423</v>
      </c>
      <c r="C98" s="64" t="s">
        <v>426</v>
      </c>
      <c r="D98" s="64" t="s">
        <v>131</v>
      </c>
      <c r="E98" s="64" t="s">
        <v>112</v>
      </c>
      <c r="F98" s="64" t="s">
        <v>132</v>
      </c>
      <c r="G98" s="64" t="s">
        <v>186</v>
      </c>
      <c r="H98" s="65">
        <v>0</v>
      </c>
      <c r="I98" s="65" t="s">
        <v>4</v>
      </c>
      <c r="J98" s="65" t="s">
        <v>4</v>
      </c>
      <c r="K98" s="65" t="s">
        <v>4</v>
      </c>
      <c r="L98" s="65" t="s">
        <v>4</v>
      </c>
      <c r="M98" s="65" t="s">
        <v>4</v>
      </c>
      <c r="N98" s="65" t="s">
        <v>4</v>
      </c>
      <c r="O98" s="65" t="s">
        <v>4</v>
      </c>
      <c r="P98" s="65" t="s">
        <v>4</v>
      </c>
      <c r="Q98" s="65" t="s">
        <v>4</v>
      </c>
      <c r="R98" s="65" t="s">
        <v>4</v>
      </c>
      <c r="S98" s="65"/>
      <c r="T98" s="65"/>
      <c r="U98" s="65"/>
      <c r="V98" s="65"/>
      <c r="W98" s="66"/>
      <c r="X98" s="66"/>
      <c r="Y98" s="65" t="s">
        <v>4</v>
      </c>
      <c r="Z98" s="67">
        <v>0.15</v>
      </c>
      <c r="AA98" s="67">
        <v>0.45</v>
      </c>
      <c r="AB98" s="67">
        <v>0.47</v>
      </c>
      <c r="AC98" s="67" t="s">
        <v>187</v>
      </c>
      <c r="AD98" s="67">
        <v>0.63</v>
      </c>
      <c r="AE98" s="67">
        <v>0.5</v>
      </c>
      <c r="AF98" s="68">
        <v>259</v>
      </c>
      <c r="AG98" s="69">
        <v>31000</v>
      </c>
      <c r="AH98" s="70">
        <v>234.3</v>
      </c>
      <c r="AI98" s="71">
        <v>3700948.8</v>
      </c>
      <c r="AJ98" s="72">
        <v>15795.769526248398</v>
      </c>
      <c r="AK98" s="71">
        <v>15795.77</v>
      </c>
      <c r="AL98" s="71">
        <v>9588.0400000000009</v>
      </c>
      <c r="AM98" s="73">
        <v>0</v>
      </c>
      <c r="AN98" s="74" t="s">
        <v>83</v>
      </c>
      <c r="AO98" s="80" t="s">
        <v>133</v>
      </c>
      <c r="AP98" s="74" t="s">
        <v>134</v>
      </c>
      <c r="AQ98" s="74" t="s">
        <v>134</v>
      </c>
      <c r="AR98" s="74" t="s">
        <v>134</v>
      </c>
      <c r="AS98" s="74" t="s">
        <v>134</v>
      </c>
      <c r="AT98" s="74" t="s">
        <v>134</v>
      </c>
      <c r="AU98" s="74" t="s">
        <v>134</v>
      </c>
      <c r="AV98" s="74" t="s">
        <v>134</v>
      </c>
      <c r="AW98" s="74" t="s">
        <v>134</v>
      </c>
      <c r="AX98" s="74" t="s">
        <v>134</v>
      </c>
      <c r="AY98" s="76">
        <v>7104.42</v>
      </c>
      <c r="AZ98" s="77">
        <f>H98*(TBL_PrimaryDistrictData[[#This Row],[FY23 -24
ASCENT &amp; Online
PPR]]-TBL_PrimaryDistrictData[[#This Row],[Average of Estimated Annual Cost for Tuition, Fees and Books]])</f>
        <v>0</v>
      </c>
      <c r="BA98" s="26"/>
    </row>
    <row r="99" spans="1:53">
      <c r="A99" s="78">
        <v>1600</v>
      </c>
      <c r="B99" s="64" t="s">
        <v>423</v>
      </c>
      <c r="C99" s="64" t="s">
        <v>427</v>
      </c>
      <c r="D99" s="64" t="s">
        <v>131</v>
      </c>
      <c r="E99" s="64" t="s">
        <v>112</v>
      </c>
      <c r="F99" s="64" t="s">
        <v>132</v>
      </c>
      <c r="G99" s="64" t="s">
        <v>186</v>
      </c>
      <c r="H99" s="65">
        <v>0</v>
      </c>
      <c r="I99" s="65" t="s">
        <v>4</v>
      </c>
      <c r="J99" s="65" t="s">
        <v>4</v>
      </c>
      <c r="K99" s="65" t="s">
        <v>4</v>
      </c>
      <c r="L99" s="65" t="s">
        <v>4</v>
      </c>
      <c r="M99" s="65" t="s">
        <v>4</v>
      </c>
      <c r="N99" s="65" t="s">
        <v>4</v>
      </c>
      <c r="O99" s="65" t="s">
        <v>4</v>
      </c>
      <c r="P99" s="65" t="s">
        <v>4</v>
      </c>
      <c r="Q99" s="65" t="s">
        <v>4</v>
      </c>
      <c r="R99" s="65" t="s">
        <v>4</v>
      </c>
      <c r="S99" s="65"/>
      <c r="T99" s="65"/>
      <c r="U99" s="65"/>
      <c r="V99" s="65"/>
      <c r="W99" s="66"/>
      <c r="X99" s="66"/>
      <c r="Y99" s="65" t="s">
        <v>4</v>
      </c>
      <c r="Z99" s="67">
        <v>0.13</v>
      </c>
      <c r="AA99" s="67">
        <v>0.4</v>
      </c>
      <c r="AB99" s="67">
        <v>0.41</v>
      </c>
      <c r="AC99" s="67">
        <v>0.04</v>
      </c>
      <c r="AD99" s="67">
        <v>0.59</v>
      </c>
      <c r="AE99" s="67">
        <v>0.49</v>
      </c>
      <c r="AF99" s="68">
        <v>319</v>
      </c>
      <c r="AG99" s="69">
        <v>31000</v>
      </c>
      <c r="AH99" s="70">
        <v>319.39999999999998</v>
      </c>
      <c r="AI99" s="71">
        <v>4323182.2</v>
      </c>
      <c r="AJ99" s="72">
        <v>13535.32310582342</v>
      </c>
      <c r="AK99" s="71">
        <v>13535.32</v>
      </c>
      <c r="AL99" s="71">
        <v>9588.0400000000009</v>
      </c>
      <c r="AM99" s="73">
        <v>0</v>
      </c>
      <c r="AN99" s="74" t="s">
        <v>83</v>
      </c>
      <c r="AO99" s="80" t="s">
        <v>163</v>
      </c>
      <c r="AP99" s="74" t="s">
        <v>84</v>
      </c>
      <c r="AQ99" s="74" t="s">
        <v>84</v>
      </c>
      <c r="AR99" s="74" t="s">
        <v>84</v>
      </c>
      <c r="AS99" s="74" t="s">
        <v>84</v>
      </c>
      <c r="AT99" s="74" t="s">
        <v>84</v>
      </c>
      <c r="AU99" s="74" t="s">
        <v>84</v>
      </c>
      <c r="AV99" s="74" t="s">
        <v>84</v>
      </c>
      <c r="AW99" s="74" t="s">
        <v>84</v>
      </c>
      <c r="AX99" s="74" t="s">
        <v>84</v>
      </c>
      <c r="AY99" s="76">
        <v>7104.42</v>
      </c>
      <c r="AZ99" s="77">
        <f>H99*(TBL_PrimaryDistrictData[[#This Row],[FY23 -24
ASCENT &amp; Online
PPR]]-TBL_PrimaryDistrictData[[#This Row],[Average of Estimated Annual Cost for Tuition, Fees and Books]])</f>
        <v>0</v>
      </c>
      <c r="BA99" s="26"/>
    </row>
    <row r="100" spans="1:53">
      <c r="A100" s="78">
        <v>1620</v>
      </c>
      <c r="B100" s="64" t="s">
        <v>423</v>
      </c>
      <c r="C100" s="64" t="s">
        <v>428</v>
      </c>
      <c r="D100" s="64" t="s">
        <v>131</v>
      </c>
      <c r="E100" s="64" t="s">
        <v>112</v>
      </c>
      <c r="F100" s="64" t="s">
        <v>132</v>
      </c>
      <c r="G100" s="64" t="s">
        <v>186</v>
      </c>
      <c r="H100" s="65">
        <v>0</v>
      </c>
      <c r="I100" s="65" t="s">
        <v>4</v>
      </c>
      <c r="J100" s="65" t="s">
        <v>4</v>
      </c>
      <c r="K100" s="65" t="s">
        <v>4</v>
      </c>
      <c r="L100" s="65" t="s">
        <v>4</v>
      </c>
      <c r="M100" s="65" t="s">
        <v>4</v>
      </c>
      <c r="N100" s="65" t="s">
        <v>4</v>
      </c>
      <c r="O100" s="65" t="s">
        <v>4</v>
      </c>
      <c r="P100" s="65" t="s">
        <v>4</v>
      </c>
      <c r="Q100" s="65" t="s">
        <v>4</v>
      </c>
      <c r="R100" s="65" t="s">
        <v>4</v>
      </c>
      <c r="S100" s="65"/>
      <c r="T100" s="65"/>
      <c r="U100" s="65"/>
      <c r="V100" s="65"/>
      <c r="W100" s="66"/>
      <c r="X100" s="66"/>
      <c r="Y100" s="65" t="s">
        <v>4</v>
      </c>
      <c r="Z100" s="67">
        <v>0.16</v>
      </c>
      <c r="AA100" s="67">
        <v>0.74</v>
      </c>
      <c r="AB100" s="67">
        <v>0.8</v>
      </c>
      <c r="AC100" s="67" t="s">
        <v>187</v>
      </c>
      <c r="AD100" s="67">
        <v>0.42</v>
      </c>
      <c r="AE100" s="67">
        <v>0.5</v>
      </c>
      <c r="AF100" s="68">
        <v>119</v>
      </c>
      <c r="AG100" s="69">
        <v>31000</v>
      </c>
      <c r="AH100" s="70">
        <v>104.3</v>
      </c>
      <c r="AI100" s="71">
        <v>2104918.67</v>
      </c>
      <c r="AJ100" s="72">
        <v>20181.387056567593</v>
      </c>
      <c r="AK100" s="71">
        <v>20181.39</v>
      </c>
      <c r="AL100" s="71">
        <v>9588.0400000000009</v>
      </c>
      <c r="AM100" s="73">
        <v>0</v>
      </c>
      <c r="AN100" s="74" t="s">
        <v>83</v>
      </c>
      <c r="AO100" s="80" t="s">
        <v>133</v>
      </c>
      <c r="AP100" s="74" t="s">
        <v>134</v>
      </c>
      <c r="AQ100" s="74" t="s">
        <v>134</v>
      </c>
      <c r="AR100" s="74" t="s">
        <v>134</v>
      </c>
      <c r="AS100" s="74" t="s">
        <v>134</v>
      </c>
      <c r="AT100" s="74" t="s">
        <v>134</v>
      </c>
      <c r="AU100" s="74" t="s">
        <v>134</v>
      </c>
      <c r="AV100" s="74" t="s">
        <v>134</v>
      </c>
      <c r="AW100" s="74" t="s">
        <v>134</v>
      </c>
      <c r="AX100" s="74" t="s">
        <v>134</v>
      </c>
      <c r="AY100" s="76">
        <v>7104.42</v>
      </c>
      <c r="AZ100" s="77">
        <f>H100*(TBL_PrimaryDistrictData[[#This Row],[FY23 -24
ASCENT &amp; Online
PPR]]-TBL_PrimaryDistrictData[[#This Row],[Average of Estimated Annual Cost for Tuition, Fees and Books]])</f>
        <v>0</v>
      </c>
      <c r="BA100" s="26"/>
    </row>
    <row r="101" spans="1:53">
      <c r="A101" s="78">
        <v>1750</v>
      </c>
      <c r="B101" s="64" t="s">
        <v>423</v>
      </c>
      <c r="C101" s="64" t="s">
        <v>429</v>
      </c>
      <c r="D101" s="64" t="s">
        <v>131</v>
      </c>
      <c r="E101" s="64" t="s">
        <v>112</v>
      </c>
      <c r="F101" s="64" t="s">
        <v>132</v>
      </c>
      <c r="G101" s="64" t="s">
        <v>186</v>
      </c>
      <c r="H101" s="65">
        <v>0</v>
      </c>
      <c r="I101" s="65">
        <v>169.10000000000002</v>
      </c>
      <c r="J101" s="65">
        <v>277.8</v>
      </c>
      <c r="K101" s="65" t="s">
        <v>3</v>
      </c>
      <c r="L101" s="65" t="s">
        <v>3</v>
      </c>
      <c r="M101" s="65">
        <v>4058.4000000000005</v>
      </c>
      <c r="N101" s="65">
        <v>22</v>
      </c>
      <c r="O101" s="65">
        <v>528</v>
      </c>
      <c r="P101" s="65">
        <v>753.68</v>
      </c>
      <c r="Q101" s="65">
        <v>1460</v>
      </c>
      <c r="R101" s="65">
        <v>6800.0800000000008</v>
      </c>
      <c r="S101" s="65">
        <f>9588.04-TBL_PrimaryDistrictData[[#This Row],[Estimated Annual Cost for Tuition, Fees and Books]]</f>
        <v>2787.96</v>
      </c>
      <c r="T101" s="65">
        <f>TBL_PrimaryDistrictData[[#This Row],[Delta PPR to Est. Costs]]*TBL_PrimaryDistrictData[[#This Row],[ASCENT Enrollment 2023-2024]]</f>
        <v>0</v>
      </c>
      <c r="U10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101" s="65">
        <f>TBL_PrimaryDistrictData[[#This Row],[Estimated Annual Cost for Tuition, Fees and Books]]-U101</f>
        <v>4058.400000000001</v>
      </c>
      <c r="W101" s="66">
        <f>TBL_PrimaryDistrictData[[#This Row],[Student Share of Costs]]/TBL_PrimaryDistrictData[[#This Row],[Estimated Annual Cost for Tuition, Fees and Books]]</f>
        <v>0.40318349195891806</v>
      </c>
      <c r="X101" s="66">
        <f>TBL_PrimaryDistrictData[[#This Row],[LEP Share of Costs]]/TBL_PrimaryDistrictData[[#This Row],[Estimated Annual Cost for Tuition, Fees and Books]]</f>
        <v>0.59681650804108199</v>
      </c>
      <c r="Y101" s="65">
        <v>238</v>
      </c>
      <c r="Z101" s="67">
        <v>7.0000000000000007E-2</v>
      </c>
      <c r="AA101" s="67">
        <v>0.35</v>
      </c>
      <c r="AB101" s="67">
        <v>0.31</v>
      </c>
      <c r="AC101" s="67">
        <v>0.02</v>
      </c>
      <c r="AD101" s="67">
        <v>0.25</v>
      </c>
      <c r="AE101" s="67">
        <v>0.55000000000000004</v>
      </c>
      <c r="AF101" s="68">
        <v>442</v>
      </c>
      <c r="AG101" s="69">
        <v>31000</v>
      </c>
      <c r="AH101" s="70">
        <v>406</v>
      </c>
      <c r="AI101" s="71">
        <v>4206282.2</v>
      </c>
      <c r="AJ101" s="72">
        <v>10360.300985221675</v>
      </c>
      <c r="AK101" s="71">
        <v>13768.55</v>
      </c>
      <c r="AL101" s="71">
        <v>9588.0400000000009</v>
      </c>
      <c r="AM101" s="73">
        <v>0</v>
      </c>
      <c r="AN101" s="74" t="s">
        <v>83</v>
      </c>
      <c r="AO101" s="80" t="s">
        <v>163</v>
      </c>
      <c r="AP101" s="74" t="s">
        <v>84</v>
      </c>
      <c r="AQ101" s="74" t="s">
        <v>84</v>
      </c>
      <c r="AR101" s="74" t="s">
        <v>84</v>
      </c>
      <c r="AS101" s="74" t="s">
        <v>84</v>
      </c>
      <c r="AT101" s="74" t="s">
        <v>84</v>
      </c>
      <c r="AU101" s="74" t="s">
        <v>84</v>
      </c>
      <c r="AV101" s="74" t="s">
        <v>84</v>
      </c>
      <c r="AW101" s="74" t="s">
        <v>84</v>
      </c>
      <c r="AX101" s="74" t="s">
        <v>84</v>
      </c>
      <c r="AY101" s="76">
        <v>7104.42</v>
      </c>
      <c r="AZ101" s="77">
        <f>H101*(TBL_PrimaryDistrictData[[#This Row],[FY23 -24
ASCENT &amp; Online
PPR]]-TBL_PrimaryDistrictData[[#This Row],[Average of Estimated Annual Cost for Tuition, Fees and Books]])</f>
        <v>0</v>
      </c>
      <c r="BA101" s="26"/>
    </row>
    <row r="102" spans="1:53">
      <c r="A102" s="78">
        <v>1760</v>
      </c>
      <c r="B102" s="64" t="s">
        <v>423</v>
      </c>
      <c r="C102" s="64" t="s">
        <v>430</v>
      </c>
      <c r="D102" s="64" t="s">
        <v>131</v>
      </c>
      <c r="E102" s="64" t="s">
        <v>112</v>
      </c>
      <c r="F102" s="64" t="s">
        <v>132</v>
      </c>
      <c r="G102" s="64" t="s">
        <v>186</v>
      </c>
      <c r="H102" s="65">
        <v>0</v>
      </c>
      <c r="I102" s="65">
        <v>169.10000000000002</v>
      </c>
      <c r="J102" s="65">
        <v>277.8</v>
      </c>
      <c r="K102" s="65" t="s">
        <v>3</v>
      </c>
      <c r="L102" s="65" t="s">
        <v>2</v>
      </c>
      <c r="M102" s="65">
        <v>4058.4000000000005</v>
      </c>
      <c r="N102" s="65">
        <v>52.85</v>
      </c>
      <c r="O102" s="65">
        <v>1268.4000000000001</v>
      </c>
      <c r="P102" s="65">
        <v>1145.18</v>
      </c>
      <c r="Q102" s="65">
        <v>1460</v>
      </c>
      <c r="R102" s="65">
        <v>7931.9800000000014</v>
      </c>
      <c r="S102" s="65">
        <f>9588.04-TBL_PrimaryDistrictData[[#This Row],[Estimated Annual Cost for Tuition, Fees and Books]]</f>
        <v>1656.0599999999995</v>
      </c>
      <c r="T102" s="65">
        <f>TBL_PrimaryDistrictData[[#This Row],[Delta PPR to Est. Costs]]*TBL_PrimaryDistrictData[[#This Row],[ASCENT Enrollment 2023-2024]]</f>
        <v>0</v>
      </c>
      <c r="U10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2413.58</v>
      </c>
      <c r="V102" s="65">
        <f>TBL_PrimaryDistrictData[[#This Row],[Estimated Annual Cost for Tuition, Fees and Books]]-U102</f>
        <v>5518.4000000000015</v>
      </c>
      <c r="W102" s="66">
        <f>TBL_PrimaryDistrictData[[#This Row],[Student Share of Costs]]/TBL_PrimaryDistrictData[[#This Row],[Estimated Annual Cost for Tuition, Fees and Books]]</f>
        <v>0.30428468049591645</v>
      </c>
      <c r="X102" s="66">
        <f>TBL_PrimaryDistrictData[[#This Row],[LEP Share of Costs]]/TBL_PrimaryDistrictData[[#This Row],[Estimated Annual Cost for Tuition, Fees and Books]]</f>
        <v>0.6957153195040835</v>
      </c>
      <c r="Y102" s="65">
        <v>97.5</v>
      </c>
      <c r="Z102" s="67" t="s">
        <v>187</v>
      </c>
      <c r="AA102" s="67">
        <v>0.24</v>
      </c>
      <c r="AB102" s="67" t="s">
        <v>187</v>
      </c>
      <c r="AC102" s="67" t="s">
        <v>187</v>
      </c>
      <c r="AD102" s="67">
        <v>0.21</v>
      </c>
      <c r="AE102" s="67">
        <v>0.55000000000000004</v>
      </c>
      <c r="AF102" s="68">
        <v>33</v>
      </c>
      <c r="AG102" s="69">
        <v>31000</v>
      </c>
      <c r="AH102" s="70">
        <v>50</v>
      </c>
      <c r="AI102" s="71">
        <v>981132.01</v>
      </c>
      <c r="AJ102" s="72">
        <v>19622.640200000002</v>
      </c>
      <c r="AK102" s="71">
        <v>19622.64</v>
      </c>
      <c r="AL102" s="71">
        <v>9588.0400000000009</v>
      </c>
      <c r="AM102" s="73">
        <v>0</v>
      </c>
      <c r="AN102" s="74" t="s">
        <v>83</v>
      </c>
      <c r="AO102" s="80" t="s">
        <v>133</v>
      </c>
      <c r="AP102" s="74" t="s">
        <v>134</v>
      </c>
      <c r="AQ102" s="74" t="s">
        <v>134</v>
      </c>
      <c r="AR102" s="74" t="s">
        <v>134</v>
      </c>
      <c r="AS102" s="74" t="s">
        <v>134</v>
      </c>
      <c r="AT102" s="74" t="s">
        <v>134</v>
      </c>
      <c r="AU102" s="74" t="s">
        <v>134</v>
      </c>
      <c r="AV102" s="74" t="s">
        <v>134</v>
      </c>
      <c r="AW102" s="74" t="s">
        <v>134</v>
      </c>
      <c r="AX102" s="74" t="s">
        <v>134</v>
      </c>
      <c r="AY102" s="76">
        <v>7104.42</v>
      </c>
      <c r="AZ102" s="77">
        <f>H102*(TBL_PrimaryDistrictData[[#This Row],[FY23 -24
ASCENT &amp; Online
PPR]]-TBL_PrimaryDistrictData[[#This Row],[Average of Estimated Annual Cost for Tuition, Fees and Books]])</f>
        <v>0</v>
      </c>
      <c r="BA102" s="26"/>
    </row>
    <row r="103" spans="1:53">
      <c r="A103" s="78">
        <v>1780</v>
      </c>
      <c r="B103" s="64" t="s">
        <v>431</v>
      </c>
      <c r="C103" s="64" t="s">
        <v>432</v>
      </c>
      <c r="D103" s="64" t="s">
        <v>131</v>
      </c>
      <c r="E103" s="64" t="s">
        <v>112</v>
      </c>
      <c r="F103" s="64" t="s">
        <v>132</v>
      </c>
      <c r="G103" s="64" t="s">
        <v>108</v>
      </c>
      <c r="H103" s="65">
        <v>0</v>
      </c>
      <c r="I103" s="65" t="s">
        <v>4</v>
      </c>
      <c r="J103" s="65" t="s">
        <v>4</v>
      </c>
      <c r="K103" s="65" t="s">
        <v>4</v>
      </c>
      <c r="L103" s="65" t="s">
        <v>4</v>
      </c>
      <c r="M103" s="65" t="s">
        <v>4</v>
      </c>
      <c r="N103" s="65" t="s">
        <v>4</v>
      </c>
      <c r="O103" s="65" t="s">
        <v>4</v>
      </c>
      <c r="P103" s="65" t="s">
        <v>4</v>
      </c>
      <c r="Q103" s="65" t="s">
        <v>4</v>
      </c>
      <c r="R103" s="65" t="s">
        <v>4</v>
      </c>
      <c r="S103" s="65"/>
      <c r="T103" s="65"/>
      <c r="U103" s="65"/>
      <c r="V103" s="65"/>
      <c r="W103" s="66"/>
      <c r="X103" s="66"/>
      <c r="Y103" s="65" t="s">
        <v>4</v>
      </c>
      <c r="Z103" s="67">
        <v>0.16</v>
      </c>
      <c r="AA103" s="67">
        <v>0.35</v>
      </c>
      <c r="AB103" s="67">
        <v>0.38</v>
      </c>
      <c r="AC103" s="67" t="s">
        <v>187</v>
      </c>
      <c r="AD103" s="67">
        <v>0.09</v>
      </c>
      <c r="AE103" s="67">
        <v>0.49</v>
      </c>
      <c r="AF103" s="68">
        <v>224</v>
      </c>
      <c r="AG103" s="69">
        <v>34000</v>
      </c>
      <c r="AH103" s="70">
        <v>205</v>
      </c>
      <c r="AI103" s="71">
        <v>3439071.71</v>
      </c>
      <c r="AJ103" s="72">
        <v>16775.959560975611</v>
      </c>
      <c r="AK103" s="71">
        <v>16775.96</v>
      </c>
      <c r="AL103" s="71">
        <v>9588.0400000000009</v>
      </c>
      <c r="AM103" s="73">
        <v>0</v>
      </c>
      <c r="AN103" s="74" t="s">
        <v>83</v>
      </c>
      <c r="AO103" s="80" t="s">
        <v>133</v>
      </c>
      <c r="AP103" s="74" t="s">
        <v>134</v>
      </c>
      <c r="AQ103" s="74" t="s">
        <v>134</v>
      </c>
      <c r="AR103" s="74" t="s">
        <v>134</v>
      </c>
      <c r="AS103" s="74" t="s">
        <v>134</v>
      </c>
      <c r="AT103" s="74" t="s">
        <v>134</v>
      </c>
      <c r="AU103" s="74" t="s">
        <v>134</v>
      </c>
      <c r="AV103" s="74" t="s">
        <v>134</v>
      </c>
      <c r="AW103" s="74" t="s">
        <v>134</v>
      </c>
      <c r="AX103" s="74" t="s">
        <v>134</v>
      </c>
      <c r="AY103" s="76">
        <v>7104.42</v>
      </c>
      <c r="AZ103" s="77">
        <f>H103*(TBL_PrimaryDistrictData[[#This Row],[FY23 -24
ASCENT &amp; Online
PPR]]-TBL_PrimaryDistrictData[[#This Row],[Average of Estimated Annual Cost for Tuition, Fees and Books]])</f>
        <v>0</v>
      </c>
      <c r="BA103" s="26"/>
    </row>
    <row r="104" spans="1:53">
      <c r="A104" s="78">
        <v>1790</v>
      </c>
      <c r="B104" s="64" t="s">
        <v>431</v>
      </c>
      <c r="C104" s="64" t="s">
        <v>433</v>
      </c>
      <c r="D104" s="64" t="s">
        <v>131</v>
      </c>
      <c r="E104" s="64" t="s">
        <v>106</v>
      </c>
      <c r="F104" s="64" t="s">
        <v>190</v>
      </c>
      <c r="G104" s="64" t="s">
        <v>108</v>
      </c>
      <c r="H104" s="65">
        <v>0</v>
      </c>
      <c r="I104" s="65" t="s">
        <v>4</v>
      </c>
      <c r="J104" s="65" t="s">
        <v>4</v>
      </c>
      <c r="K104" s="65" t="s">
        <v>4</v>
      </c>
      <c r="L104" s="65" t="s">
        <v>4</v>
      </c>
      <c r="M104" s="65" t="s">
        <v>4</v>
      </c>
      <c r="N104" s="65" t="s">
        <v>4</v>
      </c>
      <c r="O104" s="65" t="s">
        <v>4</v>
      </c>
      <c r="P104" s="65" t="s">
        <v>4</v>
      </c>
      <c r="Q104" s="65" t="s">
        <v>4</v>
      </c>
      <c r="R104" s="65" t="s">
        <v>4</v>
      </c>
      <c r="S104" s="65"/>
      <c r="T104" s="65"/>
      <c r="U104" s="65"/>
      <c r="V104" s="65"/>
      <c r="W104" s="66"/>
      <c r="X104" s="66"/>
      <c r="Y104" s="65" t="s">
        <v>4</v>
      </c>
      <c r="Z104" s="67">
        <v>0.18</v>
      </c>
      <c r="AA104" s="67">
        <v>0.49</v>
      </c>
      <c r="AB104" s="67">
        <v>0.43</v>
      </c>
      <c r="AC104" s="67">
        <v>0.08</v>
      </c>
      <c r="AD104" s="67">
        <v>0.25</v>
      </c>
      <c r="AE104" s="67">
        <v>0.45</v>
      </c>
      <c r="AF104" s="68">
        <v>457</v>
      </c>
      <c r="AG104" s="69">
        <v>34000</v>
      </c>
      <c r="AH104" s="70">
        <v>470.5</v>
      </c>
      <c r="AI104" s="71">
        <v>5539829.2800000003</v>
      </c>
      <c r="AJ104" s="72">
        <v>11774.344909670564</v>
      </c>
      <c r="AK104" s="71">
        <v>11774.34</v>
      </c>
      <c r="AL104" s="71">
        <v>9588.0400000000009</v>
      </c>
      <c r="AM104" s="73">
        <v>0</v>
      </c>
      <c r="AN104" s="74" t="s">
        <v>83</v>
      </c>
      <c r="AO104" s="80" t="s">
        <v>163</v>
      </c>
      <c r="AP104" s="74" t="s">
        <v>84</v>
      </c>
      <c r="AQ104" s="74" t="s">
        <v>84</v>
      </c>
      <c r="AR104" s="74" t="s">
        <v>84</v>
      </c>
      <c r="AS104" s="74" t="s">
        <v>84</v>
      </c>
      <c r="AT104" s="74" t="s">
        <v>84</v>
      </c>
      <c r="AU104" s="74" t="s">
        <v>84</v>
      </c>
      <c r="AV104" s="74" t="s">
        <v>84</v>
      </c>
      <c r="AW104" s="74" t="s">
        <v>84</v>
      </c>
      <c r="AX104" s="74" t="s">
        <v>84</v>
      </c>
      <c r="AY104" s="76">
        <v>7104.42</v>
      </c>
      <c r="AZ104" s="77">
        <f>H104*(TBL_PrimaryDistrictData[[#This Row],[FY23 -24
ASCENT &amp; Online
PPR]]-TBL_PrimaryDistrictData[[#This Row],[Average of Estimated Annual Cost for Tuition, Fees and Books]])</f>
        <v>0</v>
      </c>
      <c r="BA104" s="26"/>
    </row>
    <row r="105" spans="1:53">
      <c r="A105" s="78">
        <v>1810</v>
      </c>
      <c r="B105" s="64" t="s">
        <v>431</v>
      </c>
      <c r="C105" s="64" t="s">
        <v>434</v>
      </c>
      <c r="D105" s="64" t="s">
        <v>131</v>
      </c>
      <c r="E105" s="64" t="s">
        <v>112</v>
      </c>
      <c r="F105" s="64" t="s">
        <v>132</v>
      </c>
      <c r="G105" s="64" t="s">
        <v>108</v>
      </c>
      <c r="H105" s="65">
        <v>0</v>
      </c>
      <c r="I105" s="65" t="s">
        <v>4</v>
      </c>
      <c r="J105" s="65" t="s">
        <v>4</v>
      </c>
      <c r="K105" s="65" t="s">
        <v>4</v>
      </c>
      <c r="L105" s="65" t="s">
        <v>4</v>
      </c>
      <c r="M105" s="65" t="s">
        <v>4</v>
      </c>
      <c r="N105" s="65" t="s">
        <v>4</v>
      </c>
      <c r="O105" s="65" t="s">
        <v>4</v>
      </c>
      <c r="P105" s="65" t="s">
        <v>4</v>
      </c>
      <c r="Q105" s="65" t="s">
        <v>4</v>
      </c>
      <c r="R105" s="65" t="s">
        <v>4</v>
      </c>
      <c r="S105" s="65"/>
      <c r="T105" s="65"/>
      <c r="U105" s="65"/>
      <c r="V105" s="65"/>
      <c r="W105" s="66"/>
      <c r="X105" s="66"/>
      <c r="Y105" s="65" t="s">
        <v>4</v>
      </c>
      <c r="Z105" s="67" t="s">
        <v>187</v>
      </c>
      <c r="AA105" s="67">
        <v>0.53</v>
      </c>
      <c r="AB105" s="67">
        <v>0.55000000000000004</v>
      </c>
      <c r="AC105" s="67" t="s">
        <v>187</v>
      </c>
      <c r="AD105" s="67">
        <v>0</v>
      </c>
      <c r="AE105" s="67">
        <v>0.5</v>
      </c>
      <c r="AF105" s="68">
        <v>40</v>
      </c>
      <c r="AG105" s="69">
        <v>34000</v>
      </c>
      <c r="AH105" s="70">
        <v>50</v>
      </c>
      <c r="AI105" s="71">
        <v>1065555.32</v>
      </c>
      <c r="AJ105" s="72">
        <v>21311.106400000001</v>
      </c>
      <c r="AK105" s="71">
        <v>21311.11</v>
      </c>
      <c r="AL105" s="71">
        <v>9588.0400000000009</v>
      </c>
      <c r="AM105" s="73">
        <v>0</v>
      </c>
      <c r="AN105" s="74" t="s">
        <v>83</v>
      </c>
      <c r="AO105" s="80" t="s">
        <v>133</v>
      </c>
      <c r="AP105" s="74" t="s">
        <v>134</v>
      </c>
      <c r="AQ105" s="74" t="s">
        <v>134</v>
      </c>
      <c r="AR105" s="74" t="s">
        <v>134</v>
      </c>
      <c r="AS105" s="74" t="s">
        <v>134</v>
      </c>
      <c r="AT105" s="74" t="s">
        <v>134</v>
      </c>
      <c r="AU105" s="74" t="s">
        <v>134</v>
      </c>
      <c r="AV105" s="74" t="s">
        <v>134</v>
      </c>
      <c r="AW105" s="74" t="s">
        <v>134</v>
      </c>
      <c r="AX105" s="74" t="s">
        <v>134</v>
      </c>
      <c r="AY105" s="76">
        <v>7104.42</v>
      </c>
      <c r="AZ105" s="77">
        <f>H105*(TBL_PrimaryDistrictData[[#This Row],[FY23 -24
ASCENT &amp; Online
PPR]]-TBL_PrimaryDistrictData[[#This Row],[Average of Estimated Annual Cost for Tuition, Fees and Books]])</f>
        <v>0</v>
      </c>
      <c r="BA105" s="26"/>
    </row>
    <row r="106" spans="1:53">
      <c r="A106" s="78">
        <v>1828</v>
      </c>
      <c r="B106" s="64" t="s">
        <v>435</v>
      </c>
      <c r="C106" s="64" t="s">
        <v>436</v>
      </c>
      <c r="D106" s="64" t="s">
        <v>105</v>
      </c>
      <c r="E106" s="64" t="s">
        <v>123</v>
      </c>
      <c r="F106" s="64" t="s">
        <v>124</v>
      </c>
      <c r="G106" s="64" t="s">
        <v>108</v>
      </c>
      <c r="H106" s="65">
        <v>0</v>
      </c>
      <c r="I106" s="65" t="s">
        <v>4</v>
      </c>
      <c r="J106" s="65" t="s">
        <v>4</v>
      </c>
      <c r="K106" s="65" t="s">
        <v>4</v>
      </c>
      <c r="L106" s="65" t="s">
        <v>4</v>
      </c>
      <c r="M106" s="65" t="s">
        <v>4</v>
      </c>
      <c r="N106" s="65" t="s">
        <v>4</v>
      </c>
      <c r="O106" s="65" t="s">
        <v>4</v>
      </c>
      <c r="P106" s="65" t="s">
        <v>4</v>
      </c>
      <c r="Q106" s="65" t="s">
        <v>4</v>
      </c>
      <c r="R106" s="65" t="s">
        <v>4</v>
      </c>
      <c r="S106" s="65"/>
      <c r="T106" s="65"/>
      <c r="U106" s="65"/>
      <c r="V106" s="65"/>
      <c r="W106" s="66"/>
      <c r="X106" s="66"/>
      <c r="Y106" s="65" t="s">
        <v>4</v>
      </c>
      <c r="Z106" s="67">
        <v>0.17</v>
      </c>
      <c r="AA106" s="67">
        <v>0.53</v>
      </c>
      <c r="AB106" s="67">
        <v>0.52</v>
      </c>
      <c r="AC106" s="67">
        <v>0.04</v>
      </c>
      <c r="AD106" s="67">
        <v>0.34</v>
      </c>
      <c r="AE106" s="67">
        <v>0.48</v>
      </c>
      <c r="AF106" s="68">
        <v>1972</v>
      </c>
      <c r="AG106" s="69">
        <v>37000</v>
      </c>
      <c r="AH106" s="70">
        <v>1909.1</v>
      </c>
      <c r="AI106" s="71">
        <v>19985172.489999998</v>
      </c>
      <c r="AJ106" s="72">
        <v>10468.373835838876</v>
      </c>
      <c r="AK106" s="71">
        <v>10468.370000000001</v>
      </c>
      <c r="AL106" s="71">
        <v>9588.0400000000009</v>
      </c>
      <c r="AM106" s="73">
        <v>8.9999999999999993E-3</v>
      </c>
      <c r="AN106" s="74" t="s">
        <v>83</v>
      </c>
      <c r="AO106" s="80" t="s">
        <v>437</v>
      </c>
      <c r="AP106" s="74" t="s">
        <v>413</v>
      </c>
      <c r="AQ106" s="74" t="s">
        <v>206</v>
      </c>
      <c r="AR106" s="74" t="s">
        <v>84</v>
      </c>
      <c r="AS106" s="74" t="s">
        <v>84</v>
      </c>
      <c r="AT106" s="74" t="s">
        <v>84</v>
      </c>
      <c r="AU106" s="74" t="s">
        <v>84</v>
      </c>
      <c r="AV106" s="74" t="s">
        <v>400</v>
      </c>
      <c r="AW106" s="74" t="s">
        <v>84</v>
      </c>
      <c r="AX106" s="74" t="s">
        <v>84</v>
      </c>
      <c r="AY106" s="76">
        <v>7104.42</v>
      </c>
      <c r="AZ106" s="77">
        <f>H106*(TBL_PrimaryDistrictData[[#This Row],[FY23 -24
ASCENT &amp; Online
PPR]]-TBL_PrimaryDistrictData[[#This Row],[Average of Estimated Annual Cost for Tuition, Fees and Books]])</f>
        <v>0</v>
      </c>
      <c r="BA106" s="26"/>
    </row>
    <row r="107" spans="1:53">
      <c r="A107" s="78">
        <v>1850</v>
      </c>
      <c r="B107" s="64" t="s">
        <v>435</v>
      </c>
      <c r="C107" s="64" t="s">
        <v>438</v>
      </c>
      <c r="D107" s="64" t="s">
        <v>131</v>
      </c>
      <c r="E107" s="64" t="s">
        <v>112</v>
      </c>
      <c r="F107" s="64" t="s">
        <v>132</v>
      </c>
      <c r="G107" s="64" t="s">
        <v>108</v>
      </c>
      <c r="H107" s="65">
        <v>0</v>
      </c>
      <c r="I107" s="65" t="s">
        <v>4</v>
      </c>
      <c r="J107" s="65" t="s">
        <v>4</v>
      </c>
      <c r="K107" s="65" t="s">
        <v>4</v>
      </c>
      <c r="L107" s="65" t="s">
        <v>4</v>
      </c>
      <c r="M107" s="65" t="s">
        <v>4</v>
      </c>
      <c r="N107" s="65" t="s">
        <v>4</v>
      </c>
      <c r="O107" s="65" t="s">
        <v>4</v>
      </c>
      <c r="P107" s="65" t="s">
        <v>4</v>
      </c>
      <c r="Q107" s="65" t="s">
        <v>4</v>
      </c>
      <c r="R107" s="65" t="s">
        <v>4</v>
      </c>
      <c r="S107" s="65"/>
      <c r="T107" s="65"/>
      <c r="U107" s="65"/>
      <c r="V107" s="65"/>
      <c r="W107" s="66"/>
      <c r="X107" s="66"/>
      <c r="Y107" s="65" t="s">
        <v>4</v>
      </c>
      <c r="Z107" s="67">
        <v>0.17</v>
      </c>
      <c r="AA107" s="67">
        <v>0.28999999999999998</v>
      </c>
      <c r="AB107" s="67">
        <v>0.28999999999999998</v>
      </c>
      <c r="AC107" s="67" t="s">
        <v>187</v>
      </c>
      <c r="AD107" s="67">
        <v>0.11</v>
      </c>
      <c r="AE107" s="67">
        <v>0.42</v>
      </c>
      <c r="AF107" s="68">
        <v>221</v>
      </c>
      <c r="AG107" s="69">
        <v>37000</v>
      </c>
      <c r="AH107" s="70">
        <v>202.3</v>
      </c>
      <c r="AI107" s="71">
        <v>3333815.34</v>
      </c>
      <c r="AJ107" s="72">
        <v>16479.561739990113</v>
      </c>
      <c r="AK107" s="71">
        <v>16479.560000000001</v>
      </c>
      <c r="AL107" s="71">
        <v>9588.0400000000009</v>
      </c>
      <c r="AM107" s="73">
        <v>0</v>
      </c>
      <c r="AN107" s="74" t="s">
        <v>83</v>
      </c>
      <c r="AO107" s="80" t="s">
        <v>163</v>
      </c>
      <c r="AP107" s="74" t="s">
        <v>84</v>
      </c>
      <c r="AQ107" s="74" t="s">
        <v>84</v>
      </c>
      <c r="AR107" s="74" t="s">
        <v>84</v>
      </c>
      <c r="AS107" s="74" t="s">
        <v>84</v>
      </c>
      <c r="AT107" s="74" t="s">
        <v>84</v>
      </c>
      <c r="AU107" s="74" t="s">
        <v>84</v>
      </c>
      <c r="AV107" s="74" t="s">
        <v>84</v>
      </c>
      <c r="AW107" s="74" t="s">
        <v>84</v>
      </c>
      <c r="AX107" s="74" t="s">
        <v>84</v>
      </c>
      <c r="AY107" s="76">
        <v>7104.42</v>
      </c>
      <c r="AZ107" s="77">
        <f>H107*(TBL_PrimaryDistrictData[[#This Row],[FY23 -24
ASCENT &amp; Online
PPR]]-TBL_PrimaryDistrictData[[#This Row],[Average of Estimated Annual Cost for Tuition, Fees and Books]])</f>
        <v>0</v>
      </c>
      <c r="BA107" s="26"/>
    </row>
    <row r="108" spans="1:53">
      <c r="A108" s="78">
        <v>1860</v>
      </c>
      <c r="B108" s="64" t="s">
        <v>435</v>
      </c>
      <c r="C108" s="64" t="s">
        <v>439</v>
      </c>
      <c r="D108" s="64" t="s">
        <v>131</v>
      </c>
      <c r="E108" s="64" t="s">
        <v>112</v>
      </c>
      <c r="F108" s="64" t="s">
        <v>132</v>
      </c>
      <c r="G108" s="64" t="s">
        <v>108</v>
      </c>
      <c r="H108" s="65">
        <v>0</v>
      </c>
      <c r="I108" s="65" t="s">
        <v>4</v>
      </c>
      <c r="J108" s="65" t="s">
        <v>4</v>
      </c>
      <c r="K108" s="65" t="s">
        <v>4</v>
      </c>
      <c r="L108" s="65" t="s">
        <v>4</v>
      </c>
      <c r="M108" s="65" t="s">
        <v>4</v>
      </c>
      <c r="N108" s="65" t="s">
        <v>4</v>
      </c>
      <c r="O108" s="65" t="s">
        <v>4</v>
      </c>
      <c r="P108" s="65" t="s">
        <v>4</v>
      </c>
      <c r="Q108" s="65" t="s">
        <v>4</v>
      </c>
      <c r="R108" s="65" t="s">
        <v>4</v>
      </c>
      <c r="S108" s="65"/>
      <c r="T108" s="65"/>
      <c r="U108" s="65"/>
      <c r="V108" s="65"/>
      <c r="W108" s="66"/>
      <c r="X108" s="66"/>
      <c r="Y108" s="65" t="s">
        <v>4</v>
      </c>
      <c r="Z108" s="67">
        <v>0.14000000000000001</v>
      </c>
      <c r="AA108" s="67">
        <v>0.26</v>
      </c>
      <c r="AB108" s="67">
        <v>0.23</v>
      </c>
      <c r="AC108" s="67">
        <v>0.03</v>
      </c>
      <c r="AD108" s="67">
        <v>0.15</v>
      </c>
      <c r="AE108" s="67">
        <v>0.44</v>
      </c>
      <c r="AF108" s="68">
        <v>314</v>
      </c>
      <c r="AG108" s="69">
        <v>37000</v>
      </c>
      <c r="AH108" s="70">
        <v>322.5</v>
      </c>
      <c r="AI108" s="71">
        <v>4406718.82</v>
      </c>
      <c r="AJ108" s="72">
        <v>13664.244403100776</v>
      </c>
      <c r="AK108" s="71">
        <v>13664.24</v>
      </c>
      <c r="AL108" s="71">
        <v>9588.0400000000009</v>
      </c>
      <c r="AM108" s="73">
        <v>0</v>
      </c>
      <c r="AN108" s="74" t="s">
        <v>83</v>
      </c>
      <c r="AO108" s="80" t="s">
        <v>163</v>
      </c>
      <c r="AP108" s="74" t="s">
        <v>84</v>
      </c>
      <c r="AQ108" s="74" t="s">
        <v>84</v>
      </c>
      <c r="AR108" s="74" t="s">
        <v>84</v>
      </c>
      <c r="AS108" s="74" t="s">
        <v>84</v>
      </c>
      <c r="AT108" s="74" t="s">
        <v>84</v>
      </c>
      <c r="AU108" s="74" t="s">
        <v>84</v>
      </c>
      <c r="AV108" s="74" t="s">
        <v>84</v>
      </c>
      <c r="AW108" s="74" t="s">
        <v>84</v>
      </c>
      <c r="AX108" s="74" t="s">
        <v>84</v>
      </c>
      <c r="AY108" s="76">
        <v>7104.42</v>
      </c>
      <c r="AZ108" s="77">
        <f>H108*(TBL_PrimaryDistrictData[[#This Row],[FY23 -24
ASCENT &amp; Online
PPR]]-TBL_PrimaryDistrictData[[#This Row],[Average of Estimated Annual Cost for Tuition, Fees and Books]])</f>
        <v>0</v>
      </c>
      <c r="BA108" s="26"/>
    </row>
    <row r="109" spans="1:53">
      <c r="A109" s="78">
        <v>1870</v>
      </c>
      <c r="B109" s="64" t="s">
        <v>435</v>
      </c>
      <c r="C109" s="64" t="s">
        <v>440</v>
      </c>
      <c r="D109" s="64" t="s">
        <v>131</v>
      </c>
      <c r="E109" s="64" t="s">
        <v>112</v>
      </c>
      <c r="F109" s="64" t="s">
        <v>132</v>
      </c>
      <c r="G109" s="64" t="s">
        <v>108</v>
      </c>
      <c r="H109" s="65">
        <v>0</v>
      </c>
      <c r="I109" s="65" t="s">
        <v>4</v>
      </c>
      <c r="J109" s="65" t="s">
        <v>4</v>
      </c>
      <c r="K109" s="65" t="s">
        <v>4</v>
      </c>
      <c r="L109" s="65" t="s">
        <v>4</v>
      </c>
      <c r="M109" s="65" t="s">
        <v>4</v>
      </c>
      <c r="N109" s="65" t="s">
        <v>4</v>
      </c>
      <c r="O109" s="65" t="s">
        <v>4</v>
      </c>
      <c r="P109" s="65" t="s">
        <v>4</v>
      </c>
      <c r="Q109" s="65" t="s">
        <v>4</v>
      </c>
      <c r="R109" s="65" t="s">
        <v>4</v>
      </c>
      <c r="S109" s="65"/>
      <c r="T109" s="65"/>
      <c r="U109" s="65"/>
      <c r="V109" s="65"/>
      <c r="W109" s="66"/>
      <c r="X109" s="66"/>
      <c r="Y109" s="65" t="s">
        <v>4</v>
      </c>
      <c r="Z109" s="67">
        <v>0.16</v>
      </c>
      <c r="AA109" s="67">
        <v>0.26</v>
      </c>
      <c r="AB109" s="67">
        <v>0.28999999999999998</v>
      </c>
      <c r="AC109" s="67" t="s">
        <v>187</v>
      </c>
      <c r="AD109" s="67">
        <v>0.08</v>
      </c>
      <c r="AE109" s="67">
        <v>0.46</v>
      </c>
      <c r="AF109" s="68">
        <v>178</v>
      </c>
      <c r="AG109" s="69">
        <v>37000</v>
      </c>
      <c r="AH109" s="70">
        <v>182</v>
      </c>
      <c r="AI109" s="71">
        <v>3136416.17</v>
      </c>
      <c r="AJ109" s="72">
        <v>17233.055879120879</v>
      </c>
      <c r="AK109" s="71">
        <v>17233.060000000001</v>
      </c>
      <c r="AL109" s="71">
        <v>9588.0400000000009</v>
      </c>
      <c r="AM109" s="73">
        <v>0</v>
      </c>
      <c r="AN109" s="74" t="s">
        <v>83</v>
      </c>
      <c r="AO109" s="80" t="s">
        <v>133</v>
      </c>
      <c r="AP109" s="74" t="s">
        <v>134</v>
      </c>
      <c r="AQ109" s="74" t="s">
        <v>134</v>
      </c>
      <c r="AR109" s="74" t="s">
        <v>134</v>
      </c>
      <c r="AS109" s="74" t="s">
        <v>134</v>
      </c>
      <c r="AT109" s="74" t="s">
        <v>134</v>
      </c>
      <c r="AU109" s="74" t="s">
        <v>134</v>
      </c>
      <c r="AV109" s="74" t="s">
        <v>134</v>
      </c>
      <c r="AW109" s="74" t="s">
        <v>134</v>
      </c>
      <c r="AX109" s="74" t="s">
        <v>134</v>
      </c>
      <c r="AY109" s="76">
        <v>7104.42</v>
      </c>
      <c r="AZ109" s="77">
        <f>H109*(TBL_PrimaryDistrictData[[#This Row],[FY23 -24
ASCENT &amp; Online
PPR]]-TBL_PrimaryDistrictData[[#This Row],[Average of Estimated Annual Cost for Tuition, Fees and Books]])</f>
        <v>0</v>
      </c>
      <c r="BA109" s="26"/>
    </row>
    <row r="110" spans="1:53">
      <c r="A110" s="78">
        <v>1980</v>
      </c>
      <c r="B110" s="64" t="s">
        <v>441</v>
      </c>
      <c r="C110" s="64" t="s">
        <v>442</v>
      </c>
      <c r="D110" s="64" t="s">
        <v>131</v>
      </c>
      <c r="E110" s="64" t="s">
        <v>112</v>
      </c>
      <c r="F110" s="64" t="s">
        <v>132</v>
      </c>
      <c r="G110" s="64" t="s">
        <v>243</v>
      </c>
      <c r="H110" s="65">
        <v>0</v>
      </c>
      <c r="I110" s="65">
        <v>79</v>
      </c>
      <c r="J110" s="65">
        <v>277.8</v>
      </c>
      <c r="K110" s="65" t="s">
        <v>5</v>
      </c>
      <c r="L110" s="65" t="s">
        <v>2</v>
      </c>
      <c r="M110" s="65">
        <v>1896</v>
      </c>
      <c r="N110" s="65">
        <v>29</v>
      </c>
      <c r="O110" s="65">
        <v>696</v>
      </c>
      <c r="P110" s="65">
        <v>1092</v>
      </c>
      <c r="Q110" s="65">
        <v>840</v>
      </c>
      <c r="R110" s="65">
        <v>4524</v>
      </c>
      <c r="S110" s="65">
        <f>9588.04-TBL_PrimaryDistrictData[[#This Row],[Estimated Annual Cost for Tuition, Fees and Books]]</f>
        <v>5064.0400000000009</v>
      </c>
      <c r="T110" s="65">
        <f>TBL_PrimaryDistrictData[[#This Row],[Delta PPR to Est. Costs]]*TBL_PrimaryDistrictData[[#This Row],[ASCENT Enrollment 2023-2024]]</f>
        <v>0</v>
      </c>
      <c r="U11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1788</v>
      </c>
      <c r="V110" s="65">
        <f>TBL_PrimaryDistrictData[[#This Row],[Estimated Annual Cost for Tuition, Fees and Books]]-U110</f>
        <v>2736</v>
      </c>
      <c r="W110" s="66">
        <f>TBL_PrimaryDistrictData[[#This Row],[Student Share of Costs]]/TBL_PrimaryDistrictData[[#This Row],[Estimated Annual Cost for Tuition, Fees and Books]]</f>
        <v>0.39522546419098142</v>
      </c>
      <c r="X110" s="66">
        <f>TBL_PrimaryDistrictData[[#This Row],[LEP Share of Costs]]/TBL_PrimaryDistrictData[[#This Row],[Estimated Annual Cost for Tuition, Fees and Books]]</f>
        <v>0.60477453580901852</v>
      </c>
      <c r="Y110" s="65">
        <v>56.1</v>
      </c>
      <c r="Z110" s="67">
        <v>0.15</v>
      </c>
      <c r="AA110" s="67">
        <v>0.46</v>
      </c>
      <c r="AB110" s="67" t="s">
        <v>187</v>
      </c>
      <c r="AC110" s="67">
        <v>0.02</v>
      </c>
      <c r="AD110" s="67">
        <v>0.25</v>
      </c>
      <c r="AE110" s="67">
        <v>0.52</v>
      </c>
      <c r="AF110" s="68">
        <v>170</v>
      </c>
      <c r="AG110" s="69">
        <v>39000</v>
      </c>
      <c r="AH110" s="70">
        <v>157</v>
      </c>
      <c r="AI110" s="71">
        <v>2984407.69</v>
      </c>
      <c r="AJ110" s="72">
        <v>19008.966178343948</v>
      </c>
      <c r="AK110" s="71">
        <v>19008.97</v>
      </c>
      <c r="AL110" s="71">
        <v>9588.0400000000009</v>
      </c>
      <c r="AM110" s="73">
        <v>0</v>
      </c>
      <c r="AN110" s="74" t="s">
        <v>83</v>
      </c>
      <c r="AO110" s="80" t="s">
        <v>133</v>
      </c>
      <c r="AP110" s="74" t="s">
        <v>134</v>
      </c>
      <c r="AQ110" s="74" t="s">
        <v>134</v>
      </c>
      <c r="AR110" s="74" t="s">
        <v>134</v>
      </c>
      <c r="AS110" s="74" t="s">
        <v>134</v>
      </c>
      <c r="AT110" s="74" t="s">
        <v>134</v>
      </c>
      <c r="AU110" s="74" t="s">
        <v>134</v>
      </c>
      <c r="AV110" s="74" t="s">
        <v>134</v>
      </c>
      <c r="AW110" s="74" t="s">
        <v>134</v>
      </c>
      <c r="AX110" s="74" t="s">
        <v>134</v>
      </c>
      <c r="AY110" s="76">
        <v>7104.42</v>
      </c>
      <c r="AZ110" s="77">
        <f>H110*(TBL_PrimaryDistrictData[[#This Row],[FY23 -24
ASCENT &amp; Online
PPR]]-TBL_PrimaryDistrictData[[#This Row],[Average of Estimated Annual Cost for Tuition, Fees and Books]])</f>
        <v>0</v>
      </c>
      <c r="BA110" s="26"/>
    </row>
    <row r="111" spans="1:53">
      <c r="A111" s="78">
        <v>1990</v>
      </c>
      <c r="B111" s="64" t="s">
        <v>441</v>
      </c>
      <c r="C111" s="64" t="s">
        <v>443</v>
      </c>
      <c r="D111" s="64" t="s">
        <v>131</v>
      </c>
      <c r="E111" s="64" t="s">
        <v>112</v>
      </c>
      <c r="F111" s="64" t="s">
        <v>132</v>
      </c>
      <c r="G111" s="64" t="s">
        <v>243</v>
      </c>
      <c r="H111" s="65">
        <v>0</v>
      </c>
      <c r="I111" s="65" t="s">
        <v>4</v>
      </c>
      <c r="J111" s="65" t="s">
        <v>4</v>
      </c>
      <c r="K111" s="65" t="s">
        <v>4</v>
      </c>
      <c r="L111" s="65" t="s">
        <v>4</v>
      </c>
      <c r="M111" s="65" t="s">
        <v>4</v>
      </c>
      <c r="N111" s="65" t="s">
        <v>4</v>
      </c>
      <c r="O111" s="65" t="s">
        <v>4</v>
      </c>
      <c r="P111" s="65" t="s">
        <v>4</v>
      </c>
      <c r="Q111" s="65" t="s">
        <v>4</v>
      </c>
      <c r="R111" s="65" t="s">
        <v>4</v>
      </c>
      <c r="S111" s="65"/>
      <c r="T111" s="65"/>
      <c r="U111" s="65"/>
      <c r="V111" s="65"/>
      <c r="W111" s="66"/>
      <c r="X111" s="66"/>
      <c r="Y111" s="65" t="s">
        <v>4</v>
      </c>
      <c r="Z111" s="67">
        <v>0.15</v>
      </c>
      <c r="AA111" s="67">
        <v>0.25</v>
      </c>
      <c r="AB111" s="67">
        <v>0.27</v>
      </c>
      <c r="AC111" s="67">
        <v>0.02</v>
      </c>
      <c r="AD111" s="67">
        <v>0.15</v>
      </c>
      <c r="AE111" s="67">
        <v>0.45</v>
      </c>
      <c r="AF111" s="68">
        <v>314</v>
      </c>
      <c r="AG111" s="69">
        <v>39000</v>
      </c>
      <c r="AH111" s="70">
        <v>316.8</v>
      </c>
      <c r="AI111" s="71">
        <v>4352093.1900000004</v>
      </c>
      <c r="AJ111" s="72">
        <v>13737.667897727273</v>
      </c>
      <c r="AK111" s="71">
        <v>13737.67</v>
      </c>
      <c r="AL111" s="71">
        <v>9588.0400000000009</v>
      </c>
      <c r="AM111" s="73">
        <v>3.5999999999999997E-2</v>
      </c>
      <c r="AN111" s="74" t="s">
        <v>83</v>
      </c>
      <c r="AO111" s="80" t="s">
        <v>163</v>
      </c>
      <c r="AP111" s="74" t="s">
        <v>84</v>
      </c>
      <c r="AQ111" s="74" t="s">
        <v>84</v>
      </c>
      <c r="AR111" s="74" t="s">
        <v>84</v>
      </c>
      <c r="AS111" s="74" t="s">
        <v>84</v>
      </c>
      <c r="AT111" s="74" t="s">
        <v>84</v>
      </c>
      <c r="AU111" s="74" t="s">
        <v>84</v>
      </c>
      <c r="AV111" s="74" t="s">
        <v>84</v>
      </c>
      <c r="AW111" s="74" t="s">
        <v>84</v>
      </c>
      <c r="AX111" s="74" t="s">
        <v>84</v>
      </c>
      <c r="AY111" s="76">
        <v>7104.42</v>
      </c>
      <c r="AZ111" s="77">
        <f>H111*(TBL_PrimaryDistrictData[[#This Row],[FY23 -24
ASCENT &amp; Online
PPR]]-TBL_PrimaryDistrictData[[#This Row],[Average of Estimated Annual Cost for Tuition, Fees and Books]])</f>
        <v>0</v>
      </c>
      <c r="BA111" s="26"/>
    </row>
    <row r="112" spans="1:53">
      <c r="A112" s="78">
        <v>2000</v>
      </c>
      <c r="B112" s="64" t="s">
        <v>441</v>
      </c>
      <c r="C112" s="64" t="s">
        <v>444</v>
      </c>
      <c r="D112" s="64" t="s">
        <v>79</v>
      </c>
      <c r="E112" s="64" t="s">
        <v>287</v>
      </c>
      <c r="F112" s="64" t="s">
        <v>288</v>
      </c>
      <c r="G112" s="64" t="s">
        <v>243</v>
      </c>
      <c r="H112" s="65">
        <v>26</v>
      </c>
      <c r="I112" s="65">
        <v>169.10000000000002</v>
      </c>
      <c r="J112" s="65">
        <v>277.8</v>
      </c>
      <c r="K112" s="65" t="s">
        <v>3</v>
      </c>
      <c r="L112" s="65" t="s">
        <v>3</v>
      </c>
      <c r="M112" s="65">
        <v>4058.4000000000005</v>
      </c>
      <c r="N112" s="65">
        <v>29</v>
      </c>
      <c r="O112" s="65">
        <v>696</v>
      </c>
      <c r="P112" s="65">
        <v>960</v>
      </c>
      <c r="Q112" s="65">
        <v>1800</v>
      </c>
      <c r="R112" s="65">
        <v>7514.4000000000005</v>
      </c>
      <c r="S112" s="65">
        <f>9588.04-TBL_PrimaryDistrictData[[#This Row],[Estimated Annual Cost for Tuition, Fees and Books]]</f>
        <v>2073.6400000000003</v>
      </c>
      <c r="T112" s="65">
        <f>TBL_PrimaryDistrictData[[#This Row],[Delta PPR to Est. Costs]]*TBL_PrimaryDistrictData[[#This Row],[ASCENT Enrollment 2023-2024]]</f>
        <v>53914.640000000007</v>
      </c>
      <c r="U11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3456</v>
      </c>
      <c r="V112" s="65">
        <f>TBL_PrimaryDistrictData[[#This Row],[Estimated Annual Cost for Tuition, Fees and Books]]-U112</f>
        <v>4058.4000000000005</v>
      </c>
      <c r="W112" s="66">
        <f>TBL_PrimaryDistrictData[[#This Row],[Student Share of Costs]]/TBL_PrimaryDistrictData[[#This Row],[Estimated Annual Cost for Tuition, Fees and Books]]</f>
        <v>0.45991695943787925</v>
      </c>
      <c r="X112" s="66">
        <f>TBL_PrimaryDistrictData[[#This Row],[LEP Share of Costs]]/TBL_PrimaryDistrictData[[#This Row],[Estimated Annual Cost for Tuition, Fees and Books]]</f>
        <v>0.54008304056212075</v>
      </c>
      <c r="Y112" s="65">
        <v>11.294736842105261</v>
      </c>
      <c r="Z112" s="67">
        <v>0.14000000000000001</v>
      </c>
      <c r="AA112" s="67">
        <v>0.46</v>
      </c>
      <c r="AB112" s="67">
        <v>0.44</v>
      </c>
      <c r="AC112" s="67">
        <v>0.04</v>
      </c>
      <c r="AD112" s="67">
        <v>0.3</v>
      </c>
      <c r="AE112" s="67">
        <v>0.49</v>
      </c>
      <c r="AF112" s="68">
        <v>20851</v>
      </c>
      <c r="AG112" s="69">
        <v>39000</v>
      </c>
      <c r="AH112" s="70">
        <v>21475.9</v>
      </c>
      <c r="AI112" s="71">
        <v>204464063.31580001</v>
      </c>
      <c r="AJ112" s="72">
        <v>10092.078125713007</v>
      </c>
      <c r="AK112" s="71">
        <v>10092.93</v>
      </c>
      <c r="AL112" s="71">
        <v>9588.0400000000009</v>
      </c>
      <c r="AM112" s="73">
        <v>1.6E-2</v>
      </c>
      <c r="AN112" s="74" t="s">
        <v>83</v>
      </c>
      <c r="AO112" s="80" t="s">
        <v>445</v>
      </c>
      <c r="AP112" s="74" t="s">
        <v>446</v>
      </c>
      <c r="AQ112" s="74" t="s">
        <v>313</v>
      </c>
      <c r="AR112" s="74" t="s">
        <v>84</v>
      </c>
      <c r="AS112" s="74" t="s">
        <v>84</v>
      </c>
      <c r="AT112" s="74" t="s">
        <v>84</v>
      </c>
      <c r="AU112" s="74" t="s">
        <v>447</v>
      </c>
      <c r="AV112" s="74" t="s">
        <v>448</v>
      </c>
      <c r="AW112" s="74" t="s">
        <v>84</v>
      </c>
      <c r="AX112" s="74" t="s">
        <v>449</v>
      </c>
      <c r="AY112" s="76">
        <v>7104.42</v>
      </c>
      <c r="AZ112" s="77">
        <f>H112*(TBL_PrimaryDistrictData[[#This Row],[FY23 -24
ASCENT &amp; Online
PPR]]-TBL_PrimaryDistrictData[[#This Row],[Average of Estimated Annual Cost for Tuition, Fees and Books]])</f>
        <v>64574.120000000024</v>
      </c>
      <c r="BA112" s="26"/>
    </row>
    <row r="113" spans="1:53">
      <c r="A113" s="78">
        <v>2010</v>
      </c>
      <c r="B113" s="64" t="s">
        <v>450</v>
      </c>
      <c r="C113" s="64" t="s">
        <v>451</v>
      </c>
      <c r="D113" s="64" t="s">
        <v>131</v>
      </c>
      <c r="E113" s="64" t="s">
        <v>112</v>
      </c>
      <c r="F113" s="64" t="s">
        <v>132</v>
      </c>
      <c r="G113" s="64" t="s">
        <v>125</v>
      </c>
      <c r="H113" s="65">
        <v>0</v>
      </c>
      <c r="I113" s="65" t="s">
        <v>4</v>
      </c>
      <c r="J113" s="65" t="s">
        <v>4</v>
      </c>
      <c r="K113" s="65" t="s">
        <v>4</v>
      </c>
      <c r="L113" s="65" t="s">
        <v>4</v>
      </c>
      <c r="M113" s="65" t="s">
        <v>4</v>
      </c>
      <c r="N113" s="65" t="s">
        <v>4</v>
      </c>
      <c r="O113" s="65" t="s">
        <v>4</v>
      </c>
      <c r="P113" s="65" t="s">
        <v>4</v>
      </c>
      <c r="Q113" s="65" t="s">
        <v>4</v>
      </c>
      <c r="R113" s="65" t="s">
        <v>4</v>
      </c>
      <c r="S113" s="65"/>
      <c r="T113" s="65"/>
      <c r="U113" s="65"/>
      <c r="V113" s="65"/>
      <c r="W113" s="66"/>
      <c r="X113" s="66"/>
      <c r="Y113" s="65" t="s">
        <v>4</v>
      </c>
      <c r="Z113" s="67">
        <v>0.15</v>
      </c>
      <c r="AA113" s="67">
        <v>0.41</v>
      </c>
      <c r="AB113" s="67">
        <v>0.42</v>
      </c>
      <c r="AC113" s="67" t="s">
        <v>187</v>
      </c>
      <c r="AD113" s="67">
        <v>0.15</v>
      </c>
      <c r="AE113" s="67">
        <v>0.45</v>
      </c>
      <c r="AF113" s="68">
        <v>86</v>
      </c>
      <c r="AG113" s="69">
        <v>36000</v>
      </c>
      <c r="AH113" s="70">
        <v>95</v>
      </c>
      <c r="AI113" s="71">
        <v>2016983.34</v>
      </c>
      <c r="AJ113" s="72">
        <v>21231.403578947371</v>
      </c>
      <c r="AK113" s="71">
        <v>21231.4</v>
      </c>
      <c r="AL113" s="71">
        <v>9588.0400000000009</v>
      </c>
      <c r="AM113" s="73">
        <v>0</v>
      </c>
      <c r="AN113" s="74" t="s">
        <v>83</v>
      </c>
      <c r="AO113" s="80" t="s">
        <v>133</v>
      </c>
      <c r="AP113" s="74" t="s">
        <v>134</v>
      </c>
      <c r="AQ113" s="74" t="s">
        <v>134</v>
      </c>
      <c r="AR113" s="74" t="s">
        <v>134</v>
      </c>
      <c r="AS113" s="74" t="s">
        <v>134</v>
      </c>
      <c r="AT113" s="74" t="s">
        <v>134</v>
      </c>
      <c r="AU113" s="74" t="s">
        <v>134</v>
      </c>
      <c r="AV113" s="74" t="s">
        <v>134</v>
      </c>
      <c r="AW113" s="74" t="s">
        <v>134</v>
      </c>
      <c r="AX113" s="74" t="s">
        <v>134</v>
      </c>
      <c r="AY113" s="76">
        <v>7104.42</v>
      </c>
      <c r="AZ113" s="77">
        <f>H113*(TBL_PrimaryDistrictData[[#This Row],[FY23 -24
ASCENT &amp; Online
PPR]]-TBL_PrimaryDistrictData[[#This Row],[Average of Estimated Annual Cost for Tuition, Fees and Books]])</f>
        <v>0</v>
      </c>
      <c r="BA113" s="26"/>
    </row>
    <row r="114" spans="1:53">
      <c r="A114" s="78">
        <v>2020</v>
      </c>
      <c r="B114" s="64" t="s">
        <v>452</v>
      </c>
      <c r="C114" s="64" t="s">
        <v>453</v>
      </c>
      <c r="D114" s="64" t="s">
        <v>105</v>
      </c>
      <c r="E114" s="64" t="s">
        <v>123</v>
      </c>
      <c r="F114" s="64" t="s">
        <v>124</v>
      </c>
      <c r="G114" s="64" t="s">
        <v>217</v>
      </c>
      <c r="H114" s="65">
        <v>0</v>
      </c>
      <c r="I114" s="65" t="s">
        <v>4</v>
      </c>
      <c r="J114" s="65" t="s">
        <v>4</v>
      </c>
      <c r="K114" s="65" t="s">
        <v>4</v>
      </c>
      <c r="L114" s="65" t="s">
        <v>4</v>
      </c>
      <c r="M114" s="65" t="s">
        <v>4</v>
      </c>
      <c r="N114" s="65" t="s">
        <v>4</v>
      </c>
      <c r="O114" s="65" t="s">
        <v>4</v>
      </c>
      <c r="P114" s="65" t="s">
        <v>4</v>
      </c>
      <c r="Q114" s="65" t="s">
        <v>4</v>
      </c>
      <c r="R114" s="65" t="s">
        <v>4</v>
      </c>
      <c r="S114" s="65"/>
      <c r="T114" s="65"/>
      <c r="U114" s="65"/>
      <c r="V114" s="65"/>
      <c r="W114" s="66"/>
      <c r="X114" s="66"/>
      <c r="Y114" s="65" t="s">
        <v>4</v>
      </c>
      <c r="Z114" s="67">
        <v>0.16</v>
      </c>
      <c r="AA114" s="67">
        <v>0.42</v>
      </c>
      <c r="AB114" s="67">
        <v>0.44</v>
      </c>
      <c r="AC114" s="67">
        <v>0.09</v>
      </c>
      <c r="AD114" s="67">
        <v>0.31</v>
      </c>
      <c r="AE114" s="67">
        <v>0.46</v>
      </c>
      <c r="AF114" s="68">
        <v>2121</v>
      </c>
      <c r="AG114" s="69">
        <v>40000</v>
      </c>
      <c r="AH114" s="70">
        <v>1906.6</v>
      </c>
      <c r="AI114" s="71">
        <v>19637476.870000001</v>
      </c>
      <c r="AJ114" s="72">
        <v>10299.736111402497</v>
      </c>
      <c r="AK114" s="71">
        <v>10299.74</v>
      </c>
      <c r="AL114" s="71">
        <v>9588.0400000000009</v>
      </c>
      <c r="AM114" s="73">
        <v>0</v>
      </c>
      <c r="AN114" s="74" t="s">
        <v>83</v>
      </c>
      <c r="AO114" s="80" t="s">
        <v>141</v>
      </c>
      <c r="AP114" s="74" t="s">
        <v>103</v>
      </c>
      <c r="AQ114" s="74" t="s">
        <v>349</v>
      </c>
      <c r="AR114" s="74" t="s">
        <v>84</v>
      </c>
      <c r="AS114" s="74" t="s">
        <v>84</v>
      </c>
      <c r="AT114" s="74" t="s">
        <v>84</v>
      </c>
      <c r="AU114" s="74" t="s">
        <v>84</v>
      </c>
      <c r="AV114" s="74" t="s">
        <v>140</v>
      </c>
      <c r="AW114" s="74" t="s">
        <v>84</v>
      </c>
      <c r="AX114" s="74" t="s">
        <v>84</v>
      </c>
      <c r="AY114" s="76">
        <v>7104.42</v>
      </c>
      <c r="AZ114" s="77">
        <f>H114*(TBL_PrimaryDistrictData[[#This Row],[FY23 -24
ASCENT &amp; Online
PPR]]-TBL_PrimaryDistrictData[[#This Row],[Average of Estimated Annual Cost for Tuition, Fees and Books]])</f>
        <v>0</v>
      </c>
      <c r="BA114" s="26"/>
    </row>
    <row r="115" spans="1:53">
      <c r="A115" s="78">
        <v>2035</v>
      </c>
      <c r="B115" s="64" t="s">
        <v>454</v>
      </c>
      <c r="C115" s="64" t="s">
        <v>455</v>
      </c>
      <c r="D115" s="64" t="s">
        <v>105</v>
      </c>
      <c r="E115" s="64" t="s">
        <v>123</v>
      </c>
      <c r="F115" s="64" t="s">
        <v>124</v>
      </c>
      <c r="G115" s="64" t="s">
        <v>125</v>
      </c>
      <c r="H115" s="65">
        <v>3</v>
      </c>
      <c r="I115" s="65">
        <v>169.10000000000002</v>
      </c>
      <c r="J115" s="65">
        <v>277.8</v>
      </c>
      <c r="K115" s="65" t="s">
        <v>3</v>
      </c>
      <c r="L115" s="65" t="s">
        <v>3</v>
      </c>
      <c r="M115" s="65">
        <v>4058.4000000000005</v>
      </c>
      <c r="N115" s="65">
        <v>29</v>
      </c>
      <c r="O115" s="65">
        <v>696</v>
      </c>
      <c r="P115" s="65">
        <v>960</v>
      </c>
      <c r="Q115" s="65">
        <v>1800</v>
      </c>
      <c r="R115" s="65">
        <v>7514.4000000000005</v>
      </c>
      <c r="S115" s="65">
        <f>9588.04-TBL_PrimaryDistrictData[[#This Row],[Estimated Annual Cost for Tuition, Fees and Books]]</f>
        <v>2073.6400000000003</v>
      </c>
      <c r="T115" s="65">
        <f>TBL_PrimaryDistrictData[[#This Row],[Delta PPR to Est. Costs]]*TBL_PrimaryDistrictData[[#This Row],[ASCENT Enrollment 2023-2024]]</f>
        <v>6220.920000000001</v>
      </c>
      <c r="U115"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3456</v>
      </c>
      <c r="V115" s="65">
        <f>TBL_PrimaryDistrictData[[#This Row],[Estimated Annual Cost for Tuition, Fees and Books]]-U115</f>
        <v>4058.4000000000005</v>
      </c>
      <c r="W115" s="66">
        <f>TBL_PrimaryDistrictData[[#This Row],[Student Share of Costs]]/TBL_PrimaryDistrictData[[#This Row],[Estimated Annual Cost for Tuition, Fees and Books]]</f>
        <v>0.45991695943787925</v>
      </c>
      <c r="X115" s="66">
        <f>TBL_PrimaryDistrictData[[#This Row],[LEP Share of Costs]]/TBL_PrimaryDistrictData[[#This Row],[Estimated Annual Cost for Tuition, Fees and Books]]</f>
        <v>0.54008304056212075</v>
      </c>
      <c r="Y115" s="65">
        <v>228</v>
      </c>
      <c r="Z115" s="67">
        <v>0.16</v>
      </c>
      <c r="AA115" s="67">
        <v>0.66</v>
      </c>
      <c r="AB115" s="67">
        <v>0.63</v>
      </c>
      <c r="AC115" s="67">
        <v>0.03</v>
      </c>
      <c r="AD115" s="67">
        <v>0.53</v>
      </c>
      <c r="AE115" s="67">
        <v>0.48</v>
      </c>
      <c r="AF115" s="68">
        <v>2461</v>
      </c>
      <c r="AG115" s="69">
        <v>33000</v>
      </c>
      <c r="AH115" s="70">
        <v>2539.1</v>
      </c>
      <c r="AI115" s="71">
        <v>25511393.050000001</v>
      </c>
      <c r="AJ115" s="72">
        <v>10269.908845653972</v>
      </c>
      <c r="AK115" s="71">
        <v>10271.5</v>
      </c>
      <c r="AL115" s="71">
        <v>9588.0400000000009</v>
      </c>
      <c r="AM115" s="73">
        <v>0</v>
      </c>
      <c r="AN115" s="74" t="s">
        <v>83</v>
      </c>
      <c r="AO115" s="80" t="s">
        <v>294</v>
      </c>
      <c r="AP115" s="74" t="s">
        <v>140</v>
      </c>
      <c r="AQ115" s="74" t="s">
        <v>140</v>
      </c>
      <c r="AR115" s="74" t="s">
        <v>84</v>
      </c>
      <c r="AS115" s="74" t="s">
        <v>84</v>
      </c>
      <c r="AT115" s="74" t="s">
        <v>84</v>
      </c>
      <c r="AU115" s="74" t="s">
        <v>84</v>
      </c>
      <c r="AV115" s="74" t="s">
        <v>400</v>
      </c>
      <c r="AW115" s="74" t="s">
        <v>84</v>
      </c>
      <c r="AX115" s="74" t="s">
        <v>84</v>
      </c>
      <c r="AY115" s="76">
        <v>7104.42</v>
      </c>
      <c r="AZ115" s="77">
        <f>H115*(TBL_PrimaryDistrictData[[#This Row],[FY23 -24
ASCENT &amp; Online
PPR]]-TBL_PrimaryDistrictData[[#This Row],[Average of Estimated Annual Cost for Tuition, Fees and Books]])</f>
        <v>7450.8600000000024</v>
      </c>
      <c r="BA115" s="26"/>
    </row>
    <row r="116" spans="1:53">
      <c r="A116" s="78">
        <v>2055</v>
      </c>
      <c r="B116" s="64" t="s">
        <v>454</v>
      </c>
      <c r="C116" s="64" t="s">
        <v>456</v>
      </c>
      <c r="D116" s="64" t="s">
        <v>131</v>
      </c>
      <c r="E116" s="64" t="s">
        <v>112</v>
      </c>
      <c r="F116" s="64" t="s">
        <v>132</v>
      </c>
      <c r="G116" s="64" t="s">
        <v>125</v>
      </c>
      <c r="H116" s="65">
        <v>0</v>
      </c>
      <c r="I116" s="65">
        <v>169.10000000000002</v>
      </c>
      <c r="J116" s="65">
        <v>277.8</v>
      </c>
      <c r="K116" s="65" t="s">
        <v>3</v>
      </c>
      <c r="L116" s="65" t="s">
        <v>3</v>
      </c>
      <c r="M116" s="65">
        <v>4058.4000000000005</v>
      </c>
      <c r="N116" s="65">
        <v>29</v>
      </c>
      <c r="O116" s="65">
        <v>696</v>
      </c>
      <c r="P116" s="65">
        <v>1982.1</v>
      </c>
      <c r="Q116" s="65">
        <v>1460</v>
      </c>
      <c r="R116" s="65">
        <v>8196.5</v>
      </c>
      <c r="S116" s="65">
        <f>9588.04-TBL_PrimaryDistrictData[[#This Row],[Estimated Annual Cost for Tuition, Fees and Books]]</f>
        <v>1391.5400000000009</v>
      </c>
      <c r="T116" s="65">
        <f>TBL_PrimaryDistrictData[[#This Row],[Delta PPR to Est. Costs]]*TBL_PrimaryDistrictData[[#This Row],[ASCENT Enrollment 2023-2024]]</f>
        <v>0</v>
      </c>
      <c r="U11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4138.1000000000004</v>
      </c>
      <c r="V116" s="65">
        <f>TBL_PrimaryDistrictData[[#This Row],[Estimated Annual Cost for Tuition, Fees and Books]]-U116</f>
        <v>4058.3999999999996</v>
      </c>
      <c r="W116" s="66">
        <f>TBL_PrimaryDistrictData[[#This Row],[Student Share of Costs]]/TBL_PrimaryDistrictData[[#This Row],[Estimated Annual Cost for Tuition, Fees and Books]]</f>
        <v>0.50486183126944428</v>
      </c>
      <c r="X116" s="66">
        <f>TBL_PrimaryDistrictData[[#This Row],[LEP Share of Costs]]/TBL_PrimaryDistrictData[[#This Row],[Estimated Annual Cost for Tuition, Fees and Books]]</f>
        <v>0.49513816873055566</v>
      </c>
      <c r="Y116" s="65">
        <v>317</v>
      </c>
      <c r="Z116" s="67">
        <v>0.13</v>
      </c>
      <c r="AA116" s="67">
        <v>0.38</v>
      </c>
      <c r="AB116" s="67">
        <v>0.43</v>
      </c>
      <c r="AC116" s="67">
        <v>0.01</v>
      </c>
      <c r="AD116" s="67">
        <v>0.22</v>
      </c>
      <c r="AE116" s="67">
        <v>0.5</v>
      </c>
      <c r="AF116" s="68">
        <v>683</v>
      </c>
      <c r="AG116" s="69">
        <v>33000</v>
      </c>
      <c r="AH116" s="70">
        <v>640</v>
      </c>
      <c r="AI116" s="71">
        <v>7335996.21</v>
      </c>
      <c r="AJ116" s="72">
        <v>11462.494078125001</v>
      </c>
      <c r="AK116" s="71">
        <v>11465.43</v>
      </c>
      <c r="AL116" s="71">
        <v>9588.0400000000009</v>
      </c>
      <c r="AM116" s="73">
        <v>0</v>
      </c>
      <c r="AN116" s="74" t="s">
        <v>83</v>
      </c>
      <c r="AO116" s="80" t="s">
        <v>163</v>
      </c>
      <c r="AP116" s="74" t="s">
        <v>84</v>
      </c>
      <c r="AQ116" s="74" t="s">
        <v>84</v>
      </c>
      <c r="AR116" s="74" t="s">
        <v>84</v>
      </c>
      <c r="AS116" s="74" t="s">
        <v>84</v>
      </c>
      <c r="AT116" s="74" t="s">
        <v>84</v>
      </c>
      <c r="AU116" s="74" t="s">
        <v>84</v>
      </c>
      <c r="AV116" s="74" t="s">
        <v>84</v>
      </c>
      <c r="AW116" s="74" t="s">
        <v>84</v>
      </c>
      <c r="AX116" s="74" t="s">
        <v>84</v>
      </c>
      <c r="AY116" s="76">
        <v>7104.42</v>
      </c>
      <c r="AZ116" s="77">
        <f>H116*(TBL_PrimaryDistrictData[[#This Row],[FY23 -24
ASCENT &amp; Online
PPR]]-TBL_PrimaryDistrictData[[#This Row],[Average of Estimated Annual Cost for Tuition, Fees and Books]])</f>
        <v>0</v>
      </c>
      <c r="BA116" s="26"/>
    </row>
    <row r="117" spans="1:53">
      <c r="A117" s="78">
        <v>2070</v>
      </c>
      <c r="B117" s="64" t="s">
        <v>454</v>
      </c>
      <c r="C117" s="64" t="s">
        <v>457</v>
      </c>
      <c r="D117" s="64" t="s">
        <v>131</v>
      </c>
      <c r="E117" s="64" t="s">
        <v>112</v>
      </c>
      <c r="F117" s="64" t="s">
        <v>132</v>
      </c>
      <c r="G117" s="64" t="s">
        <v>125</v>
      </c>
      <c r="H117" s="65">
        <v>0</v>
      </c>
      <c r="I117" s="65">
        <v>169.10000000000002</v>
      </c>
      <c r="J117" s="65">
        <v>277.8</v>
      </c>
      <c r="K117" s="65" t="s">
        <v>3</v>
      </c>
      <c r="L117" s="65" t="s">
        <v>3</v>
      </c>
      <c r="M117" s="65">
        <v>4058.4000000000005</v>
      </c>
      <c r="N117" s="65">
        <v>29</v>
      </c>
      <c r="O117" s="65">
        <v>696</v>
      </c>
      <c r="P117" s="65">
        <v>2182</v>
      </c>
      <c r="Q117" s="65">
        <v>1250</v>
      </c>
      <c r="R117" s="65">
        <v>8186.4000000000005</v>
      </c>
      <c r="S117" s="65">
        <f>9588.04-TBL_PrimaryDistrictData[[#This Row],[Estimated Annual Cost for Tuition, Fees and Books]]</f>
        <v>1401.6400000000003</v>
      </c>
      <c r="T117" s="65">
        <f>TBL_PrimaryDistrictData[[#This Row],[Delta PPR to Est. Costs]]*TBL_PrimaryDistrictData[[#This Row],[ASCENT Enrollment 2023-2024]]</f>
        <v>0</v>
      </c>
      <c r="U11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4128</v>
      </c>
      <c r="V117" s="65">
        <f>TBL_PrimaryDistrictData[[#This Row],[Estimated Annual Cost for Tuition, Fees and Books]]-U117</f>
        <v>4058.4000000000005</v>
      </c>
      <c r="W117" s="66">
        <f>TBL_PrimaryDistrictData[[#This Row],[Student Share of Costs]]/TBL_PrimaryDistrictData[[#This Row],[Estimated Annual Cost for Tuition, Fees and Books]]</f>
        <v>0.5042509527997654</v>
      </c>
      <c r="X117" s="66">
        <f>TBL_PrimaryDistrictData[[#This Row],[LEP Share of Costs]]/TBL_PrimaryDistrictData[[#This Row],[Estimated Annual Cost for Tuition, Fees and Books]]</f>
        <v>0.49574904720023455</v>
      </c>
      <c r="Y117" s="65">
        <v>30.1</v>
      </c>
      <c r="Z117" s="67">
        <v>0.13</v>
      </c>
      <c r="AA117" s="67">
        <v>0.5</v>
      </c>
      <c r="AB117" s="67">
        <v>0.5</v>
      </c>
      <c r="AC117" s="67">
        <v>7.0000000000000007E-2</v>
      </c>
      <c r="AD117" s="67">
        <v>0.24</v>
      </c>
      <c r="AE117" s="67">
        <v>0.46</v>
      </c>
      <c r="AF117" s="68">
        <v>509</v>
      </c>
      <c r="AG117" s="69">
        <v>33000</v>
      </c>
      <c r="AH117" s="70">
        <v>485.5</v>
      </c>
      <c r="AI117" s="71">
        <v>5732204.0599999996</v>
      </c>
      <c r="AJ117" s="72">
        <v>11806.805478887743</v>
      </c>
      <c r="AK117" s="71">
        <v>11806.81</v>
      </c>
      <c r="AL117" s="71">
        <v>9588.0400000000009</v>
      </c>
      <c r="AM117" s="73">
        <v>0</v>
      </c>
      <c r="AN117" s="74" t="s">
        <v>83</v>
      </c>
      <c r="AO117" s="80" t="s">
        <v>163</v>
      </c>
      <c r="AP117" s="74" t="s">
        <v>84</v>
      </c>
      <c r="AQ117" s="74" t="s">
        <v>84</v>
      </c>
      <c r="AR117" s="74" t="s">
        <v>84</v>
      </c>
      <c r="AS117" s="74" t="s">
        <v>84</v>
      </c>
      <c r="AT117" s="74" t="s">
        <v>84</v>
      </c>
      <c r="AU117" s="74" t="s">
        <v>84</v>
      </c>
      <c r="AV117" s="74" t="s">
        <v>84</v>
      </c>
      <c r="AW117" s="74" t="s">
        <v>84</v>
      </c>
      <c r="AX117" s="74" t="s">
        <v>84</v>
      </c>
      <c r="AY117" s="76">
        <v>7104.42</v>
      </c>
      <c r="AZ117" s="77">
        <f>H117*(TBL_PrimaryDistrictData[[#This Row],[FY23 -24
ASCENT &amp; Online
PPR]]-TBL_PrimaryDistrictData[[#This Row],[Average of Estimated Annual Cost for Tuition, Fees and Books]])</f>
        <v>0</v>
      </c>
      <c r="BA117" s="26"/>
    </row>
    <row r="118" spans="1:53">
      <c r="A118" s="78">
        <v>2180</v>
      </c>
      <c r="B118" s="64" t="s">
        <v>458</v>
      </c>
      <c r="C118" s="64" t="s">
        <v>459</v>
      </c>
      <c r="D118" s="64" t="s">
        <v>105</v>
      </c>
      <c r="E118" s="64" t="s">
        <v>123</v>
      </c>
      <c r="F118" s="64" t="s">
        <v>124</v>
      </c>
      <c r="G118" s="64" t="s">
        <v>243</v>
      </c>
      <c r="H118" s="65">
        <v>0</v>
      </c>
      <c r="I118" s="65">
        <v>169.10000000000002</v>
      </c>
      <c r="J118" s="65">
        <v>277.8</v>
      </c>
      <c r="K118" s="65" t="s">
        <v>3</v>
      </c>
      <c r="L118" s="65" t="s">
        <v>3</v>
      </c>
      <c r="M118" s="65">
        <v>4058.4000000000005</v>
      </c>
      <c r="N118" s="65">
        <v>29</v>
      </c>
      <c r="O118" s="65">
        <v>696</v>
      </c>
      <c r="P118" s="65">
        <v>960</v>
      </c>
      <c r="Q118" s="65">
        <v>1800</v>
      </c>
      <c r="R118" s="65">
        <v>7514.4000000000005</v>
      </c>
      <c r="S118" s="65">
        <f>9588.04-TBL_PrimaryDistrictData[[#This Row],[Estimated Annual Cost for Tuition, Fees and Books]]</f>
        <v>2073.6400000000003</v>
      </c>
      <c r="T118" s="65">
        <f>TBL_PrimaryDistrictData[[#This Row],[Delta PPR to Est. Costs]]*TBL_PrimaryDistrictData[[#This Row],[ASCENT Enrollment 2023-2024]]</f>
        <v>0</v>
      </c>
      <c r="U118"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3456</v>
      </c>
      <c r="V118" s="65">
        <f>TBL_PrimaryDistrictData[[#This Row],[Estimated Annual Cost for Tuition, Fees and Books]]-U118</f>
        <v>4058.4000000000005</v>
      </c>
      <c r="W118" s="66">
        <f>TBL_PrimaryDistrictData[[#This Row],[Student Share of Costs]]/TBL_PrimaryDistrictData[[#This Row],[Estimated Annual Cost for Tuition, Fees and Books]]</f>
        <v>0.45991695943787925</v>
      </c>
      <c r="X118" s="66">
        <f>TBL_PrimaryDistrictData[[#This Row],[LEP Share of Costs]]/TBL_PrimaryDistrictData[[#This Row],[Estimated Annual Cost for Tuition, Fees and Books]]</f>
        <v>0.54008304056212075</v>
      </c>
      <c r="Y118" s="65">
        <v>64.842857142857142</v>
      </c>
      <c r="Z118" s="67">
        <v>0.16</v>
      </c>
      <c r="AA118" s="67">
        <v>0.51</v>
      </c>
      <c r="AB118" s="67">
        <v>0.52</v>
      </c>
      <c r="AC118" s="67">
        <v>0.11</v>
      </c>
      <c r="AD118" s="67">
        <v>0.43</v>
      </c>
      <c r="AE118" s="67">
        <v>0.49</v>
      </c>
      <c r="AF118" s="68">
        <v>6035</v>
      </c>
      <c r="AG118" s="69">
        <v>36000</v>
      </c>
      <c r="AH118" s="70">
        <v>5728.7</v>
      </c>
      <c r="AI118" s="71">
        <v>60911588.880000003</v>
      </c>
      <c r="AJ118" s="72">
        <v>10632.707050465202</v>
      </c>
      <c r="AK118" s="71">
        <v>10632.74</v>
      </c>
      <c r="AL118" s="71">
        <v>9588.0400000000009</v>
      </c>
      <c r="AM118" s="73">
        <v>3.2000000000000001E-2</v>
      </c>
      <c r="AN118" s="74" t="s">
        <v>83</v>
      </c>
      <c r="AO118" s="80" t="s">
        <v>460</v>
      </c>
      <c r="AP118" s="74" t="s">
        <v>274</v>
      </c>
      <c r="AQ118" s="74" t="s">
        <v>404</v>
      </c>
      <c r="AR118" s="74" t="s">
        <v>84</v>
      </c>
      <c r="AS118" s="74" t="s">
        <v>84</v>
      </c>
      <c r="AT118" s="74" t="s">
        <v>84</v>
      </c>
      <c r="AU118" s="74" t="s">
        <v>461</v>
      </c>
      <c r="AV118" s="74" t="s">
        <v>462</v>
      </c>
      <c r="AW118" s="74" t="s">
        <v>84</v>
      </c>
      <c r="AX118" s="74" t="s">
        <v>84</v>
      </c>
      <c r="AY118" s="76">
        <v>7104.42</v>
      </c>
      <c r="AZ118" s="77">
        <f>H118*(TBL_PrimaryDistrictData[[#This Row],[FY23 -24
ASCENT &amp; Online
PPR]]-TBL_PrimaryDistrictData[[#This Row],[Average of Estimated Annual Cost for Tuition, Fees and Books]])</f>
        <v>0</v>
      </c>
      <c r="BA118" s="26"/>
    </row>
    <row r="119" spans="1:53">
      <c r="A119" s="78">
        <v>2190</v>
      </c>
      <c r="B119" s="64" t="s">
        <v>458</v>
      </c>
      <c r="C119" s="64" t="s">
        <v>463</v>
      </c>
      <c r="D119" s="64" t="s">
        <v>131</v>
      </c>
      <c r="E119" s="64" t="s">
        <v>112</v>
      </c>
      <c r="F119" s="64" t="s">
        <v>132</v>
      </c>
      <c r="G119" s="64" t="s">
        <v>243</v>
      </c>
      <c r="H119" s="65">
        <v>0</v>
      </c>
      <c r="I119" s="65">
        <v>79</v>
      </c>
      <c r="J119" s="65">
        <v>277.8</v>
      </c>
      <c r="K119" s="65" t="s">
        <v>2</v>
      </c>
      <c r="L119" s="65" t="s">
        <v>2</v>
      </c>
      <c r="M119" s="65">
        <v>1896</v>
      </c>
      <c r="N119" s="65">
        <v>29</v>
      </c>
      <c r="O119" s="65">
        <v>696</v>
      </c>
      <c r="P119" s="65">
        <v>1092</v>
      </c>
      <c r="Q119" s="65">
        <v>840</v>
      </c>
      <c r="R119" s="65">
        <v>4524</v>
      </c>
      <c r="S119" s="65">
        <f>9588.04-TBL_PrimaryDistrictData[[#This Row],[Estimated Annual Cost for Tuition, Fees and Books]]</f>
        <v>5064.0400000000009</v>
      </c>
      <c r="T119" s="65">
        <f>TBL_PrimaryDistrictData[[#This Row],[Delta PPR to Est. Costs]]*TBL_PrimaryDistrictData[[#This Row],[ASCENT Enrollment 2023-2024]]</f>
        <v>0</v>
      </c>
      <c r="U11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19" s="65">
        <f>TBL_PrimaryDistrictData[[#This Row],[Estimated Annual Cost for Tuition, Fees and Books]]-U119</f>
        <v>4524</v>
      </c>
      <c r="W119" s="66">
        <f>TBL_PrimaryDistrictData[[#This Row],[Student Share of Costs]]/TBL_PrimaryDistrictData[[#This Row],[Estimated Annual Cost for Tuition, Fees and Books]]</f>
        <v>0</v>
      </c>
      <c r="X119" s="66">
        <f>TBL_PrimaryDistrictData[[#This Row],[LEP Share of Costs]]/TBL_PrimaryDistrictData[[#This Row],[Estimated Annual Cost for Tuition, Fees and Books]]</f>
        <v>1</v>
      </c>
      <c r="Y119" s="65">
        <v>172</v>
      </c>
      <c r="Z119" s="67">
        <v>0.17</v>
      </c>
      <c r="AA119" s="67">
        <v>0.51</v>
      </c>
      <c r="AB119" s="67">
        <v>0.56999999999999995</v>
      </c>
      <c r="AC119" s="67" t="s">
        <v>187</v>
      </c>
      <c r="AD119" s="67">
        <v>0.12</v>
      </c>
      <c r="AE119" s="67">
        <v>0.53</v>
      </c>
      <c r="AF119" s="68">
        <v>260</v>
      </c>
      <c r="AG119" s="69">
        <v>36000</v>
      </c>
      <c r="AH119" s="70">
        <v>234.8</v>
      </c>
      <c r="AI119" s="71">
        <v>3963213.02</v>
      </c>
      <c r="AJ119" s="72">
        <v>16879.101448040885</v>
      </c>
      <c r="AK119" s="71">
        <v>16880.54</v>
      </c>
      <c r="AL119" s="71">
        <v>9588.0400000000009</v>
      </c>
      <c r="AM119" s="73">
        <v>0</v>
      </c>
      <c r="AN119" s="74" t="s">
        <v>83</v>
      </c>
      <c r="AO119" s="80" t="s">
        <v>163</v>
      </c>
      <c r="AP119" s="74" t="s">
        <v>84</v>
      </c>
      <c r="AQ119" s="74" t="s">
        <v>84</v>
      </c>
      <c r="AR119" s="74" t="s">
        <v>84</v>
      </c>
      <c r="AS119" s="74" t="s">
        <v>84</v>
      </c>
      <c r="AT119" s="74" t="s">
        <v>84</v>
      </c>
      <c r="AU119" s="74" t="s">
        <v>84</v>
      </c>
      <c r="AV119" s="74" t="s">
        <v>84</v>
      </c>
      <c r="AW119" s="74" t="s">
        <v>84</v>
      </c>
      <c r="AX119" s="74" t="s">
        <v>84</v>
      </c>
      <c r="AY119" s="76">
        <v>7104.42</v>
      </c>
      <c r="AZ119" s="77">
        <f>H119*(TBL_PrimaryDistrictData[[#This Row],[FY23 -24
ASCENT &amp; Online
PPR]]-TBL_PrimaryDistrictData[[#This Row],[Average of Estimated Annual Cost for Tuition, Fees and Books]])</f>
        <v>0</v>
      </c>
      <c r="BA119" s="26"/>
    </row>
    <row r="120" spans="1:53">
      <c r="A120" s="78">
        <v>2395</v>
      </c>
      <c r="B120" s="64" t="s">
        <v>464</v>
      </c>
      <c r="C120" s="64" t="s">
        <v>465</v>
      </c>
      <c r="D120" s="64" t="s">
        <v>105</v>
      </c>
      <c r="E120" s="64" t="s">
        <v>106</v>
      </c>
      <c r="F120" s="64" t="s">
        <v>107</v>
      </c>
      <c r="G120" s="64" t="s">
        <v>201</v>
      </c>
      <c r="H120" s="65">
        <v>0</v>
      </c>
      <c r="I120" s="65" t="s">
        <v>4</v>
      </c>
      <c r="J120" s="65" t="s">
        <v>4</v>
      </c>
      <c r="K120" s="65" t="s">
        <v>4</v>
      </c>
      <c r="L120" s="65" t="s">
        <v>4</v>
      </c>
      <c r="M120" s="65" t="s">
        <v>4</v>
      </c>
      <c r="N120" s="65" t="s">
        <v>4</v>
      </c>
      <c r="O120" s="65" t="s">
        <v>4</v>
      </c>
      <c r="P120" s="65" t="s">
        <v>4</v>
      </c>
      <c r="Q120" s="65" t="s">
        <v>4</v>
      </c>
      <c r="R120" s="65" t="s">
        <v>4</v>
      </c>
      <c r="S120" s="65"/>
      <c r="T120" s="65"/>
      <c r="U120" s="65"/>
      <c r="V120" s="65"/>
      <c r="W120" s="66"/>
      <c r="X120" s="66"/>
      <c r="Y120" s="65" t="s">
        <v>4</v>
      </c>
      <c r="Z120" s="67">
        <v>0.13</v>
      </c>
      <c r="AA120" s="67">
        <v>0.57999999999999996</v>
      </c>
      <c r="AB120" s="67">
        <v>0.57999999999999996</v>
      </c>
      <c r="AC120" s="67">
        <v>0.13</v>
      </c>
      <c r="AD120" s="67">
        <v>0.52</v>
      </c>
      <c r="AE120" s="67">
        <v>0.49</v>
      </c>
      <c r="AF120" s="68">
        <v>1366</v>
      </c>
      <c r="AG120" s="69">
        <v>38000</v>
      </c>
      <c r="AH120" s="70">
        <v>1303.0999999999999</v>
      </c>
      <c r="AI120" s="71">
        <v>14579763.380000001</v>
      </c>
      <c r="AJ120" s="72">
        <v>11188.522277645616</v>
      </c>
      <c r="AK120" s="71">
        <v>11188.52</v>
      </c>
      <c r="AL120" s="71">
        <v>9588.0400000000009</v>
      </c>
      <c r="AM120" s="73">
        <v>0</v>
      </c>
      <c r="AN120" s="74" t="s">
        <v>83</v>
      </c>
      <c r="AO120" s="80" t="s">
        <v>127</v>
      </c>
      <c r="AP120" s="74" t="s">
        <v>84</v>
      </c>
      <c r="AQ120" s="74" t="s">
        <v>84</v>
      </c>
      <c r="AR120" s="74" t="s">
        <v>84</v>
      </c>
      <c r="AS120" s="74" t="s">
        <v>84</v>
      </c>
      <c r="AT120" s="74" t="s">
        <v>84</v>
      </c>
      <c r="AU120" s="74" t="s">
        <v>84</v>
      </c>
      <c r="AV120" s="74" t="s">
        <v>84</v>
      </c>
      <c r="AW120" s="74" t="s">
        <v>84</v>
      </c>
      <c r="AX120" s="74" t="s">
        <v>84</v>
      </c>
      <c r="AY120" s="76">
        <v>7104.42</v>
      </c>
      <c r="AZ120" s="77">
        <f>H120*(TBL_PrimaryDistrictData[[#This Row],[FY23 -24
ASCENT &amp; Online
PPR]]-TBL_PrimaryDistrictData[[#This Row],[Average of Estimated Annual Cost for Tuition, Fees and Books]])</f>
        <v>0</v>
      </c>
      <c r="BA120" s="26"/>
    </row>
    <row r="121" spans="1:53">
      <c r="A121" s="78">
        <v>2405</v>
      </c>
      <c r="B121" s="64" t="s">
        <v>464</v>
      </c>
      <c r="C121" s="64" t="s">
        <v>466</v>
      </c>
      <c r="D121" s="64" t="s">
        <v>105</v>
      </c>
      <c r="E121" s="64" t="s">
        <v>123</v>
      </c>
      <c r="F121" s="64" t="s">
        <v>124</v>
      </c>
      <c r="G121" s="64" t="s">
        <v>201</v>
      </c>
      <c r="H121" s="65">
        <v>0</v>
      </c>
      <c r="I121" s="65" t="s">
        <v>4</v>
      </c>
      <c r="J121" s="65" t="s">
        <v>4</v>
      </c>
      <c r="K121" s="65" t="s">
        <v>4</v>
      </c>
      <c r="L121" s="65" t="s">
        <v>4</v>
      </c>
      <c r="M121" s="65" t="s">
        <v>4</v>
      </c>
      <c r="N121" s="65" t="s">
        <v>4</v>
      </c>
      <c r="O121" s="65" t="s">
        <v>4</v>
      </c>
      <c r="P121" s="65" t="s">
        <v>4</v>
      </c>
      <c r="Q121" s="65" t="s">
        <v>4</v>
      </c>
      <c r="R121" s="65" t="s">
        <v>4</v>
      </c>
      <c r="S121" s="65"/>
      <c r="T121" s="65"/>
      <c r="U121" s="65"/>
      <c r="V121" s="65"/>
      <c r="W121" s="66"/>
      <c r="X121" s="66"/>
      <c r="Y121" s="65" t="s">
        <v>4</v>
      </c>
      <c r="Z121" s="67">
        <v>0.13</v>
      </c>
      <c r="AA121" s="67">
        <v>0.61</v>
      </c>
      <c r="AB121" s="67">
        <v>0.61</v>
      </c>
      <c r="AC121" s="67">
        <v>0.23</v>
      </c>
      <c r="AD121" s="67">
        <v>0.73</v>
      </c>
      <c r="AE121" s="67">
        <v>0.49</v>
      </c>
      <c r="AF121" s="68">
        <v>3423</v>
      </c>
      <c r="AG121" s="69">
        <v>38000</v>
      </c>
      <c r="AH121" s="70">
        <v>3231</v>
      </c>
      <c r="AI121" s="71">
        <v>34633061.68</v>
      </c>
      <c r="AJ121" s="72">
        <v>10718.991544413495</v>
      </c>
      <c r="AK121" s="71">
        <v>10719.34</v>
      </c>
      <c r="AL121" s="71">
        <v>9588.0400000000009</v>
      </c>
      <c r="AM121" s="73">
        <v>1.4E-2</v>
      </c>
      <c r="AN121" s="74" t="s">
        <v>83</v>
      </c>
      <c r="AO121" s="80" t="s">
        <v>272</v>
      </c>
      <c r="AP121" s="74" t="s">
        <v>467</v>
      </c>
      <c r="AQ121" s="74" t="s">
        <v>311</v>
      </c>
      <c r="AR121" s="74" t="s">
        <v>84</v>
      </c>
      <c r="AS121" s="74" t="s">
        <v>84</v>
      </c>
      <c r="AT121" s="74" t="s">
        <v>84</v>
      </c>
      <c r="AU121" s="74" t="s">
        <v>294</v>
      </c>
      <c r="AV121" s="74" t="s">
        <v>468</v>
      </c>
      <c r="AW121" s="74" t="s">
        <v>84</v>
      </c>
      <c r="AX121" s="74" t="s">
        <v>84</v>
      </c>
      <c r="AY121" s="76">
        <v>7104.42</v>
      </c>
      <c r="AZ121" s="77">
        <f>H121*(TBL_PrimaryDistrictData[[#This Row],[FY23 -24
ASCENT &amp; Online
PPR]]-TBL_PrimaryDistrictData[[#This Row],[Average of Estimated Annual Cost for Tuition, Fees and Books]])</f>
        <v>0</v>
      </c>
      <c r="BA121" s="26"/>
    </row>
    <row r="122" spans="1:53">
      <c r="A122" s="78">
        <v>2505</v>
      </c>
      <c r="B122" s="64" t="s">
        <v>464</v>
      </c>
      <c r="C122" s="64" t="s">
        <v>469</v>
      </c>
      <c r="D122" s="64" t="s">
        <v>131</v>
      </c>
      <c r="E122" s="64" t="s">
        <v>112</v>
      </c>
      <c r="F122" s="64" t="s">
        <v>132</v>
      </c>
      <c r="G122" s="64" t="s">
        <v>201</v>
      </c>
      <c r="H122" s="65">
        <v>0</v>
      </c>
      <c r="I122" s="65" t="s">
        <v>4</v>
      </c>
      <c r="J122" s="65" t="s">
        <v>4</v>
      </c>
      <c r="K122" s="65" t="s">
        <v>4</v>
      </c>
      <c r="L122" s="65" t="s">
        <v>4</v>
      </c>
      <c r="M122" s="65" t="s">
        <v>4</v>
      </c>
      <c r="N122" s="65" t="s">
        <v>4</v>
      </c>
      <c r="O122" s="65" t="s">
        <v>4</v>
      </c>
      <c r="P122" s="65" t="s">
        <v>4</v>
      </c>
      <c r="Q122" s="65" t="s">
        <v>4</v>
      </c>
      <c r="R122" s="65" t="s">
        <v>4</v>
      </c>
      <c r="S122" s="65"/>
      <c r="T122" s="65"/>
      <c r="U122" s="65"/>
      <c r="V122" s="65"/>
      <c r="W122" s="66"/>
      <c r="X122" s="66"/>
      <c r="Y122" s="65" t="s">
        <v>4</v>
      </c>
      <c r="Z122" s="67">
        <v>0.17</v>
      </c>
      <c r="AA122" s="67">
        <v>0.39</v>
      </c>
      <c r="AB122" s="67">
        <v>0.42</v>
      </c>
      <c r="AC122" s="67" t="s">
        <v>187</v>
      </c>
      <c r="AD122" s="67">
        <v>0.12</v>
      </c>
      <c r="AE122" s="67">
        <v>0.51</v>
      </c>
      <c r="AF122" s="68">
        <v>235</v>
      </c>
      <c r="AG122" s="69">
        <v>38000</v>
      </c>
      <c r="AH122" s="70">
        <v>201</v>
      </c>
      <c r="AI122" s="71">
        <v>3509059.61</v>
      </c>
      <c r="AJ122" s="72">
        <v>17458.008009950248</v>
      </c>
      <c r="AK122" s="71">
        <v>17458.009999999998</v>
      </c>
      <c r="AL122" s="71">
        <v>9588.0400000000009</v>
      </c>
      <c r="AM122" s="73">
        <v>0</v>
      </c>
      <c r="AN122" s="74" t="s">
        <v>83</v>
      </c>
      <c r="AO122" s="80" t="s">
        <v>133</v>
      </c>
      <c r="AP122" s="74" t="s">
        <v>134</v>
      </c>
      <c r="AQ122" s="74" t="s">
        <v>134</v>
      </c>
      <c r="AR122" s="74" t="s">
        <v>134</v>
      </c>
      <c r="AS122" s="74" t="s">
        <v>134</v>
      </c>
      <c r="AT122" s="74" t="s">
        <v>134</v>
      </c>
      <c r="AU122" s="74" t="s">
        <v>134</v>
      </c>
      <c r="AV122" s="74" t="s">
        <v>134</v>
      </c>
      <c r="AW122" s="74" t="s">
        <v>134</v>
      </c>
      <c r="AX122" s="74" t="s">
        <v>134</v>
      </c>
      <c r="AY122" s="76">
        <v>7104.42</v>
      </c>
      <c r="AZ122" s="77">
        <f>H122*(TBL_PrimaryDistrictData[[#This Row],[FY23 -24
ASCENT &amp; Online
PPR]]-TBL_PrimaryDistrictData[[#This Row],[Average of Estimated Annual Cost for Tuition, Fees and Books]])</f>
        <v>0</v>
      </c>
      <c r="BA122" s="26"/>
    </row>
    <row r="123" spans="1:53">
      <c r="A123" s="78">
        <v>2515</v>
      </c>
      <c r="B123" s="64" t="s">
        <v>464</v>
      </c>
      <c r="C123" s="64" t="s">
        <v>470</v>
      </c>
      <c r="D123" s="64" t="s">
        <v>131</v>
      </c>
      <c r="E123" s="64" t="s">
        <v>112</v>
      </c>
      <c r="F123" s="64" t="s">
        <v>132</v>
      </c>
      <c r="G123" s="64" t="s">
        <v>201</v>
      </c>
      <c r="H123" s="65">
        <v>0</v>
      </c>
      <c r="I123" s="65" t="s">
        <v>4</v>
      </c>
      <c r="J123" s="65" t="s">
        <v>4</v>
      </c>
      <c r="K123" s="65" t="s">
        <v>4</v>
      </c>
      <c r="L123" s="65" t="s">
        <v>4</v>
      </c>
      <c r="M123" s="65" t="s">
        <v>4</v>
      </c>
      <c r="N123" s="65" t="s">
        <v>4</v>
      </c>
      <c r="O123" s="65" t="s">
        <v>4</v>
      </c>
      <c r="P123" s="65" t="s">
        <v>4</v>
      </c>
      <c r="Q123" s="65" t="s">
        <v>4</v>
      </c>
      <c r="R123" s="65" t="s">
        <v>4</v>
      </c>
      <c r="S123" s="65"/>
      <c r="T123" s="65"/>
      <c r="U123" s="65"/>
      <c r="V123" s="65"/>
      <c r="W123" s="66"/>
      <c r="X123" s="66"/>
      <c r="Y123" s="65" t="s">
        <v>4</v>
      </c>
      <c r="Z123" s="67">
        <v>0.13</v>
      </c>
      <c r="AA123" s="67">
        <v>0.35</v>
      </c>
      <c r="AB123" s="67">
        <v>0.37</v>
      </c>
      <c r="AC123" s="67">
        <v>0.11</v>
      </c>
      <c r="AD123" s="67">
        <v>0.35</v>
      </c>
      <c r="AE123" s="67">
        <v>0.54</v>
      </c>
      <c r="AF123" s="68">
        <v>862</v>
      </c>
      <c r="AG123" s="69">
        <v>38000</v>
      </c>
      <c r="AH123" s="70">
        <v>817</v>
      </c>
      <c r="AI123" s="71">
        <v>9249359.6099999994</v>
      </c>
      <c r="AJ123" s="72">
        <v>11321.003451652387</v>
      </c>
      <c r="AK123" s="71">
        <v>11321</v>
      </c>
      <c r="AL123" s="71">
        <v>9588.0400000000009</v>
      </c>
      <c r="AM123" s="73">
        <v>0</v>
      </c>
      <c r="AN123" s="74" t="s">
        <v>83</v>
      </c>
      <c r="AO123" s="80" t="s">
        <v>471</v>
      </c>
      <c r="AP123" s="74" t="s">
        <v>84</v>
      </c>
      <c r="AQ123" s="74" t="s">
        <v>84</v>
      </c>
      <c r="AR123" s="74" t="s">
        <v>84</v>
      </c>
      <c r="AS123" s="74" t="s">
        <v>84</v>
      </c>
      <c r="AT123" s="74" t="s">
        <v>84</v>
      </c>
      <c r="AU123" s="74" t="s">
        <v>84</v>
      </c>
      <c r="AV123" s="74" t="s">
        <v>84</v>
      </c>
      <c r="AW123" s="74" t="s">
        <v>84</v>
      </c>
      <c r="AX123" s="74" t="s">
        <v>84</v>
      </c>
      <c r="AY123" s="76">
        <v>7104.42</v>
      </c>
      <c r="AZ123" s="77">
        <f>H123*(TBL_PrimaryDistrictData[[#This Row],[FY23 -24
ASCENT &amp; Online
PPR]]-TBL_PrimaryDistrictData[[#This Row],[Average of Estimated Annual Cost for Tuition, Fees and Books]])</f>
        <v>0</v>
      </c>
      <c r="BA123" s="26"/>
    </row>
    <row r="124" spans="1:53">
      <c r="A124" s="78">
        <v>2520</v>
      </c>
      <c r="B124" s="64" t="s">
        <v>472</v>
      </c>
      <c r="C124" s="64" t="s">
        <v>473</v>
      </c>
      <c r="D124" s="64" t="s">
        <v>105</v>
      </c>
      <c r="E124" s="64" t="s">
        <v>123</v>
      </c>
      <c r="F124" s="64" t="s">
        <v>124</v>
      </c>
      <c r="G124" s="64" t="s">
        <v>186</v>
      </c>
      <c r="H124" s="65">
        <v>0</v>
      </c>
      <c r="I124" s="65" t="s">
        <v>4</v>
      </c>
      <c r="J124" s="65" t="s">
        <v>4</v>
      </c>
      <c r="K124" s="65" t="s">
        <v>4</v>
      </c>
      <c r="L124" s="65" t="s">
        <v>4</v>
      </c>
      <c r="M124" s="65" t="s">
        <v>4</v>
      </c>
      <c r="N124" s="65" t="s">
        <v>4</v>
      </c>
      <c r="O124" s="65" t="s">
        <v>4</v>
      </c>
      <c r="P124" s="65" t="s">
        <v>4</v>
      </c>
      <c r="Q124" s="65" t="s">
        <v>4</v>
      </c>
      <c r="R124" s="65" t="s">
        <v>4</v>
      </c>
      <c r="S124" s="65"/>
      <c r="T124" s="65"/>
      <c r="U124" s="65"/>
      <c r="V124" s="65"/>
      <c r="W124" s="66"/>
      <c r="X124" s="66"/>
      <c r="Y124" s="65" t="s">
        <v>4</v>
      </c>
      <c r="Z124" s="67">
        <v>0.18</v>
      </c>
      <c r="AA124" s="67">
        <v>0.78</v>
      </c>
      <c r="AB124" s="67">
        <v>0.75</v>
      </c>
      <c r="AC124" s="67">
        <v>0.03</v>
      </c>
      <c r="AD124" s="67">
        <v>0.74</v>
      </c>
      <c r="AE124" s="67">
        <v>0.49</v>
      </c>
      <c r="AF124" s="68">
        <v>1356</v>
      </c>
      <c r="AG124" s="69">
        <v>30000</v>
      </c>
      <c r="AH124" s="70">
        <v>1367.8</v>
      </c>
      <c r="AI124" s="71">
        <v>15230867.33</v>
      </c>
      <c r="AJ124" s="72">
        <v>11135.302917093142</v>
      </c>
      <c r="AK124" s="71">
        <v>11135.3</v>
      </c>
      <c r="AL124" s="71">
        <v>9588.0400000000009</v>
      </c>
      <c r="AM124" s="73">
        <v>0</v>
      </c>
      <c r="AN124" s="74" t="s">
        <v>83</v>
      </c>
      <c r="AO124" s="80" t="s">
        <v>474</v>
      </c>
      <c r="AP124" s="74" t="s">
        <v>471</v>
      </c>
      <c r="AQ124" s="74" t="s">
        <v>103</v>
      </c>
      <c r="AR124" s="74" t="s">
        <v>84</v>
      </c>
      <c r="AS124" s="74" t="s">
        <v>84</v>
      </c>
      <c r="AT124" s="74" t="s">
        <v>84</v>
      </c>
      <c r="AU124" s="74" t="s">
        <v>128</v>
      </c>
      <c r="AV124" s="74" t="s">
        <v>84</v>
      </c>
      <c r="AW124" s="74" t="s">
        <v>84</v>
      </c>
      <c r="AX124" s="74" t="s">
        <v>84</v>
      </c>
      <c r="AY124" s="76">
        <v>7104.42</v>
      </c>
      <c r="AZ124" s="77">
        <f>H124*(TBL_PrimaryDistrictData[[#This Row],[FY23 -24
ASCENT &amp; Online
PPR]]-TBL_PrimaryDistrictData[[#This Row],[Average of Estimated Annual Cost for Tuition, Fees and Books]])</f>
        <v>0</v>
      </c>
      <c r="BA124" s="26"/>
    </row>
    <row r="125" spans="1:53">
      <c r="A125" s="78">
        <v>2530</v>
      </c>
      <c r="B125" s="64" t="s">
        <v>472</v>
      </c>
      <c r="C125" s="64" t="s">
        <v>475</v>
      </c>
      <c r="D125" s="64" t="s">
        <v>131</v>
      </c>
      <c r="E125" s="64" t="s">
        <v>106</v>
      </c>
      <c r="F125" s="64" t="s">
        <v>190</v>
      </c>
      <c r="G125" s="64" t="s">
        <v>186</v>
      </c>
      <c r="H125" s="65">
        <v>0</v>
      </c>
      <c r="I125" s="65" t="s">
        <v>4</v>
      </c>
      <c r="J125" s="65" t="s">
        <v>4</v>
      </c>
      <c r="K125" s="65" t="s">
        <v>4</v>
      </c>
      <c r="L125" s="65" t="s">
        <v>4</v>
      </c>
      <c r="M125" s="65" t="s">
        <v>4</v>
      </c>
      <c r="N125" s="65" t="s">
        <v>4</v>
      </c>
      <c r="O125" s="65" t="s">
        <v>4</v>
      </c>
      <c r="P125" s="65" t="s">
        <v>4</v>
      </c>
      <c r="Q125" s="65" t="s">
        <v>4</v>
      </c>
      <c r="R125" s="65" t="s">
        <v>4</v>
      </c>
      <c r="S125" s="65"/>
      <c r="T125" s="65"/>
      <c r="U125" s="65"/>
      <c r="V125" s="65"/>
      <c r="W125" s="66"/>
      <c r="X125" s="66"/>
      <c r="Y125" s="65" t="s">
        <v>4</v>
      </c>
      <c r="Z125" s="67">
        <v>0.14000000000000001</v>
      </c>
      <c r="AA125" s="67">
        <v>0.79</v>
      </c>
      <c r="AB125" s="67">
        <v>0.76</v>
      </c>
      <c r="AC125" s="67">
        <v>0.05</v>
      </c>
      <c r="AD125" s="67">
        <v>0.77</v>
      </c>
      <c r="AE125" s="67">
        <v>0.48</v>
      </c>
      <c r="AF125" s="68">
        <v>632</v>
      </c>
      <c r="AG125" s="69">
        <v>30000</v>
      </c>
      <c r="AH125" s="70">
        <v>671.2</v>
      </c>
      <c r="AI125" s="71">
        <v>7974736.7599999998</v>
      </c>
      <c r="AJ125" s="72">
        <v>11881.312216924909</v>
      </c>
      <c r="AK125" s="71">
        <v>11881.31</v>
      </c>
      <c r="AL125" s="71">
        <v>9588.0400000000009</v>
      </c>
      <c r="AM125" s="73">
        <v>0</v>
      </c>
      <c r="AN125" s="74" t="s">
        <v>83</v>
      </c>
      <c r="AO125" s="80" t="s">
        <v>471</v>
      </c>
      <c r="AP125" s="74" t="s">
        <v>84</v>
      </c>
      <c r="AQ125" s="74" t="s">
        <v>84</v>
      </c>
      <c r="AR125" s="74" t="s">
        <v>84</v>
      </c>
      <c r="AS125" s="74" t="s">
        <v>84</v>
      </c>
      <c r="AT125" s="74" t="s">
        <v>84</v>
      </c>
      <c r="AU125" s="74" t="s">
        <v>84</v>
      </c>
      <c r="AV125" s="74" t="s">
        <v>84</v>
      </c>
      <c r="AW125" s="74" t="s">
        <v>84</v>
      </c>
      <c r="AX125" s="74" t="s">
        <v>84</v>
      </c>
      <c r="AY125" s="76">
        <v>7104.42</v>
      </c>
      <c r="AZ125" s="77">
        <f>H125*(TBL_PrimaryDistrictData[[#This Row],[FY23 -24
ASCENT &amp; Online
PPR]]-TBL_PrimaryDistrictData[[#This Row],[Average of Estimated Annual Cost for Tuition, Fees and Books]])</f>
        <v>0</v>
      </c>
      <c r="BA125" s="26"/>
    </row>
    <row r="126" spans="1:53">
      <c r="A126" s="78">
        <v>2535</v>
      </c>
      <c r="B126" s="64" t="s">
        <v>472</v>
      </c>
      <c r="C126" s="64" t="s">
        <v>476</v>
      </c>
      <c r="D126" s="64" t="s">
        <v>131</v>
      </c>
      <c r="E126" s="64" t="s">
        <v>112</v>
      </c>
      <c r="F126" s="64" t="s">
        <v>132</v>
      </c>
      <c r="G126" s="64" t="s">
        <v>186</v>
      </c>
      <c r="H126" s="65">
        <v>0</v>
      </c>
      <c r="I126" s="65" t="s">
        <v>4</v>
      </c>
      <c r="J126" s="65" t="s">
        <v>4</v>
      </c>
      <c r="K126" s="65" t="s">
        <v>4</v>
      </c>
      <c r="L126" s="65" t="s">
        <v>4</v>
      </c>
      <c r="M126" s="65" t="s">
        <v>4</v>
      </c>
      <c r="N126" s="65" t="s">
        <v>4</v>
      </c>
      <c r="O126" s="65" t="s">
        <v>4</v>
      </c>
      <c r="P126" s="65" t="s">
        <v>4</v>
      </c>
      <c r="Q126" s="65" t="s">
        <v>4</v>
      </c>
      <c r="R126" s="65" t="s">
        <v>4</v>
      </c>
      <c r="S126" s="65"/>
      <c r="T126" s="65"/>
      <c r="U126" s="65"/>
      <c r="V126" s="65"/>
      <c r="W126" s="66"/>
      <c r="X126" s="66"/>
      <c r="Y126" s="65" t="s">
        <v>4</v>
      </c>
      <c r="Z126" s="67">
        <v>0.12</v>
      </c>
      <c r="AA126" s="67">
        <v>0.78</v>
      </c>
      <c r="AB126" s="67">
        <v>0.73</v>
      </c>
      <c r="AC126" s="67">
        <v>0.1</v>
      </c>
      <c r="AD126" s="67">
        <v>0.4</v>
      </c>
      <c r="AE126" s="67">
        <v>0.56000000000000005</v>
      </c>
      <c r="AF126" s="68">
        <v>164</v>
      </c>
      <c r="AG126" s="69">
        <v>30000</v>
      </c>
      <c r="AH126" s="70">
        <v>180.5</v>
      </c>
      <c r="AI126" s="71">
        <v>3357526.29</v>
      </c>
      <c r="AJ126" s="72">
        <v>18601.253684210526</v>
      </c>
      <c r="AK126" s="71">
        <v>18601.25</v>
      </c>
      <c r="AL126" s="71">
        <v>9588.0400000000009</v>
      </c>
      <c r="AM126" s="73">
        <v>0</v>
      </c>
      <c r="AN126" s="74" t="s">
        <v>83</v>
      </c>
      <c r="AO126" s="80" t="s">
        <v>133</v>
      </c>
      <c r="AP126" s="74" t="s">
        <v>134</v>
      </c>
      <c r="AQ126" s="74" t="s">
        <v>134</v>
      </c>
      <c r="AR126" s="74" t="s">
        <v>134</v>
      </c>
      <c r="AS126" s="74" t="s">
        <v>134</v>
      </c>
      <c r="AT126" s="74" t="s">
        <v>134</v>
      </c>
      <c r="AU126" s="74" t="s">
        <v>134</v>
      </c>
      <c r="AV126" s="74" t="s">
        <v>134</v>
      </c>
      <c r="AW126" s="74" t="s">
        <v>134</v>
      </c>
      <c r="AX126" s="74" t="s">
        <v>134</v>
      </c>
      <c r="AY126" s="76">
        <v>7104.42</v>
      </c>
      <c r="AZ126" s="77">
        <f>H126*(TBL_PrimaryDistrictData[[#This Row],[FY23 -24
ASCENT &amp; Online
PPR]]-TBL_PrimaryDistrictData[[#This Row],[Average of Estimated Annual Cost for Tuition, Fees and Books]])</f>
        <v>0</v>
      </c>
      <c r="BA126" s="26"/>
    </row>
    <row r="127" spans="1:53">
      <c r="A127" s="78">
        <v>2540</v>
      </c>
      <c r="B127" s="64" t="s">
        <v>472</v>
      </c>
      <c r="C127" s="64" t="s">
        <v>477</v>
      </c>
      <c r="D127" s="64" t="s">
        <v>131</v>
      </c>
      <c r="E127" s="64" t="s">
        <v>106</v>
      </c>
      <c r="F127" s="64" t="s">
        <v>190</v>
      </c>
      <c r="G127" s="64" t="s">
        <v>186</v>
      </c>
      <c r="H127" s="65">
        <v>0</v>
      </c>
      <c r="I127" s="65" t="s">
        <v>4</v>
      </c>
      <c r="J127" s="65" t="s">
        <v>4</v>
      </c>
      <c r="K127" s="65" t="s">
        <v>4</v>
      </c>
      <c r="L127" s="65" t="s">
        <v>4</v>
      </c>
      <c r="M127" s="65" t="s">
        <v>4</v>
      </c>
      <c r="N127" s="65" t="s">
        <v>4</v>
      </c>
      <c r="O127" s="65" t="s">
        <v>4</v>
      </c>
      <c r="P127" s="65" t="s">
        <v>4</v>
      </c>
      <c r="Q127" s="65" t="s">
        <v>4</v>
      </c>
      <c r="R127" s="65" t="s">
        <v>4</v>
      </c>
      <c r="S127" s="65"/>
      <c r="T127" s="65"/>
      <c r="U127" s="65"/>
      <c r="V127" s="65"/>
      <c r="W127" s="66"/>
      <c r="X127" s="66"/>
      <c r="Y127" s="65" t="s">
        <v>4</v>
      </c>
      <c r="Z127" s="67">
        <v>0.09</v>
      </c>
      <c r="AA127" s="67">
        <v>0.5</v>
      </c>
      <c r="AB127" s="67">
        <v>0.48</v>
      </c>
      <c r="AC127" s="67">
        <v>0.02</v>
      </c>
      <c r="AD127" s="67">
        <v>0.28999999999999998</v>
      </c>
      <c r="AE127" s="67">
        <v>0.47</v>
      </c>
      <c r="AF127" s="68">
        <v>347</v>
      </c>
      <c r="AG127" s="69">
        <v>30000</v>
      </c>
      <c r="AH127" s="70">
        <v>359.7</v>
      </c>
      <c r="AI127" s="71">
        <v>4741557.67</v>
      </c>
      <c r="AJ127" s="72">
        <v>13181.978509869336</v>
      </c>
      <c r="AK127" s="71">
        <v>13181.98</v>
      </c>
      <c r="AL127" s="71">
        <v>9588.0400000000009</v>
      </c>
      <c r="AM127" s="73">
        <v>0</v>
      </c>
      <c r="AN127" s="74" t="s">
        <v>83</v>
      </c>
      <c r="AO127" s="80" t="s">
        <v>163</v>
      </c>
      <c r="AP127" s="74" t="s">
        <v>84</v>
      </c>
      <c r="AQ127" s="74" t="s">
        <v>84</v>
      </c>
      <c r="AR127" s="74" t="s">
        <v>84</v>
      </c>
      <c r="AS127" s="74" t="s">
        <v>84</v>
      </c>
      <c r="AT127" s="74" t="s">
        <v>84</v>
      </c>
      <c r="AU127" s="74" t="s">
        <v>84</v>
      </c>
      <c r="AV127" s="74" t="s">
        <v>84</v>
      </c>
      <c r="AW127" s="74" t="s">
        <v>84</v>
      </c>
      <c r="AX127" s="74" t="s">
        <v>84</v>
      </c>
      <c r="AY127" s="76">
        <v>7104.42</v>
      </c>
      <c r="AZ127" s="77">
        <f>H127*(TBL_PrimaryDistrictData[[#This Row],[FY23 -24
ASCENT &amp; Online
PPR]]-TBL_PrimaryDistrictData[[#This Row],[Average of Estimated Annual Cost for Tuition, Fees and Books]])</f>
        <v>0</v>
      </c>
      <c r="BA127" s="26"/>
    </row>
    <row r="128" spans="1:53">
      <c r="A128" s="78">
        <v>2560</v>
      </c>
      <c r="B128" s="64" t="s">
        <v>472</v>
      </c>
      <c r="C128" s="64" t="s">
        <v>478</v>
      </c>
      <c r="D128" s="64" t="s">
        <v>131</v>
      </c>
      <c r="E128" s="64" t="s">
        <v>112</v>
      </c>
      <c r="F128" s="64" t="s">
        <v>132</v>
      </c>
      <c r="G128" s="64" t="s">
        <v>186</v>
      </c>
      <c r="H128" s="65">
        <v>0</v>
      </c>
      <c r="I128" s="65" t="s">
        <v>4</v>
      </c>
      <c r="J128" s="65" t="s">
        <v>4</v>
      </c>
      <c r="K128" s="65" t="s">
        <v>4</v>
      </c>
      <c r="L128" s="65" t="s">
        <v>4</v>
      </c>
      <c r="M128" s="65" t="s">
        <v>4</v>
      </c>
      <c r="N128" s="65" t="s">
        <v>4</v>
      </c>
      <c r="O128" s="65" t="s">
        <v>4</v>
      </c>
      <c r="P128" s="65" t="s">
        <v>4</v>
      </c>
      <c r="Q128" s="65" t="s">
        <v>4</v>
      </c>
      <c r="R128" s="65" t="s">
        <v>4</v>
      </c>
      <c r="S128" s="65"/>
      <c r="T128" s="65"/>
      <c r="U128" s="65"/>
      <c r="V128" s="65"/>
      <c r="W128" s="66"/>
      <c r="X128" s="66"/>
      <c r="Y128" s="65" t="s">
        <v>4</v>
      </c>
      <c r="Z128" s="67">
        <v>0.11</v>
      </c>
      <c r="AA128" s="67">
        <v>0.5</v>
      </c>
      <c r="AB128" s="67">
        <v>0.45</v>
      </c>
      <c r="AC128" s="67" t="s">
        <v>187</v>
      </c>
      <c r="AD128" s="67">
        <v>0.2</v>
      </c>
      <c r="AE128" s="67">
        <v>0.51</v>
      </c>
      <c r="AF128" s="68">
        <v>228</v>
      </c>
      <c r="AG128" s="69">
        <v>30000</v>
      </c>
      <c r="AH128" s="70">
        <v>213.8</v>
      </c>
      <c r="AI128" s="71">
        <v>3526921.63</v>
      </c>
      <c r="AJ128" s="72">
        <v>16496.359354536948</v>
      </c>
      <c r="AK128" s="71">
        <v>16496.36</v>
      </c>
      <c r="AL128" s="71">
        <v>9588.0400000000009</v>
      </c>
      <c r="AM128" s="73">
        <v>0</v>
      </c>
      <c r="AN128" s="74" t="s">
        <v>83</v>
      </c>
      <c r="AO128" s="80" t="s">
        <v>133</v>
      </c>
      <c r="AP128" s="74" t="s">
        <v>134</v>
      </c>
      <c r="AQ128" s="74" t="s">
        <v>134</v>
      </c>
      <c r="AR128" s="74" t="s">
        <v>134</v>
      </c>
      <c r="AS128" s="74" t="s">
        <v>134</v>
      </c>
      <c r="AT128" s="74" t="s">
        <v>134</v>
      </c>
      <c r="AU128" s="74" t="s">
        <v>134</v>
      </c>
      <c r="AV128" s="74" t="s">
        <v>134</v>
      </c>
      <c r="AW128" s="74" t="s">
        <v>134</v>
      </c>
      <c r="AX128" s="74" t="s">
        <v>134</v>
      </c>
      <c r="AY128" s="76">
        <v>7104.42</v>
      </c>
      <c r="AZ128" s="77">
        <f>H128*(TBL_PrimaryDistrictData[[#This Row],[FY23 -24
ASCENT &amp; Online
PPR]]-TBL_PrimaryDistrictData[[#This Row],[Average of Estimated Annual Cost for Tuition, Fees and Books]])</f>
        <v>0</v>
      </c>
      <c r="BA128" s="26"/>
    </row>
    <row r="129" spans="1:53">
      <c r="A129" s="78">
        <v>2570</v>
      </c>
      <c r="B129" s="64" t="s">
        <v>472</v>
      </c>
      <c r="C129" s="64" t="s">
        <v>479</v>
      </c>
      <c r="D129" s="64" t="s">
        <v>131</v>
      </c>
      <c r="E129" s="64" t="s">
        <v>112</v>
      </c>
      <c r="F129" s="64" t="s">
        <v>132</v>
      </c>
      <c r="G129" s="64" t="s">
        <v>186</v>
      </c>
      <c r="H129" s="65">
        <v>0</v>
      </c>
      <c r="I129" s="65" t="s">
        <v>4</v>
      </c>
      <c r="J129" s="65" t="s">
        <v>4</v>
      </c>
      <c r="K129" s="65" t="s">
        <v>4</v>
      </c>
      <c r="L129" s="65" t="s">
        <v>4</v>
      </c>
      <c r="M129" s="65" t="s">
        <v>4</v>
      </c>
      <c r="N129" s="65" t="s">
        <v>4</v>
      </c>
      <c r="O129" s="65" t="s">
        <v>4</v>
      </c>
      <c r="P129" s="65" t="s">
        <v>4</v>
      </c>
      <c r="Q129" s="65" t="s">
        <v>4</v>
      </c>
      <c r="R129" s="65" t="s">
        <v>4</v>
      </c>
      <c r="S129" s="65"/>
      <c r="T129" s="65"/>
      <c r="U129" s="65"/>
      <c r="V129" s="65"/>
      <c r="W129" s="66"/>
      <c r="X129" s="66"/>
      <c r="Y129" s="65" t="s">
        <v>4</v>
      </c>
      <c r="Z129" s="67">
        <v>0.04</v>
      </c>
      <c r="AA129" s="67">
        <v>0.52</v>
      </c>
      <c r="AB129" s="67">
        <v>0.45</v>
      </c>
      <c r="AC129" s="67" t="s">
        <v>187</v>
      </c>
      <c r="AD129" s="67">
        <v>0.2</v>
      </c>
      <c r="AE129" s="67">
        <v>0.53</v>
      </c>
      <c r="AF129" s="68">
        <v>314</v>
      </c>
      <c r="AG129" s="69">
        <v>30000</v>
      </c>
      <c r="AH129" s="70">
        <v>311.89999999999998</v>
      </c>
      <c r="AI129" s="71">
        <v>4343813.96</v>
      </c>
      <c r="AJ129" s="72">
        <v>13926.944405258097</v>
      </c>
      <c r="AK129" s="71">
        <v>13926.94</v>
      </c>
      <c r="AL129" s="71">
        <v>9588.0400000000009</v>
      </c>
      <c r="AM129" s="73">
        <v>0</v>
      </c>
      <c r="AN129" s="74" t="s">
        <v>83</v>
      </c>
      <c r="AO129" s="80" t="s">
        <v>163</v>
      </c>
      <c r="AP129" s="74" t="s">
        <v>84</v>
      </c>
      <c r="AQ129" s="74" t="s">
        <v>84</v>
      </c>
      <c r="AR129" s="74" t="s">
        <v>84</v>
      </c>
      <c r="AS129" s="74" t="s">
        <v>84</v>
      </c>
      <c r="AT129" s="74" t="s">
        <v>84</v>
      </c>
      <c r="AU129" s="74" t="s">
        <v>84</v>
      </c>
      <c r="AV129" s="74" t="s">
        <v>84</v>
      </c>
      <c r="AW129" s="74" t="s">
        <v>84</v>
      </c>
      <c r="AX129" s="74" t="s">
        <v>84</v>
      </c>
      <c r="AY129" s="76">
        <v>7104.42</v>
      </c>
      <c r="AZ129" s="77">
        <f>H129*(TBL_PrimaryDistrictData[[#This Row],[FY23 -24
ASCENT &amp; Online
PPR]]-TBL_PrimaryDistrictData[[#This Row],[Average of Estimated Annual Cost for Tuition, Fees and Books]])</f>
        <v>0</v>
      </c>
      <c r="BA129" s="26"/>
    </row>
    <row r="130" spans="1:53">
      <c r="A130" s="78">
        <v>2580</v>
      </c>
      <c r="B130" s="64" t="s">
        <v>480</v>
      </c>
      <c r="C130" s="64" t="s">
        <v>481</v>
      </c>
      <c r="D130" s="64" t="s">
        <v>131</v>
      </c>
      <c r="E130" s="64" t="s">
        <v>112</v>
      </c>
      <c r="F130" s="64" t="s">
        <v>132</v>
      </c>
      <c r="G130" s="64" t="s">
        <v>243</v>
      </c>
      <c r="H130" s="65">
        <v>0</v>
      </c>
      <c r="I130" s="65" t="s">
        <v>4</v>
      </c>
      <c r="J130" s="65" t="s">
        <v>4</v>
      </c>
      <c r="K130" s="65" t="s">
        <v>4</v>
      </c>
      <c r="L130" s="65" t="s">
        <v>4</v>
      </c>
      <c r="M130" s="65" t="s">
        <v>4</v>
      </c>
      <c r="N130" s="65" t="s">
        <v>4</v>
      </c>
      <c r="O130" s="65" t="s">
        <v>4</v>
      </c>
      <c r="P130" s="65" t="s">
        <v>4</v>
      </c>
      <c r="Q130" s="65" t="s">
        <v>4</v>
      </c>
      <c r="R130" s="65" t="s">
        <v>4</v>
      </c>
      <c r="S130" s="65"/>
      <c r="T130" s="65"/>
      <c r="U130" s="65"/>
      <c r="V130" s="65"/>
      <c r="W130" s="66"/>
      <c r="X130" s="66"/>
      <c r="Y130" s="65" t="s">
        <v>4</v>
      </c>
      <c r="Z130" s="67">
        <v>0.15</v>
      </c>
      <c r="AA130" s="67">
        <v>0.16</v>
      </c>
      <c r="AB130" s="67" t="s">
        <v>187</v>
      </c>
      <c r="AC130" s="67">
        <v>0.06</v>
      </c>
      <c r="AD130" s="67">
        <v>0.16</v>
      </c>
      <c r="AE130" s="67">
        <v>0.46</v>
      </c>
      <c r="AF130" s="68">
        <v>177</v>
      </c>
      <c r="AG130" s="69">
        <v>50000</v>
      </c>
      <c r="AH130" s="70">
        <v>166.8</v>
      </c>
      <c r="AI130" s="71">
        <v>3376483.56</v>
      </c>
      <c r="AJ130" s="72">
        <v>20242.707194244602</v>
      </c>
      <c r="AK130" s="71">
        <v>20242.71</v>
      </c>
      <c r="AL130" s="71">
        <v>9588.0400000000009</v>
      </c>
      <c r="AM130" s="73">
        <v>0</v>
      </c>
      <c r="AN130" s="74" t="s">
        <v>83</v>
      </c>
      <c r="AO130" s="80" t="s">
        <v>133</v>
      </c>
      <c r="AP130" s="74" t="s">
        <v>134</v>
      </c>
      <c r="AQ130" s="74" t="s">
        <v>134</v>
      </c>
      <c r="AR130" s="74" t="s">
        <v>134</v>
      </c>
      <c r="AS130" s="74" t="s">
        <v>134</v>
      </c>
      <c r="AT130" s="74" t="s">
        <v>134</v>
      </c>
      <c r="AU130" s="74" t="s">
        <v>134</v>
      </c>
      <c r="AV130" s="74" t="s">
        <v>134</v>
      </c>
      <c r="AW130" s="74" t="s">
        <v>134</v>
      </c>
      <c r="AX130" s="74" t="s">
        <v>134</v>
      </c>
      <c r="AY130" s="76">
        <v>7104.42</v>
      </c>
      <c r="AZ130" s="77">
        <f>H130*(TBL_PrimaryDistrictData[[#This Row],[FY23 -24
ASCENT &amp; Online
PPR]]-TBL_PrimaryDistrictData[[#This Row],[Average of Estimated Annual Cost for Tuition, Fees and Books]])</f>
        <v>0</v>
      </c>
      <c r="BA130" s="26"/>
    </row>
    <row r="131" spans="1:53">
      <c r="A131" s="78">
        <v>2590</v>
      </c>
      <c r="B131" s="64" t="s">
        <v>480</v>
      </c>
      <c r="C131" s="64" t="s">
        <v>482</v>
      </c>
      <c r="D131" s="64" t="s">
        <v>131</v>
      </c>
      <c r="E131" s="64" t="s">
        <v>112</v>
      </c>
      <c r="F131" s="64" t="s">
        <v>132</v>
      </c>
      <c r="G131" s="64" t="s">
        <v>243</v>
      </c>
      <c r="H131" s="65">
        <v>0</v>
      </c>
      <c r="I131" s="65" t="s">
        <v>4</v>
      </c>
      <c r="J131" s="65" t="s">
        <v>4</v>
      </c>
      <c r="K131" s="65" t="s">
        <v>4</v>
      </c>
      <c r="L131" s="65" t="s">
        <v>4</v>
      </c>
      <c r="M131" s="65" t="s">
        <v>4</v>
      </c>
      <c r="N131" s="65" t="s">
        <v>4</v>
      </c>
      <c r="O131" s="65" t="s">
        <v>4</v>
      </c>
      <c r="P131" s="65" t="s">
        <v>4</v>
      </c>
      <c r="Q131" s="65" t="s">
        <v>4</v>
      </c>
      <c r="R131" s="65" t="s">
        <v>4</v>
      </c>
      <c r="S131" s="65"/>
      <c r="T131" s="65"/>
      <c r="U131" s="65"/>
      <c r="V131" s="65"/>
      <c r="W131" s="66"/>
      <c r="X131" s="66"/>
      <c r="Y131" s="65" t="s">
        <v>4</v>
      </c>
      <c r="Z131" s="67">
        <v>0.15</v>
      </c>
      <c r="AA131" s="67">
        <v>0.18</v>
      </c>
      <c r="AB131" s="67">
        <v>0.17</v>
      </c>
      <c r="AC131" s="67">
        <v>0.02</v>
      </c>
      <c r="AD131" s="67">
        <v>0.16</v>
      </c>
      <c r="AE131" s="67">
        <v>0.47</v>
      </c>
      <c r="AF131" s="68">
        <v>336</v>
      </c>
      <c r="AG131" s="69">
        <v>50000</v>
      </c>
      <c r="AH131" s="70">
        <v>312.7</v>
      </c>
      <c r="AI131" s="71">
        <v>4692918.58</v>
      </c>
      <c r="AJ131" s="72">
        <v>15007.734505916214</v>
      </c>
      <c r="AK131" s="71">
        <v>15007.73</v>
      </c>
      <c r="AL131" s="71">
        <v>9588.0400000000009</v>
      </c>
      <c r="AM131" s="73">
        <v>0</v>
      </c>
      <c r="AN131" s="74" t="s">
        <v>83</v>
      </c>
      <c r="AO131" s="80" t="s">
        <v>163</v>
      </c>
      <c r="AP131" s="74" t="s">
        <v>84</v>
      </c>
      <c r="AQ131" s="74" t="s">
        <v>84</v>
      </c>
      <c r="AR131" s="74" t="s">
        <v>84</v>
      </c>
      <c r="AS131" s="74" t="s">
        <v>84</v>
      </c>
      <c r="AT131" s="74" t="s">
        <v>84</v>
      </c>
      <c r="AU131" s="74" t="s">
        <v>84</v>
      </c>
      <c r="AV131" s="74" t="s">
        <v>84</v>
      </c>
      <c r="AW131" s="74" t="s">
        <v>84</v>
      </c>
      <c r="AX131" s="74" t="s">
        <v>84</v>
      </c>
      <c r="AY131" s="76">
        <v>7104.42</v>
      </c>
      <c r="AZ131" s="77">
        <f>H131*(TBL_PrimaryDistrictData[[#This Row],[FY23 -24
ASCENT &amp; Online
PPR]]-TBL_PrimaryDistrictData[[#This Row],[Average of Estimated Annual Cost for Tuition, Fees and Books]])</f>
        <v>0</v>
      </c>
      <c r="BA131" s="26"/>
    </row>
    <row r="132" spans="1:53">
      <c r="A132" s="78">
        <v>2600</v>
      </c>
      <c r="B132" s="64" t="s">
        <v>483</v>
      </c>
      <c r="C132" s="64" t="s">
        <v>484</v>
      </c>
      <c r="D132" s="64" t="s">
        <v>131</v>
      </c>
      <c r="E132" s="64" t="s">
        <v>112</v>
      </c>
      <c r="F132" s="64" t="s">
        <v>132</v>
      </c>
      <c r="G132" s="64" t="s">
        <v>82</v>
      </c>
      <c r="H132" s="65">
        <v>1</v>
      </c>
      <c r="I132" s="65">
        <v>169.10000000000002</v>
      </c>
      <c r="J132" s="65">
        <v>277.8</v>
      </c>
      <c r="K132" s="65" t="s">
        <v>5</v>
      </c>
      <c r="L132" s="65" t="s">
        <v>3</v>
      </c>
      <c r="M132" s="65">
        <v>4058.4000000000005</v>
      </c>
      <c r="N132" s="65">
        <v>21.94</v>
      </c>
      <c r="O132" s="65">
        <v>526.56000000000006</v>
      </c>
      <c r="P132" s="65">
        <v>1283.3399999999999</v>
      </c>
      <c r="Q132" s="65">
        <v>1800</v>
      </c>
      <c r="R132" s="65">
        <v>7668.3000000000011</v>
      </c>
      <c r="S132" s="65">
        <f>9588.04-TBL_PrimaryDistrictData[[#This Row],[Estimated Annual Cost for Tuition, Fees and Books]]</f>
        <v>1919.7399999999998</v>
      </c>
      <c r="T132" s="65">
        <f>TBL_PrimaryDistrictData[[#This Row],[Delta PPR to Est. Costs]]*TBL_PrimaryDistrictData[[#This Row],[ASCENT Enrollment 2023-2024]]</f>
        <v>1919.7399999999998</v>
      </c>
      <c r="U13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3609.9</v>
      </c>
      <c r="V132" s="65">
        <f>TBL_PrimaryDistrictData[[#This Row],[Estimated Annual Cost for Tuition, Fees and Books]]-U132</f>
        <v>4058.400000000001</v>
      </c>
      <c r="W132" s="66">
        <f>TBL_PrimaryDistrictData[[#This Row],[Student Share of Costs]]/TBL_PrimaryDistrictData[[#This Row],[Estimated Annual Cost for Tuition, Fees and Books]]</f>
        <v>0.4707562301944368</v>
      </c>
      <c r="X132" s="66">
        <f>TBL_PrimaryDistrictData[[#This Row],[LEP Share of Costs]]/TBL_PrimaryDistrictData[[#This Row],[Estimated Annual Cost for Tuition, Fees and Books]]</f>
        <v>0.5292437698055632</v>
      </c>
      <c r="Y132" s="65">
        <v>40.700000000000003</v>
      </c>
      <c r="Z132" s="67">
        <v>0.11</v>
      </c>
      <c r="AA132" s="67">
        <v>0.2</v>
      </c>
      <c r="AB132" s="67">
        <v>0.2</v>
      </c>
      <c r="AC132" s="67">
        <v>0.01</v>
      </c>
      <c r="AD132" s="67">
        <v>0.17</v>
      </c>
      <c r="AE132" s="67">
        <v>0.44</v>
      </c>
      <c r="AF132" s="68">
        <v>797</v>
      </c>
      <c r="AG132" s="69">
        <v>47000</v>
      </c>
      <c r="AH132" s="70">
        <v>739</v>
      </c>
      <c r="AI132" s="71">
        <v>8647209.6099999994</v>
      </c>
      <c r="AJ132" s="72">
        <v>11701.230866035183</v>
      </c>
      <c r="AK132" s="71">
        <v>11704.09</v>
      </c>
      <c r="AL132" s="71">
        <v>9588.0400000000009</v>
      </c>
      <c r="AM132" s="73">
        <v>5.8999999999999997E-2</v>
      </c>
      <c r="AN132" s="74" t="s">
        <v>83</v>
      </c>
      <c r="AO132" s="80" t="s">
        <v>485</v>
      </c>
      <c r="AP132" s="74" t="s">
        <v>84</v>
      </c>
      <c r="AQ132" s="74" t="s">
        <v>84</v>
      </c>
      <c r="AR132" s="74" t="s">
        <v>84</v>
      </c>
      <c r="AS132" s="74" t="s">
        <v>84</v>
      </c>
      <c r="AT132" s="74" t="s">
        <v>84</v>
      </c>
      <c r="AU132" s="74" t="s">
        <v>84</v>
      </c>
      <c r="AV132" s="74" t="s">
        <v>84</v>
      </c>
      <c r="AW132" s="74" t="s">
        <v>84</v>
      </c>
      <c r="AX132" s="74" t="s">
        <v>84</v>
      </c>
      <c r="AY132" s="76">
        <v>7104.42</v>
      </c>
      <c r="AZ132" s="77">
        <f>H132*(TBL_PrimaryDistrictData[[#This Row],[FY23 -24
ASCENT &amp; Online
PPR]]-TBL_PrimaryDistrictData[[#This Row],[Average of Estimated Annual Cost for Tuition, Fees and Books]])</f>
        <v>2483.6200000000008</v>
      </c>
      <c r="BA132" s="26"/>
    </row>
    <row r="133" spans="1:53">
      <c r="A133" s="78">
        <v>2610</v>
      </c>
      <c r="B133" s="64" t="s">
        <v>483</v>
      </c>
      <c r="C133" s="64" t="s">
        <v>486</v>
      </c>
      <c r="D133" s="64" t="s">
        <v>131</v>
      </c>
      <c r="E133" s="64" t="s">
        <v>112</v>
      </c>
      <c r="F133" s="64" t="s">
        <v>132</v>
      </c>
      <c r="G133" s="64" t="s">
        <v>217</v>
      </c>
      <c r="H133" s="65">
        <v>1</v>
      </c>
      <c r="I133" s="65">
        <v>79</v>
      </c>
      <c r="J133" s="65">
        <v>277.8</v>
      </c>
      <c r="K133" s="65" t="s">
        <v>2</v>
      </c>
      <c r="L133" s="65" t="s">
        <v>2</v>
      </c>
      <c r="M133" s="65">
        <v>1896</v>
      </c>
      <c r="N133" s="65">
        <v>29</v>
      </c>
      <c r="O133" s="65">
        <v>696</v>
      </c>
      <c r="P133" s="65">
        <v>1092</v>
      </c>
      <c r="Q133" s="65">
        <v>840</v>
      </c>
      <c r="R133" s="65">
        <v>4524</v>
      </c>
      <c r="S133" s="65">
        <f>9588.04-TBL_PrimaryDistrictData[[#This Row],[Estimated Annual Cost for Tuition, Fees and Books]]</f>
        <v>5064.0400000000009</v>
      </c>
      <c r="T133" s="65">
        <f>TBL_PrimaryDistrictData[[#This Row],[Delta PPR to Est. Costs]]*TBL_PrimaryDistrictData[[#This Row],[ASCENT Enrollment 2023-2024]]</f>
        <v>5064.0400000000009</v>
      </c>
      <c r="U133"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33" s="65">
        <f>TBL_PrimaryDistrictData[[#This Row],[Estimated Annual Cost for Tuition, Fees and Books]]-U133</f>
        <v>4524</v>
      </c>
      <c r="W133" s="66">
        <f>TBL_PrimaryDistrictData[[#This Row],[Student Share of Costs]]/TBL_PrimaryDistrictData[[#This Row],[Estimated Annual Cost for Tuition, Fees and Books]]</f>
        <v>0</v>
      </c>
      <c r="X133" s="66">
        <f>TBL_PrimaryDistrictData[[#This Row],[LEP Share of Costs]]/TBL_PrimaryDistrictData[[#This Row],[Estimated Annual Cost for Tuition, Fees and Books]]</f>
        <v>1</v>
      </c>
      <c r="Y133" s="65">
        <v>141.5</v>
      </c>
      <c r="Z133" s="67">
        <v>0.14000000000000001</v>
      </c>
      <c r="AA133" s="67">
        <v>0.34</v>
      </c>
      <c r="AB133" s="67">
        <v>0.35</v>
      </c>
      <c r="AC133" s="67">
        <v>0.04</v>
      </c>
      <c r="AD133" s="67">
        <v>0.2</v>
      </c>
      <c r="AE133" s="67">
        <v>0.46</v>
      </c>
      <c r="AF133" s="68">
        <v>595</v>
      </c>
      <c r="AG133" s="69">
        <v>47000</v>
      </c>
      <c r="AH133" s="70">
        <v>551.79999999999995</v>
      </c>
      <c r="AI133" s="71">
        <v>6721729.6699999999</v>
      </c>
      <c r="AJ133" s="72">
        <v>12180.581243204062</v>
      </c>
      <c r="AK133" s="71">
        <v>12185.29</v>
      </c>
      <c r="AL133" s="71">
        <v>9588.0400000000009</v>
      </c>
      <c r="AM133" s="73">
        <v>0</v>
      </c>
      <c r="AN133" s="74" t="s">
        <v>83</v>
      </c>
      <c r="AO133" s="80" t="s">
        <v>163</v>
      </c>
      <c r="AP133" s="74" t="s">
        <v>84</v>
      </c>
      <c r="AQ133" s="74" t="s">
        <v>84</v>
      </c>
      <c r="AR133" s="74" t="s">
        <v>84</v>
      </c>
      <c r="AS133" s="74" t="s">
        <v>84</v>
      </c>
      <c r="AT133" s="74" t="s">
        <v>84</v>
      </c>
      <c r="AU133" s="74" t="s">
        <v>84</v>
      </c>
      <c r="AV133" s="74" t="s">
        <v>84</v>
      </c>
      <c r="AW133" s="74" t="s">
        <v>84</v>
      </c>
      <c r="AX133" s="74" t="s">
        <v>84</v>
      </c>
      <c r="AY133" s="76">
        <v>7104.42</v>
      </c>
      <c r="AZ133" s="77">
        <f>H133*(TBL_PrimaryDistrictData[[#This Row],[FY23 -24
ASCENT &amp; Online
PPR]]-TBL_PrimaryDistrictData[[#This Row],[Average of Estimated Annual Cost for Tuition, Fees and Books]])</f>
        <v>2483.6200000000008</v>
      </c>
      <c r="BA133" s="26"/>
    </row>
    <row r="134" spans="1:53">
      <c r="A134" s="78">
        <v>2620</v>
      </c>
      <c r="B134" s="64" t="s">
        <v>487</v>
      </c>
      <c r="C134" s="64" t="s">
        <v>488</v>
      </c>
      <c r="D134" s="64" t="s">
        <v>131</v>
      </c>
      <c r="E134" s="64" t="s">
        <v>106</v>
      </c>
      <c r="F134" s="64" t="s">
        <v>190</v>
      </c>
      <c r="G134" s="64" t="s">
        <v>108</v>
      </c>
      <c r="H134" s="65">
        <v>0</v>
      </c>
      <c r="I134" s="65" t="s">
        <v>4</v>
      </c>
      <c r="J134" s="65" t="s">
        <v>4</v>
      </c>
      <c r="K134" s="65" t="s">
        <v>4</v>
      </c>
      <c r="L134" s="65" t="s">
        <v>4</v>
      </c>
      <c r="M134" s="65" t="s">
        <v>4</v>
      </c>
      <c r="N134" s="65" t="s">
        <v>4</v>
      </c>
      <c r="O134" s="65" t="s">
        <v>4</v>
      </c>
      <c r="P134" s="65" t="s">
        <v>4</v>
      </c>
      <c r="Q134" s="65" t="s">
        <v>4</v>
      </c>
      <c r="R134" s="65" t="s">
        <v>4</v>
      </c>
      <c r="S134" s="65"/>
      <c r="T134" s="65"/>
      <c r="U134" s="65"/>
      <c r="V134" s="65"/>
      <c r="W134" s="66"/>
      <c r="X134" s="66"/>
      <c r="Y134" s="65" t="s">
        <v>4</v>
      </c>
      <c r="Z134" s="67">
        <v>0.16</v>
      </c>
      <c r="AA134" s="67">
        <v>0.59</v>
      </c>
      <c r="AB134" s="67">
        <v>0.56000000000000005</v>
      </c>
      <c r="AC134" s="67">
        <v>0.22</v>
      </c>
      <c r="AD134" s="67">
        <v>0.52</v>
      </c>
      <c r="AE134" s="67">
        <v>0.52</v>
      </c>
      <c r="AF134" s="68">
        <v>558</v>
      </c>
      <c r="AG134" s="69">
        <v>36000</v>
      </c>
      <c r="AH134" s="70">
        <v>570.9</v>
      </c>
      <c r="AI134" s="71">
        <v>6642141.8300000001</v>
      </c>
      <c r="AJ134" s="72">
        <v>11634.510124365039</v>
      </c>
      <c r="AK134" s="71">
        <v>11634.51</v>
      </c>
      <c r="AL134" s="71">
        <v>9588.0400000000009</v>
      </c>
      <c r="AM134" s="73">
        <v>0</v>
      </c>
      <c r="AN134" s="74" t="s">
        <v>83</v>
      </c>
      <c r="AO134" s="80" t="s">
        <v>305</v>
      </c>
      <c r="AP134" s="74" t="s">
        <v>84</v>
      </c>
      <c r="AQ134" s="74" t="s">
        <v>84</v>
      </c>
      <c r="AR134" s="74" t="s">
        <v>84</v>
      </c>
      <c r="AS134" s="74" t="s">
        <v>84</v>
      </c>
      <c r="AT134" s="74" t="s">
        <v>84</v>
      </c>
      <c r="AU134" s="74" t="s">
        <v>84</v>
      </c>
      <c r="AV134" s="74" t="s">
        <v>84</v>
      </c>
      <c r="AW134" s="74" t="s">
        <v>84</v>
      </c>
      <c r="AX134" s="74" t="s">
        <v>84</v>
      </c>
      <c r="AY134" s="76">
        <v>7104.42</v>
      </c>
      <c r="AZ134" s="77">
        <f>H134*(TBL_PrimaryDistrictData[[#This Row],[FY23 -24
ASCENT &amp; Online
PPR]]-TBL_PrimaryDistrictData[[#This Row],[Average of Estimated Annual Cost for Tuition, Fees and Books]])</f>
        <v>0</v>
      </c>
      <c r="BA134" s="26"/>
    </row>
    <row r="135" spans="1:53">
      <c r="A135" s="78">
        <v>2630</v>
      </c>
      <c r="B135" s="64" t="s">
        <v>487</v>
      </c>
      <c r="C135" s="64" t="s">
        <v>489</v>
      </c>
      <c r="D135" s="64" t="s">
        <v>131</v>
      </c>
      <c r="E135" s="64" t="s">
        <v>112</v>
      </c>
      <c r="F135" s="64" t="s">
        <v>132</v>
      </c>
      <c r="G135" s="64" t="s">
        <v>108</v>
      </c>
      <c r="H135" s="65">
        <v>0</v>
      </c>
      <c r="I135" s="65" t="s">
        <v>4</v>
      </c>
      <c r="J135" s="65" t="s">
        <v>4</v>
      </c>
      <c r="K135" s="65" t="s">
        <v>4</v>
      </c>
      <c r="L135" s="65" t="s">
        <v>4</v>
      </c>
      <c r="M135" s="65" t="s">
        <v>4</v>
      </c>
      <c r="N135" s="65" t="s">
        <v>4</v>
      </c>
      <c r="O135" s="65" t="s">
        <v>4</v>
      </c>
      <c r="P135" s="65" t="s">
        <v>4</v>
      </c>
      <c r="Q135" s="65" t="s">
        <v>4</v>
      </c>
      <c r="R135" s="65" t="s">
        <v>4</v>
      </c>
      <c r="S135" s="65"/>
      <c r="T135" s="65"/>
      <c r="U135" s="65"/>
      <c r="V135" s="65"/>
      <c r="W135" s="66"/>
      <c r="X135" s="66"/>
      <c r="Y135" s="65" t="s">
        <v>4</v>
      </c>
      <c r="Z135" s="67">
        <v>0.16</v>
      </c>
      <c r="AA135" s="67">
        <v>0.28999999999999998</v>
      </c>
      <c r="AB135" s="67">
        <v>0.28000000000000003</v>
      </c>
      <c r="AC135" s="67">
        <v>0.01</v>
      </c>
      <c r="AD135" s="67">
        <v>0.09</v>
      </c>
      <c r="AE135" s="67">
        <v>0.46</v>
      </c>
      <c r="AF135" s="68">
        <v>336</v>
      </c>
      <c r="AG135" s="69">
        <v>36000</v>
      </c>
      <c r="AH135" s="70">
        <v>302.2</v>
      </c>
      <c r="AI135" s="71">
        <v>3980154.14</v>
      </c>
      <c r="AJ135" s="72">
        <v>13170.596095301125</v>
      </c>
      <c r="AK135" s="71">
        <v>13170.6</v>
      </c>
      <c r="AL135" s="71">
        <v>9588.0400000000009</v>
      </c>
      <c r="AM135" s="73">
        <v>0</v>
      </c>
      <c r="AN135" s="74" t="s">
        <v>83</v>
      </c>
      <c r="AO135" s="80" t="s">
        <v>163</v>
      </c>
      <c r="AP135" s="74" t="s">
        <v>84</v>
      </c>
      <c r="AQ135" s="74" t="s">
        <v>84</v>
      </c>
      <c r="AR135" s="74" t="s">
        <v>84</v>
      </c>
      <c r="AS135" s="74" t="s">
        <v>84</v>
      </c>
      <c r="AT135" s="74" t="s">
        <v>84</v>
      </c>
      <c r="AU135" s="74" t="s">
        <v>84</v>
      </c>
      <c r="AV135" s="74" t="s">
        <v>84</v>
      </c>
      <c r="AW135" s="74" t="s">
        <v>84</v>
      </c>
      <c r="AX135" s="74" t="s">
        <v>84</v>
      </c>
      <c r="AY135" s="76">
        <v>7104.42</v>
      </c>
      <c r="AZ135" s="77">
        <f>H135*(TBL_PrimaryDistrictData[[#This Row],[FY23 -24
ASCENT &amp; Online
PPR]]-TBL_PrimaryDistrictData[[#This Row],[Average of Estimated Annual Cost for Tuition, Fees and Books]])</f>
        <v>0</v>
      </c>
      <c r="BA135" s="26"/>
    </row>
    <row r="136" spans="1:53">
      <c r="A136" s="78">
        <v>2640</v>
      </c>
      <c r="B136" s="64" t="s">
        <v>490</v>
      </c>
      <c r="C136" s="64" t="s">
        <v>491</v>
      </c>
      <c r="D136" s="64" t="s">
        <v>105</v>
      </c>
      <c r="E136" s="64" t="s">
        <v>106</v>
      </c>
      <c r="F136" s="64" t="s">
        <v>107</v>
      </c>
      <c r="G136" s="64" t="s">
        <v>217</v>
      </c>
      <c r="H136" s="65">
        <v>0</v>
      </c>
      <c r="I136" s="65">
        <v>95</v>
      </c>
      <c r="J136" s="65">
        <v>277.8</v>
      </c>
      <c r="K136" s="65" t="s">
        <v>5</v>
      </c>
      <c r="L136" s="65" t="s">
        <v>2</v>
      </c>
      <c r="M136" s="65">
        <v>2280</v>
      </c>
      <c r="N136" s="65">
        <v>29</v>
      </c>
      <c r="O136" s="65">
        <v>696</v>
      </c>
      <c r="P136" s="65">
        <v>1092</v>
      </c>
      <c r="Q136" s="65">
        <v>840</v>
      </c>
      <c r="R136" s="65">
        <v>4908</v>
      </c>
      <c r="S136" s="65">
        <f>9588.04-TBL_PrimaryDistrictData[[#This Row],[Estimated Annual Cost for Tuition, Fees and Books]]</f>
        <v>4680.0400000000009</v>
      </c>
      <c r="T136" s="65">
        <f>TBL_PrimaryDistrictData[[#This Row],[Delta PPR to Est. Costs]]*TBL_PrimaryDistrictData[[#This Row],[ASCENT Enrollment 2023-2024]]</f>
        <v>0</v>
      </c>
      <c r="U13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1788</v>
      </c>
      <c r="V136" s="65">
        <f>TBL_PrimaryDistrictData[[#This Row],[Estimated Annual Cost for Tuition, Fees and Books]]-U136</f>
        <v>3120</v>
      </c>
      <c r="W136" s="66">
        <f>TBL_PrimaryDistrictData[[#This Row],[Student Share of Costs]]/TBL_PrimaryDistrictData[[#This Row],[Estimated Annual Cost for Tuition, Fees and Books]]</f>
        <v>0.36430317848410759</v>
      </c>
      <c r="X136" s="66">
        <f>TBL_PrimaryDistrictData[[#This Row],[LEP Share of Costs]]/TBL_PrimaryDistrictData[[#This Row],[Estimated Annual Cost for Tuition, Fees and Books]]</f>
        <v>0.63569682151589246</v>
      </c>
      <c r="Y136" s="65">
        <v>40.5</v>
      </c>
      <c r="Z136" s="67">
        <v>0.12</v>
      </c>
      <c r="AA136" s="67">
        <v>0.03</v>
      </c>
      <c r="AB136" s="67">
        <v>0.03</v>
      </c>
      <c r="AC136" s="67">
        <v>0.06</v>
      </c>
      <c r="AD136" s="67">
        <v>0.16</v>
      </c>
      <c r="AE136" s="67">
        <v>0.51</v>
      </c>
      <c r="AF136" s="68">
        <v>1572</v>
      </c>
      <c r="AG136" s="69">
        <v>61000</v>
      </c>
      <c r="AH136" s="70">
        <v>1586.6</v>
      </c>
      <c r="AI136" s="71">
        <v>22022860.16</v>
      </c>
      <c r="AJ136" s="72">
        <v>13877.54544938863</v>
      </c>
      <c r="AK136" s="71">
        <v>13877.55</v>
      </c>
      <c r="AL136" s="71">
        <v>9588.0400000000009</v>
      </c>
      <c r="AM136" s="73">
        <v>0</v>
      </c>
      <c r="AN136" s="74" t="s">
        <v>83</v>
      </c>
      <c r="AO136" s="80" t="s">
        <v>492</v>
      </c>
      <c r="AP136" s="74" t="s">
        <v>349</v>
      </c>
      <c r="AQ136" s="74" t="s">
        <v>183</v>
      </c>
      <c r="AR136" s="74" t="s">
        <v>84</v>
      </c>
      <c r="AS136" s="74" t="s">
        <v>84</v>
      </c>
      <c r="AT136" s="74" t="s">
        <v>84</v>
      </c>
      <c r="AU136" s="74" t="s">
        <v>84</v>
      </c>
      <c r="AV136" s="74" t="s">
        <v>493</v>
      </c>
      <c r="AW136" s="74" t="s">
        <v>84</v>
      </c>
      <c r="AX136" s="74" t="s">
        <v>84</v>
      </c>
      <c r="AY136" s="76">
        <v>7104.42</v>
      </c>
      <c r="AZ136" s="77">
        <f>H136*(TBL_PrimaryDistrictData[[#This Row],[FY23 -24
ASCENT &amp; Online
PPR]]-TBL_PrimaryDistrictData[[#This Row],[Average of Estimated Annual Cost for Tuition, Fees and Books]])</f>
        <v>0</v>
      </c>
      <c r="BA136" s="26"/>
    </row>
    <row r="137" spans="1:53">
      <c r="A137" s="78">
        <v>2650</v>
      </c>
      <c r="B137" s="64" t="s">
        <v>494</v>
      </c>
      <c r="C137" s="64" t="s">
        <v>495</v>
      </c>
      <c r="D137" s="64" t="s">
        <v>131</v>
      </c>
      <c r="E137" s="64" t="s">
        <v>112</v>
      </c>
      <c r="F137" s="64" t="s">
        <v>132</v>
      </c>
      <c r="G137" s="64" t="s">
        <v>186</v>
      </c>
      <c r="H137" s="65">
        <v>0</v>
      </c>
      <c r="I137" s="65">
        <v>169.10000000000002</v>
      </c>
      <c r="J137" s="65">
        <v>277.8</v>
      </c>
      <c r="K137" s="65" t="s">
        <v>3</v>
      </c>
      <c r="L137" s="65" t="s">
        <v>496</v>
      </c>
      <c r="M137" s="65">
        <v>4058.4000000000005</v>
      </c>
      <c r="N137" s="65">
        <v>52.85</v>
      </c>
      <c r="O137" s="65">
        <v>1268.4000000000001</v>
      </c>
      <c r="P137" s="65">
        <v>1145.18</v>
      </c>
      <c r="Q137" s="65">
        <v>1460</v>
      </c>
      <c r="R137" s="65">
        <v>7931.9800000000014</v>
      </c>
      <c r="S137" s="65">
        <f>9588.04-TBL_PrimaryDistrictData[[#This Row],[Estimated Annual Cost for Tuition, Fees and Books]]</f>
        <v>1656.0599999999995</v>
      </c>
      <c r="T137" s="65">
        <f>TBL_PrimaryDistrictData[[#This Row],[Delta PPR to Est. Costs]]*TBL_PrimaryDistrictData[[#This Row],[ASCENT Enrollment 2023-2024]]</f>
        <v>0</v>
      </c>
      <c r="U13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2413.58</v>
      </c>
      <c r="V137" s="65">
        <f>TBL_PrimaryDistrictData[[#This Row],[Estimated Annual Cost for Tuition, Fees and Books]]-U137</f>
        <v>5518.4000000000015</v>
      </c>
      <c r="W137" s="66">
        <f>TBL_PrimaryDistrictData[[#This Row],[Student Share of Costs]]/TBL_PrimaryDistrictData[[#This Row],[Estimated Annual Cost for Tuition, Fees and Books]]</f>
        <v>0.30428468049591645</v>
      </c>
      <c r="X137" s="66">
        <f>TBL_PrimaryDistrictData[[#This Row],[LEP Share of Costs]]/TBL_PrimaryDistrictData[[#This Row],[Estimated Annual Cost for Tuition, Fees and Books]]</f>
        <v>0.6957153195040835</v>
      </c>
      <c r="Y137" s="65">
        <v>19.3</v>
      </c>
      <c r="Z137" s="67">
        <v>0.12</v>
      </c>
      <c r="AA137" s="67">
        <v>0.64</v>
      </c>
      <c r="AB137" s="67">
        <v>0.65</v>
      </c>
      <c r="AC137" s="67">
        <v>0.12</v>
      </c>
      <c r="AD137" s="67">
        <v>0.75</v>
      </c>
      <c r="AE137" s="67">
        <v>0.48</v>
      </c>
      <c r="AF137" s="68">
        <v>213</v>
      </c>
      <c r="AG137" s="69">
        <v>31000</v>
      </c>
      <c r="AH137" s="70">
        <v>193.5</v>
      </c>
      <c r="AI137" s="71">
        <v>3302879.4</v>
      </c>
      <c r="AJ137" s="72">
        <v>17069.144186046513</v>
      </c>
      <c r="AK137" s="71">
        <v>17069.14</v>
      </c>
      <c r="AL137" s="71">
        <v>9588.0400000000009</v>
      </c>
      <c r="AM137" s="73">
        <v>0</v>
      </c>
      <c r="AN137" s="74" t="s">
        <v>83</v>
      </c>
      <c r="AO137" s="80" t="s">
        <v>163</v>
      </c>
      <c r="AP137" s="74" t="s">
        <v>84</v>
      </c>
      <c r="AQ137" s="74" t="s">
        <v>84</v>
      </c>
      <c r="AR137" s="74" t="s">
        <v>84</v>
      </c>
      <c r="AS137" s="74" t="s">
        <v>84</v>
      </c>
      <c r="AT137" s="74" t="s">
        <v>84</v>
      </c>
      <c r="AU137" s="74" t="s">
        <v>84</v>
      </c>
      <c r="AV137" s="74" t="s">
        <v>84</v>
      </c>
      <c r="AW137" s="74" t="s">
        <v>84</v>
      </c>
      <c r="AX137" s="74" t="s">
        <v>84</v>
      </c>
      <c r="AY137" s="76">
        <v>7104.42</v>
      </c>
      <c r="AZ137" s="77">
        <f>H137*(TBL_PrimaryDistrictData[[#This Row],[FY23 -24
ASCENT &amp; Online
PPR]]-TBL_PrimaryDistrictData[[#This Row],[Average of Estimated Annual Cost for Tuition, Fees and Books]])</f>
        <v>0</v>
      </c>
      <c r="BA137" s="26"/>
    </row>
    <row r="138" spans="1:53">
      <c r="A138" s="78">
        <v>2660</v>
      </c>
      <c r="B138" s="64" t="s">
        <v>494</v>
      </c>
      <c r="C138" s="64" t="s">
        <v>497</v>
      </c>
      <c r="D138" s="64" t="s">
        <v>105</v>
      </c>
      <c r="E138" s="64" t="s">
        <v>123</v>
      </c>
      <c r="F138" s="64" t="s">
        <v>124</v>
      </c>
      <c r="G138" s="64" t="s">
        <v>186</v>
      </c>
      <c r="H138" s="65">
        <v>2</v>
      </c>
      <c r="I138" s="65">
        <v>169.10000000000002</v>
      </c>
      <c r="J138" s="65">
        <v>277.8</v>
      </c>
      <c r="K138" s="65" t="s">
        <v>3</v>
      </c>
      <c r="L138" s="65" t="s">
        <v>5</v>
      </c>
      <c r="M138" s="65">
        <v>4058.4000000000005</v>
      </c>
      <c r="N138" s="65">
        <v>52.85</v>
      </c>
      <c r="O138" s="65">
        <v>1268.4000000000001</v>
      </c>
      <c r="P138" s="65">
        <v>1145.18</v>
      </c>
      <c r="Q138" s="65">
        <v>1460</v>
      </c>
      <c r="R138" s="65">
        <v>7931.9800000000014</v>
      </c>
      <c r="S138" s="65">
        <f>9588.04-TBL_PrimaryDistrictData[[#This Row],[Estimated Annual Cost for Tuition, Fees and Books]]</f>
        <v>1656.0599999999995</v>
      </c>
      <c r="T138" s="65">
        <f>TBL_PrimaryDistrictData[[#This Row],[Delta PPR to Est. Costs]]*TBL_PrimaryDistrictData[[#This Row],[ASCENT Enrollment 2023-2024]]</f>
        <v>3312.119999999999</v>
      </c>
      <c r="U138"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3873.58</v>
      </c>
      <c r="V138" s="65">
        <f>TBL_PrimaryDistrictData[[#This Row],[Estimated Annual Cost for Tuition, Fees and Books]]-U138</f>
        <v>4058.4000000000015</v>
      </c>
      <c r="W138" s="66">
        <f>TBL_PrimaryDistrictData[[#This Row],[Student Share of Costs]]/TBL_PrimaryDistrictData[[#This Row],[Estimated Annual Cost for Tuition, Fees and Books]]</f>
        <v>0.48834969326700262</v>
      </c>
      <c r="X138" s="66">
        <f>TBL_PrimaryDistrictData[[#This Row],[LEP Share of Costs]]/TBL_PrimaryDistrictData[[#This Row],[Estimated Annual Cost for Tuition, Fees and Books]]</f>
        <v>0.51165030673299738</v>
      </c>
      <c r="Y138" s="65">
        <v>18.849999999999998</v>
      </c>
      <c r="Z138" s="67">
        <v>0.15</v>
      </c>
      <c r="AA138" s="67">
        <v>0.66</v>
      </c>
      <c r="AB138" s="67">
        <v>0.67</v>
      </c>
      <c r="AC138" s="67">
        <v>7.0000000000000007E-2</v>
      </c>
      <c r="AD138" s="67">
        <v>0.63</v>
      </c>
      <c r="AE138" s="67">
        <v>0.49</v>
      </c>
      <c r="AF138" s="68">
        <v>1522</v>
      </c>
      <c r="AG138" s="69">
        <v>31000</v>
      </c>
      <c r="AH138" s="70">
        <v>1434.6</v>
      </c>
      <c r="AI138" s="71">
        <v>15628492.789999999</v>
      </c>
      <c r="AJ138" s="72">
        <v>10893.972389516242</v>
      </c>
      <c r="AK138" s="71">
        <v>10895.8</v>
      </c>
      <c r="AL138" s="71">
        <v>9588.0400000000009</v>
      </c>
      <c r="AM138" s="73">
        <v>0</v>
      </c>
      <c r="AN138" s="74" t="s">
        <v>83</v>
      </c>
      <c r="AO138" s="80" t="s">
        <v>474</v>
      </c>
      <c r="AP138" s="74" t="s">
        <v>84</v>
      </c>
      <c r="AQ138" s="74" t="s">
        <v>110</v>
      </c>
      <c r="AR138" s="74" t="s">
        <v>84</v>
      </c>
      <c r="AS138" s="74" t="s">
        <v>84</v>
      </c>
      <c r="AT138" s="74" t="s">
        <v>84</v>
      </c>
      <c r="AU138" s="74" t="s">
        <v>177</v>
      </c>
      <c r="AV138" s="74" t="s">
        <v>84</v>
      </c>
      <c r="AW138" s="74" t="s">
        <v>84</v>
      </c>
      <c r="AX138" s="74" t="s">
        <v>84</v>
      </c>
      <c r="AY138" s="76">
        <v>7104.42</v>
      </c>
      <c r="AZ138" s="77">
        <f>H138*(TBL_PrimaryDistrictData[[#This Row],[FY23 -24
ASCENT &amp; Online
PPR]]-TBL_PrimaryDistrictData[[#This Row],[Average of Estimated Annual Cost for Tuition, Fees and Books]])</f>
        <v>4967.2400000000016</v>
      </c>
      <c r="BA138" s="26"/>
    </row>
    <row r="139" spans="1:53">
      <c r="A139" s="78">
        <v>2670</v>
      </c>
      <c r="B139" s="64" t="s">
        <v>494</v>
      </c>
      <c r="C139" s="64" t="s">
        <v>498</v>
      </c>
      <c r="D139" s="64" t="s">
        <v>131</v>
      </c>
      <c r="E139" s="64" t="s">
        <v>112</v>
      </c>
      <c r="F139" s="64" t="s">
        <v>132</v>
      </c>
      <c r="G139" s="64" t="s">
        <v>186</v>
      </c>
      <c r="H139" s="65">
        <v>0</v>
      </c>
      <c r="I139" s="65">
        <v>169.10000000000002</v>
      </c>
      <c r="J139" s="65">
        <v>277.8</v>
      </c>
      <c r="K139" s="65" t="s">
        <v>3</v>
      </c>
      <c r="L139" s="65" t="s">
        <v>5</v>
      </c>
      <c r="M139" s="65">
        <v>4058.4000000000005</v>
      </c>
      <c r="N139" s="65">
        <v>52.85</v>
      </c>
      <c r="O139" s="65">
        <v>1268.4000000000001</v>
      </c>
      <c r="P139" s="65">
        <v>1145.18</v>
      </c>
      <c r="Q139" s="65">
        <v>1460</v>
      </c>
      <c r="R139" s="65">
        <v>7931.9800000000014</v>
      </c>
      <c r="S139" s="65">
        <f>9588.04-TBL_PrimaryDistrictData[[#This Row],[Estimated Annual Cost for Tuition, Fees and Books]]</f>
        <v>1656.0599999999995</v>
      </c>
      <c r="T139" s="65">
        <f>TBL_PrimaryDistrictData[[#This Row],[Delta PPR to Est. Costs]]*TBL_PrimaryDistrictData[[#This Row],[ASCENT Enrollment 2023-2024]]</f>
        <v>0</v>
      </c>
      <c r="U13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3873.58</v>
      </c>
      <c r="V139" s="65">
        <f>TBL_PrimaryDistrictData[[#This Row],[Estimated Annual Cost for Tuition, Fees and Books]]-U139</f>
        <v>4058.4000000000015</v>
      </c>
      <c r="W139" s="66">
        <f>TBL_PrimaryDistrictData[[#This Row],[Student Share of Costs]]/TBL_PrimaryDistrictData[[#This Row],[Estimated Annual Cost for Tuition, Fees and Books]]</f>
        <v>0.48834969326700262</v>
      </c>
      <c r="X139" s="66">
        <f>TBL_PrimaryDistrictData[[#This Row],[LEP Share of Costs]]/TBL_PrimaryDistrictData[[#This Row],[Estimated Annual Cost for Tuition, Fees and Books]]</f>
        <v>0.51165030673299738</v>
      </c>
      <c r="Y139" s="65">
        <v>34.299999999999997</v>
      </c>
      <c r="Z139" s="67">
        <v>0.12</v>
      </c>
      <c r="AA139" s="67">
        <v>0.6</v>
      </c>
      <c r="AB139" s="67">
        <v>0.6</v>
      </c>
      <c r="AC139" s="67">
        <v>0.28999999999999998</v>
      </c>
      <c r="AD139" s="67">
        <v>0.59</v>
      </c>
      <c r="AE139" s="67">
        <v>0.45</v>
      </c>
      <c r="AF139" s="68">
        <v>273</v>
      </c>
      <c r="AG139" s="69">
        <v>31000</v>
      </c>
      <c r="AH139" s="70">
        <v>256.60000000000002</v>
      </c>
      <c r="AI139" s="71">
        <v>3720996.57</v>
      </c>
      <c r="AJ139" s="72">
        <v>14501.155767731876</v>
      </c>
      <c r="AK139" s="71">
        <v>14501.16</v>
      </c>
      <c r="AL139" s="71">
        <v>9588.0400000000009</v>
      </c>
      <c r="AM139" s="73">
        <v>0</v>
      </c>
      <c r="AN139" s="74" t="s">
        <v>83</v>
      </c>
      <c r="AO139" s="80" t="s">
        <v>163</v>
      </c>
      <c r="AP139" s="74" t="s">
        <v>84</v>
      </c>
      <c r="AQ139" s="74" t="s">
        <v>84</v>
      </c>
      <c r="AR139" s="74" t="s">
        <v>84</v>
      </c>
      <c r="AS139" s="74" t="s">
        <v>84</v>
      </c>
      <c r="AT139" s="74" t="s">
        <v>84</v>
      </c>
      <c r="AU139" s="74" t="s">
        <v>84</v>
      </c>
      <c r="AV139" s="74" t="s">
        <v>84</v>
      </c>
      <c r="AW139" s="74" t="s">
        <v>84</v>
      </c>
      <c r="AX139" s="74" t="s">
        <v>84</v>
      </c>
      <c r="AY139" s="76">
        <v>7104.42</v>
      </c>
      <c r="AZ139" s="77">
        <f>H139*(TBL_PrimaryDistrictData[[#This Row],[FY23 -24
ASCENT &amp; Online
PPR]]-TBL_PrimaryDistrictData[[#This Row],[Average of Estimated Annual Cost for Tuition, Fees and Books]])</f>
        <v>0</v>
      </c>
      <c r="BA139" s="26"/>
    </row>
    <row r="140" spans="1:53">
      <c r="A140" s="78">
        <v>2680</v>
      </c>
      <c r="B140" s="64" t="s">
        <v>494</v>
      </c>
      <c r="C140" s="64" t="s">
        <v>499</v>
      </c>
      <c r="D140" s="64" t="s">
        <v>131</v>
      </c>
      <c r="E140" s="64" t="s">
        <v>112</v>
      </c>
      <c r="F140" s="64" t="s">
        <v>132</v>
      </c>
      <c r="G140" s="64" t="s">
        <v>186</v>
      </c>
      <c r="H140" s="65">
        <v>1</v>
      </c>
      <c r="I140" s="65">
        <v>169.10000000000002</v>
      </c>
      <c r="J140" s="65">
        <v>277.8</v>
      </c>
      <c r="K140" s="65" t="s">
        <v>3</v>
      </c>
      <c r="L140" s="65" t="s">
        <v>5</v>
      </c>
      <c r="M140" s="65">
        <v>4058.4000000000005</v>
      </c>
      <c r="N140" s="65">
        <v>52.85</v>
      </c>
      <c r="O140" s="65">
        <v>1268.4000000000001</v>
      </c>
      <c r="P140" s="65">
        <v>1145.18</v>
      </c>
      <c r="Q140" s="65">
        <v>1460</v>
      </c>
      <c r="R140" s="65">
        <v>7931.9800000000014</v>
      </c>
      <c r="S140" s="65">
        <f>9588.04-TBL_PrimaryDistrictData[[#This Row],[Estimated Annual Cost for Tuition, Fees and Books]]</f>
        <v>1656.0599999999995</v>
      </c>
      <c r="T140" s="65">
        <f>TBL_PrimaryDistrictData[[#This Row],[Delta PPR to Est. Costs]]*TBL_PrimaryDistrictData[[#This Row],[ASCENT Enrollment 2023-2024]]</f>
        <v>1656.0599999999995</v>
      </c>
      <c r="U14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3873.58</v>
      </c>
      <c r="V140" s="65">
        <f>TBL_PrimaryDistrictData[[#This Row],[Estimated Annual Cost for Tuition, Fees and Books]]-U140</f>
        <v>4058.4000000000015</v>
      </c>
      <c r="W140" s="66">
        <f>TBL_PrimaryDistrictData[[#This Row],[Student Share of Costs]]/TBL_PrimaryDistrictData[[#This Row],[Estimated Annual Cost for Tuition, Fees and Books]]</f>
        <v>0.48834969326700262</v>
      </c>
      <c r="X140" s="66">
        <f>TBL_PrimaryDistrictData[[#This Row],[LEP Share of Costs]]/TBL_PrimaryDistrictData[[#This Row],[Estimated Annual Cost for Tuition, Fees and Books]]</f>
        <v>0.51165030673299738</v>
      </c>
      <c r="Y140" s="65">
        <v>12.1</v>
      </c>
      <c r="Z140" s="67">
        <v>0.11</v>
      </c>
      <c r="AA140" s="67">
        <v>0.33</v>
      </c>
      <c r="AB140" s="67" t="s">
        <v>187</v>
      </c>
      <c r="AC140" s="67">
        <v>0.06</v>
      </c>
      <c r="AD140" s="67">
        <v>0.34</v>
      </c>
      <c r="AE140" s="67">
        <v>0.52</v>
      </c>
      <c r="AF140" s="68">
        <v>266</v>
      </c>
      <c r="AG140" s="69">
        <v>31000</v>
      </c>
      <c r="AH140" s="70">
        <v>251</v>
      </c>
      <c r="AI140" s="71">
        <v>3710859.8</v>
      </c>
      <c r="AJ140" s="72">
        <v>14784.301992031871</v>
      </c>
      <c r="AK140" s="71">
        <v>14805.09</v>
      </c>
      <c r="AL140" s="71">
        <v>9588.0400000000009</v>
      </c>
      <c r="AM140" s="73">
        <v>0</v>
      </c>
      <c r="AN140" s="74" t="s">
        <v>83</v>
      </c>
      <c r="AO140" s="80" t="s">
        <v>163</v>
      </c>
      <c r="AP140" s="74" t="s">
        <v>84</v>
      </c>
      <c r="AQ140" s="74" t="s">
        <v>84</v>
      </c>
      <c r="AR140" s="74" t="s">
        <v>84</v>
      </c>
      <c r="AS140" s="74" t="s">
        <v>84</v>
      </c>
      <c r="AT140" s="74" t="s">
        <v>84</v>
      </c>
      <c r="AU140" s="74" t="s">
        <v>84</v>
      </c>
      <c r="AV140" s="74" t="s">
        <v>84</v>
      </c>
      <c r="AW140" s="74" t="s">
        <v>84</v>
      </c>
      <c r="AX140" s="74" t="s">
        <v>84</v>
      </c>
      <c r="AY140" s="76">
        <v>7104.42</v>
      </c>
      <c r="AZ140" s="77">
        <f>H140*(TBL_PrimaryDistrictData[[#This Row],[FY23 -24
ASCENT &amp; Online
PPR]]-TBL_PrimaryDistrictData[[#This Row],[Average of Estimated Annual Cost for Tuition, Fees and Books]])</f>
        <v>2483.6200000000008</v>
      </c>
      <c r="BA140" s="26"/>
    </row>
    <row r="141" spans="1:53">
      <c r="A141" s="78">
        <v>2690</v>
      </c>
      <c r="B141" s="64" t="s">
        <v>500</v>
      </c>
      <c r="C141" s="64" t="s">
        <v>501</v>
      </c>
      <c r="D141" s="64" t="s">
        <v>79</v>
      </c>
      <c r="E141" s="64" t="s">
        <v>287</v>
      </c>
      <c r="F141" s="64" t="s">
        <v>288</v>
      </c>
      <c r="G141" s="64" t="s">
        <v>240</v>
      </c>
      <c r="H141" s="65">
        <v>9</v>
      </c>
      <c r="I141" s="65">
        <v>169.10000000000002</v>
      </c>
      <c r="J141" s="65">
        <v>277.8</v>
      </c>
      <c r="K141" s="65" t="s">
        <v>3</v>
      </c>
      <c r="L141" s="65" t="s">
        <v>3</v>
      </c>
      <c r="M141" s="65">
        <v>4058.4000000000005</v>
      </c>
      <c r="N141" s="65">
        <v>29</v>
      </c>
      <c r="O141" s="65">
        <v>696</v>
      </c>
      <c r="P141" s="65">
        <v>1982.1</v>
      </c>
      <c r="Q141" s="65">
        <v>1460</v>
      </c>
      <c r="R141" s="65">
        <v>8196.5</v>
      </c>
      <c r="S141" s="65">
        <f>9588.04-TBL_PrimaryDistrictData[[#This Row],[Estimated Annual Cost for Tuition, Fees and Books]]</f>
        <v>1391.5400000000009</v>
      </c>
      <c r="T141" s="65">
        <f>TBL_PrimaryDistrictData[[#This Row],[Delta PPR to Est. Costs]]*TBL_PrimaryDistrictData[[#This Row],[ASCENT Enrollment 2023-2024]]</f>
        <v>12523.860000000008</v>
      </c>
      <c r="U14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4138.1000000000004</v>
      </c>
      <c r="V141" s="65">
        <f>TBL_PrimaryDistrictData[[#This Row],[Estimated Annual Cost for Tuition, Fees and Books]]-U141</f>
        <v>4058.3999999999996</v>
      </c>
      <c r="W141" s="66">
        <f>TBL_PrimaryDistrictData[[#This Row],[Student Share of Costs]]/TBL_PrimaryDistrictData[[#This Row],[Estimated Annual Cost for Tuition, Fees and Books]]</f>
        <v>0.50486183126944428</v>
      </c>
      <c r="X141" s="66">
        <f>TBL_PrimaryDistrictData[[#This Row],[LEP Share of Costs]]/TBL_PrimaryDistrictData[[#This Row],[Estimated Annual Cost for Tuition, Fees and Books]]</f>
        <v>0.49513816873055566</v>
      </c>
      <c r="Y141" s="65">
        <v>3.8944444444444448</v>
      </c>
      <c r="Z141" s="67">
        <v>0.14000000000000001</v>
      </c>
      <c r="AA141" s="67">
        <v>0.77</v>
      </c>
      <c r="AB141" s="67">
        <v>0.76</v>
      </c>
      <c r="AC141" s="67">
        <v>0.05</v>
      </c>
      <c r="AD141" s="67">
        <v>0.77</v>
      </c>
      <c r="AE141" s="67">
        <v>0.49</v>
      </c>
      <c r="AF141" s="68">
        <v>15007</v>
      </c>
      <c r="AG141" s="69">
        <v>36000</v>
      </c>
      <c r="AH141" s="70">
        <v>14492.9</v>
      </c>
      <c r="AI141" s="71">
        <v>157246913.03</v>
      </c>
      <c r="AJ141" s="72">
        <v>10849.927414803111</v>
      </c>
      <c r="AK141" s="71">
        <v>10850.71</v>
      </c>
      <c r="AL141" s="71">
        <v>9588.0400000000009</v>
      </c>
      <c r="AM141" s="73">
        <v>8.0000000000000002E-3</v>
      </c>
      <c r="AN141" s="74" t="s">
        <v>83</v>
      </c>
      <c r="AO141" s="80" t="s">
        <v>502</v>
      </c>
      <c r="AP141" s="74" t="s">
        <v>271</v>
      </c>
      <c r="AQ141" s="74" t="s">
        <v>503</v>
      </c>
      <c r="AR141" s="74" t="s">
        <v>84</v>
      </c>
      <c r="AS141" s="74" t="s">
        <v>84</v>
      </c>
      <c r="AT141" s="74" t="s">
        <v>84</v>
      </c>
      <c r="AU141" s="74" t="s">
        <v>504</v>
      </c>
      <c r="AV141" s="74" t="s">
        <v>274</v>
      </c>
      <c r="AW141" s="74" t="s">
        <v>84</v>
      </c>
      <c r="AX141" s="74" t="s">
        <v>84</v>
      </c>
      <c r="AY141" s="76">
        <v>7104.42</v>
      </c>
      <c r="AZ141" s="77">
        <f>H141*(TBL_PrimaryDistrictData[[#This Row],[FY23 -24
ASCENT &amp; Online
PPR]]-TBL_PrimaryDistrictData[[#This Row],[Average of Estimated Annual Cost for Tuition, Fees and Books]])</f>
        <v>22352.580000000009</v>
      </c>
      <c r="BA141" s="26"/>
    </row>
    <row r="142" spans="1:53">
      <c r="A142" s="78">
        <v>2700</v>
      </c>
      <c r="B142" s="64" t="s">
        <v>500</v>
      </c>
      <c r="C142" s="64" t="s">
        <v>505</v>
      </c>
      <c r="D142" s="64" t="s">
        <v>79</v>
      </c>
      <c r="E142" s="64" t="s">
        <v>287</v>
      </c>
      <c r="F142" s="64" t="s">
        <v>288</v>
      </c>
      <c r="G142" s="64" t="s">
        <v>240</v>
      </c>
      <c r="H142" s="65">
        <v>22</v>
      </c>
      <c r="I142" s="65">
        <v>169.10000000000002</v>
      </c>
      <c r="J142" s="65">
        <v>277.8</v>
      </c>
      <c r="K142" s="65" t="s">
        <v>2</v>
      </c>
      <c r="L142" s="65" t="s">
        <v>2</v>
      </c>
      <c r="M142" s="65">
        <v>4058.4000000000005</v>
      </c>
      <c r="N142" s="65">
        <v>29</v>
      </c>
      <c r="O142" s="65">
        <v>696</v>
      </c>
      <c r="P142" s="65">
        <v>1982.1</v>
      </c>
      <c r="Q142" s="65">
        <v>1460</v>
      </c>
      <c r="R142" s="65">
        <v>8196.5</v>
      </c>
      <c r="S142" s="65">
        <f>9588.04-TBL_PrimaryDistrictData[[#This Row],[Estimated Annual Cost for Tuition, Fees and Books]]</f>
        <v>1391.5400000000009</v>
      </c>
      <c r="T142" s="65">
        <f>TBL_PrimaryDistrictData[[#This Row],[Delta PPR to Est. Costs]]*TBL_PrimaryDistrictData[[#This Row],[ASCENT Enrollment 2023-2024]]</f>
        <v>30613.880000000019</v>
      </c>
      <c r="U14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42" s="65">
        <f>TBL_PrimaryDistrictData[[#This Row],[Estimated Annual Cost for Tuition, Fees and Books]]-U142</f>
        <v>8196.5</v>
      </c>
      <c r="W142" s="66">
        <f>TBL_PrimaryDistrictData[[#This Row],[Student Share of Costs]]/TBL_PrimaryDistrictData[[#This Row],[Estimated Annual Cost for Tuition, Fees and Books]]</f>
        <v>0</v>
      </c>
      <c r="X142" s="66">
        <f>TBL_PrimaryDistrictData[[#This Row],[LEP Share of Costs]]/TBL_PrimaryDistrictData[[#This Row],[Estimated Annual Cost for Tuition, Fees and Books]]</f>
        <v>1</v>
      </c>
      <c r="Y142" s="65">
        <v>14.742857142857144</v>
      </c>
      <c r="Z142" s="67">
        <v>0.15</v>
      </c>
      <c r="AA142" s="67">
        <v>0.48</v>
      </c>
      <c r="AB142" s="67">
        <v>0.47</v>
      </c>
      <c r="AC142" s="67">
        <v>0.03</v>
      </c>
      <c r="AD142" s="67">
        <v>0.47</v>
      </c>
      <c r="AE142" s="67">
        <v>0.49</v>
      </c>
      <c r="AF142" s="68">
        <v>10629</v>
      </c>
      <c r="AG142" s="69">
        <v>36000</v>
      </c>
      <c r="AH142" s="70">
        <v>10327.200000000001</v>
      </c>
      <c r="AI142" s="71">
        <v>104121199.39</v>
      </c>
      <c r="AJ142" s="72">
        <v>10082.229393252768</v>
      </c>
      <c r="AK142" s="71">
        <v>10092.959999999999</v>
      </c>
      <c r="AL142" s="71">
        <v>9588.0400000000009</v>
      </c>
      <c r="AM142" s="73">
        <v>2E-3</v>
      </c>
      <c r="AN142" s="74" t="s">
        <v>83</v>
      </c>
      <c r="AO142" s="80" t="s">
        <v>506</v>
      </c>
      <c r="AP142" s="74" t="s">
        <v>359</v>
      </c>
      <c r="AQ142" s="74" t="s">
        <v>507</v>
      </c>
      <c r="AR142" s="74" t="s">
        <v>84</v>
      </c>
      <c r="AS142" s="74" t="s">
        <v>84</v>
      </c>
      <c r="AT142" s="74" t="s">
        <v>84</v>
      </c>
      <c r="AU142" s="74" t="s">
        <v>508</v>
      </c>
      <c r="AV142" s="74" t="s">
        <v>244</v>
      </c>
      <c r="AW142" s="74" t="s">
        <v>84</v>
      </c>
      <c r="AX142" s="74" t="s">
        <v>84</v>
      </c>
      <c r="AY142" s="76">
        <v>7104.42</v>
      </c>
      <c r="AZ142" s="77">
        <f>H142*(TBL_PrimaryDistrictData[[#This Row],[FY23 -24
ASCENT &amp; Online
PPR]]-TBL_PrimaryDistrictData[[#This Row],[Average of Estimated Annual Cost for Tuition, Fees and Books]])</f>
        <v>54639.640000000014</v>
      </c>
      <c r="BA142" s="26"/>
    </row>
    <row r="143" spans="1:53">
      <c r="A143" s="78">
        <v>2710</v>
      </c>
      <c r="B143" s="64" t="s">
        <v>509</v>
      </c>
      <c r="C143" s="64" t="s">
        <v>510</v>
      </c>
      <c r="D143" s="64" t="s">
        <v>131</v>
      </c>
      <c r="E143" s="64" t="s">
        <v>106</v>
      </c>
      <c r="F143" s="64" t="s">
        <v>190</v>
      </c>
      <c r="G143" s="64" t="s">
        <v>217</v>
      </c>
      <c r="H143" s="65">
        <v>0</v>
      </c>
      <c r="I143" s="65" t="s">
        <v>4</v>
      </c>
      <c r="J143" s="65" t="s">
        <v>4</v>
      </c>
      <c r="K143" s="65" t="s">
        <v>4</v>
      </c>
      <c r="L143" s="65" t="s">
        <v>4</v>
      </c>
      <c r="M143" s="65" t="s">
        <v>4</v>
      </c>
      <c r="N143" s="65" t="s">
        <v>4</v>
      </c>
      <c r="O143" s="65" t="s">
        <v>4</v>
      </c>
      <c r="P143" s="65" t="s">
        <v>4</v>
      </c>
      <c r="Q143" s="65" t="s">
        <v>4</v>
      </c>
      <c r="R143" s="65" t="s">
        <v>4</v>
      </c>
      <c r="S143" s="65"/>
      <c r="T143" s="65"/>
      <c r="U143" s="65"/>
      <c r="V143" s="65"/>
      <c r="W143" s="66"/>
      <c r="X143" s="66"/>
      <c r="Y143" s="65" t="s">
        <v>4</v>
      </c>
      <c r="Z143" s="67">
        <v>0.12</v>
      </c>
      <c r="AA143" s="67">
        <v>0.34</v>
      </c>
      <c r="AB143" s="67">
        <v>0.34</v>
      </c>
      <c r="AC143" s="67">
        <v>0.03</v>
      </c>
      <c r="AD143" s="67">
        <v>0.19</v>
      </c>
      <c r="AE143" s="67">
        <v>0.49</v>
      </c>
      <c r="AF143" s="68">
        <v>724</v>
      </c>
      <c r="AG143" s="69">
        <v>41000</v>
      </c>
      <c r="AH143" s="70">
        <v>686</v>
      </c>
      <c r="AI143" s="71">
        <v>7548774.5199999996</v>
      </c>
      <c r="AJ143" s="72">
        <v>11004.044489795917</v>
      </c>
      <c r="AK143" s="71">
        <v>11004.04</v>
      </c>
      <c r="AL143" s="71">
        <v>9588.0400000000009</v>
      </c>
      <c r="AM143" s="73">
        <v>3.7999999999999999E-2</v>
      </c>
      <c r="AN143" s="74" t="s">
        <v>83</v>
      </c>
      <c r="AO143" s="80" t="s">
        <v>206</v>
      </c>
      <c r="AP143" s="74" t="s">
        <v>84</v>
      </c>
      <c r="AQ143" s="74" t="s">
        <v>84</v>
      </c>
      <c r="AR143" s="74" t="s">
        <v>84</v>
      </c>
      <c r="AS143" s="74" t="s">
        <v>84</v>
      </c>
      <c r="AT143" s="74" t="s">
        <v>84</v>
      </c>
      <c r="AU143" s="74" t="s">
        <v>84</v>
      </c>
      <c r="AV143" s="74" t="s">
        <v>84</v>
      </c>
      <c r="AW143" s="74" t="s">
        <v>84</v>
      </c>
      <c r="AX143" s="74" t="s">
        <v>84</v>
      </c>
      <c r="AY143" s="76">
        <v>7104.42</v>
      </c>
      <c r="AZ143" s="77">
        <f>H143*(TBL_PrimaryDistrictData[[#This Row],[FY23 -24
ASCENT &amp; Online
PPR]]-TBL_PrimaryDistrictData[[#This Row],[Average of Estimated Annual Cost for Tuition, Fees and Books]])</f>
        <v>0</v>
      </c>
      <c r="BA143" s="26"/>
    </row>
    <row r="144" spans="1:53">
      <c r="A144" s="78">
        <v>2720</v>
      </c>
      <c r="B144" s="64" t="s">
        <v>509</v>
      </c>
      <c r="C144" s="64" t="s">
        <v>511</v>
      </c>
      <c r="D144" s="64" t="s">
        <v>131</v>
      </c>
      <c r="E144" s="64" t="s">
        <v>106</v>
      </c>
      <c r="F144" s="64" t="s">
        <v>190</v>
      </c>
      <c r="G144" s="64" t="s">
        <v>217</v>
      </c>
      <c r="H144" s="65">
        <v>0</v>
      </c>
      <c r="I144" s="65" t="s">
        <v>4</v>
      </c>
      <c r="J144" s="65" t="s">
        <v>4</v>
      </c>
      <c r="K144" s="65" t="s">
        <v>4</v>
      </c>
      <c r="L144" s="65" t="s">
        <v>4</v>
      </c>
      <c r="M144" s="65" t="s">
        <v>4</v>
      </c>
      <c r="N144" s="65" t="s">
        <v>4</v>
      </c>
      <c r="O144" s="65" t="s">
        <v>4</v>
      </c>
      <c r="P144" s="65" t="s">
        <v>4</v>
      </c>
      <c r="Q144" s="65" t="s">
        <v>4</v>
      </c>
      <c r="R144" s="65" t="s">
        <v>4</v>
      </c>
      <c r="S144" s="65"/>
      <c r="T144" s="65"/>
      <c r="U144" s="65"/>
      <c r="V144" s="65"/>
      <c r="W144" s="66"/>
      <c r="X144" s="66"/>
      <c r="Y144" s="65" t="s">
        <v>4</v>
      </c>
      <c r="Z144" s="67">
        <v>0.17</v>
      </c>
      <c r="AA144" s="67">
        <v>0.39</v>
      </c>
      <c r="AB144" s="67">
        <v>0.4</v>
      </c>
      <c r="AC144" s="67">
        <v>0.01</v>
      </c>
      <c r="AD144" s="67">
        <v>0.17</v>
      </c>
      <c r="AE144" s="67">
        <v>0.48</v>
      </c>
      <c r="AF144" s="68">
        <v>488</v>
      </c>
      <c r="AG144" s="69">
        <v>41000</v>
      </c>
      <c r="AH144" s="70">
        <v>467.5</v>
      </c>
      <c r="AI144" s="71">
        <v>5308463.78</v>
      </c>
      <c r="AJ144" s="72">
        <v>11355.002737967916</v>
      </c>
      <c r="AK144" s="71">
        <v>11355</v>
      </c>
      <c r="AL144" s="71">
        <v>9588.0400000000009</v>
      </c>
      <c r="AM144" s="73">
        <v>0</v>
      </c>
      <c r="AN144" s="74" t="s">
        <v>83</v>
      </c>
      <c r="AO144" s="80" t="s">
        <v>163</v>
      </c>
      <c r="AP144" s="74" t="s">
        <v>84</v>
      </c>
      <c r="AQ144" s="74" t="s">
        <v>84</v>
      </c>
      <c r="AR144" s="74" t="s">
        <v>84</v>
      </c>
      <c r="AS144" s="74" t="s">
        <v>84</v>
      </c>
      <c r="AT144" s="74" t="s">
        <v>84</v>
      </c>
      <c r="AU144" s="74" t="s">
        <v>84</v>
      </c>
      <c r="AV144" s="74" t="s">
        <v>84</v>
      </c>
      <c r="AW144" s="74" t="s">
        <v>84</v>
      </c>
      <c r="AX144" s="74" t="s">
        <v>84</v>
      </c>
      <c r="AY144" s="76">
        <v>7104.42</v>
      </c>
      <c r="AZ144" s="77">
        <f>H144*(TBL_PrimaryDistrictData[[#This Row],[FY23 -24
ASCENT &amp; Online
PPR]]-TBL_PrimaryDistrictData[[#This Row],[Average of Estimated Annual Cost for Tuition, Fees and Books]])</f>
        <v>0</v>
      </c>
      <c r="BA144" s="26"/>
    </row>
    <row r="145" spans="1:53">
      <c r="A145" s="78">
        <v>2730</v>
      </c>
      <c r="B145" s="64" t="s">
        <v>512</v>
      </c>
      <c r="C145" s="64" t="s">
        <v>513</v>
      </c>
      <c r="D145" s="64" t="s">
        <v>131</v>
      </c>
      <c r="E145" s="64" t="s">
        <v>106</v>
      </c>
      <c r="F145" s="64" t="s">
        <v>190</v>
      </c>
      <c r="G145" s="64" t="s">
        <v>125</v>
      </c>
      <c r="H145" s="65">
        <v>1</v>
      </c>
      <c r="I145" s="65" t="s">
        <v>4</v>
      </c>
      <c r="J145" s="65" t="s">
        <v>4</v>
      </c>
      <c r="K145" s="65" t="s">
        <v>4</v>
      </c>
      <c r="L145" s="65" t="s">
        <v>4</v>
      </c>
      <c r="M145" s="65" t="s">
        <v>4</v>
      </c>
      <c r="N145" s="65" t="s">
        <v>4</v>
      </c>
      <c r="O145" s="65" t="s">
        <v>4</v>
      </c>
      <c r="P145" s="65" t="s">
        <v>4</v>
      </c>
      <c r="Q145" s="65" t="s">
        <v>4</v>
      </c>
      <c r="R145" s="65" t="s">
        <v>4</v>
      </c>
      <c r="S145" s="65"/>
      <c r="T145" s="65"/>
      <c r="U145" s="65"/>
      <c r="V145" s="65"/>
      <c r="W145" s="66"/>
      <c r="X145" s="66"/>
      <c r="Y145" s="65" t="s">
        <v>4</v>
      </c>
      <c r="Z145" s="67">
        <v>0.11</v>
      </c>
      <c r="AA145" s="67">
        <v>0.51</v>
      </c>
      <c r="AB145" s="67">
        <v>0.48</v>
      </c>
      <c r="AC145" s="67">
        <v>0.01</v>
      </c>
      <c r="AD145" s="67">
        <v>0.61</v>
      </c>
      <c r="AE145" s="67">
        <v>0.49</v>
      </c>
      <c r="AF145" s="68">
        <v>386</v>
      </c>
      <c r="AG145" s="69">
        <v>33000</v>
      </c>
      <c r="AH145" s="70">
        <v>395.9</v>
      </c>
      <c r="AI145" s="71">
        <v>4963943.09</v>
      </c>
      <c r="AJ145" s="72">
        <v>12538.376079818136</v>
      </c>
      <c r="AK145" s="71">
        <v>12545.85</v>
      </c>
      <c r="AL145" s="71">
        <v>9588.0400000000009</v>
      </c>
      <c r="AM145" s="73">
        <v>0.03</v>
      </c>
      <c r="AN145" s="74" t="s">
        <v>83</v>
      </c>
      <c r="AO145" s="80" t="s">
        <v>163</v>
      </c>
      <c r="AP145" s="74" t="s">
        <v>84</v>
      </c>
      <c r="AQ145" s="74" t="s">
        <v>84</v>
      </c>
      <c r="AR145" s="74" t="s">
        <v>84</v>
      </c>
      <c r="AS145" s="74" t="s">
        <v>84</v>
      </c>
      <c r="AT145" s="74" t="s">
        <v>84</v>
      </c>
      <c r="AU145" s="74" t="s">
        <v>84</v>
      </c>
      <c r="AV145" s="74" t="s">
        <v>84</v>
      </c>
      <c r="AW145" s="74" t="s">
        <v>84</v>
      </c>
      <c r="AX145" s="74" t="s">
        <v>84</v>
      </c>
      <c r="AY145" s="76">
        <v>7104.42</v>
      </c>
      <c r="AZ145" s="77">
        <f>H145*(TBL_PrimaryDistrictData[[#This Row],[FY23 -24
ASCENT &amp; Online
PPR]]-TBL_PrimaryDistrictData[[#This Row],[Average of Estimated Annual Cost for Tuition, Fees and Books]])</f>
        <v>2483.6200000000008</v>
      </c>
      <c r="BA145" s="26"/>
    </row>
    <row r="146" spans="1:53">
      <c r="A146" s="78">
        <v>2740</v>
      </c>
      <c r="B146" s="64" t="s">
        <v>512</v>
      </c>
      <c r="C146" s="64" t="s">
        <v>514</v>
      </c>
      <c r="D146" s="64" t="s">
        <v>131</v>
      </c>
      <c r="E146" s="64" t="s">
        <v>106</v>
      </c>
      <c r="F146" s="64" t="s">
        <v>190</v>
      </c>
      <c r="G146" s="64" t="s">
        <v>125</v>
      </c>
      <c r="H146" s="65">
        <v>0</v>
      </c>
      <c r="I146" s="65">
        <v>169.10000000000002</v>
      </c>
      <c r="J146" s="65">
        <v>277.8</v>
      </c>
      <c r="K146" s="65" t="s">
        <v>5</v>
      </c>
      <c r="L146" s="65" t="s">
        <v>5</v>
      </c>
      <c r="M146" s="65">
        <v>4058.4000000000005</v>
      </c>
      <c r="N146" s="65">
        <v>29.53</v>
      </c>
      <c r="O146" s="65">
        <v>708.72</v>
      </c>
      <c r="P146" s="65">
        <v>1092</v>
      </c>
      <c r="Q146" s="65">
        <v>1460</v>
      </c>
      <c r="R146" s="65">
        <v>7319.1200000000008</v>
      </c>
      <c r="S146" s="65">
        <f>9588.04-TBL_PrimaryDistrictData[[#This Row],[Estimated Annual Cost for Tuition, Fees and Books]]</f>
        <v>2268.92</v>
      </c>
      <c r="T146" s="65">
        <f>TBL_PrimaryDistrictData[[#This Row],[Delta PPR to Est. Costs]]*TBL_PrimaryDistrictData[[#This Row],[ASCENT Enrollment 2023-2024]]</f>
        <v>0</v>
      </c>
      <c r="U14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3260.7200000000003</v>
      </c>
      <c r="V146" s="65">
        <f>TBL_PrimaryDistrictData[[#This Row],[Estimated Annual Cost for Tuition, Fees and Books]]-U146</f>
        <v>4058.4000000000005</v>
      </c>
      <c r="W146" s="66">
        <f>TBL_PrimaryDistrictData[[#This Row],[Student Share of Costs]]/TBL_PrimaryDistrictData[[#This Row],[Estimated Annual Cost for Tuition, Fees and Books]]</f>
        <v>0.44550711014438893</v>
      </c>
      <c r="X146" s="66">
        <f>TBL_PrimaryDistrictData[[#This Row],[LEP Share of Costs]]/TBL_PrimaryDistrictData[[#This Row],[Estimated Annual Cost for Tuition, Fees and Books]]</f>
        <v>0.55449288985561107</v>
      </c>
      <c r="Y146" s="65">
        <v>223.5</v>
      </c>
      <c r="Z146" s="67">
        <v>0.13</v>
      </c>
      <c r="AA146" s="67">
        <v>0.65</v>
      </c>
      <c r="AB146" s="67">
        <v>0.64</v>
      </c>
      <c r="AC146" s="67">
        <v>0.05</v>
      </c>
      <c r="AD146" s="67">
        <v>0.73</v>
      </c>
      <c r="AE146" s="67">
        <v>0.47</v>
      </c>
      <c r="AF146" s="68">
        <v>1033</v>
      </c>
      <c r="AG146" s="69">
        <v>33000</v>
      </c>
      <c r="AH146" s="70">
        <v>1001.6</v>
      </c>
      <c r="AI146" s="71">
        <v>10939262.02</v>
      </c>
      <c r="AJ146" s="72">
        <v>10921.78716054313</v>
      </c>
      <c r="AK146" s="71">
        <v>10999.28</v>
      </c>
      <c r="AL146" s="71">
        <v>9588.0400000000009</v>
      </c>
      <c r="AM146" s="73">
        <v>0</v>
      </c>
      <c r="AN146" s="74" t="s">
        <v>83</v>
      </c>
      <c r="AO146" s="80" t="s">
        <v>515</v>
      </c>
      <c r="AP146" s="74" t="s">
        <v>84</v>
      </c>
      <c r="AQ146" s="74" t="s">
        <v>110</v>
      </c>
      <c r="AR146" s="74" t="s">
        <v>84</v>
      </c>
      <c r="AS146" s="74" t="s">
        <v>84</v>
      </c>
      <c r="AT146" s="74" t="s">
        <v>84</v>
      </c>
      <c r="AU146" s="74" t="s">
        <v>221</v>
      </c>
      <c r="AV146" s="74" t="s">
        <v>84</v>
      </c>
      <c r="AW146" s="74" t="s">
        <v>84</v>
      </c>
      <c r="AX146" s="74" t="s">
        <v>84</v>
      </c>
      <c r="AY146" s="76">
        <v>7104.42</v>
      </c>
      <c r="AZ146" s="77">
        <f>H146*(TBL_PrimaryDistrictData[[#This Row],[FY23 -24
ASCENT &amp; Online
PPR]]-TBL_PrimaryDistrictData[[#This Row],[Average of Estimated Annual Cost for Tuition, Fees and Books]])</f>
        <v>0</v>
      </c>
      <c r="BA146" s="26"/>
    </row>
    <row r="147" spans="1:53">
      <c r="A147" s="78">
        <v>2750</v>
      </c>
      <c r="B147" s="64" t="s">
        <v>512</v>
      </c>
      <c r="C147" s="64" t="s">
        <v>516</v>
      </c>
      <c r="D147" s="64" t="s">
        <v>131</v>
      </c>
      <c r="E147" s="64" t="s">
        <v>112</v>
      </c>
      <c r="F147" s="64" t="s">
        <v>132</v>
      </c>
      <c r="G147" s="64" t="s">
        <v>125</v>
      </c>
      <c r="H147" s="65">
        <v>0</v>
      </c>
      <c r="I147" s="65" t="s">
        <v>4</v>
      </c>
      <c r="J147" s="65" t="s">
        <v>4</v>
      </c>
      <c r="K147" s="65" t="s">
        <v>4</v>
      </c>
      <c r="L147" s="65" t="s">
        <v>4</v>
      </c>
      <c r="M147" s="65" t="s">
        <v>4</v>
      </c>
      <c r="N147" s="65" t="s">
        <v>4</v>
      </c>
      <c r="O147" s="65" t="s">
        <v>4</v>
      </c>
      <c r="P147" s="65" t="s">
        <v>4</v>
      </c>
      <c r="Q147" s="65" t="s">
        <v>4</v>
      </c>
      <c r="R147" s="65" t="s">
        <v>4</v>
      </c>
      <c r="S147" s="65"/>
      <c r="T147" s="65"/>
      <c r="U147" s="65"/>
      <c r="V147" s="65"/>
      <c r="W147" s="66"/>
      <c r="X147" s="66"/>
      <c r="Y147" s="65" t="s">
        <v>4</v>
      </c>
      <c r="Z147" s="67">
        <v>0.09</v>
      </c>
      <c r="AA147" s="67">
        <v>0.43</v>
      </c>
      <c r="AB147" s="67">
        <v>0.4</v>
      </c>
      <c r="AC147" s="67">
        <v>0.01</v>
      </c>
      <c r="AD147" s="67">
        <v>0.32</v>
      </c>
      <c r="AE147" s="67">
        <v>0.54</v>
      </c>
      <c r="AF147" s="68">
        <v>322</v>
      </c>
      <c r="AG147" s="69">
        <v>33000</v>
      </c>
      <c r="AH147" s="70">
        <v>327.5</v>
      </c>
      <c r="AI147" s="71">
        <v>4387336.93</v>
      </c>
      <c r="AJ147" s="72">
        <v>13396.448641221374</v>
      </c>
      <c r="AK147" s="71">
        <v>13396.45</v>
      </c>
      <c r="AL147" s="71">
        <v>9588.0400000000009</v>
      </c>
      <c r="AM147" s="73">
        <v>0</v>
      </c>
      <c r="AN147" s="74" t="s">
        <v>83</v>
      </c>
      <c r="AO147" s="80" t="s">
        <v>163</v>
      </c>
      <c r="AP147" s="74" t="s">
        <v>84</v>
      </c>
      <c r="AQ147" s="74" t="s">
        <v>84</v>
      </c>
      <c r="AR147" s="74" t="s">
        <v>84</v>
      </c>
      <c r="AS147" s="74" t="s">
        <v>84</v>
      </c>
      <c r="AT147" s="74" t="s">
        <v>84</v>
      </c>
      <c r="AU147" s="74" t="s">
        <v>84</v>
      </c>
      <c r="AV147" s="74" t="s">
        <v>84</v>
      </c>
      <c r="AW147" s="74" t="s">
        <v>84</v>
      </c>
      <c r="AX147" s="74" t="s">
        <v>84</v>
      </c>
      <c r="AY147" s="76">
        <v>7104.42</v>
      </c>
      <c r="AZ147" s="77">
        <f>H147*(TBL_PrimaryDistrictData[[#This Row],[FY23 -24
ASCENT &amp; Online
PPR]]-TBL_PrimaryDistrictData[[#This Row],[Average of Estimated Annual Cost for Tuition, Fees and Books]])</f>
        <v>0</v>
      </c>
      <c r="BA147" s="26"/>
    </row>
    <row r="148" spans="1:53">
      <c r="A148" s="78">
        <v>2760</v>
      </c>
      <c r="B148" s="64" t="s">
        <v>517</v>
      </c>
      <c r="C148" s="64" t="s">
        <v>518</v>
      </c>
      <c r="D148" s="64" t="s">
        <v>131</v>
      </c>
      <c r="E148" s="64" t="s">
        <v>106</v>
      </c>
      <c r="F148" s="64" t="s">
        <v>190</v>
      </c>
      <c r="G148" s="64" t="s">
        <v>217</v>
      </c>
      <c r="H148" s="65">
        <v>0</v>
      </c>
      <c r="I148" s="65">
        <v>79</v>
      </c>
      <c r="J148" s="65">
        <v>277.8</v>
      </c>
      <c r="K148" s="65" t="s">
        <v>2</v>
      </c>
      <c r="L148" s="65" t="s">
        <v>2</v>
      </c>
      <c r="M148" s="65">
        <v>1896</v>
      </c>
      <c r="N148" s="65">
        <v>29</v>
      </c>
      <c r="O148" s="65">
        <v>696</v>
      </c>
      <c r="P148" s="65">
        <v>1092</v>
      </c>
      <c r="Q148" s="65">
        <v>840</v>
      </c>
      <c r="R148" s="65">
        <v>4524</v>
      </c>
      <c r="S148" s="65">
        <f>9588.04-TBL_PrimaryDistrictData[[#This Row],[Estimated Annual Cost for Tuition, Fees and Books]]</f>
        <v>5064.0400000000009</v>
      </c>
      <c r="T148" s="65">
        <f>TBL_PrimaryDistrictData[[#This Row],[Delta PPR to Est. Costs]]*TBL_PrimaryDistrictData[[#This Row],[ASCENT Enrollment 2023-2024]]</f>
        <v>0</v>
      </c>
      <c r="U148"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48" s="65">
        <f>TBL_PrimaryDistrictData[[#This Row],[Estimated Annual Cost for Tuition, Fees and Books]]-U148</f>
        <v>4524</v>
      </c>
      <c r="W148" s="66">
        <f>TBL_PrimaryDistrictData[[#This Row],[Student Share of Costs]]/TBL_PrimaryDistrictData[[#This Row],[Estimated Annual Cost for Tuition, Fees and Books]]</f>
        <v>0</v>
      </c>
      <c r="X148" s="66">
        <f>TBL_PrimaryDistrictData[[#This Row],[LEP Share of Costs]]/TBL_PrimaryDistrictData[[#This Row],[Estimated Annual Cost for Tuition, Fees and Books]]</f>
        <v>1</v>
      </c>
      <c r="Y148" s="65">
        <v>122</v>
      </c>
      <c r="Z148" s="67">
        <v>0.1</v>
      </c>
      <c r="AA148" s="67">
        <v>0.25</v>
      </c>
      <c r="AB148" s="67">
        <v>0.27</v>
      </c>
      <c r="AC148" s="67">
        <v>0.03</v>
      </c>
      <c r="AD148" s="67">
        <v>0.17</v>
      </c>
      <c r="AE148" s="67">
        <v>0.5</v>
      </c>
      <c r="AF148" s="68">
        <v>454</v>
      </c>
      <c r="AG148" s="69">
        <v>55000</v>
      </c>
      <c r="AH148" s="70">
        <v>421</v>
      </c>
      <c r="AI148" s="71">
        <v>5436646.9900000002</v>
      </c>
      <c r="AJ148" s="72">
        <v>12913.65080760095</v>
      </c>
      <c r="AK148" s="71">
        <v>12913.65</v>
      </c>
      <c r="AL148" s="71">
        <v>9588.0400000000009</v>
      </c>
      <c r="AM148" s="73">
        <v>0</v>
      </c>
      <c r="AN148" s="74" t="s">
        <v>83</v>
      </c>
      <c r="AO148" s="80" t="s">
        <v>163</v>
      </c>
      <c r="AP148" s="74" t="s">
        <v>84</v>
      </c>
      <c r="AQ148" s="74" t="s">
        <v>84</v>
      </c>
      <c r="AR148" s="74" t="s">
        <v>84</v>
      </c>
      <c r="AS148" s="74" t="s">
        <v>84</v>
      </c>
      <c r="AT148" s="74" t="s">
        <v>84</v>
      </c>
      <c r="AU148" s="74" t="s">
        <v>84</v>
      </c>
      <c r="AV148" s="74" t="s">
        <v>84</v>
      </c>
      <c r="AW148" s="74" t="s">
        <v>84</v>
      </c>
      <c r="AX148" s="74" t="s">
        <v>84</v>
      </c>
      <c r="AY148" s="76">
        <v>7104.42</v>
      </c>
      <c r="AZ148" s="77">
        <f>H148*(TBL_PrimaryDistrictData[[#This Row],[FY23 -24
ASCENT &amp; Online
PPR]]-TBL_PrimaryDistrictData[[#This Row],[Average of Estimated Annual Cost for Tuition, Fees and Books]])</f>
        <v>0</v>
      </c>
      <c r="BA148" s="26"/>
    </row>
    <row r="149" spans="1:53">
      <c r="A149" s="78">
        <v>2770</v>
      </c>
      <c r="B149" s="64" t="s">
        <v>517</v>
      </c>
      <c r="C149" s="64" t="s">
        <v>519</v>
      </c>
      <c r="D149" s="64" t="s">
        <v>105</v>
      </c>
      <c r="E149" s="64" t="s">
        <v>123</v>
      </c>
      <c r="F149" s="64" t="s">
        <v>124</v>
      </c>
      <c r="G149" s="64" t="s">
        <v>217</v>
      </c>
      <c r="H149" s="65">
        <v>0</v>
      </c>
      <c r="I149" s="65">
        <v>95</v>
      </c>
      <c r="J149" s="65">
        <v>277.8</v>
      </c>
      <c r="K149" s="65" t="s">
        <v>2</v>
      </c>
      <c r="L149" s="65" t="s">
        <v>5</v>
      </c>
      <c r="M149" s="65">
        <v>2280</v>
      </c>
      <c r="N149" s="65">
        <v>29</v>
      </c>
      <c r="O149" s="65">
        <v>696</v>
      </c>
      <c r="P149" s="65">
        <v>1092</v>
      </c>
      <c r="Q149" s="65">
        <v>840</v>
      </c>
      <c r="R149" s="65">
        <v>4908</v>
      </c>
      <c r="S149" s="65">
        <f>9588.04-TBL_PrimaryDistrictData[[#This Row],[Estimated Annual Cost for Tuition, Fees and Books]]</f>
        <v>4680.0400000000009</v>
      </c>
      <c r="T149" s="65">
        <f>TBL_PrimaryDistrictData[[#This Row],[Delta PPR to Est. Costs]]*TBL_PrimaryDistrictData[[#This Row],[ASCENT Enrollment 2023-2024]]</f>
        <v>0</v>
      </c>
      <c r="U14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840</v>
      </c>
      <c r="V149" s="65">
        <f>TBL_PrimaryDistrictData[[#This Row],[Estimated Annual Cost for Tuition, Fees and Books]]-U149</f>
        <v>4068</v>
      </c>
      <c r="W149" s="66">
        <f>TBL_PrimaryDistrictData[[#This Row],[Student Share of Costs]]/TBL_PrimaryDistrictData[[#This Row],[Estimated Annual Cost for Tuition, Fees and Books]]</f>
        <v>0.17114914425427874</v>
      </c>
      <c r="X149" s="66">
        <f>TBL_PrimaryDistrictData[[#This Row],[LEP Share of Costs]]/TBL_PrimaryDistrictData[[#This Row],[Estimated Annual Cost for Tuition, Fees and Books]]</f>
        <v>0.82885085574572126</v>
      </c>
      <c r="Y149" s="65">
        <v>114.33333333333333</v>
      </c>
      <c r="Z149" s="67">
        <v>0.12</v>
      </c>
      <c r="AA149" s="67">
        <v>0.11</v>
      </c>
      <c r="AB149" s="67">
        <v>0.11</v>
      </c>
      <c r="AC149" s="67">
        <v>0.08</v>
      </c>
      <c r="AD149" s="67">
        <v>0.21</v>
      </c>
      <c r="AE149" s="67">
        <v>0.49</v>
      </c>
      <c r="AF149" s="68">
        <v>2665</v>
      </c>
      <c r="AG149" s="69">
        <v>55000</v>
      </c>
      <c r="AH149" s="70">
        <v>2695.5</v>
      </c>
      <c r="AI149" s="71">
        <v>27155838.059999999</v>
      </c>
      <c r="AJ149" s="72">
        <v>10576.76250788351</v>
      </c>
      <c r="AK149" s="71">
        <v>10576.76</v>
      </c>
      <c r="AL149" s="71">
        <v>9588.0400000000009</v>
      </c>
      <c r="AM149" s="73">
        <v>5.0000000000000001E-3</v>
      </c>
      <c r="AN149" s="74" t="s">
        <v>83</v>
      </c>
      <c r="AO149" s="80" t="s">
        <v>520</v>
      </c>
      <c r="AP149" s="74" t="s">
        <v>521</v>
      </c>
      <c r="AQ149" s="74" t="s">
        <v>279</v>
      </c>
      <c r="AR149" s="74" t="s">
        <v>84</v>
      </c>
      <c r="AS149" s="74" t="s">
        <v>84</v>
      </c>
      <c r="AT149" s="74" t="s">
        <v>84</v>
      </c>
      <c r="AU149" s="74" t="s">
        <v>84</v>
      </c>
      <c r="AV149" s="74" t="s">
        <v>214</v>
      </c>
      <c r="AW149" s="74" t="s">
        <v>84</v>
      </c>
      <c r="AX149" s="74" t="s">
        <v>84</v>
      </c>
      <c r="AY149" s="76">
        <v>7104.42</v>
      </c>
      <c r="AZ149" s="77">
        <f>H149*(TBL_PrimaryDistrictData[[#This Row],[FY23 -24
ASCENT &amp; Online
PPR]]-TBL_PrimaryDistrictData[[#This Row],[Average of Estimated Annual Cost for Tuition, Fees and Books]])</f>
        <v>0</v>
      </c>
      <c r="BA149" s="26"/>
    </row>
    <row r="150" spans="1:53">
      <c r="A150" s="78">
        <v>2780</v>
      </c>
      <c r="B150" s="64" t="s">
        <v>517</v>
      </c>
      <c r="C150" s="64" t="s">
        <v>522</v>
      </c>
      <c r="D150" s="64" t="s">
        <v>131</v>
      </c>
      <c r="E150" s="64" t="s">
        <v>112</v>
      </c>
      <c r="F150" s="64" t="s">
        <v>132</v>
      </c>
      <c r="G150" s="64" t="s">
        <v>217</v>
      </c>
      <c r="H150" s="65">
        <v>0</v>
      </c>
      <c r="I150" s="65">
        <v>79</v>
      </c>
      <c r="J150" s="65">
        <v>277.8</v>
      </c>
      <c r="K150" s="65" t="s">
        <v>2</v>
      </c>
      <c r="L150" s="65" t="s">
        <v>2</v>
      </c>
      <c r="M150" s="65">
        <v>1896</v>
      </c>
      <c r="N150" s="65">
        <v>29</v>
      </c>
      <c r="O150" s="65">
        <v>696</v>
      </c>
      <c r="P150" s="65">
        <v>1092</v>
      </c>
      <c r="Q150" s="65">
        <v>840</v>
      </c>
      <c r="R150" s="65">
        <v>4524</v>
      </c>
      <c r="S150" s="65">
        <f>9588.04-TBL_PrimaryDistrictData[[#This Row],[Estimated Annual Cost for Tuition, Fees and Books]]</f>
        <v>5064.0400000000009</v>
      </c>
      <c r="T150" s="65">
        <f>TBL_PrimaryDistrictData[[#This Row],[Delta PPR to Est. Costs]]*TBL_PrimaryDistrictData[[#This Row],[ASCENT Enrollment 2023-2024]]</f>
        <v>0</v>
      </c>
      <c r="U15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50" s="65">
        <f>TBL_PrimaryDistrictData[[#This Row],[Estimated Annual Cost for Tuition, Fees and Books]]-U150</f>
        <v>4524</v>
      </c>
      <c r="W150" s="66">
        <f>TBL_PrimaryDistrictData[[#This Row],[Student Share of Costs]]/TBL_PrimaryDistrictData[[#This Row],[Estimated Annual Cost for Tuition, Fees and Books]]</f>
        <v>0</v>
      </c>
      <c r="X150" s="66">
        <f>TBL_PrimaryDistrictData[[#This Row],[LEP Share of Costs]]/TBL_PrimaryDistrictData[[#This Row],[Estimated Annual Cost for Tuition, Fees and Books]]</f>
        <v>1</v>
      </c>
      <c r="Y150" s="65">
        <v>93.1</v>
      </c>
      <c r="Z150" s="67">
        <v>0.1</v>
      </c>
      <c r="AA150" s="67">
        <v>0.28999999999999998</v>
      </c>
      <c r="AB150" s="67">
        <v>0.31</v>
      </c>
      <c r="AC150" s="67">
        <v>0.04</v>
      </c>
      <c r="AD150" s="67">
        <v>0.15</v>
      </c>
      <c r="AE150" s="67">
        <v>0.44</v>
      </c>
      <c r="AF150" s="68">
        <v>356</v>
      </c>
      <c r="AG150" s="69">
        <v>55000</v>
      </c>
      <c r="AH150" s="70">
        <v>313.5</v>
      </c>
      <c r="AI150" s="71">
        <v>4621231.07</v>
      </c>
      <c r="AJ150" s="72">
        <v>14740.768963317385</v>
      </c>
      <c r="AK150" s="71">
        <v>14740.77</v>
      </c>
      <c r="AL150" s="71">
        <v>9588.0400000000009</v>
      </c>
      <c r="AM150" s="73">
        <v>0</v>
      </c>
      <c r="AN150" s="74" t="s">
        <v>83</v>
      </c>
      <c r="AO150" s="80" t="s">
        <v>133</v>
      </c>
      <c r="AP150" s="74" t="s">
        <v>134</v>
      </c>
      <c r="AQ150" s="74" t="s">
        <v>134</v>
      </c>
      <c r="AR150" s="74" t="s">
        <v>134</v>
      </c>
      <c r="AS150" s="74" t="s">
        <v>134</v>
      </c>
      <c r="AT150" s="74" t="s">
        <v>134</v>
      </c>
      <c r="AU150" s="74" t="s">
        <v>134</v>
      </c>
      <c r="AV150" s="74" t="s">
        <v>134</v>
      </c>
      <c r="AW150" s="74" t="s">
        <v>134</v>
      </c>
      <c r="AX150" s="74" t="s">
        <v>134</v>
      </c>
      <c r="AY150" s="76">
        <v>7104.42</v>
      </c>
      <c r="AZ150" s="77">
        <f>H150*(TBL_PrimaryDistrictData[[#This Row],[FY23 -24
ASCENT &amp; Online
PPR]]-TBL_PrimaryDistrictData[[#This Row],[Average of Estimated Annual Cost for Tuition, Fees and Books]])</f>
        <v>0</v>
      </c>
      <c r="BA150" s="26"/>
    </row>
    <row r="151" spans="1:53">
      <c r="A151" s="78">
        <v>2790</v>
      </c>
      <c r="B151" s="64" t="s">
        <v>523</v>
      </c>
      <c r="C151" s="64" t="s">
        <v>524</v>
      </c>
      <c r="D151" s="64" t="s">
        <v>131</v>
      </c>
      <c r="E151" s="64" t="s">
        <v>112</v>
      </c>
      <c r="F151" s="64" t="s">
        <v>132</v>
      </c>
      <c r="G151" s="64" t="s">
        <v>125</v>
      </c>
      <c r="H151" s="65">
        <v>0</v>
      </c>
      <c r="I151" s="65" t="s">
        <v>4</v>
      </c>
      <c r="J151" s="65" t="s">
        <v>4</v>
      </c>
      <c r="K151" s="65" t="s">
        <v>4</v>
      </c>
      <c r="L151" s="65" t="s">
        <v>4</v>
      </c>
      <c r="M151" s="65" t="s">
        <v>4</v>
      </c>
      <c r="N151" s="65" t="s">
        <v>4</v>
      </c>
      <c r="O151" s="65" t="s">
        <v>4</v>
      </c>
      <c r="P151" s="65" t="s">
        <v>4</v>
      </c>
      <c r="Q151" s="65" t="s">
        <v>4</v>
      </c>
      <c r="R151" s="65" t="s">
        <v>4</v>
      </c>
      <c r="S151" s="65"/>
      <c r="T151" s="65"/>
      <c r="U151" s="65"/>
      <c r="V151" s="65"/>
      <c r="W151" s="66"/>
      <c r="X151" s="66"/>
      <c r="Y151" s="65" t="s">
        <v>4</v>
      </c>
      <c r="Z151" s="67">
        <v>0.06</v>
      </c>
      <c r="AA151" s="67">
        <v>0.31</v>
      </c>
      <c r="AB151" s="67" t="s">
        <v>187</v>
      </c>
      <c r="AC151" s="67" t="s">
        <v>187</v>
      </c>
      <c r="AD151" s="67">
        <v>0.26</v>
      </c>
      <c r="AE151" s="67">
        <v>0.52</v>
      </c>
      <c r="AF151" s="68">
        <v>221</v>
      </c>
      <c r="AG151" s="69">
        <v>27000</v>
      </c>
      <c r="AH151" s="70">
        <v>175.4</v>
      </c>
      <c r="AI151" s="71">
        <v>3121706.87</v>
      </c>
      <c r="AJ151" s="72">
        <v>17797.644640820981</v>
      </c>
      <c r="AK151" s="71">
        <v>17799.669999999998</v>
      </c>
      <c r="AL151" s="71">
        <v>9588.0400000000009</v>
      </c>
      <c r="AM151" s="73">
        <v>0</v>
      </c>
      <c r="AN151" s="74" t="s">
        <v>83</v>
      </c>
      <c r="AO151" s="80" t="s">
        <v>133</v>
      </c>
      <c r="AP151" s="74" t="s">
        <v>134</v>
      </c>
      <c r="AQ151" s="74" t="s">
        <v>134</v>
      </c>
      <c r="AR151" s="74" t="s">
        <v>134</v>
      </c>
      <c r="AS151" s="74" t="s">
        <v>134</v>
      </c>
      <c r="AT151" s="74" t="s">
        <v>134</v>
      </c>
      <c r="AU151" s="74" t="s">
        <v>134</v>
      </c>
      <c r="AV151" s="74" t="s">
        <v>134</v>
      </c>
      <c r="AW151" s="74" t="s">
        <v>134</v>
      </c>
      <c r="AX151" s="74" t="s">
        <v>134</v>
      </c>
      <c r="AY151" s="76">
        <v>7104.42</v>
      </c>
      <c r="AZ151" s="77">
        <f>H151*(TBL_PrimaryDistrictData[[#This Row],[FY23 -24
ASCENT &amp; Online
PPR]]-TBL_PrimaryDistrictData[[#This Row],[Average of Estimated Annual Cost for Tuition, Fees and Books]])</f>
        <v>0</v>
      </c>
      <c r="BA151" s="26"/>
    </row>
    <row r="152" spans="1:53">
      <c r="A152" s="78">
        <v>2800</v>
      </c>
      <c r="B152" s="64" t="s">
        <v>523</v>
      </c>
      <c r="C152" s="64" t="s">
        <v>525</v>
      </c>
      <c r="D152" s="64" t="s">
        <v>131</v>
      </c>
      <c r="E152" s="64" t="s">
        <v>112</v>
      </c>
      <c r="F152" s="64" t="s">
        <v>132</v>
      </c>
      <c r="G152" s="64" t="s">
        <v>125</v>
      </c>
      <c r="H152" s="65">
        <v>0</v>
      </c>
      <c r="I152" s="65">
        <v>79</v>
      </c>
      <c r="J152" s="65">
        <v>277.8</v>
      </c>
      <c r="K152" s="65" t="s">
        <v>5</v>
      </c>
      <c r="L152" s="65" t="s">
        <v>2</v>
      </c>
      <c r="M152" s="65">
        <v>1896</v>
      </c>
      <c r="N152" s="65">
        <v>29</v>
      </c>
      <c r="O152" s="65">
        <v>696</v>
      </c>
      <c r="P152" s="65">
        <v>1092</v>
      </c>
      <c r="Q152" s="65">
        <v>840</v>
      </c>
      <c r="R152" s="65">
        <v>4524</v>
      </c>
      <c r="S152" s="65">
        <f>9588.04-TBL_PrimaryDistrictData[[#This Row],[Estimated Annual Cost for Tuition, Fees and Books]]</f>
        <v>5064.0400000000009</v>
      </c>
      <c r="T152" s="65">
        <f>TBL_PrimaryDistrictData[[#This Row],[Delta PPR to Est. Costs]]*TBL_PrimaryDistrictData[[#This Row],[ASCENT Enrollment 2023-2024]]</f>
        <v>0</v>
      </c>
      <c r="U15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1788</v>
      </c>
      <c r="V152" s="65">
        <f>TBL_PrimaryDistrictData[[#This Row],[Estimated Annual Cost for Tuition, Fees and Books]]-U152</f>
        <v>2736</v>
      </c>
      <c r="W152" s="66">
        <f>TBL_PrimaryDistrictData[[#This Row],[Student Share of Costs]]/TBL_PrimaryDistrictData[[#This Row],[Estimated Annual Cost for Tuition, Fees and Books]]</f>
        <v>0.39522546419098142</v>
      </c>
      <c r="X152" s="66">
        <f>TBL_PrimaryDistrictData[[#This Row],[LEP Share of Costs]]/TBL_PrimaryDistrictData[[#This Row],[Estimated Annual Cost for Tuition, Fees and Books]]</f>
        <v>0.60477453580901852</v>
      </c>
      <c r="Y152" s="65">
        <v>121.33333333333333</v>
      </c>
      <c r="Z152" s="67">
        <v>0.11</v>
      </c>
      <c r="AA152" s="67">
        <v>0.64</v>
      </c>
      <c r="AB152" s="67">
        <v>0.66</v>
      </c>
      <c r="AC152" s="67">
        <v>0.04</v>
      </c>
      <c r="AD152" s="67">
        <v>0.24</v>
      </c>
      <c r="AE152" s="67">
        <v>0.49</v>
      </c>
      <c r="AF152" s="68">
        <v>179</v>
      </c>
      <c r="AG152" s="69">
        <v>27000</v>
      </c>
      <c r="AH152" s="70">
        <v>196.4</v>
      </c>
      <c r="AI152" s="71">
        <v>3785293.44</v>
      </c>
      <c r="AJ152" s="72">
        <v>19273.388187372708</v>
      </c>
      <c r="AK152" s="71">
        <v>19273.39</v>
      </c>
      <c r="AL152" s="71">
        <v>9588.0400000000009</v>
      </c>
      <c r="AM152" s="73">
        <v>0</v>
      </c>
      <c r="AN152" s="74" t="s">
        <v>83</v>
      </c>
      <c r="AO152" s="80" t="s">
        <v>133</v>
      </c>
      <c r="AP152" s="74" t="s">
        <v>134</v>
      </c>
      <c r="AQ152" s="74" t="s">
        <v>134</v>
      </c>
      <c r="AR152" s="74" t="s">
        <v>134</v>
      </c>
      <c r="AS152" s="74" t="s">
        <v>134</v>
      </c>
      <c r="AT152" s="74" t="s">
        <v>134</v>
      </c>
      <c r="AU152" s="74" t="s">
        <v>134</v>
      </c>
      <c r="AV152" s="74" t="s">
        <v>134</v>
      </c>
      <c r="AW152" s="74" t="s">
        <v>134</v>
      </c>
      <c r="AX152" s="74" t="s">
        <v>134</v>
      </c>
      <c r="AY152" s="76">
        <v>7104.42</v>
      </c>
      <c r="AZ152" s="77">
        <f>H152*(TBL_PrimaryDistrictData[[#This Row],[FY23 -24
ASCENT &amp; Online
PPR]]-TBL_PrimaryDistrictData[[#This Row],[Average of Estimated Annual Cost for Tuition, Fees and Books]])</f>
        <v>0</v>
      </c>
      <c r="BA152" s="26"/>
    </row>
    <row r="153" spans="1:53">
      <c r="A153" s="78">
        <v>2810</v>
      </c>
      <c r="B153" s="64" t="s">
        <v>523</v>
      </c>
      <c r="C153" s="64" t="s">
        <v>526</v>
      </c>
      <c r="D153" s="64" t="s">
        <v>131</v>
      </c>
      <c r="E153" s="64" t="s">
        <v>106</v>
      </c>
      <c r="F153" s="64" t="s">
        <v>190</v>
      </c>
      <c r="G153" s="64" t="s">
        <v>125</v>
      </c>
      <c r="H153" s="65">
        <v>0</v>
      </c>
      <c r="I153" s="65" t="s">
        <v>4</v>
      </c>
      <c r="J153" s="65" t="s">
        <v>4</v>
      </c>
      <c r="K153" s="65" t="s">
        <v>4</v>
      </c>
      <c r="L153" s="65" t="s">
        <v>4</v>
      </c>
      <c r="M153" s="65" t="s">
        <v>4</v>
      </c>
      <c r="N153" s="65" t="s">
        <v>4</v>
      </c>
      <c r="O153" s="65" t="s">
        <v>4</v>
      </c>
      <c r="P153" s="65" t="s">
        <v>4</v>
      </c>
      <c r="Q153" s="65" t="s">
        <v>4</v>
      </c>
      <c r="R153" s="65" t="s">
        <v>4</v>
      </c>
      <c r="S153" s="65"/>
      <c r="T153" s="65"/>
      <c r="U153" s="65"/>
      <c r="V153" s="65"/>
      <c r="W153" s="66"/>
      <c r="X153" s="66"/>
      <c r="Y153" s="65" t="s">
        <v>4</v>
      </c>
      <c r="Z153" s="67">
        <v>0.15</v>
      </c>
      <c r="AA153" s="67">
        <v>0.83</v>
      </c>
      <c r="AB153" s="67">
        <v>0.87</v>
      </c>
      <c r="AC153" s="67">
        <v>0.35</v>
      </c>
      <c r="AD153" s="67">
        <v>0.92</v>
      </c>
      <c r="AE153" s="67">
        <v>0.48</v>
      </c>
      <c r="AF153" s="68">
        <v>607</v>
      </c>
      <c r="AG153" s="69">
        <v>27000</v>
      </c>
      <c r="AH153" s="70">
        <v>577.5</v>
      </c>
      <c r="AI153" s="71">
        <v>7055011.7599999998</v>
      </c>
      <c r="AJ153" s="72">
        <v>12216.47058008658</v>
      </c>
      <c r="AK153" s="71">
        <v>12216.47</v>
      </c>
      <c r="AL153" s="71">
        <v>9588.0400000000009</v>
      </c>
      <c r="AM153" s="73">
        <v>0</v>
      </c>
      <c r="AN153" s="74" t="s">
        <v>83</v>
      </c>
      <c r="AO153" s="80" t="s">
        <v>163</v>
      </c>
      <c r="AP153" s="74" t="s">
        <v>84</v>
      </c>
      <c r="AQ153" s="74" t="s">
        <v>84</v>
      </c>
      <c r="AR153" s="74" t="s">
        <v>84</v>
      </c>
      <c r="AS153" s="74" t="s">
        <v>84</v>
      </c>
      <c r="AT153" s="74" t="s">
        <v>84</v>
      </c>
      <c r="AU153" s="74" t="s">
        <v>84</v>
      </c>
      <c r="AV153" s="74" t="s">
        <v>84</v>
      </c>
      <c r="AW153" s="74" t="s">
        <v>84</v>
      </c>
      <c r="AX153" s="74" t="s">
        <v>84</v>
      </c>
      <c r="AY153" s="76">
        <v>7104.42</v>
      </c>
      <c r="AZ153" s="77">
        <f>H153*(TBL_PrimaryDistrictData[[#This Row],[FY23 -24
ASCENT &amp; Online
PPR]]-TBL_PrimaryDistrictData[[#This Row],[Average of Estimated Annual Cost for Tuition, Fees and Books]])</f>
        <v>0</v>
      </c>
      <c r="BA153" s="26"/>
    </row>
    <row r="154" spans="1:53">
      <c r="A154" s="78">
        <v>2820</v>
      </c>
      <c r="B154" s="64" t="s">
        <v>527</v>
      </c>
      <c r="C154" s="64" t="s">
        <v>528</v>
      </c>
      <c r="D154" s="64" t="s">
        <v>131</v>
      </c>
      <c r="E154" s="64" t="s">
        <v>112</v>
      </c>
      <c r="F154" s="64" t="s">
        <v>132</v>
      </c>
      <c r="G154" s="64" t="s">
        <v>125</v>
      </c>
      <c r="H154" s="65">
        <v>1</v>
      </c>
      <c r="I154" s="65">
        <v>169.10000000000002</v>
      </c>
      <c r="J154" s="65">
        <v>277.8</v>
      </c>
      <c r="K154" s="65" t="s">
        <v>2</v>
      </c>
      <c r="L154" s="65" t="s">
        <v>2</v>
      </c>
      <c r="M154" s="65">
        <v>4058.4000000000005</v>
      </c>
      <c r="N154" s="65">
        <v>29</v>
      </c>
      <c r="O154" s="65">
        <v>696</v>
      </c>
      <c r="P154" s="65">
        <v>1982.1</v>
      </c>
      <c r="Q154" s="65">
        <v>1460</v>
      </c>
      <c r="R154" s="65">
        <v>8196.5</v>
      </c>
      <c r="S154" s="65">
        <f>9588.04-TBL_PrimaryDistrictData[[#This Row],[Estimated Annual Cost for Tuition, Fees and Books]]</f>
        <v>1391.5400000000009</v>
      </c>
      <c r="T154" s="65">
        <f>TBL_PrimaryDistrictData[[#This Row],[Delta PPR to Est. Costs]]*TBL_PrimaryDistrictData[[#This Row],[ASCENT Enrollment 2023-2024]]</f>
        <v>1391.5400000000009</v>
      </c>
      <c r="U154"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54" s="65">
        <f>TBL_PrimaryDistrictData[[#This Row],[Estimated Annual Cost for Tuition, Fees and Books]]-U154</f>
        <v>8196.5</v>
      </c>
      <c r="W154" s="66">
        <f>TBL_PrimaryDistrictData[[#This Row],[Student Share of Costs]]/TBL_PrimaryDistrictData[[#This Row],[Estimated Annual Cost for Tuition, Fees and Books]]</f>
        <v>0</v>
      </c>
      <c r="X154" s="66">
        <f>TBL_PrimaryDistrictData[[#This Row],[LEP Share of Costs]]/TBL_PrimaryDistrictData[[#This Row],[Estimated Annual Cost for Tuition, Fees and Books]]</f>
        <v>1</v>
      </c>
      <c r="Y154" s="65">
        <v>283</v>
      </c>
      <c r="Z154" s="67">
        <v>0.11</v>
      </c>
      <c r="AA154" s="67">
        <v>0.53</v>
      </c>
      <c r="AB154" s="67">
        <v>0.61</v>
      </c>
      <c r="AC154" s="67">
        <v>0.21</v>
      </c>
      <c r="AD154" s="67">
        <v>0.41</v>
      </c>
      <c r="AE154" s="67">
        <v>0.56000000000000005</v>
      </c>
      <c r="AF154" s="68">
        <v>87</v>
      </c>
      <c r="AG154" s="69">
        <v>38000</v>
      </c>
      <c r="AH154" s="70">
        <v>76.5</v>
      </c>
      <c r="AI154" s="71">
        <v>1711838.53</v>
      </c>
      <c r="AJ154" s="72">
        <v>22376.974248366012</v>
      </c>
      <c r="AK154" s="71">
        <v>22546.36</v>
      </c>
      <c r="AL154" s="71">
        <v>9588.0400000000009</v>
      </c>
      <c r="AM154" s="73">
        <v>0</v>
      </c>
      <c r="AN154" s="74" t="s">
        <v>83</v>
      </c>
      <c r="AO154" s="80" t="s">
        <v>133</v>
      </c>
      <c r="AP154" s="74" t="s">
        <v>134</v>
      </c>
      <c r="AQ154" s="74" t="s">
        <v>134</v>
      </c>
      <c r="AR154" s="74" t="s">
        <v>134</v>
      </c>
      <c r="AS154" s="74" t="s">
        <v>134</v>
      </c>
      <c r="AT154" s="74" t="s">
        <v>134</v>
      </c>
      <c r="AU154" s="74" t="s">
        <v>134</v>
      </c>
      <c r="AV154" s="74" t="s">
        <v>134</v>
      </c>
      <c r="AW154" s="74" t="s">
        <v>134</v>
      </c>
      <c r="AX154" s="74" t="s">
        <v>134</v>
      </c>
      <c r="AY154" s="76">
        <v>7104.42</v>
      </c>
      <c r="AZ154" s="77">
        <f>H154*(TBL_PrimaryDistrictData[[#This Row],[FY23 -24
ASCENT &amp; Online
PPR]]-TBL_PrimaryDistrictData[[#This Row],[Average of Estimated Annual Cost for Tuition, Fees and Books]])</f>
        <v>2483.6200000000008</v>
      </c>
      <c r="BA154" s="26"/>
    </row>
    <row r="155" spans="1:53">
      <c r="A155" s="78">
        <v>2830</v>
      </c>
      <c r="B155" s="64" t="s">
        <v>529</v>
      </c>
      <c r="C155" s="64" t="s">
        <v>530</v>
      </c>
      <c r="D155" s="64" t="s">
        <v>131</v>
      </c>
      <c r="E155" s="64" t="s">
        <v>106</v>
      </c>
      <c r="F155" s="64" t="s">
        <v>190</v>
      </c>
      <c r="G155" s="64" t="s">
        <v>243</v>
      </c>
      <c r="H155" s="65">
        <v>0</v>
      </c>
      <c r="I155" s="65" t="s">
        <v>4</v>
      </c>
      <c r="J155" s="65" t="s">
        <v>4</v>
      </c>
      <c r="K155" s="65" t="s">
        <v>4</v>
      </c>
      <c r="L155" s="65" t="s">
        <v>4</v>
      </c>
      <c r="M155" s="65" t="s">
        <v>4</v>
      </c>
      <c r="N155" s="65" t="s">
        <v>4</v>
      </c>
      <c r="O155" s="65" t="s">
        <v>4</v>
      </c>
      <c r="P155" s="65" t="s">
        <v>4</v>
      </c>
      <c r="Q155" s="65" t="s">
        <v>4</v>
      </c>
      <c r="R155" s="65" t="s">
        <v>4</v>
      </c>
      <c r="S155" s="65"/>
      <c r="T155" s="65"/>
      <c r="U155" s="65"/>
      <c r="V155" s="65"/>
      <c r="W155" s="66"/>
      <c r="X155" s="66"/>
      <c r="Y155" s="65" t="s">
        <v>4</v>
      </c>
      <c r="Z155" s="67">
        <v>0.09</v>
      </c>
      <c r="AA155" s="67">
        <v>0.18</v>
      </c>
      <c r="AB155" s="67">
        <v>0.19</v>
      </c>
      <c r="AC155" s="67">
        <v>0.15</v>
      </c>
      <c r="AD155" s="67">
        <v>0.24</v>
      </c>
      <c r="AE155" s="67">
        <v>0.47</v>
      </c>
      <c r="AF155" s="68">
        <v>895</v>
      </c>
      <c r="AG155" s="69">
        <v>52000</v>
      </c>
      <c r="AH155" s="70">
        <v>863.6</v>
      </c>
      <c r="AI155" s="71">
        <v>12292600.369999999</v>
      </c>
      <c r="AJ155" s="72">
        <v>14234.136602593791</v>
      </c>
      <c r="AK155" s="71">
        <v>14234.14</v>
      </c>
      <c r="AL155" s="71">
        <v>9588.0400000000009</v>
      </c>
      <c r="AM155" s="73">
        <v>0</v>
      </c>
      <c r="AN155" s="74" t="s">
        <v>83</v>
      </c>
      <c r="AO155" s="80" t="s">
        <v>177</v>
      </c>
      <c r="AP155" s="74" t="s">
        <v>84</v>
      </c>
      <c r="AQ155" s="74" t="s">
        <v>84</v>
      </c>
      <c r="AR155" s="74" t="s">
        <v>84</v>
      </c>
      <c r="AS155" s="74" t="s">
        <v>84</v>
      </c>
      <c r="AT155" s="74" t="s">
        <v>84</v>
      </c>
      <c r="AU155" s="74" t="s">
        <v>84</v>
      </c>
      <c r="AV155" s="74" t="s">
        <v>161</v>
      </c>
      <c r="AW155" s="74" t="s">
        <v>84</v>
      </c>
      <c r="AX155" s="74" t="s">
        <v>84</v>
      </c>
      <c r="AY155" s="76">
        <v>7104.42</v>
      </c>
      <c r="AZ155" s="77">
        <f>H155*(TBL_PrimaryDistrictData[[#This Row],[FY23 -24
ASCENT &amp; Online
PPR]]-TBL_PrimaryDistrictData[[#This Row],[Average of Estimated Annual Cost for Tuition, Fees and Books]])</f>
        <v>0</v>
      </c>
      <c r="BA155" s="26"/>
    </row>
    <row r="156" spans="1:53">
      <c r="A156" s="78">
        <v>2840</v>
      </c>
      <c r="B156" s="64" t="s">
        <v>529</v>
      </c>
      <c r="C156" s="64" t="s">
        <v>531</v>
      </c>
      <c r="D156" s="64" t="s">
        <v>131</v>
      </c>
      <c r="E156" s="64" t="s">
        <v>112</v>
      </c>
      <c r="F156" s="64" t="s">
        <v>132</v>
      </c>
      <c r="G156" s="64" t="s">
        <v>243</v>
      </c>
      <c r="H156" s="65">
        <v>0</v>
      </c>
      <c r="I156" s="65">
        <v>79</v>
      </c>
      <c r="J156" s="65">
        <v>277.8</v>
      </c>
      <c r="K156" s="65" t="s">
        <v>2</v>
      </c>
      <c r="L156" s="65" t="s">
        <v>2</v>
      </c>
      <c r="M156" s="65">
        <v>1896</v>
      </c>
      <c r="N156" s="65">
        <v>29</v>
      </c>
      <c r="O156" s="65">
        <v>696</v>
      </c>
      <c r="P156" s="65">
        <v>1092</v>
      </c>
      <c r="Q156" s="65">
        <v>840</v>
      </c>
      <c r="R156" s="65">
        <v>4524</v>
      </c>
      <c r="S156" s="65">
        <f>9588.04-TBL_PrimaryDistrictData[[#This Row],[Estimated Annual Cost for Tuition, Fees and Books]]</f>
        <v>5064.0400000000009</v>
      </c>
      <c r="T156" s="65">
        <f>TBL_PrimaryDistrictData[[#This Row],[Delta PPR to Est. Costs]]*TBL_PrimaryDistrictData[[#This Row],[ASCENT Enrollment 2023-2024]]</f>
        <v>0</v>
      </c>
      <c r="U156"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56" s="65">
        <f>TBL_PrimaryDistrictData[[#This Row],[Estimated Annual Cost for Tuition, Fees and Books]]-U156</f>
        <v>4524</v>
      </c>
      <c r="W156" s="66">
        <f>TBL_PrimaryDistrictData[[#This Row],[Student Share of Costs]]/TBL_PrimaryDistrictData[[#This Row],[Estimated Annual Cost for Tuition, Fees and Books]]</f>
        <v>0</v>
      </c>
      <c r="X156" s="66">
        <f>TBL_PrimaryDistrictData[[#This Row],[LEP Share of Costs]]/TBL_PrimaryDistrictData[[#This Row],[Estimated Annual Cost for Tuition, Fees and Books]]</f>
        <v>1</v>
      </c>
      <c r="Y156" s="65">
        <v>208</v>
      </c>
      <c r="Z156" s="67">
        <v>0.11</v>
      </c>
      <c r="AA156" s="67">
        <v>0.27</v>
      </c>
      <c r="AB156" s="67">
        <v>0.27</v>
      </c>
      <c r="AC156" s="67" t="s">
        <v>187</v>
      </c>
      <c r="AD156" s="67">
        <v>0.17</v>
      </c>
      <c r="AE156" s="67">
        <v>0.56000000000000005</v>
      </c>
      <c r="AF156" s="68">
        <v>189</v>
      </c>
      <c r="AG156" s="69">
        <v>52000</v>
      </c>
      <c r="AH156" s="70">
        <v>170</v>
      </c>
      <c r="AI156" s="71">
        <v>3309004.42</v>
      </c>
      <c r="AJ156" s="72">
        <v>19464.731882352942</v>
      </c>
      <c r="AK156" s="71">
        <v>19464.73</v>
      </c>
      <c r="AL156" s="71">
        <v>9588.0400000000009</v>
      </c>
      <c r="AM156" s="73">
        <v>0</v>
      </c>
      <c r="AN156" s="74" t="s">
        <v>83</v>
      </c>
      <c r="AO156" s="80" t="s">
        <v>133</v>
      </c>
      <c r="AP156" s="74" t="s">
        <v>134</v>
      </c>
      <c r="AQ156" s="74" t="s">
        <v>134</v>
      </c>
      <c r="AR156" s="74" t="s">
        <v>134</v>
      </c>
      <c r="AS156" s="74" t="s">
        <v>134</v>
      </c>
      <c r="AT156" s="74" t="s">
        <v>134</v>
      </c>
      <c r="AU156" s="74" t="s">
        <v>134</v>
      </c>
      <c r="AV156" s="74" t="s">
        <v>134</v>
      </c>
      <c r="AW156" s="74" t="s">
        <v>134</v>
      </c>
      <c r="AX156" s="74" t="s">
        <v>134</v>
      </c>
      <c r="AY156" s="76">
        <v>7104.42</v>
      </c>
      <c r="AZ156" s="77">
        <f>H156*(TBL_PrimaryDistrictData[[#This Row],[FY23 -24
ASCENT &amp; Online
PPR]]-TBL_PrimaryDistrictData[[#This Row],[Average of Estimated Annual Cost for Tuition, Fees and Books]])</f>
        <v>0</v>
      </c>
      <c r="BA156" s="26"/>
    </row>
    <row r="157" spans="1:53">
      <c r="A157" s="78">
        <v>2862</v>
      </c>
      <c r="B157" s="64" t="s">
        <v>532</v>
      </c>
      <c r="C157" s="64" t="s">
        <v>533</v>
      </c>
      <c r="D157" s="64" t="s">
        <v>131</v>
      </c>
      <c r="E157" s="64" t="s">
        <v>106</v>
      </c>
      <c r="F157" s="64" t="s">
        <v>190</v>
      </c>
      <c r="G157" s="64" t="s">
        <v>108</v>
      </c>
      <c r="H157" s="65">
        <v>0</v>
      </c>
      <c r="I157" s="65">
        <v>169.10000000000002</v>
      </c>
      <c r="J157" s="65">
        <v>277.8</v>
      </c>
      <c r="K157" s="65" t="s">
        <v>3</v>
      </c>
      <c r="L157" s="65" t="s">
        <v>3</v>
      </c>
      <c r="M157" s="65">
        <v>4058.4000000000005</v>
      </c>
      <c r="N157" s="65">
        <v>22</v>
      </c>
      <c r="O157" s="65">
        <v>528</v>
      </c>
      <c r="P157" s="65">
        <v>753.68</v>
      </c>
      <c r="Q157" s="65">
        <v>1460</v>
      </c>
      <c r="R157" s="65">
        <v>6800.0800000000008</v>
      </c>
      <c r="S157" s="65">
        <f>9588.04-TBL_PrimaryDistrictData[[#This Row],[Estimated Annual Cost for Tuition, Fees and Books]]</f>
        <v>2787.96</v>
      </c>
      <c r="T157" s="65">
        <f>TBL_PrimaryDistrictData[[#This Row],[Delta PPR to Est. Costs]]*TBL_PrimaryDistrictData[[#This Row],[ASCENT Enrollment 2023-2024]]</f>
        <v>0</v>
      </c>
      <c r="U15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157" s="65">
        <f>TBL_PrimaryDistrictData[[#This Row],[Estimated Annual Cost for Tuition, Fees and Books]]-U157</f>
        <v>4058.400000000001</v>
      </c>
      <c r="W157" s="66">
        <f>TBL_PrimaryDistrictData[[#This Row],[Student Share of Costs]]/TBL_PrimaryDistrictData[[#This Row],[Estimated Annual Cost for Tuition, Fees and Books]]</f>
        <v>0.40318349195891806</v>
      </c>
      <c r="X157" s="66">
        <f>TBL_PrimaryDistrictData[[#This Row],[LEP Share of Costs]]/TBL_PrimaryDistrictData[[#This Row],[Estimated Annual Cost for Tuition, Fees and Books]]</f>
        <v>0.59681650804108199</v>
      </c>
      <c r="Y157" s="65">
        <v>192</v>
      </c>
      <c r="Z157" s="67">
        <v>0.14000000000000001</v>
      </c>
      <c r="AA157" s="67">
        <v>0.46</v>
      </c>
      <c r="AB157" s="67">
        <v>0.46</v>
      </c>
      <c r="AC157" s="67">
        <v>0.06</v>
      </c>
      <c r="AD157" s="67">
        <v>0.4</v>
      </c>
      <c r="AE157" s="67">
        <v>0.48</v>
      </c>
      <c r="AF157" s="68">
        <v>607</v>
      </c>
      <c r="AG157" s="69">
        <v>28000</v>
      </c>
      <c r="AH157" s="70">
        <v>789</v>
      </c>
      <c r="AI157" s="71">
        <v>8203951.3600000003</v>
      </c>
      <c r="AJ157" s="72">
        <v>10397.910468948035</v>
      </c>
      <c r="AK157" s="71">
        <v>12440.66</v>
      </c>
      <c r="AL157" s="71">
        <v>9588.0400000000009</v>
      </c>
      <c r="AM157" s="73">
        <v>0</v>
      </c>
      <c r="AN157" s="74" t="s">
        <v>83</v>
      </c>
      <c r="AO157" s="80" t="s">
        <v>196</v>
      </c>
      <c r="AP157" s="74" t="s">
        <v>84</v>
      </c>
      <c r="AQ157" s="74" t="s">
        <v>84</v>
      </c>
      <c r="AR157" s="74" t="s">
        <v>84</v>
      </c>
      <c r="AS157" s="74" t="s">
        <v>84</v>
      </c>
      <c r="AT157" s="74" t="s">
        <v>84</v>
      </c>
      <c r="AU157" s="74" t="s">
        <v>84</v>
      </c>
      <c r="AV157" s="74" t="s">
        <v>84</v>
      </c>
      <c r="AW157" s="74" t="s">
        <v>84</v>
      </c>
      <c r="AX157" s="74" t="s">
        <v>84</v>
      </c>
      <c r="AY157" s="76">
        <v>7104.42</v>
      </c>
      <c r="AZ157" s="77">
        <f>H157*(TBL_PrimaryDistrictData[[#This Row],[FY23 -24
ASCENT &amp; Online
PPR]]-TBL_PrimaryDistrictData[[#This Row],[Average of Estimated Annual Cost for Tuition, Fees and Books]])</f>
        <v>0</v>
      </c>
      <c r="BA157" s="26"/>
    </row>
    <row r="158" spans="1:53">
      <c r="A158" s="78">
        <v>2865</v>
      </c>
      <c r="B158" s="64" t="s">
        <v>532</v>
      </c>
      <c r="C158" s="64" t="s">
        <v>534</v>
      </c>
      <c r="D158" s="64" t="s">
        <v>131</v>
      </c>
      <c r="E158" s="64" t="s">
        <v>112</v>
      </c>
      <c r="F158" s="64" t="s">
        <v>132</v>
      </c>
      <c r="G158" s="64" t="s">
        <v>108</v>
      </c>
      <c r="H158" s="65">
        <v>0</v>
      </c>
      <c r="I158" s="65" t="s">
        <v>4</v>
      </c>
      <c r="J158" s="65" t="s">
        <v>4</v>
      </c>
      <c r="K158" s="65" t="s">
        <v>4</v>
      </c>
      <c r="L158" s="65" t="s">
        <v>4</v>
      </c>
      <c r="M158" s="65" t="s">
        <v>4</v>
      </c>
      <c r="N158" s="65" t="s">
        <v>4</v>
      </c>
      <c r="O158" s="65" t="s">
        <v>4</v>
      </c>
      <c r="P158" s="65" t="s">
        <v>4</v>
      </c>
      <c r="Q158" s="65" t="s">
        <v>4</v>
      </c>
      <c r="R158" s="65" t="s">
        <v>4</v>
      </c>
      <c r="S158" s="65"/>
      <c r="T158" s="65"/>
      <c r="U158" s="65"/>
      <c r="V158" s="65"/>
      <c r="W158" s="66"/>
      <c r="X158" s="66"/>
      <c r="Y158" s="65" t="s">
        <v>4</v>
      </c>
      <c r="Z158" s="67">
        <v>0.18</v>
      </c>
      <c r="AA158" s="67">
        <v>0.55000000000000004</v>
      </c>
      <c r="AB158" s="67">
        <v>0.5</v>
      </c>
      <c r="AC158" s="67" t="s">
        <v>187</v>
      </c>
      <c r="AD158" s="67">
        <v>0.2</v>
      </c>
      <c r="AE158" s="67">
        <v>0.47</v>
      </c>
      <c r="AF158" s="68">
        <v>113</v>
      </c>
      <c r="AG158" s="69">
        <v>28000</v>
      </c>
      <c r="AH158" s="70">
        <v>131</v>
      </c>
      <c r="AI158" s="71">
        <v>2521880.7200000002</v>
      </c>
      <c r="AJ158" s="72">
        <v>19250.997862595421</v>
      </c>
      <c r="AK158" s="71">
        <v>19251</v>
      </c>
      <c r="AL158" s="71">
        <v>9588.0400000000009</v>
      </c>
      <c r="AM158" s="73">
        <v>0</v>
      </c>
      <c r="AN158" s="74" t="s">
        <v>83</v>
      </c>
      <c r="AO158" s="80" t="s">
        <v>133</v>
      </c>
      <c r="AP158" s="74" t="s">
        <v>134</v>
      </c>
      <c r="AQ158" s="74" t="s">
        <v>134</v>
      </c>
      <c r="AR158" s="74" t="s">
        <v>134</v>
      </c>
      <c r="AS158" s="74" t="s">
        <v>134</v>
      </c>
      <c r="AT158" s="74" t="s">
        <v>134</v>
      </c>
      <c r="AU158" s="74" t="s">
        <v>134</v>
      </c>
      <c r="AV158" s="74" t="s">
        <v>134</v>
      </c>
      <c r="AW158" s="74" t="s">
        <v>134</v>
      </c>
      <c r="AX158" s="74" t="s">
        <v>134</v>
      </c>
      <c r="AY158" s="76">
        <v>7104.42</v>
      </c>
      <c r="AZ158" s="77">
        <f>H158*(TBL_PrimaryDistrictData[[#This Row],[FY23 -24
ASCENT &amp; Online
PPR]]-TBL_PrimaryDistrictData[[#This Row],[Average of Estimated Annual Cost for Tuition, Fees and Books]])</f>
        <v>0</v>
      </c>
      <c r="BA158" s="26"/>
    </row>
    <row r="159" spans="1:53">
      <c r="A159" s="78">
        <v>3000</v>
      </c>
      <c r="B159" s="64" t="s">
        <v>535</v>
      </c>
      <c r="C159" s="64" t="s">
        <v>536</v>
      </c>
      <c r="D159" s="64" t="s">
        <v>105</v>
      </c>
      <c r="E159" s="64" t="s">
        <v>106</v>
      </c>
      <c r="F159" s="64" t="s">
        <v>107</v>
      </c>
      <c r="G159" s="64" t="s">
        <v>217</v>
      </c>
      <c r="H159" s="65">
        <v>10</v>
      </c>
      <c r="I159" s="65">
        <v>95</v>
      </c>
      <c r="J159" s="65">
        <v>277.8</v>
      </c>
      <c r="K159" s="65" t="s">
        <v>2</v>
      </c>
      <c r="L159" s="65" t="s">
        <v>2</v>
      </c>
      <c r="M159" s="65">
        <v>2280</v>
      </c>
      <c r="N159" s="65">
        <v>29</v>
      </c>
      <c r="O159" s="65">
        <v>696</v>
      </c>
      <c r="P159" s="65">
        <v>1092</v>
      </c>
      <c r="Q159" s="65">
        <v>840</v>
      </c>
      <c r="R159" s="65">
        <v>4908</v>
      </c>
      <c r="S159" s="65">
        <f>9588.04-TBL_PrimaryDistrictData[[#This Row],[Estimated Annual Cost for Tuition, Fees and Books]]</f>
        <v>4680.0400000000009</v>
      </c>
      <c r="T159" s="65">
        <f>TBL_PrimaryDistrictData[[#This Row],[Delta PPR to Est. Costs]]*TBL_PrimaryDistrictData[[#This Row],[ASCENT Enrollment 2023-2024]]</f>
        <v>46800.400000000009</v>
      </c>
      <c r="U15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59" s="65">
        <f>TBL_PrimaryDistrictData[[#This Row],[Estimated Annual Cost for Tuition, Fees and Books]]-U159</f>
        <v>4908</v>
      </c>
      <c r="W159" s="66">
        <f>TBL_PrimaryDistrictData[[#This Row],[Student Share of Costs]]/TBL_PrimaryDistrictData[[#This Row],[Estimated Annual Cost for Tuition, Fees and Books]]</f>
        <v>0</v>
      </c>
      <c r="X159" s="66">
        <f>TBL_PrimaryDistrictData[[#This Row],[LEP Share of Costs]]/TBL_PrimaryDistrictData[[#This Row],[Estimated Annual Cost for Tuition, Fees and Books]]</f>
        <v>1</v>
      </c>
      <c r="Y159" s="65">
        <v>89.466666666666654</v>
      </c>
      <c r="Z159" s="67">
        <v>0.12</v>
      </c>
      <c r="AA159" s="67">
        <v>0.36</v>
      </c>
      <c r="AB159" s="67">
        <v>0.35</v>
      </c>
      <c r="AC159" s="67">
        <v>0.25</v>
      </c>
      <c r="AD159" s="67">
        <v>0.44</v>
      </c>
      <c r="AE159" s="67">
        <v>0.47</v>
      </c>
      <c r="AF159" s="68">
        <v>3633</v>
      </c>
      <c r="AG159" s="69">
        <v>55000</v>
      </c>
      <c r="AH159" s="70">
        <v>3470.3</v>
      </c>
      <c r="AI159" s="71">
        <v>38950284.060000002</v>
      </c>
      <c r="AJ159" s="72">
        <v>11223.895357750051</v>
      </c>
      <c r="AK159" s="71">
        <v>11227.68</v>
      </c>
      <c r="AL159" s="71">
        <v>9588.0400000000009</v>
      </c>
      <c r="AM159" s="73">
        <v>0</v>
      </c>
      <c r="AN159" s="74" t="s">
        <v>83</v>
      </c>
      <c r="AO159" s="80" t="s">
        <v>537</v>
      </c>
      <c r="AP159" s="74" t="s">
        <v>474</v>
      </c>
      <c r="AQ159" s="74" t="s">
        <v>538</v>
      </c>
      <c r="AR159" s="74" t="s">
        <v>84</v>
      </c>
      <c r="AS159" s="74" t="s">
        <v>84</v>
      </c>
      <c r="AT159" s="74" t="s">
        <v>84</v>
      </c>
      <c r="AU159" s="74" t="s">
        <v>539</v>
      </c>
      <c r="AV159" s="74" t="s">
        <v>372</v>
      </c>
      <c r="AW159" s="74" t="s">
        <v>84</v>
      </c>
      <c r="AX159" s="74" t="s">
        <v>84</v>
      </c>
      <c r="AY159" s="76">
        <v>7104.42</v>
      </c>
      <c r="AZ159" s="77">
        <f>H159*(TBL_PrimaryDistrictData[[#This Row],[FY23 -24
ASCENT &amp; Online
PPR]]-TBL_PrimaryDistrictData[[#This Row],[Average of Estimated Annual Cost for Tuition, Fees and Books]])</f>
        <v>24836.200000000008</v>
      </c>
      <c r="BA159" s="26"/>
    </row>
    <row r="160" spans="1:53">
      <c r="A160" s="78">
        <v>3010</v>
      </c>
      <c r="B160" s="64" t="s">
        <v>540</v>
      </c>
      <c r="C160" s="64" t="s">
        <v>541</v>
      </c>
      <c r="D160" s="64" t="s">
        <v>131</v>
      </c>
      <c r="E160" s="64" t="s">
        <v>112</v>
      </c>
      <c r="F160" s="64" t="s">
        <v>132</v>
      </c>
      <c r="G160" s="64" t="s">
        <v>240</v>
      </c>
      <c r="H160" s="65">
        <v>0</v>
      </c>
      <c r="I160" s="65">
        <v>169.10000000000002</v>
      </c>
      <c r="J160" s="65">
        <v>277.8</v>
      </c>
      <c r="K160" s="65" t="s">
        <v>2</v>
      </c>
      <c r="L160" s="65" t="s">
        <v>2</v>
      </c>
      <c r="M160" s="65">
        <v>4058.4000000000005</v>
      </c>
      <c r="N160" s="65">
        <v>40.799999999999997</v>
      </c>
      <c r="O160" s="65">
        <v>979.19999999999993</v>
      </c>
      <c r="P160" s="65">
        <v>1092</v>
      </c>
      <c r="Q160" s="65">
        <v>1460</v>
      </c>
      <c r="R160" s="65">
        <v>7589.6</v>
      </c>
      <c r="S160" s="65">
        <f>9588.04-TBL_PrimaryDistrictData[[#This Row],[Estimated Annual Cost for Tuition, Fees and Books]]</f>
        <v>1998.4400000000005</v>
      </c>
      <c r="T160" s="65">
        <f>TBL_PrimaryDistrictData[[#This Row],[Delta PPR to Est. Costs]]*TBL_PrimaryDistrictData[[#This Row],[ASCENT Enrollment 2023-2024]]</f>
        <v>0</v>
      </c>
      <c r="U16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0</v>
      </c>
      <c r="V160" s="65">
        <f>TBL_PrimaryDistrictData[[#This Row],[Estimated Annual Cost for Tuition, Fees and Books]]-U160</f>
        <v>7589.6</v>
      </c>
      <c r="W160" s="66">
        <f>TBL_PrimaryDistrictData[[#This Row],[Student Share of Costs]]/TBL_PrimaryDistrictData[[#This Row],[Estimated Annual Cost for Tuition, Fees and Books]]</f>
        <v>0</v>
      </c>
      <c r="X160" s="66">
        <f>TBL_PrimaryDistrictData[[#This Row],[LEP Share of Costs]]/TBL_PrimaryDistrictData[[#This Row],[Estimated Annual Cost for Tuition, Fees and Books]]</f>
        <v>1</v>
      </c>
      <c r="Y160" s="65">
        <v>173</v>
      </c>
      <c r="Z160" s="67">
        <v>0.15</v>
      </c>
      <c r="AA160" s="67">
        <v>0.55000000000000004</v>
      </c>
      <c r="AB160" s="67">
        <v>0.59</v>
      </c>
      <c r="AC160" s="67" t="s">
        <v>187</v>
      </c>
      <c r="AD160" s="67">
        <v>0.18</v>
      </c>
      <c r="AE160" s="67">
        <v>0.45</v>
      </c>
      <c r="AF160" s="68">
        <v>313</v>
      </c>
      <c r="AG160" s="69">
        <v>43000</v>
      </c>
      <c r="AH160" s="70">
        <v>308.60000000000002</v>
      </c>
      <c r="AI160" s="71">
        <v>4468822.58</v>
      </c>
      <c r="AJ160" s="72">
        <v>14258.533115281354</v>
      </c>
      <c r="AK160" s="71">
        <v>14258.53</v>
      </c>
      <c r="AL160" s="71">
        <v>9588.0400000000009</v>
      </c>
      <c r="AM160" s="73">
        <v>0</v>
      </c>
      <c r="AN160" s="74" t="s">
        <v>83</v>
      </c>
      <c r="AO160" s="80" t="s">
        <v>163</v>
      </c>
      <c r="AP160" s="74" t="s">
        <v>84</v>
      </c>
      <c r="AQ160" s="74" t="s">
        <v>84</v>
      </c>
      <c r="AR160" s="74" t="s">
        <v>84</v>
      </c>
      <c r="AS160" s="74" t="s">
        <v>84</v>
      </c>
      <c r="AT160" s="74" t="s">
        <v>84</v>
      </c>
      <c r="AU160" s="74" t="s">
        <v>84</v>
      </c>
      <c r="AV160" s="74" t="s">
        <v>84</v>
      </c>
      <c r="AW160" s="74" t="s">
        <v>84</v>
      </c>
      <c r="AX160" s="74" t="s">
        <v>84</v>
      </c>
      <c r="AY160" s="76">
        <v>7104.42</v>
      </c>
      <c r="AZ160" s="77">
        <f>H160*(TBL_PrimaryDistrictData[[#This Row],[FY23 -24
ASCENT &amp; Online
PPR]]-TBL_PrimaryDistrictData[[#This Row],[Average of Estimated Annual Cost for Tuition, Fees and Books]])</f>
        <v>0</v>
      </c>
      <c r="BA160" s="26"/>
    </row>
    <row r="161" spans="1:53">
      <c r="A161" s="78">
        <v>3020</v>
      </c>
      <c r="B161" s="64" t="s">
        <v>540</v>
      </c>
      <c r="C161" s="64" t="s">
        <v>542</v>
      </c>
      <c r="D161" s="64" t="s">
        <v>105</v>
      </c>
      <c r="E161" s="64" t="s">
        <v>106</v>
      </c>
      <c r="F161" s="64" t="s">
        <v>107</v>
      </c>
      <c r="G161" s="64" t="s">
        <v>240</v>
      </c>
      <c r="H161" s="65">
        <v>5</v>
      </c>
      <c r="I161" s="65">
        <v>169.10000000000002</v>
      </c>
      <c r="J161" s="65">
        <v>277.8</v>
      </c>
      <c r="K161" s="65" t="s">
        <v>3</v>
      </c>
      <c r="L161" s="65" t="s">
        <v>3</v>
      </c>
      <c r="M161" s="65">
        <v>4058.4000000000005</v>
      </c>
      <c r="N161" s="65">
        <v>16.579999999999998</v>
      </c>
      <c r="O161" s="65">
        <v>397.91999999999996</v>
      </c>
      <c r="P161" s="65">
        <v>1103.22</v>
      </c>
      <c r="Q161" s="65">
        <v>1460</v>
      </c>
      <c r="R161" s="65">
        <v>7019.5400000000009</v>
      </c>
      <c r="S161" s="65">
        <f>9588.04-TBL_PrimaryDistrictData[[#This Row],[Estimated Annual Cost for Tuition, Fees and Books]]</f>
        <v>2568.5</v>
      </c>
      <c r="T161" s="65">
        <f>TBL_PrimaryDistrictData[[#This Row],[Delta PPR to Est. Costs]]*TBL_PrimaryDistrictData[[#This Row],[ASCENT Enrollment 2023-2024]]</f>
        <v>12842.5</v>
      </c>
      <c r="U161"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2961.14</v>
      </c>
      <c r="V161" s="65">
        <f>TBL_PrimaryDistrictData[[#This Row],[Estimated Annual Cost for Tuition, Fees and Books]]-U161</f>
        <v>4058.400000000001</v>
      </c>
      <c r="W161" s="66">
        <f>TBL_PrimaryDistrictData[[#This Row],[Student Share of Costs]]/TBL_PrimaryDistrictData[[#This Row],[Estimated Annual Cost for Tuition, Fees and Books]]</f>
        <v>0.42184245691313099</v>
      </c>
      <c r="X161" s="66">
        <f>TBL_PrimaryDistrictData[[#This Row],[LEP Share of Costs]]/TBL_PrimaryDistrictData[[#This Row],[Estimated Annual Cost for Tuition, Fees and Books]]</f>
        <v>0.57815754308686906</v>
      </c>
      <c r="Y161" s="65">
        <v>24.700000000000003</v>
      </c>
      <c r="Z161" s="67">
        <v>0.11</v>
      </c>
      <c r="AA161" s="67">
        <v>0.27</v>
      </c>
      <c r="AB161" s="67">
        <v>0.28000000000000003</v>
      </c>
      <c r="AC161" s="67">
        <v>0.03</v>
      </c>
      <c r="AD161" s="67">
        <v>0.2</v>
      </c>
      <c r="AE161" s="67">
        <v>0.47</v>
      </c>
      <c r="AF161" s="68">
        <v>2122</v>
      </c>
      <c r="AG161" s="69">
        <v>43000</v>
      </c>
      <c r="AH161" s="70">
        <v>2106.3000000000002</v>
      </c>
      <c r="AI161" s="71">
        <v>21648521.800000001</v>
      </c>
      <c r="AJ161" s="72">
        <v>10277.985946921141</v>
      </c>
      <c r="AK161" s="71">
        <v>10279.530000000001</v>
      </c>
      <c r="AL161" s="71">
        <v>9588.0400000000009</v>
      </c>
      <c r="AM161" s="73">
        <v>0.05</v>
      </c>
      <c r="AN161" s="74" t="s">
        <v>83</v>
      </c>
      <c r="AO161" s="80" t="s">
        <v>543</v>
      </c>
      <c r="AP161" s="74" t="s">
        <v>328</v>
      </c>
      <c r="AQ161" s="74" t="s">
        <v>544</v>
      </c>
      <c r="AR161" s="74" t="s">
        <v>84</v>
      </c>
      <c r="AS161" s="74" t="s">
        <v>84</v>
      </c>
      <c r="AT161" s="74" t="s">
        <v>84</v>
      </c>
      <c r="AU161" s="74" t="s">
        <v>84</v>
      </c>
      <c r="AV161" s="74" t="s">
        <v>467</v>
      </c>
      <c r="AW161" s="74" t="s">
        <v>84</v>
      </c>
      <c r="AX161" s="74" t="s">
        <v>84</v>
      </c>
      <c r="AY161" s="76">
        <v>7104.42</v>
      </c>
      <c r="AZ161" s="77">
        <f>H161*(TBL_PrimaryDistrictData[[#This Row],[FY23 -24
ASCENT &amp; Online
PPR]]-TBL_PrimaryDistrictData[[#This Row],[Average of Estimated Annual Cost for Tuition, Fees and Books]])</f>
        <v>12418.100000000004</v>
      </c>
      <c r="BA161" s="26"/>
    </row>
    <row r="162" spans="1:53">
      <c r="A162" s="78">
        <v>3030</v>
      </c>
      <c r="B162" s="64" t="s">
        <v>545</v>
      </c>
      <c r="C162" s="64" t="s">
        <v>546</v>
      </c>
      <c r="D162" s="64" t="s">
        <v>131</v>
      </c>
      <c r="E162" s="64" t="s">
        <v>106</v>
      </c>
      <c r="F162" s="64" t="s">
        <v>190</v>
      </c>
      <c r="G162" s="64" t="s">
        <v>108</v>
      </c>
      <c r="H162" s="65">
        <v>0</v>
      </c>
      <c r="I162" s="65" t="s">
        <v>4</v>
      </c>
      <c r="J162" s="65" t="s">
        <v>4</v>
      </c>
      <c r="K162" s="65" t="s">
        <v>4</v>
      </c>
      <c r="L162" s="65" t="s">
        <v>4</v>
      </c>
      <c r="M162" s="65" t="s">
        <v>4</v>
      </c>
      <c r="N162" s="65" t="s">
        <v>4</v>
      </c>
      <c r="O162" s="65" t="s">
        <v>4</v>
      </c>
      <c r="P162" s="65" t="s">
        <v>4</v>
      </c>
      <c r="Q162" s="65" t="s">
        <v>4</v>
      </c>
      <c r="R162" s="65" t="s">
        <v>4</v>
      </c>
      <c r="S162" s="65"/>
      <c r="T162" s="65"/>
      <c r="U162" s="65"/>
      <c r="V162" s="65"/>
      <c r="W162" s="66"/>
      <c r="X162" s="66"/>
      <c r="Y162" s="65" t="s">
        <v>4</v>
      </c>
      <c r="Z162" s="67">
        <v>0.15</v>
      </c>
      <c r="AA162" s="67">
        <v>0.55000000000000004</v>
      </c>
      <c r="AB162" s="67">
        <v>0.54</v>
      </c>
      <c r="AC162" s="67">
        <v>0.03</v>
      </c>
      <c r="AD162" s="67">
        <v>0.3</v>
      </c>
      <c r="AE162" s="67">
        <v>0.47</v>
      </c>
      <c r="AF162" s="68">
        <v>427</v>
      </c>
      <c r="AG162" s="69">
        <v>33000</v>
      </c>
      <c r="AH162" s="70">
        <v>407</v>
      </c>
      <c r="AI162" s="71">
        <v>5141145.6500000004</v>
      </c>
      <c r="AJ162" s="72">
        <v>12631.807493857496</v>
      </c>
      <c r="AK162" s="71">
        <v>12631.81</v>
      </c>
      <c r="AL162" s="71">
        <v>9588.0400000000009</v>
      </c>
      <c r="AM162" s="73">
        <v>0</v>
      </c>
      <c r="AN162" s="74" t="s">
        <v>83</v>
      </c>
      <c r="AO162" s="80" t="s">
        <v>163</v>
      </c>
      <c r="AP162" s="74" t="s">
        <v>84</v>
      </c>
      <c r="AQ162" s="74" t="s">
        <v>84</v>
      </c>
      <c r="AR162" s="74" t="s">
        <v>84</v>
      </c>
      <c r="AS162" s="74" t="s">
        <v>84</v>
      </c>
      <c r="AT162" s="74" t="s">
        <v>84</v>
      </c>
      <c r="AU162" s="74" t="s">
        <v>84</v>
      </c>
      <c r="AV162" s="74" t="s">
        <v>84</v>
      </c>
      <c r="AW162" s="74" t="s">
        <v>84</v>
      </c>
      <c r="AX162" s="74" t="s">
        <v>84</v>
      </c>
      <c r="AY162" s="76">
        <v>7104.42</v>
      </c>
      <c r="AZ162" s="77">
        <f>H162*(TBL_PrimaryDistrictData[[#This Row],[FY23 -24
ASCENT &amp; Online
PPR]]-TBL_PrimaryDistrictData[[#This Row],[Average of Estimated Annual Cost for Tuition, Fees and Books]])</f>
        <v>0</v>
      </c>
      <c r="BA162" s="26"/>
    </row>
    <row r="163" spans="1:53">
      <c r="A163" s="78">
        <v>3040</v>
      </c>
      <c r="B163" s="64" t="s">
        <v>545</v>
      </c>
      <c r="C163" s="64" t="s">
        <v>547</v>
      </c>
      <c r="D163" s="64" t="s">
        <v>131</v>
      </c>
      <c r="E163" s="64" t="s">
        <v>112</v>
      </c>
      <c r="F163" s="64" t="s">
        <v>132</v>
      </c>
      <c r="G163" s="64" t="s">
        <v>108</v>
      </c>
      <c r="H163" s="65">
        <v>0</v>
      </c>
      <c r="I163" s="65" t="s">
        <v>4</v>
      </c>
      <c r="J163" s="65" t="s">
        <v>4</v>
      </c>
      <c r="K163" s="65" t="s">
        <v>4</v>
      </c>
      <c r="L163" s="65" t="s">
        <v>4</v>
      </c>
      <c r="M163" s="65" t="s">
        <v>4</v>
      </c>
      <c r="N163" s="65" t="s">
        <v>4</v>
      </c>
      <c r="O163" s="65" t="s">
        <v>4</v>
      </c>
      <c r="P163" s="65" t="s">
        <v>4</v>
      </c>
      <c r="Q163" s="65" t="s">
        <v>4</v>
      </c>
      <c r="R163" s="65" t="s">
        <v>4</v>
      </c>
      <c r="S163" s="65"/>
      <c r="T163" s="65"/>
      <c r="U163" s="65"/>
      <c r="V163" s="65"/>
      <c r="W163" s="66"/>
      <c r="X163" s="66"/>
      <c r="Y163" s="65" t="s">
        <v>4</v>
      </c>
      <c r="Z163" s="67">
        <v>0.09</v>
      </c>
      <c r="AA163" s="67">
        <v>0.44</v>
      </c>
      <c r="AB163" s="67">
        <v>0.46</v>
      </c>
      <c r="AC163" s="67">
        <v>0.12</v>
      </c>
      <c r="AD163" s="67">
        <v>0.28000000000000003</v>
      </c>
      <c r="AE163" s="67">
        <v>0.43</v>
      </c>
      <c r="AF163" s="68">
        <v>101</v>
      </c>
      <c r="AG163" s="69">
        <v>33000</v>
      </c>
      <c r="AH163" s="70">
        <v>86.2</v>
      </c>
      <c r="AI163" s="71">
        <v>1830828.57</v>
      </c>
      <c r="AJ163" s="72">
        <v>21239.310556844546</v>
      </c>
      <c r="AK163" s="71">
        <v>21239.31</v>
      </c>
      <c r="AL163" s="71">
        <v>9588.0400000000009</v>
      </c>
      <c r="AM163" s="73">
        <v>0</v>
      </c>
      <c r="AN163" s="74" t="s">
        <v>83</v>
      </c>
      <c r="AO163" s="80" t="s">
        <v>133</v>
      </c>
      <c r="AP163" s="74" t="s">
        <v>134</v>
      </c>
      <c r="AQ163" s="74" t="s">
        <v>134</v>
      </c>
      <c r="AR163" s="74" t="s">
        <v>134</v>
      </c>
      <c r="AS163" s="74" t="s">
        <v>134</v>
      </c>
      <c r="AT163" s="74" t="s">
        <v>134</v>
      </c>
      <c r="AU163" s="74" t="s">
        <v>134</v>
      </c>
      <c r="AV163" s="74" t="s">
        <v>134</v>
      </c>
      <c r="AW163" s="74" t="s">
        <v>134</v>
      </c>
      <c r="AX163" s="74" t="s">
        <v>134</v>
      </c>
      <c r="AY163" s="76">
        <v>7104.42</v>
      </c>
      <c r="AZ163" s="77">
        <f>H163*(TBL_PrimaryDistrictData[[#This Row],[FY23 -24
ASCENT &amp; Online
PPR]]-TBL_PrimaryDistrictData[[#This Row],[Average of Estimated Annual Cost for Tuition, Fees and Books]])</f>
        <v>0</v>
      </c>
      <c r="BA163" s="26"/>
    </row>
    <row r="164" spans="1:53">
      <c r="A164" s="78">
        <v>3050</v>
      </c>
      <c r="B164" s="64" t="s">
        <v>545</v>
      </c>
      <c r="C164" s="64" t="s">
        <v>548</v>
      </c>
      <c r="D164" s="64" t="s">
        <v>131</v>
      </c>
      <c r="E164" s="64" t="s">
        <v>112</v>
      </c>
      <c r="F164" s="64" t="s">
        <v>132</v>
      </c>
      <c r="G164" s="64" t="s">
        <v>108</v>
      </c>
      <c r="H164" s="65">
        <v>0</v>
      </c>
      <c r="I164" s="65" t="s">
        <v>4</v>
      </c>
      <c r="J164" s="65" t="s">
        <v>4</v>
      </c>
      <c r="K164" s="65" t="s">
        <v>4</v>
      </c>
      <c r="L164" s="65" t="s">
        <v>4</v>
      </c>
      <c r="M164" s="65" t="s">
        <v>4</v>
      </c>
      <c r="N164" s="65" t="s">
        <v>4</v>
      </c>
      <c r="O164" s="65" t="s">
        <v>4</v>
      </c>
      <c r="P164" s="65" t="s">
        <v>4</v>
      </c>
      <c r="Q164" s="65" t="s">
        <v>4</v>
      </c>
      <c r="R164" s="65" t="s">
        <v>4</v>
      </c>
      <c r="S164" s="65"/>
      <c r="T164" s="65"/>
      <c r="U164" s="65"/>
      <c r="V164" s="65"/>
      <c r="W164" s="66"/>
      <c r="X164" s="66"/>
      <c r="Y164" s="65" t="s">
        <v>4</v>
      </c>
      <c r="Z164" s="67">
        <v>0.09</v>
      </c>
      <c r="AA164" s="67">
        <v>0.5</v>
      </c>
      <c r="AB164" s="67">
        <v>0.53</v>
      </c>
      <c r="AC164" s="67" t="s">
        <v>187</v>
      </c>
      <c r="AD164" s="67">
        <v>0.12</v>
      </c>
      <c r="AE164" s="67">
        <v>0.42</v>
      </c>
      <c r="AF164" s="68">
        <v>201</v>
      </c>
      <c r="AG164" s="69">
        <v>33000</v>
      </c>
      <c r="AH164" s="70">
        <v>197</v>
      </c>
      <c r="AI164" s="71">
        <v>3407783.14</v>
      </c>
      <c r="AJ164" s="72">
        <v>17298.391573604062</v>
      </c>
      <c r="AK164" s="71">
        <v>17298.39</v>
      </c>
      <c r="AL164" s="71">
        <v>9588.0400000000009</v>
      </c>
      <c r="AM164" s="73">
        <v>0</v>
      </c>
      <c r="AN164" s="74" t="s">
        <v>83</v>
      </c>
      <c r="AO164" s="80" t="s">
        <v>133</v>
      </c>
      <c r="AP164" s="74" t="s">
        <v>134</v>
      </c>
      <c r="AQ164" s="74" t="s">
        <v>134</v>
      </c>
      <c r="AR164" s="74" t="s">
        <v>134</v>
      </c>
      <c r="AS164" s="74" t="s">
        <v>134</v>
      </c>
      <c r="AT164" s="74" t="s">
        <v>134</v>
      </c>
      <c r="AU164" s="74" t="s">
        <v>134</v>
      </c>
      <c r="AV164" s="74" t="s">
        <v>134</v>
      </c>
      <c r="AW164" s="74" t="s">
        <v>134</v>
      </c>
      <c r="AX164" s="74" t="s">
        <v>134</v>
      </c>
      <c r="AY164" s="76">
        <v>7104.42</v>
      </c>
      <c r="AZ164" s="77">
        <f>H164*(TBL_PrimaryDistrictData[[#This Row],[FY23 -24
ASCENT &amp; Online
PPR]]-TBL_PrimaryDistrictData[[#This Row],[Average of Estimated Annual Cost for Tuition, Fees and Books]])</f>
        <v>0</v>
      </c>
      <c r="BA164" s="26"/>
    </row>
    <row r="165" spans="1:53">
      <c r="A165" s="78">
        <v>3060</v>
      </c>
      <c r="B165" s="64" t="s">
        <v>545</v>
      </c>
      <c r="C165" s="64" t="s">
        <v>549</v>
      </c>
      <c r="D165" s="64" t="s">
        <v>131</v>
      </c>
      <c r="E165" s="64" t="s">
        <v>112</v>
      </c>
      <c r="F165" s="64" t="s">
        <v>132</v>
      </c>
      <c r="G165" s="64" t="s">
        <v>108</v>
      </c>
      <c r="H165" s="65">
        <v>0</v>
      </c>
      <c r="I165" s="65" t="s">
        <v>4</v>
      </c>
      <c r="J165" s="65" t="s">
        <v>4</v>
      </c>
      <c r="K165" s="65" t="s">
        <v>4</v>
      </c>
      <c r="L165" s="65" t="s">
        <v>4</v>
      </c>
      <c r="M165" s="65" t="s">
        <v>4</v>
      </c>
      <c r="N165" s="65" t="s">
        <v>4</v>
      </c>
      <c r="O165" s="65" t="s">
        <v>4</v>
      </c>
      <c r="P165" s="65" t="s">
        <v>4</v>
      </c>
      <c r="Q165" s="65" t="s">
        <v>4</v>
      </c>
      <c r="R165" s="65" t="s">
        <v>4</v>
      </c>
      <c r="S165" s="65"/>
      <c r="T165" s="65"/>
      <c r="U165" s="65"/>
      <c r="V165" s="65"/>
      <c r="W165" s="66"/>
      <c r="X165" s="66"/>
      <c r="Y165" s="65" t="s">
        <v>4</v>
      </c>
      <c r="Z165" s="67">
        <v>0.16</v>
      </c>
      <c r="AA165" s="67">
        <v>0.42</v>
      </c>
      <c r="AB165" s="67">
        <v>0.4</v>
      </c>
      <c r="AC165" s="67">
        <v>0.1</v>
      </c>
      <c r="AD165" s="67">
        <v>0.18</v>
      </c>
      <c r="AE165" s="67">
        <v>0.53</v>
      </c>
      <c r="AF165" s="68">
        <v>124</v>
      </c>
      <c r="AG165" s="69">
        <v>33000</v>
      </c>
      <c r="AH165" s="70">
        <v>128</v>
      </c>
      <c r="AI165" s="71">
        <v>2538495.66</v>
      </c>
      <c r="AJ165" s="72">
        <v>19831.997343750001</v>
      </c>
      <c r="AK165" s="71">
        <v>19832</v>
      </c>
      <c r="AL165" s="71">
        <v>9588.0400000000009</v>
      </c>
      <c r="AM165" s="73">
        <v>0</v>
      </c>
      <c r="AN165" s="74" t="s">
        <v>83</v>
      </c>
      <c r="AO165" s="80" t="s">
        <v>133</v>
      </c>
      <c r="AP165" s="74" t="s">
        <v>134</v>
      </c>
      <c r="AQ165" s="74" t="s">
        <v>134</v>
      </c>
      <c r="AR165" s="74" t="s">
        <v>134</v>
      </c>
      <c r="AS165" s="74" t="s">
        <v>134</v>
      </c>
      <c r="AT165" s="74" t="s">
        <v>134</v>
      </c>
      <c r="AU165" s="74" t="s">
        <v>134</v>
      </c>
      <c r="AV165" s="74" t="s">
        <v>134</v>
      </c>
      <c r="AW165" s="74" t="s">
        <v>134</v>
      </c>
      <c r="AX165" s="74" t="s">
        <v>134</v>
      </c>
      <c r="AY165" s="76">
        <v>7104.42</v>
      </c>
      <c r="AZ165" s="77">
        <f>H165*(TBL_PrimaryDistrictData[[#This Row],[FY23 -24
ASCENT &amp; Online
PPR]]-TBL_PrimaryDistrictData[[#This Row],[Average of Estimated Annual Cost for Tuition, Fees and Books]])</f>
        <v>0</v>
      </c>
      <c r="BA165" s="26"/>
    </row>
    <row r="166" spans="1:53">
      <c r="A166" s="78">
        <v>3070</v>
      </c>
      <c r="B166" s="64" t="s">
        <v>545</v>
      </c>
      <c r="C166" s="64" t="s">
        <v>550</v>
      </c>
      <c r="D166" s="64" t="s">
        <v>131</v>
      </c>
      <c r="E166" s="64" t="s">
        <v>112</v>
      </c>
      <c r="F166" s="64" t="s">
        <v>132</v>
      </c>
      <c r="G166" s="64" t="s">
        <v>108</v>
      </c>
      <c r="H166" s="65">
        <v>0</v>
      </c>
      <c r="I166" s="65" t="s">
        <v>4</v>
      </c>
      <c r="J166" s="65" t="s">
        <v>4</v>
      </c>
      <c r="K166" s="65" t="s">
        <v>4</v>
      </c>
      <c r="L166" s="65" t="s">
        <v>4</v>
      </c>
      <c r="M166" s="65" t="s">
        <v>4</v>
      </c>
      <c r="N166" s="65" t="s">
        <v>4</v>
      </c>
      <c r="O166" s="65" t="s">
        <v>4</v>
      </c>
      <c r="P166" s="65" t="s">
        <v>4</v>
      </c>
      <c r="Q166" s="65" t="s">
        <v>4</v>
      </c>
      <c r="R166" s="65" t="s">
        <v>4</v>
      </c>
      <c r="S166" s="65"/>
      <c r="T166" s="65"/>
      <c r="U166" s="65"/>
      <c r="V166" s="65"/>
      <c r="W166" s="66"/>
      <c r="X166" s="66"/>
      <c r="Y166" s="65" t="s">
        <v>4</v>
      </c>
      <c r="Z166" s="67">
        <v>0.12</v>
      </c>
      <c r="AA166" s="67">
        <v>0.5</v>
      </c>
      <c r="AB166" s="67">
        <v>0.56000000000000005</v>
      </c>
      <c r="AC166" s="67" t="s">
        <v>187</v>
      </c>
      <c r="AD166" s="67">
        <v>0.15</v>
      </c>
      <c r="AE166" s="67">
        <v>0.52</v>
      </c>
      <c r="AF166" s="68">
        <v>82</v>
      </c>
      <c r="AG166" s="69">
        <v>33000</v>
      </c>
      <c r="AH166" s="70">
        <v>71</v>
      </c>
      <c r="AI166" s="71">
        <v>1511493.2</v>
      </c>
      <c r="AJ166" s="72">
        <v>21288.636619718309</v>
      </c>
      <c r="AK166" s="71">
        <v>21288.639999999999</v>
      </c>
      <c r="AL166" s="71">
        <v>9588.0400000000009</v>
      </c>
      <c r="AM166" s="73">
        <v>0</v>
      </c>
      <c r="AN166" s="74" t="s">
        <v>83</v>
      </c>
      <c r="AO166" s="80" t="s">
        <v>133</v>
      </c>
      <c r="AP166" s="74" t="s">
        <v>134</v>
      </c>
      <c r="AQ166" s="74" t="s">
        <v>134</v>
      </c>
      <c r="AR166" s="74" t="s">
        <v>134</v>
      </c>
      <c r="AS166" s="74" t="s">
        <v>134</v>
      </c>
      <c r="AT166" s="74" t="s">
        <v>134</v>
      </c>
      <c r="AU166" s="74" t="s">
        <v>134</v>
      </c>
      <c r="AV166" s="74" t="s">
        <v>134</v>
      </c>
      <c r="AW166" s="74" t="s">
        <v>134</v>
      </c>
      <c r="AX166" s="74" t="s">
        <v>134</v>
      </c>
      <c r="AY166" s="76">
        <v>7104.42</v>
      </c>
      <c r="AZ166" s="77">
        <f>H166*(TBL_PrimaryDistrictData[[#This Row],[FY23 -24
ASCENT &amp; Online
PPR]]-TBL_PrimaryDistrictData[[#This Row],[Average of Estimated Annual Cost for Tuition, Fees and Books]])</f>
        <v>0</v>
      </c>
      <c r="BA166" s="26"/>
    </row>
    <row r="167" spans="1:53">
      <c r="A167" s="78">
        <v>3080</v>
      </c>
      <c r="B167" s="64" t="s">
        <v>551</v>
      </c>
      <c r="C167" s="64" t="s">
        <v>552</v>
      </c>
      <c r="D167" s="64" t="s">
        <v>105</v>
      </c>
      <c r="E167" s="64" t="s">
        <v>106</v>
      </c>
      <c r="F167" s="64" t="s">
        <v>107</v>
      </c>
      <c r="G167" s="64" t="s">
        <v>201</v>
      </c>
      <c r="H167" s="65">
        <v>0</v>
      </c>
      <c r="I167" s="65">
        <v>77</v>
      </c>
      <c r="J167" s="65">
        <v>277.8</v>
      </c>
      <c r="K167" s="65" t="s">
        <v>3</v>
      </c>
      <c r="L167" s="65" t="s">
        <v>3</v>
      </c>
      <c r="M167" s="65">
        <v>1848</v>
      </c>
      <c r="N167" s="65">
        <v>18</v>
      </c>
      <c r="O167" s="65">
        <v>432</v>
      </c>
      <c r="P167" s="65">
        <v>436</v>
      </c>
      <c r="Q167" s="65">
        <v>1460</v>
      </c>
      <c r="R167" s="65">
        <v>4176</v>
      </c>
      <c r="S167" s="65">
        <f>9588.04-TBL_PrimaryDistrictData[[#This Row],[Estimated Annual Cost for Tuition, Fees and Books]]</f>
        <v>5412.0400000000009</v>
      </c>
      <c r="T167" s="65">
        <f>TBL_PrimaryDistrictData[[#This Row],[Delta PPR to Est. Costs]]*TBL_PrimaryDistrictData[[#This Row],[ASCENT Enrollment 2023-2024]]</f>
        <v>0</v>
      </c>
      <c r="U167"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2328</v>
      </c>
      <c r="V167" s="65">
        <f>TBL_PrimaryDistrictData[[#This Row],[Estimated Annual Cost for Tuition, Fees and Books]]-U167</f>
        <v>1848</v>
      </c>
      <c r="W167" s="66">
        <f>TBL_PrimaryDistrictData[[#This Row],[Student Share of Costs]]/TBL_PrimaryDistrictData[[#This Row],[Estimated Annual Cost for Tuition, Fees and Books]]</f>
        <v>0.55747126436781613</v>
      </c>
      <c r="X167" s="66">
        <f>TBL_PrimaryDistrictData[[#This Row],[LEP Share of Costs]]/TBL_PrimaryDistrictData[[#This Row],[Estimated Annual Cost for Tuition, Fees and Books]]</f>
        <v>0.44252873563218392</v>
      </c>
      <c r="Y167" s="65">
        <v>12.7</v>
      </c>
      <c r="Z167" s="67">
        <v>0.15</v>
      </c>
      <c r="AA167" s="67">
        <v>0.45</v>
      </c>
      <c r="AB167" s="67">
        <v>0.45</v>
      </c>
      <c r="AC167" s="67">
        <v>0.17</v>
      </c>
      <c r="AD167" s="67">
        <v>0.61</v>
      </c>
      <c r="AE167" s="67">
        <v>0.46</v>
      </c>
      <c r="AF167" s="68">
        <v>1837</v>
      </c>
      <c r="AG167" s="69">
        <v>48000</v>
      </c>
      <c r="AH167" s="70">
        <v>1772.9</v>
      </c>
      <c r="AI167" s="71">
        <v>18815629.719999999</v>
      </c>
      <c r="AJ167" s="72">
        <v>10612.910891759264</v>
      </c>
      <c r="AK167" s="71">
        <v>10612.91</v>
      </c>
      <c r="AL167" s="71">
        <v>9588.0400000000009</v>
      </c>
      <c r="AM167" s="73">
        <v>1.6E-2</v>
      </c>
      <c r="AN167" s="74" t="s">
        <v>83</v>
      </c>
      <c r="AO167" s="80" t="s">
        <v>553</v>
      </c>
      <c r="AP167" s="74" t="s">
        <v>305</v>
      </c>
      <c r="AQ167" s="74" t="s">
        <v>554</v>
      </c>
      <c r="AR167" s="74" t="s">
        <v>84</v>
      </c>
      <c r="AS167" s="74" t="s">
        <v>84</v>
      </c>
      <c r="AT167" s="74" t="s">
        <v>84</v>
      </c>
      <c r="AU167" s="74" t="s">
        <v>127</v>
      </c>
      <c r="AV167" s="74" t="s">
        <v>84</v>
      </c>
      <c r="AW167" s="74" t="s">
        <v>84</v>
      </c>
      <c r="AX167" s="74" t="s">
        <v>84</v>
      </c>
      <c r="AY167" s="76">
        <v>7104.42</v>
      </c>
      <c r="AZ167" s="77">
        <f>H167*(TBL_PrimaryDistrictData[[#This Row],[FY23 -24
ASCENT &amp; Online
PPR]]-TBL_PrimaryDistrictData[[#This Row],[Average of Estimated Annual Cost for Tuition, Fees and Books]])</f>
        <v>0</v>
      </c>
      <c r="BA167" s="26"/>
    </row>
    <row r="168" spans="1:53">
      <c r="A168" s="78">
        <v>3085</v>
      </c>
      <c r="B168" s="64" t="s">
        <v>551</v>
      </c>
      <c r="C168" s="64" t="s">
        <v>555</v>
      </c>
      <c r="D168" s="64" t="s">
        <v>105</v>
      </c>
      <c r="E168" s="64" t="s">
        <v>106</v>
      </c>
      <c r="F168" s="64" t="s">
        <v>107</v>
      </c>
      <c r="G168" s="64" t="s">
        <v>201</v>
      </c>
      <c r="H168" s="65">
        <v>0</v>
      </c>
      <c r="I168" s="65" t="s">
        <v>4</v>
      </c>
      <c r="J168" s="65" t="s">
        <v>4</v>
      </c>
      <c r="K168" s="65" t="s">
        <v>4</v>
      </c>
      <c r="L168" s="65" t="s">
        <v>4</v>
      </c>
      <c r="M168" s="65" t="s">
        <v>4</v>
      </c>
      <c r="N168" s="65" t="s">
        <v>4</v>
      </c>
      <c r="O168" s="65" t="s">
        <v>4</v>
      </c>
      <c r="P168" s="65" t="s">
        <v>4</v>
      </c>
      <c r="Q168" s="65" t="s">
        <v>4</v>
      </c>
      <c r="R168" s="65" t="s">
        <v>4</v>
      </c>
      <c r="S168" s="65"/>
      <c r="T168" s="65"/>
      <c r="U168" s="65"/>
      <c r="V168" s="65"/>
      <c r="W168" s="66"/>
      <c r="X168" s="66"/>
      <c r="Y168" s="65" t="s">
        <v>4</v>
      </c>
      <c r="Z168" s="67">
        <v>0.09</v>
      </c>
      <c r="AA168" s="67">
        <v>0.3</v>
      </c>
      <c r="AB168" s="67">
        <v>0.28999999999999998</v>
      </c>
      <c r="AC168" s="67">
        <v>7.0000000000000007E-2</v>
      </c>
      <c r="AD168" s="67">
        <v>0.28999999999999998</v>
      </c>
      <c r="AE168" s="67">
        <v>0.49</v>
      </c>
      <c r="AF168" s="68">
        <v>1977</v>
      </c>
      <c r="AG168" s="69">
        <v>48000</v>
      </c>
      <c r="AH168" s="70">
        <v>2017</v>
      </c>
      <c r="AI168" s="71">
        <v>20852762.07</v>
      </c>
      <c r="AJ168" s="72">
        <v>10338.134417451662</v>
      </c>
      <c r="AK168" s="71">
        <v>10338.129999999999</v>
      </c>
      <c r="AL168" s="71">
        <v>9588.0400000000009</v>
      </c>
      <c r="AM168" s="73">
        <v>0</v>
      </c>
      <c r="AN168" s="74" t="s">
        <v>83</v>
      </c>
      <c r="AO168" s="80" t="s">
        <v>556</v>
      </c>
      <c r="AP168" s="74" t="s">
        <v>554</v>
      </c>
      <c r="AQ168" s="74" t="s">
        <v>177</v>
      </c>
      <c r="AR168" s="74" t="s">
        <v>84</v>
      </c>
      <c r="AS168" s="74" t="s">
        <v>84</v>
      </c>
      <c r="AT168" s="74" t="s">
        <v>84</v>
      </c>
      <c r="AU168" s="74" t="s">
        <v>84</v>
      </c>
      <c r="AV168" s="74" t="s">
        <v>557</v>
      </c>
      <c r="AW168" s="74" t="s">
        <v>84</v>
      </c>
      <c r="AX168" s="74" t="s">
        <v>84</v>
      </c>
      <c r="AY168" s="76">
        <v>7104.42</v>
      </c>
      <c r="AZ168" s="77">
        <f>H168*(TBL_PrimaryDistrictData[[#This Row],[FY23 -24
ASCENT &amp; Online
PPR]]-TBL_PrimaryDistrictData[[#This Row],[Average of Estimated Annual Cost for Tuition, Fees and Books]])</f>
        <v>0</v>
      </c>
      <c r="BA168" s="26"/>
    </row>
    <row r="169" spans="1:53">
      <c r="A169" s="78">
        <v>3090</v>
      </c>
      <c r="B169" s="64" t="s">
        <v>551</v>
      </c>
      <c r="C169" s="64" t="s">
        <v>558</v>
      </c>
      <c r="D169" s="64" t="s">
        <v>105</v>
      </c>
      <c r="E169" s="64" t="s">
        <v>112</v>
      </c>
      <c r="F169" s="64" t="s">
        <v>113</v>
      </c>
      <c r="G169" s="64" t="s">
        <v>201</v>
      </c>
      <c r="H169" s="65">
        <v>0</v>
      </c>
      <c r="I169" s="65">
        <v>169.10000000000002</v>
      </c>
      <c r="J169" s="65">
        <v>277.8</v>
      </c>
      <c r="K169" s="65" t="s">
        <v>5</v>
      </c>
      <c r="L169" s="65" t="s">
        <v>5</v>
      </c>
      <c r="M169" s="65">
        <v>4058.4000000000005</v>
      </c>
      <c r="N169" s="65">
        <v>40.799999999999997</v>
      </c>
      <c r="O169" s="65">
        <v>979.19999999999993</v>
      </c>
      <c r="P169" s="65">
        <v>1092</v>
      </c>
      <c r="Q169" s="65">
        <v>1460</v>
      </c>
      <c r="R169" s="65">
        <v>7589.6</v>
      </c>
      <c r="S169" s="65">
        <f>9588.04-TBL_PrimaryDistrictData[[#This Row],[Estimated Annual Cost for Tuition, Fees and Books]]</f>
        <v>1998.4400000000005</v>
      </c>
      <c r="T169" s="65">
        <f>TBL_PrimaryDistrictData[[#This Row],[Delta PPR to Est. Costs]]*TBL_PrimaryDistrictData[[#This Row],[ASCENT Enrollment 2023-2024]]</f>
        <v>0</v>
      </c>
      <c r="U169"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3531.2</v>
      </c>
      <c r="V169" s="65">
        <f>TBL_PrimaryDistrictData[[#This Row],[Estimated Annual Cost for Tuition, Fees and Books]]-U169</f>
        <v>4058.4000000000005</v>
      </c>
      <c r="W169" s="66">
        <f>TBL_PrimaryDistrictData[[#This Row],[Student Share of Costs]]/TBL_PrimaryDistrictData[[#This Row],[Estimated Annual Cost for Tuition, Fees and Books]]</f>
        <v>0.46526826183198056</v>
      </c>
      <c r="X169" s="66">
        <f>TBL_PrimaryDistrictData[[#This Row],[LEP Share of Costs]]/TBL_PrimaryDistrictData[[#This Row],[Estimated Annual Cost for Tuition, Fees and Books]]</f>
        <v>0.53473173816801944</v>
      </c>
      <c r="Y169" s="65">
        <v>48.266666666666673</v>
      </c>
      <c r="Z169" s="67">
        <v>0.1</v>
      </c>
      <c r="AA169" s="67">
        <v>0.46</v>
      </c>
      <c r="AB169" s="67">
        <v>0.45</v>
      </c>
      <c r="AC169" s="67">
        <v>0.16</v>
      </c>
      <c r="AD169" s="67">
        <v>0.52</v>
      </c>
      <c r="AE169" s="67">
        <v>0.48</v>
      </c>
      <c r="AF169" s="68">
        <v>2785</v>
      </c>
      <c r="AG169" s="69">
        <v>48000</v>
      </c>
      <c r="AH169" s="70">
        <v>2574.3000000000002</v>
      </c>
      <c r="AI169" s="71">
        <v>27302087.760000002</v>
      </c>
      <c r="AJ169" s="72">
        <v>10442.317514048011</v>
      </c>
      <c r="AK169" s="71">
        <v>10442.32</v>
      </c>
      <c r="AL169" s="71">
        <v>9588.0400000000009</v>
      </c>
      <c r="AM169" s="73">
        <v>3.5999999999999997E-2</v>
      </c>
      <c r="AN169" s="74" t="s">
        <v>83</v>
      </c>
      <c r="AO169" s="80" t="s">
        <v>559</v>
      </c>
      <c r="AP169" s="74" t="s">
        <v>196</v>
      </c>
      <c r="AQ169" s="74" t="s">
        <v>557</v>
      </c>
      <c r="AR169" s="74" t="s">
        <v>84</v>
      </c>
      <c r="AS169" s="74" t="s">
        <v>84</v>
      </c>
      <c r="AT169" s="74" t="s">
        <v>84</v>
      </c>
      <c r="AU169" s="74" t="s">
        <v>560</v>
      </c>
      <c r="AV169" s="74" t="s">
        <v>561</v>
      </c>
      <c r="AW169" s="74" t="s">
        <v>84</v>
      </c>
      <c r="AX169" s="74" t="s">
        <v>84</v>
      </c>
      <c r="AY169" s="76">
        <v>7104.42</v>
      </c>
      <c r="AZ169" s="77">
        <f>H169*(TBL_PrimaryDistrictData[[#This Row],[FY23 -24
ASCENT &amp; Online
PPR]]-TBL_PrimaryDistrictData[[#This Row],[Average of Estimated Annual Cost for Tuition, Fees and Books]])</f>
        <v>0</v>
      </c>
      <c r="BA169" s="26"/>
    </row>
    <row r="170" spans="1:53">
      <c r="A170" s="78">
        <v>3100</v>
      </c>
      <c r="B170" s="64" t="s">
        <v>551</v>
      </c>
      <c r="C170" s="64" t="s">
        <v>562</v>
      </c>
      <c r="D170" s="64" t="s">
        <v>79</v>
      </c>
      <c r="E170" s="64" t="s">
        <v>106</v>
      </c>
      <c r="F170" s="64" t="s">
        <v>563</v>
      </c>
      <c r="G170" s="64" t="s">
        <v>201</v>
      </c>
      <c r="H170" s="65">
        <v>0</v>
      </c>
      <c r="I170" s="65">
        <v>169.10000000000002</v>
      </c>
      <c r="J170" s="65">
        <v>277.8</v>
      </c>
      <c r="K170" s="65" t="s">
        <v>5</v>
      </c>
      <c r="L170" s="65" t="s">
        <v>5</v>
      </c>
      <c r="M170" s="65">
        <v>4058.4000000000005</v>
      </c>
      <c r="N170" s="65">
        <v>40.799999999999997</v>
      </c>
      <c r="O170" s="65">
        <v>979.19999999999993</v>
      </c>
      <c r="P170" s="65">
        <v>1092</v>
      </c>
      <c r="Q170" s="65">
        <v>1460</v>
      </c>
      <c r="R170" s="65">
        <v>7589.6</v>
      </c>
      <c r="S170" s="65">
        <f>9588.04-TBL_PrimaryDistrictData[[#This Row],[Estimated Annual Cost for Tuition, Fees and Books]]</f>
        <v>1998.4400000000005</v>
      </c>
      <c r="T170" s="65">
        <f>TBL_PrimaryDistrictData[[#This Row],[Delta PPR to Est. Costs]]*TBL_PrimaryDistrictData[[#This Row],[ASCENT Enrollment 2023-2024]]</f>
        <v>0</v>
      </c>
      <c r="U170"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3531.2</v>
      </c>
      <c r="V170" s="65">
        <f>TBL_PrimaryDistrictData[[#This Row],[Estimated Annual Cost for Tuition, Fees and Books]]-U170</f>
        <v>4058.4000000000005</v>
      </c>
      <c r="W170" s="66">
        <f>TBL_PrimaryDistrictData[[#This Row],[Student Share of Costs]]/TBL_PrimaryDistrictData[[#This Row],[Estimated Annual Cost for Tuition, Fees and Books]]</f>
        <v>0.46526826183198056</v>
      </c>
      <c r="X170" s="66">
        <f>TBL_PrimaryDistrictData[[#This Row],[LEP Share of Costs]]/TBL_PrimaryDistrictData[[#This Row],[Estimated Annual Cost for Tuition, Fees and Books]]</f>
        <v>0.53473173816801944</v>
      </c>
      <c r="Y170" s="65">
        <v>14.033333333333331</v>
      </c>
      <c r="Z170" s="67">
        <v>0.1</v>
      </c>
      <c r="AA170" s="67">
        <v>0.18</v>
      </c>
      <c r="AB170" s="67">
        <v>0.18</v>
      </c>
      <c r="AC170" s="67">
        <v>0.03</v>
      </c>
      <c r="AD170" s="67">
        <v>0.25</v>
      </c>
      <c r="AE170" s="67">
        <v>0.48</v>
      </c>
      <c r="AF170" s="68">
        <v>8228</v>
      </c>
      <c r="AG170" s="69">
        <v>48000</v>
      </c>
      <c r="AH170" s="70">
        <v>8182.1</v>
      </c>
      <c r="AI170" s="71">
        <v>82581413.549999997</v>
      </c>
      <c r="AJ170" s="72">
        <v>10092.936232751983</v>
      </c>
      <c r="AK170" s="71">
        <v>10092.89</v>
      </c>
      <c r="AL170" s="71">
        <v>9588.0400000000009</v>
      </c>
      <c r="AM170" s="73">
        <v>8.9999999999999993E-3</v>
      </c>
      <c r="AN170" s="74" t="s">
        <v>83</v>
      </c>
      <c r="AO170" s="80" t="s">
        <v>564</v>
      </c>
      <c r="AP170" s="74" t="s">
        <v>565</v>
      </c>
      <c r="AQ170" s="74" t="s">
        <v>566</v>
      </c>
      <c r="AR170" s="74" t="s">
        <v>84</v>
      </c>
      <c r="AS170" s="74" t="s">
        <v>84</v>
      </c>
      <c r="AT170" s="74" t="s">
        <v>84</v>
      </c>
      <c r="AU170" s="74" t="s">
        <v>139</v>
      </c>
      <c r="AV170" s="74" t="s">
        <v>567</v>
      </c>
      <c r="AW170" s="74" t="s">
        <v>84</v>
      </c>
      <c r="AX170" s="74" t="s">
        <v>84</v>
      </c>
      <c r="AY170" s="76">
        <v>7104.42</v>
      </c>
      <c r="AZ170" s="77">
        <f>H170*(TBL_PrimaryDistrictData[[#This Row],[FY23 -24
ASCENT &amp; Online
PPR]]-TBL_PrimaryDistrictData[[#This Row],[Average of Estimated Annual Cost for Tuition, Fees and Books]])</f>
        <v>0</v>
      </c>
      <c r="BA170" s="26"/>
    </row>
    <row r="171" spans="1:53">
      <c r="A171" s="78">
        <v>3110</v>
      </c>
      <c r="B171" s="64" t="s">
        <v>551</v>
      </c>
      <c r="C171" s="64" t="s">
        <v>568</v>
      </c>
      <c r="D171" s="64" t="s">
        <v>105</v>
      </c>
      <c r="E171" s="64" t="s">
        <v>106</v>
      </c>
      <c r="F171" s="64" t="s">
        <v>107</v>
      </c>
      <c r="G171" s="64" t="s">
        <v>201</v>
      </c>
      <c r="H171" s="65">
        <v>0</v>
      </c>
      <c r="I171" s="65" t="s">
        <v>4</v>
      </c>
      <c r="J171" s="65" t="s">
        <v>4</v>
      </c>
      <c r="K171" s="65" t="s">
        <v>4</v>
      </c>
      <c r="L171" s="65" t="s">
        <v>4</v>
      </c>
      <c r="M171" s="65" t="s">
        <v>4</v>
      </c>
      <c r="N171" s="65" t="s">
        <v>4</v>
      </c>
      <c r="O171" s="65" t="s">
        <v>4</v>
      </c>
      <c r="P171" s="65" t="s">
        <v>4</v>
      </c>
      <c r="Q171" s="65" t="s">
        <v>4</v>
      </c>
      <c r="R171" s="65" t="s">
        <v>4</v>
      </c>
      <c r="S171" s="65"/>
      <c r="T171" s="65"/>
      <c r="U171" s="65"/>
      <c r="V171" s="65"/>
      <c r="W171" s="66"/>
      <c r="X171" s="66"/>
      <c r="Y171" s="65" t="s">
        <v>4</v>
      </c>
      <c r="Z171" s="67">
        <v>0.12</v>
      </c>
      <c r="AA171" s="67">
        <v>0.23</v>
      </c>
      <c r="AB171" s="67">
        <v>0.23</v>
      </c>
      <c r="AC171" s="67">
        <v>0.04</v>
      </c>
      <c r="AD171" s="67">
        <v>0.36</v>
      </c>
      <c r="AE171" s="67">
        <v>0.49</v>
      </c>
      <c r="AF171" s="68">
        <v>3869</v>
      </c>
      <c r="AG171" s="69">
        <v>48000</v>
      </c>
      <c r="AH171" s="70">
        <v>3824.5</v>
      </c>
      <c r="AI171" s="71">
        <v>38600434.630000003</v>
      </c>
      <c r="AJ171" s="72">
        <v>10092.936234801935</v>
      </c>
      <c r="AK171" s="71">
        <v>10092.94</v>
      </c>
      <c r="AL171" s="71">
        <v>9588.0400000000009</v>
      </c>
      <c r="AM171" s="73">
        <v>0</v>
      </c>
      <c r="AN171" s="74" t="s">
        <v>83</v>
      </c>
      <c r="AO171" s="80" t="s">
        <v>385</v>
      </c>
      <c r="AP171" s="74" t="s">
        <v>292</v>
      </c>
      <c r="AQ171" s="74" t="s">
        <v>553</v>
      </c>
      <c r="AR171" s="74" t="s">
        <v>84</v>
      </c>
      <c r="AS171" s="74" t="s">
        <v>84</v>
      </c>
      <c r="AT171" s="74" t="s">
        <v>84</v>
      </c>
      <c r="AU171" s="74" t="s">
        <v>128</v>
      </c>
      <c r="AV171" s="74" t="s">
        <v>569</v>
      </c>
      <c r="AW171" s="74" t="s">
        <v>84</v>
      </c>
      <c r="AX171" s="74" t="s">
        <v>84</v>
      </c>
      <c r="AY171" s="76">
        <v>7104.42</v>
      </c>
      <c r="AZ171" s="77">
        <f>H171*(TBL_PrimaryDistrictData[[#This Row],[FY23 -24
ASCENT &amp; Online
PPR]]-TBL_PrimaryDistrictData[[#This Row],[Average of Estimated Annual Cost for Tuition, Fees and Books]])</f>
        <v>0</v>
      </c>
      <c r="BA171" s="26"/>
    </row>
    <row r="172" spans="1:53">
      <c r="A172" s="78">
        <v>3120</v>
      </c>
      <c r="B172" s="64" t="s">
        <v>551</v>
      </c>
      <c r="C172" s="64" t="s">
        <v>570</v>
      </c>
      <c r="D172" s="64" t="s">
        <v>79</v>
      </c>
      <c r="E172" s="64" t="s">
        <v>287</v>
      </c>
      <c r="F172" s="64" t="s">
        <v>288</v>
      </c>
      <c r="G172" s="64" t="s">
        <v>201</v>
      </c>
      <c r="H172" s="65">
        <v>3</v>
      </c>
      <c r="I172" s="65">
        <v>77</v>
      </c>
      <c r="J172" s="65">
        <v>277.8</v>
      </c>
      <c r="K172" s="65" t="s">
        <v>3</v>
      </c>
      <c r="L172" s="65" t="s">
        <v>3</v>
      </c>
      <c r="M172" s="65">
        <v>1848</v>
      </c>
      <c r="N172" s="65">
        <v>18</v>
      </c>
      <c r="O172" s="65">
        <v>432</v>
      </c>
      <c r="P172" s="65">
        <v>436</v>
      </c>
      <c r="Q172" s="65">
        <v>1460</v>
      </c>
      <c r="R172" s="65">
        <v>4176</v>
      </c>
      <c r="S172" s="65">
        <f>9588.04-TBL_PrimaryDistrictData[[#This Row],[Estimated Annual Cost for Tuition, Fees and Books]]</f>
        <v>5412.0400000000009</v>
      </c>
      <c r="T172" s="65">
        <f>TBL_PrimaryDistrictData[[#This Row],[Delta PPR to Est. Costs]]*TBL_PrimaryDistrictData[[#This Row],[ASCENT Enrollment 2023-2024]]</f>
        <v>16236.120000000003</v>
      </c>
      <c r="U172"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2328</v>
      </c>
      <c r="V172" s="65">
        <f>TBL_PrimaryDistrictData[[#This Row],[Estimated Annual Cost for Tuition, Fees and Books]]-U172</f>
        <v>1848</v>
      </c>
      <c r="W172" s="66">
        <f>TBL_PrimaryDistrictData[[#This Row],[Student Share of Costs]]/TBL_PrimaryDistrictData[[#This Row],[Estimated Annual Cost for Tuition, Fees and Books]]</f>
        <v>0.55747126436781613</v>
      </c>
      <c r="X172" s="66">
        <f>TBL_PrimaryDistrictData[[#This Row],[LEP Share of Costs]]/TBL_PrimaryDistrictData[[#This Row],[Estimated Annual Cost for Tuition, Fees and Books]]</f>
        <v>0.44252873563218392</v>
      </c>
      <c r="Y172" s="65">
        <v>4.8000000000000007</v>
      </c>
      <c r="Z172" s="67">
        <v>0.12</v>
      </c>
      <c r="AA172" s="67">
        <v>0.67</v>
      </c>
      <c r="AB172" s="67">
        <v>0.65</v>
      </c>
      <c r="AC172" s="67">
        <v>0.21</v>
      </c>
      <c r="AD172" s="67">
        <v>0.71</v>
      </c>
      <c r="AE172" s="67">
        <v>0.49</v>
      </c>
      <c r="AF172" s="68">
        <v>22373</v>
      </c>
      <c r="AG172" s="69">
        <v>48000</v>
      </c>
      <c r="AH172" s="70">
        <v>22015.9</v>
      </c>
      <c r="AI172" s="71">
        <v>235937107.69</v>
      </c>
      <c r="AJ172" s="72">
        <v>10716.668757125532</v>
      </c>
      <c r="AK172" s="71">
        <v>10731.62</v>
      </c>
      <c r="AL172" s="71">
        <v>9588.0400000000009</v>
      </c>
      <c r="AM172" s="73">
        <v>3.0000000000000001E-3</v>
      </c>
      <c r="AN172" s="74" t="s">
        <v>83</v>
      </c>
      <c r="AO172" s="80" t="s">
        <v>571</v>
      </c>
      <c r="AP172" s="74" t="s">
        <v>572</v>
      </c>
      <c r="AQ172" s="74" t="s">
        <v>573</v>
      </c>
      <c r="AR172" s="74" t="s">
        <v>84</v>
      </c>
      <c r="AS172" s="74" t="s">
        <v>84</v>
      </c>
      <c r="AT172" s="74" t="s">
        <v>84</v>
      </c>
      <c r="AU172" s="74" t="s">
        <v>574</v>
      </c>
      <c r="AV172" s="74" t="s">
        <v>575</v>
      </c>
      <c r="AW172" s="74" t="s">
        <v>84</v>
      </c>
      <c r="AX172" s="74" t="s">
        <v>84</v>
      </c>
      <c r="AY172" s="76">
        <v>7104.42</v>
      </c>
      <c r="AZ172" s="77">
        <f>H172*(TBL_PrimaryDistrictData[[#This Row],[FY23 -24
ASCENT &amp; Online
PPR]]-TBL_PrimaryDistrictData[[#This Row],[Average of Estimated Annual Cost for Tuition, Fees and Books]])</f>
        <v>7450.8600000000024</v>
      </c>
      <c r="BA172" s="26"/>
    </row>
    <row r="173" spans="1:53">
      <c r="A173" s="78">
        <v>3130</v>
      </c>
      <c r="B173" s="64" t="s">
        <v>551</v>
      </c>
      <c r="C173" s="64" t="s">
        <v>576</v>
      </c>
      <c r="D173" s="64" t="s">
        <v>105</v>
      </c>
      <c r="E173" s="64" t="s">
        <v>106</v>
      </c>
      <c r="F173" s="64" t="s">
        <v>107</v>
      </c>
      <c r="G173" s="64" t="s">
        <v>201</v>
      </c>
      <c r="H173" s="65">
        <v>0</v>
      </c>
      <c r="I173" s="65" t="s">
        <v>4</v>
      </c>
      <c r="J173" s="65" t="s">
        <v>4</v>
      </c>
      <c r="K173" s="65" t="s">
        <v>4</v>
      </c>
      <c r="L173" s="65" t="s">
        <v>4</v>
      </c>
      <c r="M173" s="65" t="s">
        <v>4</v>
      </c>
      <c r="N173" s="65" t="s">
        <v>4</v>
      </c>
      <c r="O173" s="65" t="s">
        <v>4</v>
      </c>
      <c r="P173" s="65" t="s">
        <v>4</v>
      </c>
      <c r="Q173" s="65" t="s">
        <v>4</v>
      </c>
      <c r="R173" s="65" t="s">
        <v>4</v>
      </c>
      <c r="S173" s="65"/>
      <c r="T173" s="65"/>
      <c r="U173" s="65"/>
      <c r="V173" s="65"/>
      <c r="W173" s="66"/>
      <c r="X173" s="66"/>
      <c r="Y173" s="65" t="s">
        <v>4</v>
      </c>
      <c r="Z173" s="67">
        <v>0.12</v>
      </c>
      <c r="AA173" s="67">
        <v>0.41</v>
      </c>
      <c r="AB173" s="67">
        <v>0.39</v>
      </c>
      <c r="AC173" s="67">
        <v>0.06</v>
      </c>
      <c r="AD173" s="67">
        <v>0.42</v>
      </c>
      <c r="AE173" s="67">
        <v>0.47</v>
      </c>
      <c r="AF173" s="68">
        <v>1094</v>
      </c>
      <c r="AG173" s="69">
        <v>48000</v>
      </c>
      <c r="AH173" s="70">
        <v>1093</v>
      </c>
      <c r="AI173" s="71">
        <v>12131574.09</v>
      </c>
      <c r="AJ173" s="72">
        <v>11097.450475754802</v>
      </c>
      <c r="AK173" s="71">
        <v>11097.45</v>
      </c>
      <c r="AL173" s="71">
        <v>9588.0400000000009</v>
      </c>
      <c r="AM173" s="73">
        <v>1.2999999999999999E-2</v>
      </c>
      <c r="AN173" s="74" t="s">
        <v>83</v>
      </c>
      <c r="AO173" s="80" t="s">
        <v>128</v>
      </c>
      <c r="AP173" s="74" t="s">
        <v>84</v>
      </c>
      <c r="AQ173" s="74" t="s">
        <v>84</v>
      </c>
      <c r="AR173" s="74" t="s">
        <v>84</v>
      </c>
      <c r="AS173" s="74" t="s">
        <v>84</v>
      </c>
      <c r="AT173" s="74" t="s">
        <v>84</v>
      </c>
      <c r="AU173" s="74" t="s">
        <v>84</v>
      </c>
      <c r="AV173" s="74" t="s">
        <v>84</v>
      </c>
      <c r="AW173" s="74" t="s">
        <v>84</v>
      </c>
      <c r="AX173" s="74" t="s">
        <v>84</v>
      </c>
      <c r="AY173" s="76">
        <v>7104.42</v>
      </c>
      <c r="AZ173" s="77">
        <f>H173*(TBL_PrimaryDistrictData[[#This Row],[FY23 -24
ASCENT &amp; Online
PPR]]-TBL_PrimaryDistrictData[[#This Row],[Average of Estimated Annual Cost for Tuition, Fees and Books]])</f>
        <v>0</v>
      </c>
      <c r="BA173" s="26"/>
    </row>
    <row r="174" spans="1:53">
      <c r="A174" s="78">
        <v>3140</v>
      </c>
      <c r="B174" s="64" t="s">
        <v>551</v>
      </c>
      <c r="C174" s="64" t="s">
        <v>577</v>
      </c>
      <c r="D174" s="64" t="s">
        <v>105</v>
      </c>
      <c r="E174" s="64" t="s">
        <v>106</v>
      </c>
      <c r="F174" s="64" t="s">
        <v>107</v>
      </c>
      <c r="G174" s="64" t="s">
        <v>201</v>
      </c>
      <c r="H174" s="65">
        <v>0</v>
      </c>
      <c r="I174" s="65" t="s">
        <v>4</v>
      </c>
      <c r="J174" s="65" t="s">
        <v>4</v>
      </c>
      <c r="K174" s="65" t="s">
        <v>4</v>
      </c>
      <c r="L174" s="65" t="s">
        <v>4</v>
      </c>
      <c r="M174" s="65" t="s">
        <v>4</v>
      </c>
      <c r="N174" s="65" t="s">
        <v>4</v>
      </c>
      <c r="O174" s="65" t="s">
        <v>4</v>
      </c>
      <c r="P174" s="65" t="s">
        <v>4</v>
      </c>
      <c r="Q174" s="65" t="s">
        <v>4</v>
      </c>
      <c r="R174" s="65" t="s">
        <v>4</v>
      </c>
      <c r="S174" s="65"/>
      <c r="T174" s="65"/>
      <c r="U174" s="65"/>
      <c r="V174" s="65"/>
      <c r="W174" s="66"/>
      <c r="X174" s="66"/>
      <c r="Y174" s="65" t="s">
        <v>4</v>
      </c>
      <c r="Z174" s="67">
        <v>0.13</v>
      </c>
      <c r="AA174" s="67">
        <v>0.54</v>
      </c>
      <c r="AB174" s="67">
        <v>0.54</v>
      </c>
      <c r="AC174" s="67">
        <v>0.21</v>
      </c>
      <c r="AD174" s="67">
        <v>0.74</v>
      </c>
      <c r="AE174" s="67">
        <v>0.49</v>
      </c>
      <c r="AF174" s="68">
        <v>2522</v>
      </c>
      <c r="AG174" s="69">
        <v>48000</v>
      </c>
      <c r="AH174" s="70">
        <v>2293</v>
      </c>
      <c r="AI174" s="71">
        <v>24523397.890000001</v>
      </c>
      <c r="AJ174" s="72">
        <v>10694.896593981684</v>
      </c>
      <c r="AK174" s="71">
        <v>10694.9</v>
      </c>
      <c r="AL174" s="71">
        <v>9588.0400000000009</v>
      </c>
      <c r="AM174" s="73">
        <v>0</v>
      </c>
      <c r="AN174" s="74" t="s">
        <v>83</v>
      </c>
      <c r="AO174" s="80" t="s">
        <v>578</v>
      </c>
      <c r="AP174" s="74" t="s">
        <v>222</v>
      </c>
      <c r="AQ174" s="74" t="s">
        <v>143</v>
      </c>
      <c r="AR174" s="74" t="s">
        <v>84</v>
      </c>
      <c r="AS174" s="74" t="s">
        <v>84</v>
      </c>
      <c r="AT174" s="74" t="s">
        <v>84</v>
      </c>
      <c r="AU174" s="74" t="s">
        <v>277</v>
      </c>
      <c r="AV174" s="74" t="s">
        <v>84</v>
      </c>
      <c r="AW174" s="74" t="s">
        <v>84</v>
      </c>
      <c r="AX174" s="74" t="s">
        <v>84</v>
      </c>
      <c r="AY174" s="76">
        <v>7104.42</v>
      </c>
      <c r="AZ174" s="77">
        <f>H174*(TBL_PrimaryDistrictData[[#This Row],[FY23 -24
ASCENT &amp; Online
PPR]]-TBL_PrimaryDistrictData[[#This Row],[Average of Estimated Annual Cost for Tuition, Fees and Books]])</f>
        <v>0</v>
      </c>
      <c r="BA174" s="26"/>
    </row>
    <row r="175" spans="1:53">
      <c r="A175" s="78">
        <v>3145</v>
      </c>
      <c r="B175" s="64" t="s">
        <v>551</v>
      </c>
      <c r="C175" s="64" t="s">
        <v>579</v>
      </c>
      <c r="D175" s="64" t="s">
        <v>131</v>
      </c>
      <c r="E175" s="64" t="s">
        <v>106</v>
      </c>
      <c r="F175" s="64" t="s">
        <v>190</v>
      </c>
      <c r="G175" s="64" t="s">
        <v>201</v>
      </c>
      <c r="H175" s="65">
        <v>0</v>
      </c>
      <c r="I175" s="65" t="s">
        <v>4</v>
      </c>
      <c r="J175" s="65" t="s">
        <v>4</v>
      </c>
      <c r="K175" s="65" t="s">
        <v>4</v>
      </c>
      <c r="L175" s="65" t="s">
        <v>4</v>
      </c>
      <c r="M175" s="65" t="s">
        <v>4</v>
      </c>
      <c r="N175" s="65" t="s">
        <v>4</v>
      </c>
      <c r="O175" s="65" t="s">
        <v>4</v>
      </c>
      <c r="P175" s="65" t="s">
        <v>4</v>
      </c>
      <c r="Q175" s="65" t="s">
        <v>4</v>
      </c>
      <c r="R175" s="65" t="s">
        <v>4</v>
      </c>
      <c r="S175" s="65"/>
      <c r="T175" s="65"/>
      <c r="U175" s="65"/>
      <c r="V175" s="65"/>
      <c r="W175" s="66"/>
      <c r="X175" s="66"/>
      <c r="Y175" s="65" t="s">
        <v>4</v>
      </c>
      <c r="Z175" s="67">
        <v>0.12</v>
      </c>
      <c r="AA175" s="67">
        <v>0.41</v>
      </c>
      <c r="AB175" s="67">
        <v>0.4</v>
      </c>
      <c r="AC175" s="67">
        <v>0.11</v>
      </c>
      <c r="AD175" s="67">
        <v>0.38</v>
      </c>
      <c r="AE175" s="67">
        <v>0.46</v>
      </c>
      <c r="AF175" s="68">
        <v>993</v>
      </c>
      <c r="AG175" s="69">
        <v>48000</v>
      </c>
      <c r="AH175" s="70">
        <v>989.2</v>
      </c>
      <c r="AI175" s="71">
        <v>10905632.66</v>
      </c>
      <c r="AJ175" s="72">
        <v>11024.171471896481</v>
      </c>
      <c r="AK175" s="71">
        <v>11024.17</v>
      </c>
      <c r="AL175" s="71">
        <v>9588.0400000000009</v>
      </c>
      <c r="AM175" s="73">
        <v>0</v>
      </c>
      <c r="AN175" s="74" t="s">
        <v>83</v>
      </c>
      <c r="AO175" s="80" t="s">
        <v>397</v>
      </c>
      <c r="AP175" s="74" t="s">
        <v>84</v>
      </c>
      <c r="AQ175" s="74" t="s">
        <v>84</v>
      </c>
      <c r="AR175" s="74" t="s">
        <v>84</v>
      </c>
      <c r="AS175" s="74" t="s">
        <v>84</v>
      </c>
      <c r="AT175" s="74" t="s">
        <v>84</v>
      </c>
      <c r="AU175" s="74" t="s">
        <v>84</v>
      </c>
      <c r="AV175" s="74" t="s">
        <v>84</v>
      </c>
      <c r="AW175" s="74" t="s">
        <v>84</v>
      </c>
      <c r="AX175" s="74" t="s">
        <v>84</v>
      </c>
      <c r="AY175" s="76">
        <v>7104.42</v>
      </c>
      <c r="AZ175" s="77">
        <f>H175*(TBL_PrimaryDistrictData[[#This Row],[FY23 -24
ASCENT &amp; Online
PPR]]-TBL_PrimaryDistrictData[[#This Row],[Average of Estimated Annual Cost for Tuition, Fees and Books]])</f>
        <v>0</v>
      </c>
      <c r="BA175" s="26"/>
    </row>
    <row r="176" spans="1:53">
      <c r="A176" s="78">
        <v>3146</v>
      </c>
      <c r="B176" s="64" t="s">
        <v>551</v>
      </c>
      <c r="C176" s="64" t="s">
        <v>580</v>
      </c>
      <c r="D176" s="64" t="s">
        <v>131</v>
      </c>
      <c r="E176" s="64" t="s">
        <v>112</v>
      </c>
      <c r="F176" s="64" t="s">
        <v>132</v>
      </c>
      <c r="G176" s="64" t="s">
        <v>201</v>
      </c>
      <c r="H176" s="65">
        <v>0</v>
      </c>
      <c r="I176" s="65" t="s">
        <v>4</v>
      </c>
      <c r="J176" s="65" t="s">
        <v>4</v>
      </c>
      <c r="K176" s="65" t="s">
        <v>4</v>
      </c>
      <c r="L176" s="65" t="s">
        <v>4</v>
      </c>
      <c r="M176" s="65" t="s">
        <v>4</v>
      </c>
      <c r="N176" s="65" t="s">
        <v>4</v>
      </c>
      <c r="O176" s="65" t="s">
        <v>4</v>
      </c>
      <c r="P176" s="65" t="s">
        <v>4</v>
      </c>
      <c r="Q176" s="65" t="s">
        <v>4</v>
      </c>
      <c r="R176" s="65" t="s">
        <v>4</v>
      </c>
      <c r="S176" s="65"/>
      <c r="T176" s="65"/>
      <c r="U176" s="65"/>
      <c r="V176" s="65"/>
      <c r="W176" s="66"/>
      <c r="X176" s="66"/>
      <c r="Y176" s="65" t="s">
        <v>4</v>
      </c>
      <c r="Z176" s="67">
        <v>0.14000000000000001</v>
      </c>
      <c r="AA176" s="67">
        <v>0.38</v>
      </c>
      <c r="AB176" s="67">
        <v>0.38</v>
      </c>
      <c r="AC176" s="67" t="s">
        <v>187</v>
      </c>
      <c r="AD176" s="67">
        <v>0.11</v>
      </c>
      <c r="AE176" s="67">
        <v>0.46</v>
      </c>
      <c r="AF176" s="68">
        <v>177</v>
      </c>
      <c r="AG176" s="69">
        <v>48000</v>
      </c>
      <c r="AH176" s="70">
        <v>170.8</v>
      </c>
      <c r="AI176" s="71">
        <v>3137048.98</v>
      </c>
      <c r="AJ176" s="72">
        <v>18364.396077283371</v>
      </c>
      <c r="AK176" s="71">
        <v>18364.400000000001</v>
      </c>
      <c r="AL176" s="71">
        <v>9588.0400000000009</v>
      </c>
      <c r="AM176" s="73">
        <v>0</v>
      </c>
      <c r="AN176" s="74" t="s">
        <v>83</v>
      </c>
      <c r="AO176" s="80" t="s">
        <v>163</v>
      </c>
      <c r="AP176" s="74" t="s">
        <v>84</v>
      </c>
      <c r="AQ176" s="74" t="s">
        <v>84</v>
      </c>
      <c r="AR176" s="74" t="s">
        <v>84</v>
      </c>
      <c r="AS176" s="74" t="s">
        <v>84</v>
      </c>
      <c r="AT176" s="74" t="s">
        <v>84</v>
      </c>
      <c r="AU176" s="74" t="s">
        <v>84</v>
      </c>
      <c r="AV176" s="74" t="s">
        <v>84</v>
      </c>
      <c r="AW176" s="74" t="s">
        <v>84</v>
      </c>
      <c r="AX176" s="74" t="s">
        <v>84</v>
      </c>
      <c r="AY176" s="76">
        <v>7104.42</v>
      </c>
      <c r="AZ176" s="77">
        <f>H176*(TBL_PrimaryDistrictData[[#This Row],[FY23 -24
ASCENT &amp; Online
PPR]]-TBL_PrimaryDistrictData[[#This Row],[Average of Estimated Annual Cost for Tuition, Fees and Books]])</f>
        <v>0</v>
      </c>
      <c r="BA176" s="26"/>
    </row>
    <row r="177" spans="1:56">
      <c r="A177" s="78">
        <v>3147</v>
      </c>
      <c r="B177" s="64" t="s">
        <v>551</v>
      </c>
      <c r="C177" s="64" t="s">
        <v>581</v>
      </c>
      <c r="D177" s="64" t="s">
        <v>131</v>
      </c>
      <c r="E177" s="64" t="s">
        <v>112</v>
      </c>
      <c r="F177" s="64" t="s">
        <v>132</v>
      </c>
      <c r="G177" s="64" t="s">
        <v>201</v>
      </c>
      <c r="H177" s="65">
        <v>0</v>
      </c>
      <c r="I177" s="65" t="s">
        <v>4</v>
      </c>
      <c r="J177" s="65" t="s">
        <v>4</v>
      </c>
      <c r="K177" s="65" t="s">
        <v>4</v>
      </c>
      <c r="L177" s="65" t="s">
        <v>4</v>
      </c>
      <c r="M177" s="65" t="s">
        <v>4</v>
      </c>
      <c r="N177" s="65" t="s">
        <v>4</v>
      </c>
      <c r="O177" s="65" t="s">
        <v>4</v>
      </c>
      <c r="P177" s="65" t="s">
        <v>4</v>
      </c>
      <c r="Q177" s="65" t="s">
        <v>4</v>
      </c>
      <c r="R177" s="65" t="s">
        <v>4</v>
      </c>
      <c r="S177" s="65"/>
      <c r="T177" s="65"/>
      <c r="U177" s="65"/>
      <c r="V177" s="65"/>
      <c r="W177" s="66"/>
      <c r="X177" s="66"/>
      <c r="Y177" s="65" t="s">
        <v>4</v>
      </c>
      <c r="Z177" s="67">
        <v>0.13</v>
      </c>
      <c r="AA177" s="67">
        <v>0.13</v>
      </c>
      <c r="AB177" s="67">
        <v>0.13</v>
      </c>
      <c r="AC177" s="67" t="s">
        <v>187</v>
      </c>
      <c r="AD177" s="67">
        <v>0.09</v>
      </c>
      <c r="AE177" s="67">
        <v>0.49</v>
      </c>
      <c r="AF177" s="68">
        <v>189</v>
      </c>
      <c r="AG177" s="69">
        <v>48000</v>
      </c>
      <c r="AH177" s="70">
        <v>189.4</v>
      </c>
      <c r="AI177" s="71">
        <v>3244742.26</v>
      </c>
      <c r="AJ177" s="72">
        <v>17131.690918690601</v>
      </c>
      <c r="AK177" s="71">
        <v>17131.689999999999</v>
      </c>
      <c r="AL177" s="71">
        <v>9588.0400000000009</v>
      </c>
      <c r="AM177" s="73">
        <v>0</v>
      </c>
      <c r="AN177" s="74" t="s">
        <v>83</v>
      </c>
      <c r="AO177" s="80" t="s">
        <v>133</v>
      </c>
      <c r="AP177" s="74" t="s">
        <v>134</v>
      </c>
      <c r="AQ177" s="74" t="s">
        <v>134</v>
      </c>
      <c r="AR177" s="74" t="s">
        <v>134</v>
      </c>
      <c r="AS177" s="74" t="s">
        <v>134</v>
      </c>
      <c r="AT177" s="74" t="s">
        <v>134</v>
      </c>
      <c r="AU177" s="74" t="s">
        <v>134</v>
      </c>
      <c r="AV177" s="74" t="s">
        <v>134</v>
      </c>
      <c r="AW177" s="74" t="s">
        <v>134</v>
      </c>
      <c r="AX177" s="74" t="s">
        <v>134</v>
      </c>
      <c r="AY177" s="76">
        <v>7104.42</v>
      </c>
      <c r="AZ177" s="77">
        <f>H177*(TBL_PrimaryDistrictData[[#This Row],[FY23 -24
ASCENT &amp; Online
PPR]]-TBL_PrimaryDistrictData[[#This Row],[Average of Estimated Annual Cost for Tuition, Fees and Books]])</f>
        <v>0</v>
      </c>
      <c r="BA177" s="26"/>
    </row>
    <row r="178" spans="1:56">
      <c r="A178" s="78">
        <v>3148</v>
      </c>
      <c r="B178" s="64" t="s">
        <v>551</v>
      </c>
      <c r="C178" s="64" t="s">
        <v>582</v>
      </c>
      <c r="D178" s="64" t="s">
        <v>131</v>
      </c>
      <c r="E178" s="64" t="s">
        <v>112</v>
      </c>
      <c r="F178" s="64" t="s">
        <v>132</v>
      </c>
      <c r="G178" s="64" t="s">
        <v>201</v>
      </c>
      <c r="H178" s="65">
        <v>0</v>
      </c>
      <c r="I178" s="65" t="s">
        <v>4</v>
      </c>
      <c r="J178" s="65" t="s">
        <v>4</v>
      </c>
      <c r="K178" s="65" t="s">
        <v>4</v>
      </c>
      <c r="L178" s="65" t="s">
        <v>4</v>
      </c>
      <c r="M178" s="65" t="s">
        <v>4</v>
      </c>
      <c r="N178" s="65" t="s">
        <v>4</v>
      </c>
      <c r="O178" s="65" t="s">
        <v>4</v>
      </c>
      <c r="P178" s="65" t="s">
        <v>4</v>
      </c>
      <c r="Q178" s="65" t="s">
        <v>4</v>
      </c>
      <c r="R178" s="65" t="s">
        <v>4</v>
      </c>
      <c r="S178" s="65"/>
      <c r="T178" s="65"/>
      <c r="U178" s="65"/>
      <c r="V178" s="65"/>
      <c r="W178" s="66"/>
      <c r="X178" s="66"/>
      <c r="Y178" s="65" t="s">
        <v>4</v>
      </c>
      <c r="Z178" s="67">
        <v>0.13</v>
      </c>
      <c r="AA178" s="67">
        <v>0.32</v>
      </c>
      <c r="AB178" s="67" t="s">
        <v>187</v>
      </c>
      <c r="AC178" s="67" t="s">
        <v>187</v>
      </c>
      <c r="AD178" s="67">
        <v>0.13</v>
      </c>
      <c r="AE178" s="67">
        <v>0.45</v>
      </c>
      <c r="AF178" s="68">
        <v>67</v>
      </c>
      <c r="AG178" s="69">
        <v>48000</v>
      </c>
      <c r="AH178" s="70">
        <v>60.5</v>
      </c>
      <c r="AI178" s="71">
        <v>1386846.14</v>
      </c>
      <c r="AJ178" s="72">
        <v>22917.954876033058</v>
      </c>
      <c r="AK178" s="71">
        <v>22917.95</v>
      </c>
      <c r="AL178" s="71">
        <v>9588.0400000000009</v>
      </c>
      <c r="AM178" s="73">
        <v>0</v>
      </c>
      <c r="AN178" s="74" t="s">
        <v>83</v>
      </c>
      <c r="AO178" s="80" t="s">
        <v>133</v>
      </c>
      <c r="AP178" s="74" t="s">
        <v>134</v>
      </c>
      <c r="AQ178" s="74" t="s">
        <v>134</v>
      </c>
      <c r="AR178" s="74" t="s">
        <v>134</v>
      </c>
      <c r="AS178" s="74" t="s">
        <v>134</v>
      </c>
      <c r="AT178" s="74" t="s">
        <v>134</v>
      </c>
      <c r="AU178" s="74" t="s">
        <v>134</v>
      </c>
      <c r="AV178" s="74" t="s">
        <v>134</v>
      </c>
      <c r="AW178" s="74" t="s">
        <v>134</v>
      </c>
      <c r="AX178" s="74" t="s">
        <v>134</v>
      </c>
      <c r="AY178" s="76">
        <v>7104.42</v>
      </c>
      <c r="AZ178" s="77">
        <f>H178*(TBL_PrimaryDistrictData[[#This Row],[FY23 -24
ASCENT &amp; Online
PPR]]-TBL_PrimaryDistrictData[[#This Row],[Average of Estimated Annual Cost for Tuition, Fees and Books]])</f>
        <v>0</v>
      </c>
      <c r="BA178" s="26"/>
    </row>
    <row r="179" spans="1:56">
      <c r="A179" s="78">
        <v>3200</v>
      </c>
      <c r="B179" s="64" t="s">
        <v>583</v>
      </c>
      <c r="C179" s="64" t="s">
        <v>584</v>
      </c>
      <c r="D179" s="64" t="s">
        <v>131</v>
      </c>
      <c r="E179" s="64" t="s">
        <v>106</v>
      </c>
      <c r="F179" s="64" t="s">
        <v>190</v>
      </c>
      <c r="G179" s="64" t="s">
        <v>108</v>
      </c>
      <c r="H179" s="65">
        <v>0</v>
      </c>
      <c r="I179" s="65" t="s">
        <v>4</v>
      </c>
      <c r="J179" s="65" t="s">
        <v>4</v>
      </c>
      <c r="K179" s="65" t="s">
        <v>4</v>
      </c>
      <c r="L179" s="65" t="s">
        <v>4</v>
      </c>
      <c r="M179" s="65" t="s">
        <v>4</v>
      </c>
      <c r="N179" s="65" t="s">
        <v>4</v>
      </c>
      <c r="O179" s="65" t="s">
        <v>4</v>
      </c>
      <c r="P179" s="65" t="s">
        <v>4</v>
      </c>
      <c r="Q179" s="65" t="s">
        <v>4</v>
      </c>
      <c r="R179" s="65" t="s">
        <v>4</v>
      </c>
      <c r="S179" s="65"/>
      <c r="T179" s="65"/>
      <c r="U179" s="65"/>
      <c r="V179" s="65"/>
      <c r="W179" s="66"/>
      <c r="X179" s="66"/>
      <c r="Y179" s="65" t="s">
        <v>4</v>
      </c>
      <c r="Z179" s="67">
        <v>0.18</v>
      </c>
      <c r="AA179" s="67">
        <v>0.57999999999999996</v>
      </c>
      <c r="AB179" s="67">
        <v>0.61</v>
      </c>
      <c r="AC179" s="67">
        <v>0.21</v>
      </c>
      <c r="AD179" s="67">
        <v>0.55000000000000004</v>
      </c>
      <c r="AE179" s="67">
        <v>0.5</v>
      </c>
      <c r="AF179" s="68">
        <v>886</v>
      </c>
      <c r="AG179" s="69">
        <v>33000</v>
      </c>
      <c r="AH179" s="70">
        <v>826.8</v>
      </c>
      <c r="AI179" s="71">
        <v>9866433.4299999997</v>
      </c>
      <c r="AJ179" s="72">
        <v>11933.277007740688</v>
      </c>
      <c r="AK179" s="71">
        <v>11933.28</v>
      </c>
      <c r="AL179" s="71">
        <v>9588.0400000000009</v>
      </c>
      <c r="AM179" s="73">
        <v>0</v>
      </c>
      <c r="AN179" s="74" t="s">
        <v>83</v>
      </c>
      <c r="AO179" s="80" t="s">
        <v>585</v>
      </c>
      <c r="AP179" s="74" t="s">
        <v>84</v>
      </c>
      <c r="AQ179" s="74" t="s">
        <v>84</v>
      </c>
      <c r="AR179" s="74" t="s">
        <v>84</v>
      </c>
      <c r="AS179" s="74" t="s">
        <v>84</v>
      </c>
      <c r="AT179" s="74" t="s">
        <v>84</v>
      </c>
      <c r="AU179" s="74" t="s">
        <v>84</v>
      </c>
      <c r="AV179" s="74" t="s">
        <v>84</v>
      </c>
      <c r="AW179" s="74" t="s">
        <v>84</v>
      </c>
      <c r="AX179" s="74" t="s">
        <v>84</v>
      </c>
      <c r="AY179" s="76">
        <v>7104.42</v>
      </c>
      <c r="AZ179" s="77">
        <f>H179*(TBL_PrimaryDistrictData[[#This Row],[FY23 -24
ASCENT &amp; Online
PPR]]-TBL_PrimaryDistrictData[[#This Row],[Average of Estimated Annual Cost for Tuition, Fees and Books]])</f>
        <v>0</v>
      </c>
      <c r="BA179" s="26"/>
    </row>
    <row r="180" spans="1:56">
      <c r="A180" s="78">
        <v>3210</v>
      </c>
      <c r="B180" s="64" t="s">
        <v>583</v>
      </c>
      <c r="C180" s="64" t="s">
        <v>586</v>
      </c>
      <c r="D180" s="64" t="s">
        <v>131</v>
      </c>
      <c r="E180" s="64" t="s">
        <v>106</v>
      </c>
      <c r="F180" s="64" t="s">
        <v>190</v>
      </c>
      <c r="G180" s="64" t="s">
        <v>108</v>
      </c>
      <c r="H180" s="65">
        <v>0</v>
      </c>
      <c r="I180" s="65" t="s">
        <v>4</v>
      </c>
      <c r="J180" s="65" t="s">
        <v>4</v>
      </c>
      <c r="K180" s="65" t="s">
        <v>4</v>
      </c>
      <c r="L180" s="65" t="s">
        <v>4</v>
      </c>
      <c r="M180" s="65" t="s">
        <v>4</v>
      </c>
      <c r="N180" s="65" t="s">
        <v>4</v>
      </c>
      <c r="O180" s="65" t="s">
        <v>4</v>
      </c>
      <c r="P180" s="65" t="s">
        <v>4</v>
      </c>
      <c r="Q180" s="65" t="s">
        <v>4</v>
      </c>
      <c r="R180" s="65" t="s">
        <v>4</v>
      </c>
      <c r="S180" s="65"/>
      <c r="T180" s="65"/>
      <c r="U180" s="65"/>
      <c r="V180" s="65"/>
      <c r="W180" s="66"/>
      <c r="X180" s="66"/>
      <c r="Y180" s="65" t="s">
        <v>4</v>
      </c>
      <c r="Z180" s="67">
        <v>0.13</v>
      </c>
      <c r="AA180" s="67">
        <v>0.49</v>
      </c>
      <c r="AB180" s="67">
        <v>0.5</v>
      </c>
      <c r="AC180" s="67">
        <v>0.16</v>
      </c>
      <c r="AD180" s="67">
        <v>0.33</v>
      </c>
      <c r="AE180" s="67">
        <v>0.5</v>
      </c>
      <c r="AF180" s="68">
        <v>729</v>
      </c>
      <c r="AG180" s="69">
        <v>33000</v>
      </c>
      <c r="AH180" s="70">
        <v>698.6</v>
      </c>
      <c r="AI180" s="71">
        <v>8070856.5800000001</v>
      </c>
      <c r="AJ180" s="72">
        <v>11552.900916117949</v>
      </c>
      <c r="AK180" s="71">
        <v>11552.9</v>
      </c>
      <c r="AL180" s="71">
        <v>9588.0400000000009</v>
      </c>
      <c r="AM180" s="73">
        <v>0</v>
      </c>
      <c r="AN180" s="74" t="s">
        <v>83</v>
      </c>
      <c r="AO180" s="80" t="s">
        <v>163</v>
      </c>
      <c r="AP180" s="74" t="s">
        <v>84</v>
      </c>
      <c r="AQ180" s="74" t="s">
        <v>84</v>
      </c>
      <c r="AR180" s="74" t="s">
        <v>84</v>
      </c>
      <c r="AS180" s="74" t="s">
        <v>84</v>
      </c>
      <c r="AT180" s="74" t="s">
        <v>84</v>
      </c>
      <c r="AU180" s="74" t="s">
        <v>84</v>
      </c>
      <c r="AV180" s="74" t="s">
        <v>84</v>
      </c>
      <c r="AW180" s="74" t="s">
        <v>84</v>
      </c>
      <c r="AX180" s="74" t="s">
        <v>84</v>
      </c>
      <c r="AY180" s="76">
        <v>7104.42</v>
      </c>
      <c r="AZ180" s="77">
        <f>H180*(TBL_PrimaryDistrictData[[#This Row],[FY23 -24
ASCENT &amp; Online
PPR]]-TBL_PrimaryDistrictData[[#This Row],[Average of Estimated Annual Cost for Tuition, Fees and Books]])</f>
        <v>0</v>
      </c>
      <c r="BA180" s="26"/>
    </row>
    <row r="181" spans="1:56">
      <c r="A181" s="78">
        <v>3220</v>
      </c>
      <c r="B181" s="64" t="s">
        <v>583</v>
      </c>
      <c r="C181" s="64" t="s">
        <v>587</v>
      </c>
      <c r="D181" s="64" t="s">
        <v>131</v>
      </c>
      <c r="E181" s="64" t="s">
        <v>106</v>
      </c>
      <c r="F181" s="64" t="s">
        <v>190</v>
      </c>
      <c r="G181" s="64" t="s">
        <v>108</v>
      </c>
      <c r="H181" s="65">
        <v>0</v>
      </c>
      <c r="I181" s="65" t="s">
        <v>4</v>
      </c>
      <c r="J181" s="65" t="s">
        <v>4</v>
      </c>
      <c r="K181" s="65" t="s">
        <v>4</v>
      </c>
      <c r="L181" s="65" t="s">
        <v>4</v>
      </c>
      <c r="M181" s="65" t="s">
        <v>4</v>
      </c>
      <c r="N181" s="65" t="s">
        <v>4</v>
      </c>
      <c r="O181" s="65" t="s">
        <v>4</v>
      </c>
      <c r="P181" s="65" t="s">
        <v>4</v>
      </c>
      <c r="Q181" s="65" t="s">
        <v>4</v>
      </c>
      <c r="R181" s="65" t="s">
        <v>4</v>
      </c>
      <c r="S181" s="65"/>
      <c r="T181" s="65"/>
      <c r="U181" s="65"/>
      <c r="V181" s="65"/>
      <c r="W181" s="66"/>
      <c r="X181" s="66"/>
      <c r="Y181" s="65" t="s">
        <v>4</v>
      </c>
      <c r="Z181" s="67">
        <v>0.06</v>
      </c>
      <c r="AA181" s="67">
        <v>0.53</v>
      </c>
      <c r="AB181" s="67">
        <v>0.57999999999999996</v>
      </c>
      <c r="AC181" s="67">
        <v>0.12</v>
      </c>
      <c r="AD181" s="67">
        <v>0.24</v>
      </c>
      <c r="AE181" s="67">
        <v>0.53</v>
      </c>
      <c r="AF181" s="68">
        <v>172</v>
      </c>
      <c r="AG181" s="69">
        <v>33000</v>
      </c>
      <c r="AH181" s="70">
        <v>167.6</v>
      </c>
      <c r="AI181" s="71">
        <v>3106491.25</v>
      </c>
      <c r="AJ181" s="72">
        <v>18535.150656324582</v>
      </c>
      <c r="AK181" s="71">
        <v>18535.150000000001</v>
      </c>
      <c r="AL181" s="71">
        <v>9588.0400000000009</v>
      </c>
      <c r="AM181" s="73">
        <v>0</v>
      </c>
      <c r="AN181" s="74" t="s">
        <v>83</v>
      </c>
      <c r="AO181" s="80" t="s">
        <v>133</v>
      </c>
      <c r="AP181" s="74" t="s">
        <v>134</v>
      </c>
      <c r="AQ181" s="74" t="s">
        <v>134</v>
      </c>
      <c r="AR181" s="74" t="s">
        <v>134</v>
      </c>
      <c r="AS181" s="74" t="s">
        <v>134</v>
      </c>
      <c r="AT181" s="74" t="s">
        <v>134</v>
      </c>
      <c r="AU181" s="74" t="s">
        <v>134</v>
      </c>
      <c r="AV181" s="74" t="s">
        <v>134</v>
      </c>
      <c r="AW181" s="74" t="s">
        <v>134</v>
      </c>
      <c r="AX181" s="74" t="s">
        <v>134</v>
      </c>
      <c r="AY181" s="76">
        <v>7104.42</v>
      </c>
      <c r="AZ181" s="77">
        <f>H181*(TBL_PrimaryDistrictData[[#This Row],[FY23 -24
ASCENT &amp; Online
PPR]]-TBL_PrimaryDistrictData[[#This Row],[Average of Estimated Annual Cost for Tuition, Fees and Books]])</f>
        <v>0</v>
      </c>
      <c r="BA181" s="26"/>
    </row>
    <row r="182" spans="1:56">
      <c r="A182" s="78">
        <v>3230</v>
      </c>
      <c r="B182" s="64" t="s">
        <v>583</v>
      </c>
      <c r="C182" s="64" t="s">
        <v>588</v>
      </c>
      <c r="D182" s="64" t="s">
        <v>131</v>
      </c>
      <c r="E182" s="64" t="s">
        <v>106</v>
      </c>
      <c r="F182" s="64" t="s">
        <v>190</v>
      </c>
      <c r="G182" s="64" t="s">
        <v>108</v>
      </c>
      <c r="H182" s="65">
        <v>0</v>
      </c>
      <c r="I182" s="65" t="s">
        <v>4</v>
      </c>
      <c r="J182" s="65" t="s">
        <v>4</v>
      </c>
      <c r="K182" s="65" t="s">
        <v>4</v>
      </c>
      <c r="L182" s="65" t="s">
        <v>4</v>
      </c>
      <c r="M182" s="65" t="s">
        <v>4</v>
      </c>
      <c r="N182" s="65" t="s">
        <v>4</v>
      </c>
      <c r="O182" s="65" t="s">
        <v>4</v>
      </c>
      <c r="P182" s="65" t="s">
        <v>4</v>
      </c>
      <c r="Q182" s="65" t="s">
        <v>4</v>
      </c>
      <c r="R182" s="65" t="s">
        <v>4</v>
      </c>
      <c r="S182" s="65"/>
      <c r="T182" s="65"/>
      <c r="U182" s="65"/>
      <c r="V182" s="65"/>
      <c r="W182" s="66"/>
      <c r="X182" s="66"/>
      <c r="Y182" s="65" t="s">
        <v>4</v>
      </c>
      <c r="Z182" s="67">
        <v>7.0000000000000007E-2</v>
      </c>
      <c r="AA182" s="67">
        <v>0.36</v>
      </c>
      <c r="AB182" s="67" t="s">
        <v>187</v>
      </c>
      <c r="AC182" s="67" t="s">
        <v>187</v>
      </c>
      <c r="AD182" s="67">
        <v>0.15</v>
      </c>
      <c r="AE182" s="67">
        <v>0.44</v>
      </c>
      <c r="AF182" s="68">
        <v>68</v>
      </c>
      <c r="AG182" s="69">
        <v>33000</v>
      </c>
      <c r="AH182" s="70">
        <v>57.5</v>
      </c>
      <c r="AI182" s="71">
        <v>1324030.82</v>
      </c>
      <c r="AJ182" s="72">
        <v>23026.62295652174</v>
      </c>
      <c r="AK182" s="71">
        <v>23026.62</v>
      </c>
      <c r="AL182" s="71">
        <v>9588.0400000000009</v>
      </c>
      <c r="AM182" s="73">
        <v>0</v>
      </c>
      <c r="AN182" s="74" t="s">
        <v>83</v>
      </c>
      <c r="AO182" s="80" t="s">
        <v>133</v>
      </c>
      <c r="AP182" s="74" t="s">
        <v>134</v>
      </c>
      <c r="AQ182" s="74" t="s">
        <v>134</v>
      </c>
      <c r="AR182" s="74" t="s">
        <v>134</v>
      </c>
      <c r="AS182" s="74" t="s">
        <v>134</v>
      </c>
      <c r="AT182" s="74" t="s">
        <v>134</v>
      </c>
      <c r="AU182" s="74" t="s">
        <v>134</v>
      </c>
      <c r="AV182" s="74" t="s">
        <v>134</v>
      </c>
      <c r="AW182" s="74" t="s">
        <v>134</v>
      </c>
      <c r="AX182" s="74" t="s">
        <v>134</v>
      </c>
      <c r="AY182" s="76">
        <v>7104.42</v>
      </c>
      <c r="AZ182" s="77">
        <f>H182*(TBL_PrimaryDistrictData[[#This Row],[FY23 -24
ASCENT &amp; Online
PPR]]-TBL_PrimaryDistrictData[[#This Row],[Average of Estimated Annual Cost for Tuition, Fees and Books]])</f>
        <v>0</v>
      </c>
      <c r="BA182" s="26"/>
    </row>
    <row r="183" spans="1:56">
      <c r="A183" s="78">
        <v>8001</v>
      </c>
      <c r="B183" s="64" t="s">
        <v>589</v>
      </c>
      <c r="C183" s="64" t="s">
        <v>590</v>
      </c>
      <c r="D183" s="64" t="s">
        <v>79</v>
      </c>
      <c r="E183" s="64" t="s">
        <v>287</v>
      </c>
      <c r="F183" s="64" t="s">
        <v>288</v>
      </c>
      <c r="G183" s="64" t="s">
        <v>589</v>
      </c>
      <c r="H183" s="65">
        <v>8</v>
      </c>
      <c r="I183" s="65">
        <v>169.10000000000002</v>
      </c>
      <c r="J183" s="65">
        <v>277.8</v>
      </c>
      <c r="K183" s="65" t="s">
        <v>3</v>
      </c>
      <c r="L183" s="65" t="s">
        <v>3</v>
      </c>
      <c r="M183" s="65">
        <v>4058.4000000000005</v>
      </c>
      <c r="N183" s="65">
        <v>22</v>
      </c>
      <c r="O183" s="65">
        <v>528</v>
      </c>
      <c r="P183" s="65">
        <v>753.68</v>
      </c>
      <c r="Q183" s="65">
        <v>1460</v>
      </c>
      <c r="R183" s="65">
        <v>6800.0800000000008</v>
      </c>
      <c r="S183" s="65">
        <f>9588.04-TBL_PrimaryDistrictData[[#This Row],[Estimated Annual Cost for Tuition, Fees and Books]]</f>
        <v>2787.96</v>
      </c>
      <c r="T183" s="65">
        <f>TBL_PrimaryDistrictData[[#This Row],[Delta PPR to Est. Costs]]*TBL_PrimaryDistrictData[[#This Row],[ASCENT Enrollment 2023-2024]]</f>
        <v>22303.68</v>
      </c>
      <c r="U183" s="65">
        <f>IF(OR(TBL_PrimaryDistrictData[[#This Row],[Who pays for fees]]="Student",TBL_PrimaryDistrictData[[#This Row],[Who pays for fees]]="NA"),(TBL_PrimaryDistrictData[[#This Row],[General Fees per year]]+TBL_PrimaryDistrictData[[#This Row],[Full Load Credit Fees per Year]]))+IF(OR(TBL_PrimaryDistrictData[[#This Row],[Who pays for books and materials?]]="student",TBL_PrimaryDistrictData[[#This Row],[Who pays for books and materials?]]="NA"),TBL_PrimaryDistrictData[[#This Row],[Books cost per year]])</f>
        <v>2741.68</v>
      </c>
      <c r="V183" s="65">
        <f>TBL_PrimaryDistrictData[[#This Row],[Estimated Annual Cost for Tuition, Fees and Books]]-U183</f>
        <v>4058.400000000001</v>
      </c>
      <c r="W183" s="66">
        <f>TBL_PrimaryDistrictData[[#This Row],[Student Share of Costs]]/TBL_PrimaryDistrictData[[#This Row],[Estimated Annual Cost for Tuition, Fees and Books]]</f>
        <v>0.40318349195891806</v>
      </c>
      <c r="X183" s="66">
        <f>TBL_PrimaryDistrictData[[#This Row],[LEP Share of Costs]]/TBL_PrimaryDistrictData[[#This Row],[Estimated Annual Cost for Tuition, Fees and Books]]</f>
        <v>0.59681650804108199</v>
      </c>
      <c r="Y183" s="65">
        <v>70.347058823529409</v>
      </c>
      <c r="Z183" s="67">
        <v>7.0000000000000007E-2</v>
      </c>
      <c r="AA183" s="67">
        <v>0.32</v>
      </c>
      <c r="AB183" s="67">
        <v>0.32</v>
      </c>
      <c r="AC183" s="67">
        <v>0.13</v>
      </c>
      <c r="AD183" s="67">
        <v>0.46</v>
      </c>
      <c r="AE183" s="67">
        <v>0.5</v>
      </c>
      <c r="AF183" s="68">
        <v>22003</v>
      </c>
      <c r="AG183" s="69" t="s">
        <v>591</v>
      </c>
      <c r="AH183" s="70">
        <v>0</v>
      </c>
      <c r="AI183" s="71">
        <v>226371933.01802474</v>
      </c>
      <c r="AJ183" s="72">
        <v>0</v>
      </c>
      <c r="AK183" s="71">
        <v>0</v>
      </c>
      <c r="AL183" s="71">
        <v>0</v>
      </c>
      <c r="AM183" s="73">
        <v>7.0000000000000001E-3</v>
      </c>
      <c r="AN183" s="74" t="s">
        <v>83</v>
      </c>
      <c r="AO183" s="80" t="s">
        <v>592</v>
      </c>
      <c r="AP183" s="74" t="s">
        <v>593</v>
      </c>
      <c r="AQ183" s="74" t="s">
        <v>594</v>
      </c>
      <c r="AR183" s="74" t="s">
        <v>84</v>
      </c>
      <c r="AS183" s="74" t="s">
        <v>177</v>
      </c>
      <c r="AT183" s="74" t="s">
        <v>84</v>
      </c>
      <c r="AU183" s="74" t="s">
        <v>595</v>
      </c>
      <c r="AV183" s="74" t="s">
        <v>596</v>
      </c>
      <c r="AW183" s="74" t="s">
        <v>84</v>
      </c>
      <c r="AX183" s="74" t="s">
        <v>144</v>
      </c>
      <c r="AY183" s="76">
        <v>7104.42</v>
      </c>
      <c r="AZ183" s="77">
        <f>H183*(TBL_PrimaryDistrictData[[#This Row],[FY23 -24
ASCENT &amp; Online
PPR]]-TBL_PrimaryDistrictData[[#This Row],[Average of Estimated Annual Cost for Tuition, Fees and Books]])</f>
        <v>-56835.360000000001</v>
      </c>
      <c r="BA183" s="26"/>
    </row>
    <row r="184" spans="1:56">
      <c r="A184" s="65" t="s">
        <v>597</v>
      </c>
      <c r="B184" s="64"/>
      <c r="C184" s="64"/>
      <c r="D184" s="64"/>
      <c r="E184" s="64"/>
      <c r="F184" s="64" t="s">
        <v>598</v>
      </c>
      <c r="G184" s="64"/>
      <c r="H184" s="65" t="s">
        <v>4</v>
      </c>
      <c r="I184" s="65" t="s">
        <v>4</v>
      </c>
      <c r="J184" s="65" t="s">
        <v>4</v>
      </c>
      <c r="K184" s="65" t="s">
        <v>4</v>
      </c>
      <c r="L184" s="65" t="s">
        <v>4</v>
      </c>
      <c r="M184" s="65" t="s">
        <v>4</v>
      </c>
      <c r="N184" s="65" t="s">
        <v>4</v>
      </c>
      <c r="O184" s="65" t="s">
        <v>4</v>
      </c>
      <c r="P184" s="65" t="s">
        <v>4</v>
      </c>
      <c r="Q184" s="65" t="s">
        <v>4</v>
      </c>
      <c r="R184" s="65" t="s">
        <v>4</v>
      </c>
      <c r="S184" s="65"/>
      <c r="T184" s="65"/>
      <c r="U184" s="65"/>
      <c r="V184" s="65"/>
      <c r="W184" s="66"/>
      <c r="X184" s="66"/>
      <c r="Y184" s="65" t="s">
        <v>4</v>
      </c>
      <c r="Z184" s="67"/>
      <c r="AA184" s="67"/>
      <c r="AB184" s="67"/>
      <c r="AC184" s="67"/>
      <c r="AD184" s="67"/>
      <c r="AE184" s="67"/>
      <c r="AF184" s="82">
        <v>877512</v>
      </c>
      <c r="AG184" s="69"/>
      <c r="AH184" s="70">
        <v>859782.60000000033</v>
      </c>
      <c r="AI184" s="71">
        <v>9174031433.4099941</v>
      </c>
      <c r="AJ184" s="72">
        <v>10670.175732109477</v>
      </c>
      <c r="AK184" s="71">
        <v>11498.923981925884</v>
      </c>
      <c r="AL184" s="71">
        <v>9588.0400000000009</v>
      </c>
      <c r="AM184" s="83">
        <v>8.9999999999999993E-3</v>
      </c>
      <c r="AN184" s="74" t="s">
        <v>83</v>
      </c>
      <c r="AO184" s="79">
        <v>68390</v>
      </c>
      <c r="AP184" s="79">
        <v>33325</v>
      </c>
      <c r="AQ184" s="79">
        <v>35065</v>
      </c>
      <c r="AR184" s="75">
        <v>459</v>
      </c>
      <c r="AS184" s="79">
        <v>2290</v>
      </c>
      <c r="AT184" s="79">
        <v>3044</v>
      </c>
      <c r="AU184" s="79">
        <v>24559</v>
      </c>
      <c r="AV184" s="79">
        <v>34853</v>
      </c>
      <c r="AW184" s="75">
        <v>199</v>
      </c>
      <c r="AX184" s="79">
        <v>2986</v>
      </c>
      <c r="AY184" s="76">
        <v>7104.42</v>
      </c>
      <c r="AZ184" s="84">
        <f>SUBTOTAL(109,AZ5:AZ183)</f>
        <v>3253830.100000002</v>
      </c>
      <c r="BA184" s="28"/>
      <c r="BB184" s="28"/>
      <c r="BC184" s="28"/>
      <c r="BD184" s="28"/>
    </row>
    <row r="185" spans="1:56">
      <c r="V185" s="32" t="s">
        <v>599</v>
      </c>
      <c r="X185" s="32" t="s">
        <v>599</v>
      </c>
      <c r="Y185" s="33"/>
      <c r="Z185" s="33"/>
      <c r="AA185" s="33"/>
      <c r="AB185" s="34"/>
      <c r="AC185" s="33"/>
      <c r="AD185" s="34"/>
      <c r="AE185" s="34"/>
      <c r="AF185" s="33"/>
      <c r="AO185" s="27"/>
      <c r="AP185" s="27"/>
      <c r="AQ185" s="27"/>
      <c r="AR185" s="27"/>
    </row>
    <row r="186" spans="1:56">
      <c r="U186" s="35"/>
      <c r="V186" s="35"/>
      <c r="W186" s="35"/>
      <c r="AA186" s="25"/>
      <c r="AD186" s="25"/>
      <c r="AF186" s="29"/>
    </row>
    <row r="187" spans="1:56">
      <c r="AF187" s="29"/>
    </row>
  </sheetData>
  <mergeCells count="4">
    <mergeCell ref="I1:T1"/>
    <mergeCell ref="U1:X1"/>
    <mergeCell ref="Y1:AF1"/>
    <mergeCell ref="AG1:AN1"/>
  </mergeCells>
  <phoneticPr fontId="11"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F642-ECDC-4364-A130-C837197960D5}">
  <dimension ref="B3:X41"/>
  <sheetViews>
    <sheetView workbookViewId="0">
      <selection activeCell="C7" sqref="C7"/>
    </sheetView>
  </sheetViews>
  <sheetFormatPr defaultColWidth="9.33203125" defaultRowHeight="13.9"/>
  <cols>
    <col min="1" max="2" width="9.33203125" style="1"/>
    <col min="3" max="3" width="108.5" style="1" customWidth="1"/>
    <col min="4" max="5" width="9.33203125" style="1"/>
    <col min="6" max="6" width="8.5" style="1" customWidth="1"/>
    <col min="7" max="7" width="41.33203125" style="1" customWidth="1"/>
    <col min="8" max="8" width="18.33203125" style="1" customWidth="1"/>
    <col min="9" max="9" width="18" style="1" customWidth="1"/>
    <col min="10" max="10" width="21.6640625" style="1" customWidth="1"/>
    <col min="11" max="11" width="22.33203125" style="1" customWidth="1"/>
    <col min="12" max="12" width="14.5" style="1" customWidth="1"/>
    <col min="13" max="13" width="15" style="1" customWidth="1"/>
    <col min="14" max="14" width="17.33203125" style="1" customWidth="1"/>
    <col min="15" max="15" width="15.33203125" style="1" customWidth="1"/>
    <col min="16" max="16384" width="9.33203125" style="1"/>
  </cols>
  <sheetData>
    <row r="3" spans="2:24">
      <c r="K3" s="1" t="s">
        <v>600</v>
      </c>
    </row>
    <row r="4" spans="2:24">
      <c r="G4" s="1" t="s">
        <v>601</v>
      </c>
      <c r="H4" s="5" t="s">
        <v>602</v>
      </c>
      <c r="R4"/>
      <c r="S4" s="11"/>
      <c r="T4"/>
      <c r="U4"/>
      <c r="V4"/>
      <c r="W4"/>
      <c r="X4"/>
    </row>
    <row r="5" spans="2:24">
      <c r="B5" s="85" t="s">
        <v>603</v>
      </c>
      <c r="C5" s="85" t="s">
        <v>604</v>
      </c>
      <c r="G5" s="1" t="s">
        <v>605</v>
      </c>
    </row>
    <row r="6" spans="2:24" ht="27.6">
      <c r="B6" s="1">
        <v>3</v>
      </c>
      <c r="C6" s="8" t="s">
        <v>606</v>
      </c>
      <c r="G6" s="1" t="s">
        <v>607</v>
      </c>
      <c r="H6" s="1" t="s">
        <v>608</v>
      </c>
      <c r="I6" s="1" t="s">
        <v>609</v>
      </c>
      <c r="J6" s="1" t="s">
        <v>610</v>
      </c>
      <c r="K6" s="17" t="s">
        <v>83</v>
      </c>
      <c r="L6" s="1" t="s">
        <v>611</v>
      </c>
    </row>
    <row r="7" spans="2:24" ht="78" customHeight="1" thickBot="1">
      <c r="B7" s="1">
        <v>4</v>
      </c>
      <c r="C7" s="7" t="s">
        <v>612</v>
      </c>
      <c r="G7" s="14" t="s">
        <v>613</v>
      </c>
      <c r="H7" s="15">
        <v>242.9</v>
      </c>
      <c r="I7" s="15">
        <v>193.35</v>
      </c>
      <c r="J7" s="15">
        <v>247.35</v>
      </c>
      <c r="K7" s="15">
        <v>260.39999999999998</v>
      </c>
      <c r="L7" s="6">
        <v>285.10000000000002</v>
      </c>
    </row>
    <row r="8" spans="2:24" ht="14.45" thickTop="1">
      <c r="C8" s="7" t="s">
        <v>614</v>
      </c>
      <c r="G8" s="4" t="s">
        <v>615</v>
      </c>
      <c r="H8" s="6">
        <v>357.2</v>
      </c>
      <c r="I8" s="6">
        <v>303.2</v>
      </c>
      <c r="J8" s="15">
        <v>357.2</v>
      </c>
      <c r="K8" s="15">
        <v>367.2</v>
      </c>
      <c r="L8" s="6">
        <v>393.8</v>
      </c>
    </row>
    <row r="9" spans="2:24">
      <c r="C9" s="7" t="s">
        <v>616</v>
      </c>
      <c r="G9" s="4" t="s">
        <v>617</v>
      </c>
      <c r="H9" s="6">
        <v>94</v>
      </c>
      <c r="I9" s="6">
        <v>40</v>
      </c>
      <c r="J9" s="6">
        <v>94</v>
      </c>
      <c r="K9" s="6">
        <v>104</v>
      </c>
      <c r="L9" s="6">
        <v>116</v>
      </c>
    </row>
    <row r="10" spans="2:24" ht="27.6">
      <c r="C10" s="7" t="s">
        <v>618</v>
      </c>
      <c r="G10" s="4" t="s">
        <v>619</v>
      </c>
      <c r="H10" s="16">
        <f>H7-H9</f>
        <v>148.9</v>
      </c>
      <c r="I10" s="16">
        <f>I7-I9</f>
        <v>153.35</v>
      </c>
      <c r="J10" s="16">
        <f>J7-J9</f>
        <v>153.35</v>
      </c>
      <c r="K10" s="16">
        <f t="shared" ref="K10:L10" si="0">K7-K9</f>
        <v>156.39999999999998</v>
      </c>
      <c r="L10" s="16">
        <f t="shared" si="0"/>
        <v>169.10000000000002</v>
      </c>
    </row>
    <row r="11" spans="2:24">
      <c r="G11" s="4" t="s">
        <v>620</v>
      </c>
      <c r="H11" s="16">
        <f>H8-H9</f>
        <v>263.2</v>
      </c>
      <c r="I11" s="16">
        <f t="shared" ref="I11:L11" si="1">I8-I9</f>
        <v>263.2</v>
      </c>
      <c r="J11" s="16">
        <f t="shared" si="1"/>
        <v>263.2</v>
      </c>
      <c r="K11" s="16">
        <f t="shared" si="1"/>
        <v>263.2</v>
      </c>
      <c r="L11" s="16">
        <f t="shared" si="1"/>
        <v>277.8</v>
      </c>
    </row>
    <row r="13" spans="2:24">
      <c r="C13"/>
      <c r="G13" s="12"/>
      <c r="H13" s="13"/>
      <c r="I13" s="13"/>
      <c r="J13" s="13"/>
    </row>
    <row r="14" spans="2:24">
      <c r="C14"/>
    </row>
    <row r="15" spans="2:24">
      <c r="C15"/>
    </row>
    <row r="16" spans="2:24">
      <c r="C16"/>
      <c r="G16"/>
      <c r="H16"/>
      <c r="I16"/>
      <c r="J16"/>
      <c r="K16"/>
      <c r="L16"/>
      <c r="M16"/>
      <c r="N16"/>
    </row>
    <row r="17" spans="3:14">
      <c r="C17"/>
      <c r="G17"/>
      <c r="H17"/>
      <c r="I17"/>
      <c r="J17"/>
      <c r="K17"/>
      <c r="L17"/>
      <c r="M17"/>
      <c r="N17"/>
    </row>
    <row r="18" spans="3:14">
      <c r="C18"/>
      <c r="G18"/>
      <c r="H18"/>
      <c r="I18"/>
      <c r="J18"/>
      <c r="K18"/>
      <c r="L18"/>
      <c r="M18"/>
      <c r="N18"/>
    </row>
    <row r="19" spans="3:14">
      <c r="G19"/>
      <c r="H19"/>
      <c r="I19"/>
      <c r="J19"/>
      <c r="K19"/>
      <c r="L19"/>
      <c r="M19"/>
      <c r="N19"/>
    </row>
    <row r="20" spans="3:14">
      <c r="C20" s="4"/>
      <c r="G20"/>
      <c r="H20"/>
      <c r="I20"/>
      <c r="J20"/>
      <c r="K20"/>
      <c r="L20"/>
      <c r="M20"/>
      <c r="N20"/>
    </row>
    <row r="21" spans="3:14" ht="51" customHeight="1">
      <c r="G21"/>
      <c r="H21"/>
      <c r="I21"/>
      <c r="J21"/>
      <c r="K21"/>
      <c r="L21"/>
      <c r="M21"/>
      <c r="N21"/>
    </row>
    <row r="22" spans="3:14">
      <c r="G22"/>
      <c r="H22"/>
      <c r="I22"/>
      <c r="J22"/>
      <c r="K22"/>
      <c r="L22"/>
      <c r="M22"/>
      <c r="N22"/>
    </row>
    <row r="23" spans="3:14">
      <c r="G23"/>
      <c r="H23"/>
      <c r="I23"/>
      <c r="J23"/>
      <c r="K23"/>
      <c r="L23"/>
      <c r="M23"/>
      <c r="N23"/>
    </row>
    <row r="24" spans="3:14">
      <c r="G24"/>
      <c r="H24"/>
      <c r="I24"/>
      <c r="J24"/>
      <c r="K24"/>
      <c r="L24"/>
      <c r="M24"/>
      <c r="N24"/>
    </row>
    <row r="25" spans="3:14">
      <c r="G25"/>
      <c r="H25"/>
      <c r="I25"/>
      <c r="J25"/>
      <c r="K25"/>
      <c r="L25"/>
      <c r="M25"/>
      <c r="N25"/>
    </row>
    <row r="26" spans="3:14">
      <c r="G26"/>
      <c r="H26"/>
      <c r="I26"/>
      <c r="J26"/>
      <c r="K26"/>
      <c r="L26"/>
      <c r="M26"/>
      <c r="N26"/>
    </row>
    <row r="27" spans="3:14">
      <c r="G27"/>
      <c r="H27"/>
      <c r="I27"/>
      <c r="J27"/>
      <c r="K27"/>
      <c r="L27"/>
      <c r="M27"/>
      <c r="N27"/>
    </row>
    <row r="28" spans="3:14">
      <c r="G28"/>
      <c r="H28"/>
      <c r="I28"/>
      <c r="J28"/>
      <c r="K28"/>
      <c r="L28"/>
      <c r="M28"/>
      <c r="N28"/>
    </row>
    <row r="29" spans="3:14" ht="38.25" customHeight="1">
      <c r="G29"/>
      <c r="H29"/>
      <c r="I29"/>
      <c r="J29"/>
      <c r="K29"/>
      <c r="L29"/>
      <c r="M29"/>
      <c r="N29"/>
    </row>
    <row r="30" spans="3:14">
      <c r="G30"/>
      <c r="H30"/>
      <c r="I30"/>
      <c r="J30"/>
      <c r="K30"/>
      <c r="L30"/>
      <c r="M30"/>
      <c r="N30"/>
    </row>
    <row r="31" spans="3:14">
      <c r="G31"/>
      <c r="H31"/>
      <c r="I31"/>
      <c r="J31"/>
      <c r="K31"/>
      <c r="L31"/>
      <c r="M31"/>
      <c r="N31"/>
    </row>
    <row r="32" spans="3:14">
      <c r="G32"/>
      <c r="H32"/>
      <c r="I32"/>
      <c r="J32"/>
      <c r="K32"/>
      <c r="L32"/>
      <c r="M32"/>
      <c r="N32"/>
    </row>
    <row r="33" spans="7:14">
      <c r="G33"/>
      <c r="H33"/>
      <c r="I33"/>
      <c r="J33"/>
      <c r="K33"/>
      <c r="L33"/>
      <c r="M33"/>
      <c r="N33"/>
    </row>
    <row r="34" spans="7:14">
      <c r="G34"/>
      <c r="H34"/>
      <c r="I34"/>
      <c r="J34"/>
      <c r="K34"/>
      <c r="L34"/>
      <c r="M34"/>
      <c r="N34"/>
    </row>
    <row r="35" spans="7:14">
      <c r="G35"/>
      <c r="H35"/>
      <c r="I35"/>
      <c r="J35"/>
      <c r="K35"/>
      <c r="L35"/>
      <c r="M35"/>
      <c r="N35"/>
    </row>
    <row r="36" spans="7:14">
      <c r="G36"/>
      <c r="H36"/>
      <c r="I36"/>
      <c r="J36"/>
      <c r="K36"/>
      <c r="L36"/>
      <c r="M36"/>
      <c r="N36"/>
    </row>
    <row r="37" spans="7:14">
      <c r="G37"/>
      <c r="H37"/>
      <c r="I37"/>
      <c r="J37"/>
      <c r="K37"/>
      <c r="L37"/>
      <c r="M37"/>
      <c r="N37"/>
    </row>
    <row r="38" spans="7:14">
      <c r="G38"/>
      <c r="H38"/>
      <c r="I38"/>
      <c r="J38"/>
      <c r="K38"/>
      <c r="L38"/>
      <c r="M38"/>
      <c r="N38"/>
    </row>
    <row r="39" spans="7:14">
      <c r="G39"/>
      <c r="H39"/>
      <c r="I39"/>
      <c r="J39"/>
      <c r="K39"/>
      <c r="L39"/>
      <c r="M39"/>
      <c r="N39"/>
    </row>
    <row r="40" spans="7:14">
      <c r="G40"/>
      <c r="H40"/>
      <c r="I40"/>
      <c r="J40"/>
      <c r="K40"/>
      <c r="L40"/>
      <c r="M40"/>
      <c r="N40"/>
    </row>
    <row r="41" spans="7:14">
      <c r="G41"/>
      <c r="H41"/>
      <c r="I41"/>
      <c r="J41"/>
      <c r="K41"/>
      <c r="L41"/>
      <c r="M41"/>
      <c r="N41"/>
    </row>
  </sheetData>
  <conditionalFormatting sqref="C6">
    <cfRule type="containsText" dxfId="12" priority="1" operator="containsText" text="unavailable">
      <formula>NOT(ISERROR(SEARCH("unavailable",C6)))</formula>
    </cfRule>
  </conditionalFormatting>
  <hyperlinks>
    <hyperlink ref="H4" r:id="rId1" xr:uid="{BAC42B61-0CC6-4793-9BFD-9C6828B678B6}"/>
  </hyperlinks>
  <pageMargins left="0.7" right="0.7" top="0.75" bottom="0.75" header="0.3" footer="0.3"/>
  <pageSetup orientation="portrait" r:id="rId2"/>
  <drawing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7194C-3E58-405C-B7A1-54F9D556B1C1}">
  <dimension ref="B3:B17"/>
  <sheetViews>
    <sheetView zoomScale="90" zoomScaleNormal="90" workbookViewId="0">
      <selection activeCell="G27" sqref="G27"/>
    </sheetView>
  </sheetViews>
  <sheetFormatPr defaultRowHeight="13.15"/>
  <sheetData>
    <row r="3" spans="2:2" ht="17.45">
      <c r="B3" s="19" t="s">
        <v>621</v>
      </c>
    </row>
    <row r="4" spans="2:2">
      <c r="B4" s="20" t="s">
        <v>622</v>
      </c>
    </row>
    <row r="5" spans="2:2">
      <c r="B5" s="20" t="s">
        <v>623</v>
      </c>
    </row>
    <row r="7" spans="2:2" ht="17.45">
      <c r="B7" s="19" t="s">
        <v>624</v>
      </c>
    </row>
    <row r="8" spans="2:2">
      <c r="B8" s="20" t="s">
        <v>625</v>
      </c>
    </row>
    <row r="9" spans="2:2">
      <c r="B9" s="20" t="s">
        <v>626</v>
      </c>
    </row>
    <row r="11" spans="2:2" ht="17.45">
      <c r="B11" s="19" t="s">
        <v>627</v>
      </c>
    </row>
    <row r="12" spans="2:2">
      <c r="B12" s="20" t="s">
        <v>628</v>
      </c>
    </row>
    <row r="13" spans="2:2">
      <c r="B13" s="20" t="s">
        <v>629</v>
      </c>
    </row>
    <row r="15" spans="2:2" ht="17.45">
      <c r="B15" s="19" t="s">
        <v>630</v>
      </c>
    </row>
    <row r="16" spans="2:2">
      <c r="B16" s="20" t="s">
        <v>631</v>
      </c>
    </row>
    <row r="17" spans="2:2">
      <c r="B17" s="20" t="s">
        <v>632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9296D-BC76-4E0A-A5DE-045BD61EC060}">
  <dimension ref="C2:L69"/>
  <sheetViews>
    <sheetView topLeftCell="C1" workbookViewId="0">
      <selection activeCell="B1" sqref="B1"/>
    </sheetView>
  </sheetViews>
  <sheetFormatPr defaultRowHeight="13.15"/>
  <cols>
    <col min="3" max="3" width="38.33203125" customWidth="1"/>
    <col min="4" max="8" width="17.1640625" customWidth="1"/>
  </cols>
  <sheetData>
    <row r="2" spans="3:8" ht="52.9">
      <c r="C2" s="41" t="s">
        <v>0</v>
      </c>
      <c r="D2" s="3" t="s">
        <v>633</v>
      </c>
      <c r="E2" s="3" t="s">
        <v>634</v>
      </c>
      <c r="F2" s="3" t="s">
        <v>635</v>
      </c>
      <c r="G2" s="3" t="s">
        <v>636</v>
      </c>
      <c r="H2" s="3" t="s">
        <v>75</v>
      </c>
    </row>
    <row r="3" spans="3:8">
      <c r="C3" t="s">
        <v>637</v>
      </c>
      <c r="D3" s="18">
        <v>1848</v>
      </c>
      <c r="E3" s="18">
        <v>1460</v>
      </c>
      <c r="F3" s="18">
        <v>432</v>
      </c>
      <c r="G3" s="18">
        <v>436</v>
      </c>
      <c r="H3" s="18">
        <v>4176</v>
      </c>
    </row>
    <row r="4" spans="3:8">
      <c r="C4" t="s">
        <v>638</v>
      </c>
      <c r="D4" s="18">
        <v>4058.3999999999996</v>
      </c>
      <c r="E4" s="18">
        <v>1460</v>
      </c>
      <c r="F4" s="18">
        <v>528</v>
      </c>
      <c r="G4" s="18">
        <v>753.68000000000018</v>
      </c>
      <c r="H4" s="18">
        <v>6800.08</v>
      </c>
    </row>
    <row r="5" spans="3:8">
      <c r="C5" t="s">
        <v>639</v>
      </c>
      <c r="D5" s="18">
        <v>4058.4000000000005</v>
      </c>
      <c r="E5" s="18">
        <v>1800</v>
      </c>
      <c r="F5" s="18">
        <v>696</v>
      </c>
      <c r="G5" s="18">
        <v>960</v>
      </c>
      <c r="H5" s="18">
        <v>7514.4</v>
      </c>
    </row>
    <row r="6" spans="3:8">
      <c r="C6" t="s">
        <v>640</v>
      </c>
      <c r="D6" s="18">
        <v>2016.7741935483871</v>
      </c>
      <c r="E6" s="18">
        <v>840</v>
      </c>
      <c r="F6" s="18">
        <v>696</v>
      </c>
      <c r="G6" s="18">
        <v>1092</v>
      </c>
      <c r="H6" s="18">
        <v>4644.7741935483873</v>
      </c>
    </row>
    <row r="7" spans="3:8">
      <c r="C7" t="s">
        <v>641</v>
      </c>
      <c r="D7" s="18">
        <v>4058.400000000001</v>
      </c>
      <c r="E7" s="18">
        <v>1460</v>
      </c>
      <c r="F7" s="18">
        <v>696</v>
      </c>
      <c r="G7" s="18">
        <v>714.10000000000014</v>
      </c>
      <c r="H7" s="18">
        <v>6928.5000000000009</v>
      </c>
    </row>
    <row r="8" spans="3:8">
      <c r="C8" t="s">
        <v>642</v>
      </c>
      <c r="D8" s="18">
        <v>4058.3999999999996</v>
      </c>
      <c r="E8" s="18">
        <v>1460</v>
      </c>
      <c r="F8" s="18">
        <v>212.40000000000003</v>
      </c>
      <c r="G8" s="18">
        <v>2201.2600000000011</v>
      </c>
      <c r="H8" s="18">
        <v>7932.0599999999995</v>
      </c>
    </row>
    <row r="9" spans="3:8">
      <c r="C9" t="s">
        <v>643</v>
      </c>
      <c r="D9" s="18">
        <v>4058.4000000000005</v>
      </c>
      <c r="E9" s="18">
        <v>1460</v>
      </c>
      <c r="F9" s="18">
        <v>786</v>
      </c>
      <c r="G9" s="18">
        <v>1092</v>
      </c>
      <c r="H9" s="18">
        <v>7396.4000000000005</v>
      </c>
    </row>
    <row r="10" spans="3:8">
      <c r="C10" t="s">
        <v>644</v>
      </c>
      <c r="D10" s="18">
        <v>4058.4000000000005</v>
      </c>
      <c r="E10" s="18">
        <v>1460</v>
      </c>
      <c r="F10" s="18">
        <v>979.19999999999993</v>
      </c>
      <c r="G10" s="18">
        <v>1092</v>
      </c>
      <c r="H10" s="18">
        <v>7589.5999999999995</v>
      </c>
    </row>
    <row r="11" spans="3:8">
      <c r="C11" t="s">
        <v>645</v>
      </c>
      <c r="D11" s="18">
        <v>4058.3999999999983</v>
      </c>
      <c r="E11" s="18">
        <v>1460</v>
      </c>
      <c r="F11" s="18">
        <v>708.71999999999991</v>
      </c>
      <c r="G11" s="18">
        <v>1092</v>
      </c>
      <c r="H11" s="18">
        <v>7319.1199999999972</v>
      </c>
    </row>
    <row r="12" spans="3:8">
      <c r="C12" t="s">
        <v>646</v>
      </c>
      <c r="D12" s="18">
        <v>4058.4000000000005</v>
      </c>
      <c r="E12" s="18">
        <v>1250</v>
      </c>
      <c r="F12" s="18">
        <v>696</v>
      </c>
      <c r="G12" s="18">
        <v>2182</v>
      </c>
      <c r="H12" s="18">
        <v>8186.4000000000005</v>
      </c>
    </row>
    <row r="13" spans="3:8">
      <c r="C13" t="s">
        <v>647</v>
      </c>
      <c r="D13" s="18">
        <v>4058.400000000001</v>
      </c>
      <c r="E13" s="18">
        <v>1460</v>
      </c>
      <c r="F13" s="18">
        <v>1268.3999999999999</v>
      </c>
      <c r="G13" s="18">
        <v>1145.18</v>
      </c>
      <c r="H13" s="18">
        <v>7931.9800000000005</v>
      </c>
    </row>
    <row r="14" spans="3:8">
      <c r="C14" t="s">
        <v>648</v>
      </c>
      <c r="D14" s="18">
        <v>4058.4000000000005</v>
      </c>
      <c r="E14" s="18">
        <v>1460</v>
      </c>
      <c r="F14" s="18">
        <v>696</v>
      </c>
      <c r="G14" s="18">
        <v>1092</v>
      </c>
      <c r="H14" s="18">
        <v>7306.4</v>
      </c>
    </row>
    <row r="15" spans="3:8">
      <c r="C15" t="s">
        <v>649</v>
      </c>
      <c r="D15" s="18">
        <v>4058.4000000000005</v>
      </c>
      <c r="E15" s="18">
        <v>1460</v>
      </c>
      <c r="F15" s="18">
        <v>696</v>
      </c>
      <c r="G15" s="18">
        <v>1241.4000000000001</v>
      </c>
      <c r="H15" s="18">
        <v>7455.8000000000011</v>
      </c>
    </row>
    <row r="16" spans="3:8">
      <c r="C16" t="s">
        <v>650</v>
      </c>
      <c r="D16" s="18">
        <v>4058.4000000000005</v>
      </c>
      <c r="E16" s="18">
        <v>1460</v>
      </c>
      <c r="F16" s="18">
        <v>1280</v>
      </c>
      <c r="G16" s="18">
        <v>1092</v>
      </c>
      <c r="H16" s="18">
        <v>7890.4</v>
      </c>
    </row>
    <row r="17" spans="3:8">
      <c r="C17" t="s">
        <v>651</v>
      </c>
      <c r="D17" s="18">
        <v>4058.3999999999987</v>
      </c>
      <c r="E17" s="18">
        <v>1460</v>
      </c>
      <c r="F17" s="18">
        <v>397.91999999999928</v>
      </c>
      <c r="G17" s="18">
        <v>1103.2200000000007</v>
      </c>
      <c r="H17" s="18">
        <v>7019.5399999999927</v>
      </c>
    </row>
    <row r="18" spans="3:8">
      <c r="C18" t="s">
        <v>652</v>
      </c>
      <c r="D18" s="18">
        <v>4058.3999999999969</v>
      </c>
      <c r="E18" s="18">
        <v>1460</v>
      </c>
      <c r="F18" s="18">
        <v>696</v>
      </c>
      <c r="G18" s="18">
        <v>1982.1000000000004</v>
      </c>
      <c r="H18" s="18">
        <v>8196.5</v>
      </c>
    </row>
    <row r="19" spans="3:8">
      <c r="C19" t="s">
        <v>653</v>
      </c>
      <c r="D19" s="18">
        <v>4058.400000000001</v>
      </c>
      <c r="E19" s="18">
        <v>1800</v>
      </c>
      <c r="F19" s="18">
        <v>526.56000000000017</v>
      </c>
      <c r="G19" s="18">
        <v>1283.3399999999999</v>
      </c>
      <c r="H19" s="18">
        <v>7668.300000000002</v>
      </c>
    </row>
    <row r="20" spans="3:8">
      <c r="C20" t="s">
        <v>654</v>
      </c>
      <c r="D20" s="18">
        <v>4058.4000000000005</v>
      </c>
      <c r="E20" s="18">
        <v>1360</v>
      </c>
      <c r="F20" s="18">
        <v>696</v>
      </c>
      <c r="G20" s="18">
        <v>1092</v>
      </c>
      <c r="H20" s="18">
        <v>7206.4000000000005</v>
      </c>
    </row>
    <row r="21" spans="3:8">
      <c r="C21" t="s">
        <v>655</v>
      </c>
      <c r="D21" s="18">
        <v>4058.4000000000005</v>
      </c>
      <c r="E21" s="18">
        <v>1800</v>
      </c>
      <c r="F21" s="18">
        <v>696</v>
      </c>
      <c r="G21" s="18">
        <v>1189.22</v>
      </c>
      <c r="H21" s="18">
        <v>7743.6200000000008</v>
      </c>
    </row>
    <row r="22" spans="3:8">
      <c r="C22" t="s">
        <v>656</v>
      </c>
      <c r="D22" s="18">
        <v>4058.4000000000005</v>
      </c>
      <c r="E22" s="18">
        <v>1200</v>
      </c>
      <c r="F22" s="18">
        <v>696</v>
      </c>
      <c r="G22" s="18">
        <v>1047</v>
      </c>
      <c r="H22" s="18">
        <v>7001.4000000000005</v>
      </c>
    </row>
    <row r="23" spans="3:8">
      <c r="C23" t="s">
        <v>6</v>
      </c>
      <c r="D23" s="18">
        <v>3798.8989830508567</v>
      </c>
      <c r="E23" s="18">
        <v>1418.4406779661017</v>
      </c>
      <c r="F23" s="18">
        <v>606.33654237288158</v>
      </c>
      <c r="G23" s="18">
        <v>1280.7425084745732</v>
      </c>
      <c r="H23" s="18">
        <v>7104.4187118644168</v>
      </c>
    </row>
    <row r="26" spans="3:8">
      <c r="C26" t="s">
        <v>657</v>
      </c>
    </row>
    <row r="27" spans="3:8">
      <c r="C27" t="s">
        <v>658</v>
      </c>
    </row>
    <row r="28" spans="3:8">
      <c r="C28" t="s">
        <v>659</v>
      </c>
    </row>
    <row r="29" spans="3:8">
      <c r="C29" t="s">
        <v>660</v>
      </c>
    </row>
    <row r="30" spans="3:8">
      <c r="C30" t="s">
        <v>661</v>
      </c>
    </row>
    <row r="31" spans="3:8">
      <c r="C31" t="s">
        <v>662</v>
      </c>
    </row>
    <row r="32" spans="3:8">
      <c r="C32" t="s">
        <v>663</v>
      </c>
    </row>
    <row r="33" spans="3:12">
      <c r="C33" t="s">
        <v>664</v>
      </c>
    </row>
    <row r="34" spans="3:12">
      <c r="C34" t="s">
        <v>665</v>
      </c>
    </row>
    <row r="35" spans="3:12">
      <c r="C35" t="s">
        <v>646</v>
      </c>
    </row>
    <row r="36" spans="3:12">
      <c r="C36" t="s">
        <v>666</v>
      </c>
    </row>
    <row r="37" spans="3:12">
      <c r="C37" t="s">
        <v>667</v>
      </c>
    </row>
    <row r="38" spans="3:12">
      <c r="C38" t="s">
        <v>668</v>
      </c>
    </row>
    <row r="39" spans="3:12">
      <c r="C39" t="s">
        <v>650</v>
      </c>
    </row>
    <row r="40" spans="3:12">
      <c r="C40" t="s">
        <v>651</v>
      </c>
    </row>
    <row r="41" spans="3:12">
      <c r="C41" t="s">
        <v>669</v>
      </c>
    </row>
    <row r="42" spans="3:12">
      <c r="C42" t="s">
        <v>670</v>
      </c>
    </row>
    <row r="43" spans="3:12">
      <c r="C43" t="s">
        <v>654</v>
      </c>
    </row>
    <row r="44" spans="3:12">
      <c r="C44" t="s">
        <v>655</v>
      </c>
    </row>
    <row r="45" spans="3:12">
      <c r="C45" t="s">
        <v>671</v>
      </c>
    </row>
    <row r="46" spans="3:12" ht="79.900000000000006" thickBot="1">
      <c r="I46" s="49" t="s">
        <v>672</v>
      </c>
      <c r="J46" s="49"/>
      <c r="K46" s="49"/>
      <c r="L46" s="49" t="s">
        <v>673</v>
      </c>
    </row>
    <row r="47" spans="3:12" ht="13.9" thickBot="1">
      <c r="I47" s="53">
        <v>6</v>
      </c>
      <c r="J47" s="3"/>
      <c r="K47" s="3"/>
    </row>
    <row r="48" spans="3:12" ht="71.650000000000006" customHeight="1">
      <c r="C48" s="40" t="s">
        <v>0</v>
      </c>
      <c r="D48" s="46" t="s">
        <v>674</v>
      </c>
      <c r="E48" s="46" t="s">
        <v>675</v>
      </c>
      <c r="F48" s="47" t="s">
        <v>676</v>
      </c>
      <c r="G48" s="47" t="s">
        <v>636</v>
      </c>
      <c r="H48" s="46" t="s">
        <v>634</v>
      </c>
      <c r="I48" s="54" t="s">
        <v>677</v>
      </c>
      <c r="J48" s="54" t="s">
        <v>678</v>
      </c>
      <c r="K48" s="54" t="s">
        <v>679</v>
      </c>
      <c r="L48" s="50" t="s">
        <v>680</v>
      </c>
    </row>
    <row r="49" spans="3:12">
      <c r="C49" t="s">
        <v>657</v>
      </c>
      <c r="D49" s="45">
        <v>77</v>
      </c>
      <c r="E49" s="45">
        <v>277.8</v>
      </c>
      <c r="F49" s="48">
        <v>18</v>
      </c>
      <c r="G49" s="48">
        <v>436</v>
      </c>
      <c r="H49" s="45">
        <v>1460</v>
      </c>
      <c r="I49" s="51">
        <f t="shared" ref="I49:I68" si="0">F49*$I$47</f>
        <v>108</v>
      </c>
      <c r="J49" s="51">
        <f t="shared" ref="J49:J68" si="1">D49*$I$47</f>
        <v>462</v>
      </c>
      <c r="K49" s="51">
        <f t="shared" ref="K49:K68" si="2">E49*$I$47</f>
        <v>1666.8000000000002</v>
      </c>
      <c r="L49" s="51">
        <f t="shared" ref="L49:L68" si="3">(G49/24)*6</f>
        <v>109</v>
      </c>
    </row>
    <row r="50" spans="3:12">
      <c r="C50" t="s">
        <v>658</v>
      </c>
      <c r="D50" s="45">
        <v>169.09999999999997</v>
      </c>
      <c r="E50" s="45">
        <v>277.80000000000007</v>
      </c>
      <c r="F50" s="48">
        <v>22</v>
      </c>
      <c r="G50" s="48">
        <v>753.68000000000018</v>
      </c>
      <c r="H50" s="45">
        <v>1460</v>
      </c>
      <c r="I50" s="51">
        <f t="shared" si="0"/>
        <v>132</v>
      </c>
      <c r="J50" s="51">
        <f t="shared" si="1"/>
        <v>1014.5999999999998</v>
      </c>
      <c r="K50" s="51">
        <f t="shared" si="2"/>
        <v>1666.8000000000004</v>
      </c>
      <c r="L50" s="51">
        <f t="shared" si="3"/>
        <v>188.42000000000004</v>
      </c>
    </row>
    <row r="51" spans="3:12">
      <c r="C51" t="s">
        <v>659</v>
      </c>
      <c r="D51" s="45">
        <v>169.10000000000002</v>
      </c>
      <c r="E51" s="45">
        <v>277.8</v>
      </c>
      <c r="F51" s="48">
        <v>29</v>
      </c>
      <c r="G51" s="48">
        <v>960</v>
      </c>
      <c r="H51" s="45">
        <v>1800</v>
      </c>
      <c r="I51" s="51">
        <f t="shared" si="0"/>
        <v>174</v>
      </c>
      <c r="J51" s="51">
        <f t="shared" si="1"/>
        <v>1014.6000000000001</v>
      </c>
      <c r="K51" s="51">
        <f t="shared" si="2"/>
        <v>1666.8000000000002</v>
      </c>
      <c r="L51" s="51">
        <f t="shared" si="3"/>
        <v>240</v>
      </c>
    </row>
    <row r="52" spans="3:12">
      <c r="C52" t="s">
        <v>660</v>
      </c>
      <c r="D52" s="45">
        <v>84.032258064516128</v>
      </c>
      <c r="E52" s="45">
        <v>277.80000000000007</v>
      </c>
      <c r="F52" s="48">
        <v>29</v>
      </c>
      <c r="G52" s="48">
        <v>1092</v>
      </c>
      <c r="H52" s="45">
        <v>840</v>
      </c>
      <c r="I52" s="51">
        <f t="shared" si="0"/>
        <v>174</v>
      </c>
      <c r="J52" s="51">
        <f t="shared" si="1"/>
        <v>504.19354838709677</v>
      </c>
      <c r="K52" s="51">
        <f t="shared" si="2"/>
        <v>1666.8000000000004</v>
      </c>
      <c r="L52" s="51">
        <f t="shared" si="3"/>
        <v>273</v>
      </c>
    </row>
    <row r="53" spans="3:12">
      <c r="C53" t="s">
        <v>661</v>
      </c>
      <c r="D53" s="45">
        <v>169.10000000000005</v>
      </c>
      <c r="E53" s="45">
        <v>277.8</v>
      </c>
      <c r="F53" s="48">
        <v>29</v>
      </c>
      <c r="G53" s="48">
        <v>714.10000000000014</v>
      </c>
      <c r="H53" s="45">
        <v>1460</v>
      </c>
      <c r="I53" s="51">
        <f t="shared" si="0"/>
        <v>174</v>
      </c>
      <c r="J53" s="51">
        <f t="shared" si="1"/>
        <v>1014.6000000000004</v>
      </c>
      <c r="K53" s="51">
        <f t="shared" si="2"/>
        <v>1666.8000000000002</v>
      </c>
      <c r="L53" s="51">
        <f t="shared" si="3"/>
        <v>178.52500000000003</v>
      </c>
    </row>
    <row r="54" spans="3:12">
      <c r="C54" t="s">
        <v>662</v>
      </c>
      <c r="D54" s="45">
        <v>169.09999999999997</v>
      </c>
      <c r="E54" s="45">
        <v>277.80000000000007</v>
      </c>
      <c r="F54" s="48">
        <v>8.8499999999999979</v>
      </c>
      <c r="G54" s="48">
        <v>2201.2600000000011</v>
      </c>
      <c r="H54" s="45">
        <v>1460</v>
      </c>
      <c r="I54" s="51">
        <f t="shared" si="0"/>
        <v>53.099999999999987</v>
      </c>
      <c r="J54" s="51">
        <f t="shared" si="1"/>
        <v>1014.5999999999998</v>
      </c>
      <c r="K54" s="51">
        <f t="shared" si="2"/>
        <v>1666.8000000000004</v>
      </c>
      <c r="L54" s="51">
        <f t="shared" si="3"/>
        <v>550.31500000000028</v>
      </c>
    </row>
    <row r="55" spans="3:12">
      <c r="C55" t="s">
        <v>663</v>
      </c>
      <c r="D55" s="45">
        <v>169.10000000000002</v>
      </c>
      <c r="E55" s="45">
        <v>277.8</v>
      </c>
      <c r="F55" s="48">
        <v>32.75</v>
      </c>
      <c r="G55" s="48">
        <v>1092</v>
      </c>
      <c r="H55" s="45">
        <v>1460</v>
      </c>
      <c r="I55" s="51">
        <f t="shared" si="0"/>
        <v>196.5</v>
      </c>
      <c r="J55" s="51">
        <f t="shared" si="1"/>
        <v>1014.6000000000001</v>
      </c>
      <c r="K55" s="51">
        <f t="shared" si="2"/>
        <v>1666.8000000000002</v>
      </c>
      <c r="L55" s="51">
        <f t="shared" si="3"/>
        <v>273</v>
      </c>
    </row>
    <row r="56" spans="3:12">
      <c r="C56" t="s">
        <v>664</v>
      </c>
      <c r="D56" s="45">
        <v>169.10000000000002</v>
      </c>
      <c r="E56" s="45">
        <v>277.8</v>
      </c>
      <c r="F56" s="48">
        <v>40.800000000000004</v>
      </c>
      <c r="G56" s="48">
        <v>1092</v>
      </c>
      <c r="H56" s="45">
        <v>1460</v>
      </c>
      <c r="I56" s="51">
        <f t="shared" si="0"/>
        <v>244.8</v>
      </c>
      <c r="J56" s="51">
        <f t="shared" si="1"/>
        <v>1014.6000000000001</v>
      </c>
      <c r="K56" s="51">
        <f t="shared" si="2"/>
        <v>1666.8000000000002</v>
      </c>
      <c r="L56" s="51">
        <f t="shared" si="3"/>
        <v>273</v>
      </c>
    </row>
    <row r="57" spans="3:12">
      <c r="C57" t="s">
        <v>665</v>
      </c>
      <c r="D57" s="45">
        <v>169.1</v>
      </c>
      <c r="E57" s="45">
        <v>277.80000000000013</v>
      </c>
      <c r="F57" s="48">
        <v>29.52999999999998</v>
      </c>
      <c r="G57" s="48">
        <v>1092</v>
      </c>
      <c r="H57" s="45">
        <v>1460</v>
      </c>
      <c r="I57" s="51">
        <f t="shared" si="0"/>
        <v>177.17999999999989</v>
      </c>
      <c r="J57" s="51">
        <f t="shared" si="1"/>
        <v>1014.5999999999999</v>
      </c>
      <c r="K57" s="51">
        <f t="shared" si="2"/>
        <v>1666.8000000000006</v>
      </c>
      <c r="L57" s="51">
        <f t="shared" si="3"/>
        <v>273</v>
      </c>
    </row>
    <row r="58" spans="3:12">
      <c r="C58" t="s">
        <v>646</v>
      </c>
      <c r="D58" s="45">
        <v>169.10000000000002</v>
      </c>
      <c r="E58" s="45">
        <v>277.8</v>
      </c>
      <c r="F58" s="48">
        <v>29</v>
      </c>
      <c r="G58" s="48">
        <v>2182</v>
      </c>
      <c r="H58" s="45">
        <v>1250</v>
      </c>
      <c r="I58" s="51">
        <f t="shared" si="0"/>
        <v>174</v>
      </c>
      <c r="J58" s="51">
        <f t="shared" si="1"/>
        <v>1014.6000000000001</v>
      </c>
      <c r="K58" s="51">
        <f t="shared" si="2"/>
        <v>1666.8000000000002</v>
      </c>
      <c r="L58" s="51">
        <f t="shared" si="3"/>
        <v>545.5</v>
      </c>
    </row>
    <row r="59" spans="3:12">
      <c r="C59" t="s">
        <v>666</v>
      </c>
      <c r="D59" s="45">
        <v>169.1</v>
      </c>
      <c r="E59" s="45">
        <v>277.80000000000007</v>
      </c>
      <c r="F59" s="48">
        <v>52.850000000000016</v>
      </c>
      <c r="G59" s="48">
        <v>1145.18</v>
      </c>
      <c r="H59" s="45">
        <v>1460</v>
      </c>
      <c r="I59" s="51">
        <f t="shared" si="0"/>
        <v>317.10000000000008</v>
      </c>
      <c r="J59" s="51">
        <f t="shared" si="1"/>
        <v>1014.5999999999999</v>
      </c>
      <c r="K59" s="51">
        <f t="shared" si="2"/>
        <v>1666.8000000000004</v>
      </c>
      <c r="L59" s="51">
        <f t="shared" si="3"/>
        <v>286.29500000000002</v>
      </c>
    </row>
    <row r="60" spans="3:12">
      <c r="C60" t="s">
        <v>667</v>
      </c>
      <c r="D60" s="45">
        <v>169.1</v>
      </c>
      <c r="E60" s="45">
        <v>277.80000000000007</v>
      </c>
      <c r="F60" s="48">
        <v>29</v>
      </c>
      <c r="G60" s="48">
        <v>1092</v>
      </c>
      <c r="H60" s="45">
        <v>1460</v>
      </c>
      <c r="I60" s="51">
        <f t="shared" si="0"/>
        <v>174</v>
      </c>
      <c r="J60" s="51">
        <f t="shared" si="1"/>
        <v>1014.5999999999999</v>
      </c>
      <c r="K60" s="51">
        <f t="shared" si="2"/>
        <v>1666.8000000000004</v>
      </c>
      <c r="L60" s="51">
        <f t="shared" si="3"/>
        <v>273</v>
      </c>
    </row>
    <row r="61" spans="3:12">
      <c r="C61" t="s">
        <v>668</v>
      </c>
      <c r="D61" s="45">
        <v>169.10000000000002</v>
      </c>
      <c r="E61" s="45">
        <v>277.8</v>
      </c>
      <c r="F61" s="48">
        <v>29</v>
      </c>
      <c r="G61" s="48">
        <v>1241.4000000000001</v>
      </c>
      <c r="H61" s="45">
        <v>1460</v>
      </c>
      <c r="I61" s="51">
        <f t="shared" si="0"/>
        <v>174</v>
      </c>
      <c r="J61" s="51">
        <f t="shared" si="1"/>
        <v>1014.6000000000001</v>
      </c>
      <c r="K61" s="51">
        <f t="shared" si="2"/>
        <v>1666.8000000000002</v>
      </c>
      <c r="L61" s="51">
        <f t="shared" si="3"/>
        <v>310.35000000000002</v>
      </c>
    </row>
    <row r="62" spans="3:12">
      <c r="C62" t="s">
        <v>650</v>
      </c>
      <c r="D62" s="45">
        <v>169.10000000000002</v>
      </c>
      <c r="E62" s="45">
        <v>277.8</v>
      </c>
      <c r="F62" s="48">
        <v>53.333333333333336</v>
      </c>
      <c r="G62" s="48">
        <v>1092</v>
      </c>
      <c r="H62" s="45">
        <v>1460</v>
      </c>
      <c r="I62" s="51">
        <f t="shared" si="0"/>
        <v>320</v>
      </c>
      <c r="J62" s="51">
        <f t="shared" si="1"/>
        <v>1014.6000000000001</v>
      </c>
      <c r="K62" s="51">
        <f t="shared" si="2"/>
        <v>1666.8000000000002</v>
      </c>
      <c r="L62" s="51">
        <f t="shared" si="3"/>
        <v>273</v>
      </c>
    </row>
    <row r="63" spans="3:12">
      <c r="C63" t="s">
        <v>651</v>
      </c>
      <c r="D63" s="45">
        <v>169.10000000000022</v>
      </c>
      <c r="E63" s="45">
        <v>277.79999999999961</v>
      </c>
      <c r="F63" s="48">
        <v>16.580000000000005</v>
      </c>
      <c r="G63" s="48">
        <v>1103.2200000000007</v>
      </c>
      <c r="H63" s="45">
        <v>1460</v>
      </c>
      <c r="I63" s="51">
        <f t="shared" si="0"/>
        <v>99.480000000000032</v>
      </c>
      <c r="J63" s="51">
        <f t="shared" si="1"/>
        <v>1014.6000000000013</v>
      </c>
      <c r="K63" s="51">
        <f t="shared" si="2"/>
        <v>1666.7999999999977</v>
      </c>
      <c r="L63" s="51">
        <f t="shared" si="3"/>
        <v>275.80500000000018</v>
      </c>
    </row>
    <row r="64" spans="3:12">
      <c r="C64" t="s">
        <v>669</v>
      </c>
      <c r="D64" s="45">
        <v>169.10000000000014</v>
      </c>
      <c r="E64" s="45">
        <v>277.7999999999999</v>
      </c>
      <c r="F64" s="48">
        <v>29</v>
      </c>
      <c r="G64" s="48">
        <v>1982.1000000000004</v>
      </c>
      <c r="H64" s="45">
        <v>1460</v>
      </c>
      <c r="I64" s="51">
        <f t="shared" si="0"/>
        <v>174</v>
      </c>
      <c r="J64" s="51">
        <f t="shared" si="1"/>
        <v>1014.6000000000008</v>
      </c>
      <c r="K64" s="51">
        <f t="shared" si="2"/>
        <v>1666.7999999999993</v>
      </c>
      <c r="L64" s="51">
        <f t="shared" si="3"/>
        <v>495.52500000000009</v>
      </c>
    </row>
    <row r="65" spans="3:12">
      <c r="C65" t="s">
        <v>670</v>
      </c>
      <c r="D65" s="45">
        <v>169.09999999999997</v>
      </c>
      <c r="E65" s="45">
        <v>277.80000000000007</v>
      </c>
      <c r="F65" s="48">
        <v>21.94</v>
      </c>
      <c r="G65" s="48">
        <v>1283.3399999999999</v>
      </c>
      <c r="H65" s="45">
        <v>1800</v>
      </c>
      <c r="I65" s="51">
        <f t="shared" si="0"/>
        <v>131.64000000000001</v>
      </c>
      <c r="J65" s="51">
        <f t="shared" si="1"/>
        <v>1014.5999999999998</v>
      </c>
      <c r="K65" s="51">
        <f t="shared" si="2"/>
        <v>1666.8000000000004</v>
      </c>
      <c r="L65" s="51">
        <f t="shared" si="3"/>
        <v>320.83499999999998</v>
      </c>
    </row>
    <row r="66" spans="3:12">
      <c r="C66" t="s">
        <v>654</v>
      </c>
      <c r="D66" s="45">
        <v>169.10000000000002</v>
      </c>
      <c r="E66" s="45">
        <v>277.8</v>
      </c>
      <c r="F66" s="48">
        <v>29</v>
      </c>
      <c r="G66" s="48">
        <v>1092</v>
      </c>
      <c r="H66" s="45">
        <v>1360</v>
      </c>
      <c r="I66" s="51">
        <f t="shared" si="0"/>
        <v>174</v>
      </c>
      <c r="J66" s="51">
        <f t="shared" si="1"/>
        <v>1014.6000000000001</v>
      </c>
      <c r="K66" s="51">
        <f t="shared" si="2"/>
        <v>1666.8000000000002</v>
      </c>
      <c r="L66" s="51">
        <f t="shared" si="3"/>
        <v>273</v>
      </c>
    </row>
    <row r="67" spans="3:12">
      <c r="C67" t="s">
        <v>655</v>
      </c>
      <c r="D67" s="45">
        <v>169.10000000000002</v>
      </c>
      <c r="E67" s="45">
        <v>277.8</v>
      </c>
      <c r="F67" s="48">
        <v>29</v>
      </c>
      <c r="G67" s="48">
        <v>1189.22</v>
      </c>
      <c r="H67" s="45">
        <v>1800</v>
      </c>
      <c r="I67" s="51">
        <f t="shared" si="0"/>
        <v>174</v>
      </c>
      <c r="J67" s="51">
        <f t="shared" si="1"/>
        <v>1014.6000000000001</v>
      </c>
      <c r="K67" s="51">
        <f t="shared" si="2"/>
        <v>1666.8000000000002</v>
      </c>
      <c r="L67" s="51">
        <f t="shared" si="3"/>
        <v>297.30500000000001</v>
      </c>
    </row>
    <row r="68" spans="3:12">
      <c r="C68" t="s">
        <v>671</v>
      </c>
      <c r="D68" s="45">
        <v>169.10000000000002</v>
      </c>
      <c r="E68" s="45">
        <v>277.8</v>
      </c>
      <c r="F68" s="48">
        <v>29</v>
      </c>
      <c r="G68" s="48">
        <v>1047</v>
      </c>
      <c r="H68" s="45">
        <v>1200</v>
      </c>
      <c r="I68" s="51">
        <f t="shared" si="0"/>
        <v>174</v>
      </c>
      <c r="J68" s="51">
        <f t="shared" si="1"/>
        <v>1014.6000000000001</v>
      </c>
      <c r="K68" s="51">
        <f t="shared" si="2"/>
        <v>1666.8000000000002</v>
      </c>
      <c r="L68" s="51">
        <f t="shared" si="3"/>
        <v>261.75</v>
      </c>
    </row>
    <row r="69" spans="3:12">
      <c r="C69" t="s">
        <v>6</v>
      </c>
      <c r="D69" s="45">
        <v>158.28745762711785</v>
      </c>
      <c r="E69" s="45">
        <v>277.80000000000155</v>
      </c>
      <c r="F69" s="48">
        <v>25.264022598870024</v>
      </c>
      <c r="G69" s="48">
        <v>1280.7425084745732</v>
      </c>
      <c r="H69" s="45">
        <v>1418.4406779661017</v>
      </c>
      <c r="I69" s="52">
        <f>AVERAGE(I49:I68)</f>
        <v>175.99</v>
      </c>
      <c r="J69" s="52">
        <f>AVERAGE(J49:J68)</f>
        <v>961.44967741935488</v>
      </c>
      <c r="K69" s="52">
        <f>AVERAGE(K49:K68)</f>
        <v>1666.8</v>
      </c>
      <c r="L69" s="52">
        <f>AVERAGE(L49:L68)</f>
        <v>298.53125000000006</v>
      </c>
    </row>
  </sheetData>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8C820-F7D7-410E-9A64-AB582795046E}">
  <dimension ref="A2:H53"/>
  <sheetViews>
    <sheetView workbookViewId="0">
      <selection sqref="A1:XFD1"/>
    </sheetView>
  </sheetViews>
  <sheetFormatPr defaultRowHeight="13.15"/>
  <cols>
    <col min="1" max="1" width="43.83203125" bestFit="1" customWidth="1"/>
    <col min="2" max="2" width="33" bestFit="1" customWidth="1"/>
    <col min="3" max="4" width="29.5" bestFit="1" customWidth="1"/>
    <col min="7" max="7" width="12.33203125" customWidth="1"/>
    <col min="8" max="8" width="40.1640625" customWidth="1"/>
  </cols>
  <sheetData>
    <row r="2" spans="1:8">
      <c r="A2" s="40" t="s">
        <v>32</v>
      </c>
      <c r="B2" t="s">
        <v>681</v>
      </c>
    </row>
    <row r="4" spans="1:8" ht="39.6">
      <c r="A4" s="40" t="s">
        <v>0</v>
      </c>
      <c r="B4" t="s">
        <v>682</v>
      </c>
      <c r="G4" s="42" t="s">
        <v>683</v>
      </c>
      <c r="H4" s="43" t="s">
        <v>618</v>
      </c>
    </row>
    <row r="5" spans="1:8">
      <c r="A5" t="s">
        <v>501</v>
      </c>
      <c r="B5" s="18">
        <v>4138.1000000000004</v>
      </c>
    </row>
    <row r="6" spans="1:8">
      <c r="A6" t="s">
        <v>405</v>
      </c>
      <c r="B6" s="18">
        <v>4128</v>
      </c>
    </row>
    <row r="7" spans="1:8">
      <c r="A7" t="s">
        <v>97</v>
      </c>
      <c r="B7" s="18">
        <v>3873.6600000000003</v>
      </c>
    </row>
    <row r="8" spans="1:8">
      <c r="A8" t="s">
        <v>115</v>
      </c>
      <c r="B8" s="18">
        <v>3873.6600000000003</v>
      </c>
    </row>
    <row r="9" spans="1:8">
      <c r="A9" t="s">
        <v>499</v>
      </c>
      <c r="B9" s="18">
        <v>3873.58</v>
      </c>
    </row>
    <row r="10" spans="1:8">
      <c r="A10" t="s">
        <v>314</v>
      </c>
      <c r="B10" s="18">
        <v>3873.58</v>
      </c>
    </row>
    <row r="11" spans="1:8">
      <c r="A11" t="s">
        <v>497</v>
      </c>
      <c r="B11" s="18">
        <v>3873.58</v>
      </c>
    </row>
    <row r="12" spans="1:8">
      <c r="A12" t="s">
        <v>173</v>
      </c>
      <c r="B12" s="18">
        <v>3832</v>
      </c>
    </row>
    <row r="13" spans="1:8">
      <c r="A13" t="s">
        <v>260</v>
      </c>
      <c r="B13" s="18">
        <v>3685.2200000000003</v>
      </c>
    </row>
    <row r="14" spans="1:8">
      <c r="A14" t="s">
        <v>484</v>
      </c>
      <c r="B14" s="18">
        <v>3609.9</v>
      </c>
    </row>
    <row r="15" spans="1:8">
      <c r="A15" t="s">
        <v>444</v>
      </c>
      <c r="B15" s="18">
        <v>3456</v>
      </c>
    </row>
    <row r="16" spans="1:8">
      <c r="A16" t="s">
        <v>455</v>
      </c>
      <c r="B16" s="18">
        <v>3456</v>
      </c>
    </row>
    <row r="17" spans="1:2">
      <c r="A17" t="s">
        <v>301</v>
      </c>
      <c r="B17" s="18">
        <v>2961.14</v>
      </c>
    </row>
    <row r="18" spans="1:2">
      <c r="A18" t="s">
        <v>542</v>
      </c>
      <c r="B18" s="18">
        <v>2961.14</v>
      </c>
    </row>
    <row r="19" spans="1:2">
      <c r="A19" t="s">
        <v>343</v>
      </c>
      <c r="B19" s="18">
        <v>2961.14</v>
      </c>
    </row>
    <row r="20" spans="1:2">
      <c r="A20" t="s">
        <v>307</v>
      </c>
      <c r="B20" s="18">
        <v>2961.14</v>
      </c>
    </row>
    <row r="21" spans="1:2">
      <c r="A21" t="s">
        <v>319</v>
      </c>
      <c r="B21" s="18">
        <v>2961.14</v>
      </c>
    </row>
    <row r="22" spans="1:2">
      <c r="A22" t="s">
        <v>330</v>
      </c>
      <c r="B22" s="18">
        <v>2961.14</v>
      </c>
    </row>
    <row r="23" spans="1:2">
      <c r="A23" t="s">
        <v>111</v>
      </c>
      <c r="B23" s="18">
        <v>2870.1</v>
      </c>
    </row>
    <row r="24" spans="1:2">
      <c r="A24" t="s">
        <v>422</v>
      </c>
      <c r="B24" s="18">
        <v>2741.68</v>
      </c>
    </row>
    <row r="25" spans="1:2">
      <c r="A25" t="s">
        <v>342</v>
      </c>
      <c r="B25" s="18">
        <v>2741.68</v>
      </c>
    </row>
    <row r="26" spans="1:2">
      <c r="A26" t="s">
        <v>262</v>
      </c>
      <c r="B26" s="18">
        <v>2741.68</v>
      </c>
    </row>
    <row r="27" spans="1:2" ht="13.9" customHeight="1">
      <c r="A27" t="s">
        <v>590</v>
      </c>
      <c r="B27" s="18">
        <v>2741.68</v>
      </c>
    </row>
    <row r="28" spans="1:2">
      <c r="A28" t="s">
        <v>334</v>
      </c>
      <c r="B28" s="18">
        <v>2741.68</v>
      </c>
    </row>
    <row r="29" spans="1:2">
      <c r="A29" t="s">
        <v>146</v>
      </c>
      <c r="B29" s="18">
        <v>2741.68</v>
      </c>
    </row>
    <row r="30" spans="1:2">
      <c r="A30" t="s">
        <v>164</v>
      </c>
      <c r="B30" s="18">
        <v>2741.68</v>
      </c>
    </row>
    <row r="31" spans="1:2">
      <c r="A31" t="s">
        <v>155</v>
      </c>
      <c r="B31" s="18">
        <v>2741.68</v>
      </c>
    </row>
    <row r="32" spans="1:2">
      <c r="A32" t="s">
        <v>381</v>
      </c>
      <c r="B32" s="18">
        <v>2741.68</v>
      </c>
    </row>
    <row r="33" spans="1:2">
      <c r="A33" t="s">
        <v>142</v>
      </c>
      <c r="B33" s="18">
        <v>2741.68</v>
      </c>
    </row>
    <row r="34" spans="1:2">
      <c r="A34" t="s">
        <v>78</v>
      </c>
      <c r="B34" s="18">
        <v>2741.68</v>
      </c>
    </row>
    <row r="35" spans="1:2">
      <c r="A35" t="s">
        <v>136</v>
      </c>
      <c r="B35" s="18">
        <v>2741.68</v>
      </c>
    </row>
    <row r="36" spans="1:2">
      <c r="A36" t="s">
        <v>250</v>
      </c>
      <c r="B36" s="18">
        <v>2741.68</v>
      </c>
    </row>
    <row r="37" spans="1:2">
      <c r="A37" t="s">
        <v>570</v>
      </c>
      <c r="B37" s="18">
        <v>2328</v>
      </c>
    </row>
    <row r="38" spans="1:2">
      <c r="A38" t="s">
        <v>417</v>
      </c>
      <c r="B38" s="18">
        <v>2328</v>
      </c>
    </row>
    <row r="39" spans="1:2">
      <c r="A39" t="s">
        <v>409</v>
      </c>
      <c r="B39" s="18">
        <v>2328</v>
      </c>
    </row>
    <row r="40" spans="1:2">
      <c r="A40" t="s">
        <v>270</v>
      </c>
      <c r="B40" s="18">
        <v>1788</v>
      </c>
    </row>
    <row r="41" spans="1:2">
      <c r="A41" t="s">
        <v>207</v>
      </c>
      <c r="B41" s="18">
        <v>840</v>
      </c>
    </row>
    <row r="42" spans="1:2">
      <c r="A42" t="s">
        <v>219</v>
      </c>
      <c r="B42" s="18">
        <v>840</v>
      </c>
    </row>
    <row r="43" spans="1:2">
      <c r="A43" t="s">
        <v>505</v>
      </c>
      <c r="B43" s="18">
        <v>0</v>
      </c>
    </row>
    <row r="44" spans="1:2">
      <c r="A44" t="s">
        <v>352</v>
      </c>
      <c r="B44" s="18">
        <v>0</v>
      </c>
    </row>
    <row r="45" spans="1:2">
      <c r="A45" t="s">
        <v>486</v>
      </c>
      <c r="B45" s="18">
        <v>0</v>
      </c>
    </row>
    <row r="46" spans="1:2">
      <c r="A46" t="s">
        <v>513</v>
      </c>
    </row>
    <row r="47" spans="1:2">
      <c r="A47" t="s">
        <v>327</v>
      </c>
      <c r="B47" s="18">
        <v>0</v>
      </c>
    </row>
    <row r="48" spans="1:2">
      <c r="A48" t="s">
        <v>345</v>
      </c>
      <c r="B48" s="18">
        <v>0</v>
      </c>
    </row>
    <row r="49" spans="1:2">
      <c r="A49" t="s">
        <v>528</v>
      </c>
      <c r="B49" s="18">
        <v>0</v>
      </c>
    </row>
    <row r="50" spans="1:2">
      <c r="A50" t="s">
        <v>684</v>
      </c>
    </row>
    <row r="51" spans="1:2">
      <c r="A51" t="s">
        <v>85</v>
      </c>
      <c r="B51" s="18">
        <v>0</v>
      </c>
    </row>
    <row r="52" spans="1:2">
      <c r="A52" t="s">
        <v>536</v>
      </c>
      <c r="B52" s="18">
        <v>0</v>
      </c>
    </row>
    <row r="53" spans="1:2">
      <c r="A53" t="s">
        <v>6</v>
      </c>
      <c r="B53">
        <v>2443.5665217391302</v>
      </c>
    </row>
  </sheetData>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8440-B766-45F3-A7C5-76AFCF59C15E}">
  <dimension ref="A2:H53"/>
  <sheetViews>
    <sheetView zoomScale="80" zoomScaleNormal="80" workbookViewId="0">
      <selection sqref="A1:XFD1"/>
    </sheetView>
  </sheetViews>
  <sheetFormatPr defaultRowHeight="13.15"/>
  <cols>
    <col min="1" max="1" width="43.83203125" bestFit="1" customWidth="1"/>
    <col min="2" max="2" width="27" bestFit="1" customWidth="1"/>
    <col min="3" max="3" width="30.33203125" bestFit="1" customWidth="1"/>
    <col min="7" max="7" width="12.33203125" customWidth="1"/>
    <col min="8" max="8" width="40.1640625" customWidth="1"/>
  </cols>
  <sheetData>
    <row r="2" spans="1:8">
      <c r="A2" s="40" t="s">
        <v>32</v>
      </c>
      <c r="B2" t="s">
        <v>681</v>
      </c>
    </row>
    <row r="4" spans="1:8" ht="39.6">
      <c r="A4" s="40" t="s">
        <v>0</v>
      </c>
      <c r="B4" t="s">
        <v>685</v>
      </c>
      <c r="C4" t="s">
        <v>686</v>
      </c>
      <c r="G4" s="42" t="s">
        <v>683</v>
      </c>
      <c r="H4" s="43" t="s">
        <v>618</v>
      </c>
    </row>
    <row r="5" spans="1:8">
      <c r="A5" t="s">
        <v>319</v>
      </c>
      <c r="B5" s="44">
        <v>0.57815754308686906</v>
      </c>
      <c r="C5" s="44">
        <v>0.42184245691313099</v>
      </c>
    </row>
    <row r="6" spans="1:8">
      <c r="A6" t="s">
        <v>85</v>
      </c>
      <c r="B6" s="44">
        <v>1</v>
      </c>
      <c r="C6" s="44">
        <v>0</v>
      </c>
    </row>
    <row r="7" spans="1:8">
      <c r="A7" t="s">
        <v>164</v>
      </c>
      <c r="B7" s="44">
        <v>0.59681650804108199</v>
      </c>
      <c r="C7" s="44">
        <v>0.40318349195891806</v>
      </c>
    </row>
    <row r="8" spans="1:8">
      <c r="A8" t="s">
        <v>405</v>
      </c>
      <c r="B8" s="44">
        <v>0.49574904720023455</v>
      </c>
      <c r="C8" s="44">
        <v>0.5042509527997654</v>
      </c>
    </row>
    <row r="9" spans="1:8">
      <c r="A9" t="s">
        <v>207</v>
      </c>
      <c r="B9" s="44">
        <v>0.82885085574572126</v>
      </c>
      <c r="C9" s="44">
        <v>0.17114914425427874</v>
      </c>
    </row>
    <row r="10" spans="1:8">
      <c r="A10" t="s">
        <v>173</v>
      </c>
      <c r="B10" s="44">
        <v>0.51434654770353849</v>
      </c>
      <c r="C10" s="44">
        <v>0.48565345229646151</v>
      </c>
    </row>
    <row r="11" spans="1:8">
      <c r="A11" t="s">
        <v>345</v>
      </c>
      <c r="B11" s="44">
        <v>1</v>
      </c>
      <c r="C11" s="44">
        <v>0</v>
      </c>
    </row>
    <row r="12" spans="1:8">
      <c r="A12" t="s">
        <v>590</v>
      </c>
      <c r="B12" s="44">
        <v>0.59681650804108199</v>
      </c>
      <c r="C12" s="44">
        <v>0.40318349195891806</v>
      </c>
    </row>
    <row r="13" spans="1:8">
      <c r="A13" t="s">
        <v>146</v>
      </c>
      <c r="B13" s="44">
        <v>0.59681650804108199</v>
      </c>
      <c r="C13" s="44">
        <v>0.40318349195891806</v>
      </c>
    </row>
    <row r="14" spans="1:8">
      <c r="A14" t="s">
        <v>314</v>
      </c>
      <c r="B14" s="44">
        <v>0.51165030673299738</v>
      </c>
      <c r="C14" s="44">
        <v>0.48834969326700262</v>
      </c>
    </row>
    <row r="15" spans="1:8">
      <c r="A15" t="s">
        <v>307</v>
      </c>
      <c r="B15" s="44">
        <v>0.57815754308686906</v>
      </c>
      <c r="C15" s="44">
        <v>0.42184245691313099</v>
      </c>
    </row>
    <row r="16" spans="1:8">
      <c r="A16" t="s">
        <v>250</v>
      </c>
      <c r="B16" s="44">
        <v>0.59681650804108199</v>
      </c>
      <c r="C16" s="44">
        <v>0.40318349195891806</v>
      </c>
    </row>
    <row r="17" spans="1:3">
      <c r="A17" t="s">
        <v>334</v>
      </c>
      <c r="B17" s="44">
        <v>0.59681650804108199</v>
      </c>
      <c r="C17" s="44">
        <v>0.40318349195891806</v>
      </c>
    </row>
    <row r="18" spans="1:3">
      <c r="A18" t="s">
        <v>260</v>
      </c>
      <c r="B18" s="44">
        <v>0.5240959654528502</v>
      </c>
      <c r="C18" s="44">
        <v>0.47590403454714975</v>
      </c>
    </row>
    <row r="19" spans="1:3">
      <c r="A19" t="s">
        <v>262</v>
      </c>
      <c r="B19" s="44">
        <v>0.59681650804108199</v>
      </c>
      <c r="C19" s="44">
        <v>0.40318349195891806</v>
      </c>
    </row>
    <row r="20" spans="1:3">
      <c r="A20" t="s">
        <v>270</v>
      </c>
      <c r="B20" s="44">
        <v>0.63569682151589246</v>
      </c>
      <c r="C20" s="44">
        <v>0.36430317848410759</v>
      </c>
    </row>
    <row r="21" spans="1:3">
      <c r="A21" t="s">
        <v>342</v>
      </c>
      <c r="B21" s="44">
        <v>0.59681650804108199</v>
      </c>
      <c r="C21" s="44">
        <v>0.40318349195891806</v>
      </c>
    </row>
    <row r="22" spans="1:3">
      <c r="A22" t="s">
        <v>136</v>
      </c>
      <c r="B22" s="44">
        <v>0.59681650804108199</v>
      </c>
      <c r="C22" s="44">
        <v>0.40318349195891806</v>
      </c>
    </row>
    <row r="23" spans="1:3">
      <c r="A23" t="s">
        <v>422</v>
      </c>
      <c r="B23" s="44">
        <v>0.59681650804108199</v>
      </c>
      <c r="C23" s="44">
        <v>0.40318349195891806</v>
      </c>
    </row>
    <row r="24" spans="1:3">
      <c r="A24" t="s">
        <v>301</v>
      </c>
      <c r="B24" s="44">
        <v>0.57815754308686906</v>
      </c>
      <c r="C24" s="44">
        <v>0.42184245691313099</v>
      </c>
    </row>
    <row r="25" spans="1:3">
      <c r="A25" t="s">
        <v>570</v>
      </c>
      <c r="B25" s="44">
        <v>0.44252873563218392</v>
      </c>
      <c r="C25" s="44">
        <v>0.55747126436781613</v>
      </c>
    </row>
    <row r="26" spans="1:3">
      <c r="A26" t="s">
        <v>381</v>
      </c>
      <c r="B26" s="44">
        <v>0.59681650804108199</v>
      </c>
      <c r="C26" s="44">
        <v>0.40318349195891806</v>
      </c>
    </row>
    <row r="27" spans="1:3">
      <c r="A27" t="s">
        <v>497</v>
      </c>
      <c r="B27" s="44">
        <v>0.51165030673299738</v>
      </c>
      <c r="C27" s="44">
        <v>0.48834969326700262</v>
      </c>
    </row>
    <row r="28" spans="1:3">
      <c r="A28" t="s">
        <v>330</v>
      </c>
      <c r="B28" s="44">
        <v>0.57815754308686906</v>
      </c>
      <c r="C28" s="44">
        <v>0.42184245691313099</v>
      </c>
    </row>
    <row r="29" spans="1:3">
      <c r="A29" t="s">
        <v>155</v>
      </c>
      <c r="B29" s="44">
        <v>0.59681650804108199</v>
      </c>
      <c r="C29" s="44">
        <v>0.40318349195891806</v>
      </c>
    </row>
    <row r="30" spans="1:3">
      <c r="A30" t="s">
        <v>78</v>
      </c>
      <c r="B30" s="44">
        <v>0.59681650804108199</v>
      </c>
      <c r="C30" s="44">
        <v>0.40318349195891806</v>
      </c>
    </row>
    <row r="31" spans="1:3">
      <c r="A31" t="s">
        <v>444</v>
      </c>
      <c r="B31" s="44">
        <v>0.54008304056212075</v>
      </c>
      <c r="C31" s="44">
        <v>0.45991695943787925</v>
      </c>
    </row>
    <row r="32" spans="1:3">
      <c r="A32" t="s">
        <v>343</v>
      </c>
      <c r="B32" s="44">
        <v>0.57815754308686906</v>
      </c>
      <c r="C32" s="44">
        <v>0.42184245691313099</v>
      </c>
    </row>
    <row r="33" spans="1:3">
      <c r="A33" t="s">
        <v>455</v>
      </c>
      <c r="B33" s="44">
        <v>0.54008304056212075</v>
      </c>
      <c r="C33" s="44">
        <v>0.45991695943787925</v>
      </c>
    </row>
    <row r="34" spans="1:3">
      <c r="A34" t="s">
        <v>486</v>
      </c>
      <c r="B34" s="44">
        <v>1</v>
      </c>
      <c r="C34" s="44">
        <v>0</v>
      </c>
    </row>
    <row r="35" spans="1:3">
      <c r="A35" t="s">
        <v>327</v>
      </c>
      <c r="B35" s="44">
        <v>1</v>
      </c>
      <c r="C35" s="44">
        <v>0</v>
      </c>
    </row>
    <row r="36" spans="1:3">
      <c r="A36" t="s">
        <v>484</v>
      </c>
      <c r="B36" s="44">
        <v>0.5292437698055632</v>
      </c>
      <c r="C36" s="44">
        <v>0.4707562301944368</v>
      </c>
    </row>
    <row r="37" spans="1:3">
      <c r="A37" t="s">
        <v>409</v>
      </c>
      <c r="B37" s="44">
        <v>0.44252873563218392</v>
      </c>
      <c r="C37" s="44">
        <v>0.55747126436781613</v>
      </c>
    </row>
    <row r="38" spans="1:3">
      <c r="A38" t="s">
        <v>501</v>
      </c>
      <c r="B38" s="44">
        <v>0.49513816873055566</v>
      </c>
      <c r="C38" s="44">
        <v>0.50486183126944428</v>
      </c>
    </row>
    <row r="39" spans="1:3">
      <c r="A39" t="s">
        <v>505</v>
      </c>
      <c r="B39" s="44">
        <v>1</v>
      </c>
      <c r="C39" s="44">
        <v>0</v>
      </c>
    </row>
    <row r="40" spans="1:3">
      <c r="A40" t="s">
        <v>352</v>
      </c>
      <c r="B40" s="44">
        <v>1</v>
      </c>
      <c r="C40" s="44">
        <v>0</v>
      </c>
    </row>
    <row r="41" spans="1:3">
      <c r="A41" t="s">
        <v>219</v>
      </c>
      <c r="B41" s="44">
        <v>0.82885085574572126</v>
      </c>
      <c r="C41" s="44">
        <v>0.17114914425427874</v>
      </c>
    </row>
    <row r="42" spans="1:3">
      <c r="A42" t="s">
        <v>97</v>
      </c>
      <c r="B42" s="44">
        <v>0.51164514640585168</v>
      </c>
      <c r="C42" s="44">
        <v>0.48835485359414832</v>
      </c>
    </row>
    <row r="43" spans="1:3">
      <c r="A43" t="s">
        <v>142</v>
      </c>
      <c r="B43" s="44">
        <v>0.59681650804108199</v>
      </c>
      <c r="C43" s="44">
        <v>0.40318349195891806</v>
      </c>
    </row>
    <row r="44" spans="1:3">
      <c r="A44" t="s">
        <v>528</v>
      </c>
      <c r="B44" s="44">
        <v>1</v>
      </c>
      <c r="C44" s="44">
        <v>0</v>
      </c>
    </row>
    <row r="45" spans="1:3">
      <c r="A45" t="s">
        <v>111</v>
      </c>
      <c r="B45" s="44">
        <v>0.58575449231435384</v>
      </c>
      <c r="C45" s="44">
        <v>0.41424550768564616</v>
      </c>
    </row>
    <row r="46" spans="1:3">
      <c r="A46" t="s">
        <v>536</v>
      </c>
      <c r="B46" s="44">
        <v>1</v>
      </c>
      <c r="C46" s="44">
        <v>0</v>
      </c>
    </row>
    <row r="47" spans="1:3">
      <c r="A47" t="s">
        <v>417</v>
      </c>
      <c r="B47" s="44">
        <v>0.44252873563218392</v>
      </c>
      <c r="C47" s="44">
        <v>0.55747126436781613</v>
      </c>
    </row>
    <row r="48" spans="1:3">
      <c r="A48" t="s">
        <v>513</v>
      </c>
    </row>
    <row r="49" spans="1:3">
      <c r="A49" t="s">
        <v>115</v>
      </c>
      <c r="B49" s="44">
        <v>0.51164514640585168</v>
      </c>
      <c r="C49" s="44">
        <v>0.48835485359414832</v>
      </c>
    </row>
    <row r="50" spans="1:3">
      <c r="A50" t="s">
        <v>499</v>
      </c>
      <c r="B50" s="44">
        <v>0.51165030673299738</v>
      </c>
      <c r="C50" s="44">
        <v>0.48834969326700262</v>
      </c>
    </row>
    <row r="51" spans="1:3">
      <c r="A51" t="s">
        <v>542</v>
      </c>
      <c r="B51" s="44">
        <v>0.57815754308686906</v>
      </c>
      <c r="C51" s="44">
        <v>0.42184245691313099</v>
      </c>
    </row>
    <row r="52" spans="1:3">
      <c r="A52" t="s">
        <v>684</v>
      </c>
    </row>
    <row r="53" spans="1:3">
      <c r="A53" t="s">
        <v>6</v>
      </c>
      <c r="B53">
        <v>0.64415825844133034</v>
      </c>
      <c r="C53">
        <v>0.3558417415586696</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394a0c-ae05-4b78-8107-1c192af62908" xsi:nil="true"/>
    <lcf76f155ced4ddcb4097134ff3c332f xmlns="dba3ecb5-cb05-40a7-b9f0-68d895af9f7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041BF11067F044A57FC7FD2FEE3D7C" ma:contentTypeVersion="10" ma:contentTypeDescription="Create a new document." ma:contentTypeScope="" ma:versionID="87032824229a695db1c35b47afc0b933">
  <xsd:schema xmlns:xsd="http://www.w3.org/2001/XMLSchema" xmlns:xs="http://www.w3.org/2001/XMLSchema" xmlns:p="http://schemas.microsoft.com/office/2006/metadata/properties" xmlns:ns2="dba3ecb5-cb05-40a7-b9f0-68d895af9f72" xmlns:ns3="32394a0c-ae05-4b78-8107-1c192af62908" targetNamespace="http://schemas.microsoft.com/office/2006/metadata/properties" ma:root="true" ma:fieldsID="a147156ac3e118dfb29f33284eff8622" ns2:_="" ns3:_="">
    <xsd:import namespace="dba3ecb5-cb05-40a7-b9f0-68d895af9f72"/>
    <xsd:import namespace="32394a0c-ae05-4b78-8107-1c192af6290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3ecb5-cb05-40a7-b9f0-68d895af9f7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394a0c-ae05-4b78-8107-1c192af6290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aec09aa0-f6c0-48f2-9953-15577709251f}" ma:internalName="TaxCatchAll" ma:showField="CatchAllData" ma:web="32394a0c-ae05-4b78-8107-1c192af629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88FBC8-5A0B-40C4-9A7E-ADB4AE0BEB0F}"/>
</file>

<file path=customXml/itemProps2.xml><?xml version="1.0" encoding="utf-8"?>
<ds:datastoreItem xmlns:ds="http://schemas.openxmlformats.org/officeDocument/2006/customXml" ds:itemID="{89965BBE-12BE-4E6B-AA56-4A3086291DDB}"/>
</file>

<file path=customXml/itemProps3.xml><?xml version="1.0" encoding="utf-8"?>
<ds:datastoreItem xmlns:ds="http://schemas.openxmlformats.org/officeDocument/2006/customXml" ds:itemID="{2274ED50-34FA-475C-B946-1A3C25A63548}"/>
</file>

<file path=docMetadata/LabelInfo.xml><?xml version="1.0" encoding="utf-8"?>
<clbl:labelList xmlns:clbl="http://schemas.microsoft.com/office/2020/mipLabelMetadata">
  <clbl:label id="{9ca75128-a244-4596-877b-f24828e476e2}" enabled="0" method="" siteId="{9ca75128-a244-4596-877b-f24828e476e2}"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2024-11-27T18:59:59Z</dcterms:created>
  <dcterms:modified xsi:type="dcterms:W3CDTF">2024-12-03T19:32:28Z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
    <vt:filetime>2024-08-16T00:00:00Z</vt:filetime>
  </property>
  <property fmtid="{D5CDD505-2E9C-101B-9397-08002B2CF9AE}" pid="3" name="Created">
    <vt:filetime>2023-04-18T00:00:00Z</vt:filetime>
  </property>
  <property fmtid="{D5CDD505-2E9C-101B-9397-08002B2CF9AE}" pid="4" name="ContentTypeId">
    <vt:lpwstr>0x01010081041BF11067F044A57FC7FD2FEE3D7C</vt:lpwstr>
  </property>
  <property fmtid="{D5CDD505-2E9C-101B-9397-08002B2CF9AE}" pid="5" name="Creator">
    <vt:lpwstr>Acrobat PDFMaker 17 for Excel</vt:lpwstr>
  </property>
  <property fmtid="{D5CDD505-2E9C-101B-9397-08002B2CF9AE}" pid="6" name="Producer">
    <vt:lpwstr>Adobe PDF Library 17.11.238</vt:lpwstr>
  </property>
</Properties>
</file>