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K:\Postsecondary Readiness\Concurrent Enrollment_HB 1319\CE Expansion &amp; Innovation Grant\Cohort V (2023-24)\"/>
    </mc:Choice>
  </mc:AlternateContent>
  <xr:revisionPtr revIDLastSave="0" documentId="8_{8A321887-E1B7-4011-BDAD-813CD2F99FC2}" xr6:coauthVersionLast="47" xr6:coauthVersionMax="47" xr10:uidLastSave="{00000000-0000-0000-0000-000000000000}"/>
  <bookViews>
    <workbookView xWindow="-110" yWindow="-110" windowWidth="19420" windowHeight="10420" tabRatio="781" activeTab="2" xr2:uid="{00000000-000D-0000-FFFF-FFFF00000000}"/>
  </bookViews>
  <sheets>
    <sheet name="Instructions" sheetId="28" r:id="rId1"/>
    <sheet name="Cover Page" sheetId="4" r:id="rId2"/>
    <sheet name="Budget Detail" sheetId="25" r:id="rId3"/>
    <sheet name="Budget_AFR Summary" sheetId="27" r:id="rId4"/>
    <sheet name="ICR_District Codes" sheetId="24" state="hidden" r:id="rId5"/>
    <sheet name="Misc" sheetId="26" state="hidden" r:id="rId6"/>
    <sheet name="NOTES" sheetId="20" r:id="rId7"/>
  </sheets>
  <definedNames>
    <definedName name="_xlnm._FilterDatabase" localSheetId="4" hidden="1">'ICR_District Codes'!$A$9:$G$192</definedName>
    <definedName name="Budget">#REF!</definedName>
    <definedName name="coverpage">'Cover Page'!$C$6</definedName>
    <definedName name="Objects">#REF!</definedName>
    <definedName name="Program">#REF!</definedName>
    <definedName name="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0" i="27" l="1" a="1"/>
  <c r="E20" i="27" s="1"/>
  <c r="F20" i="27" s="1"/>
  <c r="E21" i="27" a="1"/>
  <c r="E21" i="27" s="1"/>
  <c r="F21" i="27" s="1"/>
  <c r="E19" i="27" a="1"/>
  <c r="E19" i="27" s="1"/>
  <c r="F19" i="27" s="1"/>
  <c r="E18" i="27" a="1"/>
  <c r="E18" i="27" s="1"/>
  <c r="F18" i="27" s="1"/>
  <c r="E17" i="27" a="1"/>
  <c r="E17" i="27" s="1"/>
  <c r="F17" i="27" s="1"/>
  <c r="E16" i="27" a="1"/>
  <c r="E16" i="27" s="1"/>
  <c r="F16" i="27" s="1"/>
  <c r="E15" i="27" a="1"/>
  <c r="E15" i="27" s="1"/>
  <c r="F15" i="27" s="1"/>
  <c r="E14" i="27" a="1"/>
  <c r="E14" i="27" s="1"/>
  <c r="F14" i="27" s="1"/>
  <c r="E13" i="27" a="1"/>
  <c r="E13" i="27" s="1"/>
  <c r="F13" i="27" s="1"/>
  <c r="F53" i="25" l="1"/>
  <c r="D53" i="25"/>
  <c r="C53" i="25"/>
  <c r="E8" i="25"/>
  <c r="E9" i="25"/>
  <c r="E10" i="25"/>
  <c r="E11" i="25"/>
  <c r="E12"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7" i="25"/>
  <c r="D21" i="27" l="1" a="1"/>
  <c r="D21" i="27" s="1"/>
  <c r="D20" i="27" a="1"/>
  <c r="D20" i="27" s="1"/>
  <c r="D19" i="27" a="1"/>
  <c r="D19" i="27" s="1"/>
  <c r="D18" i="27" a="1"/>
  <c r="D18" i="27" s="1"/>
  <c r="D17" i="27" a="1"/>
  <c r="D17" i="27" s="1"/>
  <c r="D16" i="27" a="1"/>
  <c r="D16" i="27" s="1"/>
  <c r="D13" i="27" a="1"/>
  <c r="D13" i="27" s="1"/>
  <c r="D15" i="27" a="1"/>
  <c r="D15" i="27" s="1"/>
  <c r="D14" i="27" a="1"/>
  <c r="D14" i="27" s="1"/>
  <c r="E53" i="25"/>
  <c r="C7" i="4"/>
  <c r="A1" i="25"/>
  <c r="A2" i="27"/>
  <c r="A1" i="27"/>
  <c r="E22" i="27" l="1"/>
  <c r="F22" i="27" l="1"/>
  <c r="A2" i="25" l="1"/>
  <c r="G4" i="25"/>
  <c r="D22" i="27" l="1"/>
  <c r="A1"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Martinez</author>
  </authors>
  <commentList>
    <comment ref="C13" authorId="0" shapeId="0" xr:uid="{00000000-0006-0000-0100-000001000000}">
      <text>
        <r>
          <rPr>
            <sz val="8"/>
            <color indexed="81"/>
            <rFont val="Tahoma"/>
            <family val="2"/>
          </rPr>
          <t xml:space="preserve">Enter date as shown in the following example:
(January 23, 2003)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<sst xmlns="http://schemas.openxmlformats.org/spreadsheetml/2006/main" count="511" uniqueCount="496">
  <si>
    <t>2405</t>
  </si>
  <si>
    <t>0030</t>
  </si>
  <si>
    <t>District Name:</t>
  </si>
  <si>
    <t>Revision number:</t>
  </si>
  <si>
    <t>Date:</t>
  </si>
  <si>
    <t>1500</t>
  </si>
  <si>
    <t>2700</t>
  </si>
  <si>
    <t>2720</t>
  </si>
  <si>
    <t>2590</t>
  </si>
  <si>
    <t>2780</t>
  </si>
  <si>
    <t xml:space="preserve"> Other Purchased Services (0500)</t>
  </si>
  <si>
    <t xml:space="preserve"> Supplies (0600)</t>
  </si>
  <si>
    <t xml:space="preserve"> Other (0800)</t>
  </si>
  <si>
    <t>0960</t>
  </si>
  <si>
    <t>0980</t>
  </si>
  <si>
    <t>0990</t>
  </si>
  <si>
    <t>1010</t>
  </si>
  <si>
    <t>1050</t>
  </si>
  <si>
    <t>1150</t>
  </si>
  <si>
    <t>1160</t>
  </si>
  <si>
    <t>1180</t>
  </si>
  <si>
    <t>1400</t>
  </si>
  <si>
    <t>1490</t>
  </si>
  <si>
    <t>1510</t>
  </si>
  <si>
    <t>1540</t>
  </si>
  <si>
    <t>1580</t>
  </si>
  <si>
    <t>1750</t>
  </si>
  <si>
    <t>1780</t>
  </si>
  <si>
    <t>1850</t>
  </si>
  <si>
    <t>2000</t>
  </si>
  <si>
    <t>2010</t>
  </si>
  <si>
    <t>2035</t>
  </si>
  <si>
    <t>2070</t>
  </si>
  <si>
    <t>2180</t>
  </si>
  <si>
    <t>2190</t>
  </si>
  <si>
    <t>2515</t>
  </si>
  <si>
    <t>2520</t>
  </si>
  <si>
    <t>2535</t>
  </si>
  <si>
    <t>2620</t>
  </si>
  <si>
    <t>2660</t>
  </si>
  <si>
    <t>0060</t>
  </si>
  <si>
    <t>9055</t>
  </si>
  <si>
    <t>1220</t>
  </si>
  <si>
    <t>3070</t>
  </si>
  <si>
    <t>1620</t>
  </si>
  <si>
    <t>3030</t>
  </si>
  <si>
    <t>3040</t>
  </si>
  <si>
    <t>1530</t>
  </si>
  <si>
    <t>0940</t>
  </si>
  <si>
    <t>0480</t>
  </si>
  <si>
    <t>3146</t>
  </si>
  <si>
    <t>2395</t>
  </si>
  <si>
    <t>1860</t>
  </si>
  <si>
    <t>0190</t>
  </si>
  <si>
    <t>0970</t>
  </si>
  <si>
    <t>0270</t>
  </si>
  <si>
    <t>2810</t>
  </si>
  <si>
    <t>0130</t>
  </si>
  <si>
    <t>3010</t>
  </si>
  <si>
    <t>1980</t>
  </si>
  <si>
    <t>0170</t>
  </si>
  <si>
    <t>2055</t>
  </si>
  <si>
    <t>0910</t>
  </si>
  <si>
    <t>0120</t>
  </si>
  <si>
    <t>0070</t>
  </si>
  <si>
    <t>0470</t>
  </si>
  <si>
    <t>0740</t>
  </si>
  <si>
    <t>0123</t>
  </si>
  <si>
    <t>0110</t>
  </si>
  <si>
    <t>0500</t>
  </si>
  <si>
    <t>0240</t>
  </si>
  <si>
    <t>3147</t>
  </si>
  <si>
    <t>1440</t>
  </si>
  <si>
    <t>1060</t>
  </si>
  <si>
    <t>0140</t>
  </si>
  <si>
    <t>0930</t>
  </si>
  <si>
    <t>1760</t>
  </si>
  <si>
    <t>1430</t>
  </si>
  <si>
    <t>1460</t>
  </si>
  <si>
    <t>1550</t>
  </si>
  <si>
    <t>1560</t>
  </si>
  <si>
    <t>1350</t>
  </si>
  <si>
    <t>3085</t>
  </si>
  <si>
    <t>1120</t>
  </si>
  <si>
    <t>1040</t>
  </si>
  <si>
    <t>1140</t>
  </si>
  <si>
    <t>9035</t>
  </si>
  <si>
    <t>2560</t>
  </si>
  <si>
    <t>0920</t>
  </si>
  <si>
    <t>1110</t>
  </si>
  <si>
    <t>2540</t>
  </si>
  <si>
    <t>1195</t>
  </si>
  <si>
    <t>1330</t>
  </si>
  <si>
    <t>2650</t>
  </si>
  <si>
    <t>1360</t>
  </si>
  <si>
    <t>2630</t>
  </si>
  <si>
    <t>1600</t>
  </si>
  <si>
    <t>2670</t>
  </si>
  <si>
    <t>2862</t>
  </si>
  <si>
    <t>1810</t>
  </si>
  <si>
    <t>1080</t>
  </si>
  <si>
    <t>3230</t>
  </si>
  <si>
    <t>3060</t>
  </si>
  <si>
    <t>1030</t>
  </si>
  <si>
    <t>2710</t>
  </si>
  <si>
    <t>2020</t>
  </si>
  <si>
    <t>9030</t>
  </si>
  <si>
    <t>1410</t>
  </si>
  <si>
    <t>9095</t>
  </si>
  <si>
    <t>2610</t>
  </si>
  <si>
    <t>1990</t>
  </si>
  <si>
    <t>2600</t>
  </si>
  <si>
    <t>9060</t>
  </si>
  <si>
    <t>9140</t>
  </si>
  <si>
    <t>0640</t>
  </si>
  <si>
    <t>1070</t>
  </si>
  <si>
    <t>0040</t>
  </si>
  <si>
    <t>9050</t>
  </si>
  <si>
    <t>0050</t>
  </si>
  <si>
    <t>1420</t>
  </si>
  <si>
    <t>1570</t>
  </si>
  <si>
    <t>1590</t>
  </si>
  <si>
    <t>Name:</t>
  </si>
  <si>
    <t>Phone No.:</t>
  </si>
  <si>
    <t>E-mail:</t>
  </si>
  <si>
    <t>2770</t>
  </si>
  <si>
    <t>2830</t>
  </si>
  <si>
    <t>3080</t>
  </si>
  <si>
    <t>3140</t>
  </si>
  <si>
    <t>2505</t>
  </si>
  <si>
    <t>2680</t>
  </si>
  <si>
    <t>3100</t>
  </si>
  <si>
    <t>3020</t>
  </si>
  <si>
    <t>3210</t>
  </si>
  <si>
    <t>0010</t>
  </si>
  <si>
    <t>0520</t>
  </si>
  <si>
    <t>0540</t>
  </si>
  <si>
    <t>3000</t>
  </si>
  <si>
    <t>0950</t>
  </si>
  <si>
    <t>1790</t>
  </si>
  <si>
    <t>3090</t>
  </si>
  <si>
    <t>0900</t>
  </si>
  <si>
    <t>1450</t>
  </si>
  <si>
    <t>1520</t>
  </si>
  <si>
    <t>0860</t>
  </si>
  <si>
    <t>1828</t>
  </si>
  <si>
    <t>9130</t>
  </si>
  <si>
    <t>0560</t>
  </si>
  <si>
    <t xml:space="preserve"> Purchased Professional &amp; Technical Services (0300)</t>
  </si>
  <si>
    <t>9025</t>
  </si>
  <si>
    <t>East Central BOCES</t>
  </si>
  <si>
    <t>Mountain BOCES</t>
  </si>
  <si>
    <t>Centennial BOCES</t>
  </si>
  <si>
    <t>9040</t>
  </si>
  <si>
    <t>Northeast BOCES</t>
  </si>
  <si>
    <t>9045</t>
  </si>
  <si>
    <t>Pikes Peak BOCES</t>
  </si>
  <si>
    <t>San Juan BOCES</t>
  </si>
  <si>
    <t>San Luis Valley BOCES</t>
  </si>
  <si>
    <t>South Central BOCES</t>
  </si>
  <si>
    <t>9075</t>
  </si>
  <si>
    <t>Southeastern BOCES</t>
  </si>
  <si>
    <t>Northwest Colorado BOCES</t>
  </si>
  <si>
    <t>9120</t>
  </si>
  <si>
    <t>Adams County BOCES</t>
  </si>
  <si>
    <t>9125</t>
  </si>
  <si>
    <t>Rio Blanco BOCES RE-1 &amp; RE-4</t>
  </si>
  <si>
    <t>Expeditionary BOCES</t>
  </si>
  <si>
    <t>9135</t>
  </si>
  <si>
    <t>Grand Valley BOCES</t>
  </si>
  <si>
    <t>Mt Evans BOCES</t>
  </si>
  <si>
    <t>9145</t>
  </si>
  <si>
    <t>Uncompahgre BOCES</t>
  </si>
  <si>
    <t>9150</t>
  </si>
  <si>
    <t>Santa Fe Trail BOCES</t>
  </si>
  <si>
    <t>9165</t>
  </si>
  <si>
    <t>Ute Pass BOCES</t>
  </si>
  <si>
    <t>0100</t>
  </si>
  <si>
    <t>0180</t>
  </si>
  <si>
    <t>0220</t>
  </si>
  <si>
    <t>0230</t>
  </si>
  <si>
    <t>0260</t>
  </si>
  <si>
    <t>0290</t>
  </si>
  <si>
    <t>0510</t>
  </si>
  <si>
    <t>0580</t>
  </si>
  <si>
    <t>0770</t>
  </si>
  <si>
    <t>0870</t>
  </si>
  <si>
    <t>0880</t>
  </si>
  <si>
    <t>0890</t>
  </si>
  <si>
    <t>2690</t>
  </si>
  <si>
    <t>2730</t>
  </si>
  <si>
    <t>2740</t>
  </si>
  <si>
    <t>2750</t>
  </si>
  <si>
    <t>2790</t>
  </si>
  <si>
    <t>2800</t>
  </si>
  <si>
    <t>2865</t>
  </si>
  <si>
    <t>3120</t>
  </si>
  <si>
    <t>3145</t>
  </si>
  <si>
    <t>3148</t>
  </si>
  <si>
    <t>3200</t>
  </si>
  <si>
    <t>3220</t>
  </si>
  <si>
    <t>1020</t>
  </si>
  <si>
    <t>1480</t>
  </si>
  <si>
    <t>2580</t>
  </si>
  <si>
    <t>0020</t>
  </si>
  <si>
    <t>0310</t>
  </si>
  <si>
    <t>0490</t>
  </si>
  <si>
    <t>0550</t>
  </si>
  <si>
    <t>1380</t>
  </si>
  <si>
    <t>1390</t>
  </si>
  <si>
    <t>1130</t>
  </si>
  <si>
    <t>0250</t>
  </si>
  <si>
    <t>1340</t>
  </si>
  <si>
    <t>1870</t>
  </si>
  <si>
    <t>Organization Code</t>
  </si>
  <si>
    <t>Restricted Rate</t>
  </si>
  <si>
    <t>Nonrestricted Rate</t>
  </si>
  <si>
    <t>Date</t>
  </si>
  <si>
    <t>3050</t>
  </si>
  <si>
    <t>2530</t>
  </si>
  <si>
    <t>2570</t>
  </si>
  <si>
    <t>2640</t>
  </si>
  <si>
    <t>2840</t>
  </si>
  <si>
    <t>3110</t>
  </si>
  <si>
    <t>3130</t>
  </si>
  <si>
    <t xml:space="preserve"> Salaries (0100)</t>
  </si>
  <si>
    <t xml:space="preserve"> Employee Benefits (0200)</t>
  </si>
  <si>
    <t>1000</t>
  </si>
  <si>
    <t>Budget Report:</t>
  </si>
  <si>
    <t>Comment:</t>
  </si>
  <si>
    <t>BUDGET</t>
  </si>
  <si>
    <t>Colorado River BOCES</t>
  </si>
  <si>
    <t>Charter School Institute</t>
  </si>
  <si>
    <t>9175</t>
  </si>
  <si>
    <t>8001</t>
  </si>
  <si>
    <t>Colorado Department of Education</t>
  </si>
  <si>
    <r>
      <rPr>
        <sz val="10"/>
        <color theme="1"/>
        <rFont val="Andale WT"/>
        <family val="2"/>
      </rPr>
      <t xml:space="preserve">Page: </t>
    </r>
    <r>
      <rPr>
        <sz val="10"/>
        <color theme="1"/>
        <rFont val="Andale WT"/>
        <family val="2"/>
      </rPr>
      <t>1</t>
    </r>
  </si>
  <si>
    <t>Indirect Cost Rates - All Districts</t>
  </si>
  <si>
    <t>FY 2021-2022 Fixed With Carry Forward Indirect Cost Rate Calculations</t>
  </si>
  <si>
    <t>(Using FY 2019-2020 Audited Data)</t>
  </si>
  <si>
    <t>MAPLETON 1</t>
  </si>
  <si>
    <t>ADAMS 12 FIVE STAR SCHOOLS</t>
  </si>
  <si>
    <t>ADAMS COUNTY 14</t>
  </si>
  <si>
    <t>SCHOOL DISTRICT 27J</t>
  </si>
  <si>
    <t>BENNETT 29J</t>
  </si>
  <si>
    <t>STRASBURG 31J</t>
  </si>
  <si>
    <t>WESTMINSTER PUBLIC SCHOOLS</t>
  </si>
  <si>
    <t>ALAMOSA RE-11J</t>
  </si>
  <si>
    <t>SANGRE DE CRISTO RE-22J</t>
  </si>
  <si>
    <t>ENGLEWOOD 1</t>
  </si>
  <si>
    <t>SHERIDAN 2</t>
  </si>
  <si>
    <t>CHERRY CREEK 5</t>
  </si>
  <si>
    <t>LITTLETON 6</t>
  </si>
  <si>
    <t>DEER TRAIL 26J</t>
  </si>
  <si>
    <t>ADAMS-ARAPAHOE 28J</t>
  </si>
  <si>
    <t>BYERS 32J</t>
  </si>
  <si>
    <t>ARCHULETA COUNTY 50 JT</t>
  </si>
  <si>
    <t>WALSH RE-1</t>
  </si>
  <si>
    <t>PRITCHETT RE-3</t>
  </si>
  <si>
    <t>SPRINGFIELD RE-4</t>
  </si>
  <si>
    <t>VILAS RE-5</t>
  </si>
  <si>
    <t>CAMPO RE-6</t>
  </si>
  <si>
    <t>LAS ANIMAS RE-1</t>
  </si>
  <si>
    <t>MC CLAVE RE-2</t>
  </si>
  <si>
    <t>ST VRAIN VALLEY RE 1J</t>
  </si>
  <si>
    <t>BOULDER VALLEY RE 2</t>
  </si>
  <si>
    <t>BUENA VISTA R-31</t>
  </si>
  <si>
    <t>SALIDA R-32</t>
  </si>
  <si>
    <t>KIT CARSON R-1</t>
  </si>
  <si>
    <t>CHEYENNE COUNTY RE-5</t>
  </si>
  <si>
    <t>CLEAR CREEK RE-1</t>
  </si>
  <si>
    <t>NORTH CONEJOS RE-1J</t>
  </si>
  <si>
    <t>SANFORD 6J</t>
  </si>
  <si>
    <t>SOUTH CONEJOS RE-10</t>
  </si>
  <si>
    <t>CENTENNIAL R-1</t>
  </si>
  <si>
    <t>SIERRA GRANDE R-30</t>
  </si>
  <si>
    <t>CROWLEY COUNTY RE-1-J</t>
  </si>
  <si>
    <t>CUSTER COUNTY SCHOOL DISTRICT C-1</t>
  </si>
  <si>
    <t>DELTA COUNTY 50(J)</t>
  </si>
  <si>
    <t>DENVER COUNTY 1</t>
  </si>
  <si>
    <t>DOLORES COUNTY RE NO.2</t>
  </si>
  <si>
    <t>DOUGLAS COUNTY RE 1</t>
  </si>
  <si>
    <t>EAGLE COUNTY RE 50</t>
  </si>
  <si>
    <t>ELIZABETH SCHOOL DISTRICT</t>
  </si>
  <si>
    <t>KIOWA C-2</t>
  </si>
  <si>
    <t>BIG SANDY 100J</t>
  </si>
  <si>
    <t>ELBERT 200</t>
  </si>
  <si>
    <t>AGATE 300</t>
  </si>
  <si>
    <t>CALHAN RJ-1</t>
  </si>
  <si>
    <t>HARRISON 2</t>
  </si>
  <si>
    <t>WIDEFIELD 3</t>
  </si>
  <si>
    <t>FOUNTAIN 8</t>
  </si>
  <si>
    <t>COLORADO SPRINGS 11</t>
  </si>
  <si>
    <t>CHEYENNE MOUNTAIN 12</t>
  </si>
  <si>
    <t>MANITOU SPRINGS 14</t>
  </si>
  <si>
    <t>ACADEMY 20</t>
  </si>
  <si>
    <t>ELLICOTT 22</t>
  </si>
  <si>
    <t>PEYTON 23 JT</t>
  </si>
  <si>
    <t>HANOVER 28</t>
  </si>
  <si>
    <t>LEWIS-PALMER 38</t>
  </si>
  <si>
    <t>FALCON 49</t>
  </si>
  <si>
    <t>EDISON 54 JT</t>
  </si>
  <si>
    <t>MIAMI/YODER 60 JT</t>
  </si>
  <si>
    <t>CANON CITY RE-1</t>
  </si>
  <si>
    <t>FREMONT RE-2</t>
  </si>
  <si>
    <t>COTOPAXI RE-3</t>
  </si>
  <si>
    <t>ROARING FORK RE-1</t>
  </si>
  <si>
    <t>GARFIELD RE-2</t>
  </si>
  <si>
    <t>GARFIELD 16</t>
  </si>
  <si>
    <t>GILPIN COUNTY RE-1</t>
  </si>
  <si>
    <t>WEST GRAND 1-JT</t>
  </si>
  <si>
    <t>EAST GRAND 2</t>
  </si>
  <si>
    <t>GUNNISON WATERSHED RE1J</t>
  </si>
  <si>
    <t>HINSDALE COUNTY RE 1</t>
  </si>
  <si>
    <t>HUERFANO RE-1</t>
  </si>
  <si>
    <t>LA VETA RE-2</t>
  </si>
  <si>
    <t xml:space="preserve">NORTH PARK R-1 </t>
  </si>
  <si>
    <t>JEFFERSON COUNTY R-1</t>
  </si>
  <si>
    <t>EADS RE-1</t>
  </si>
  <si>
    <t>PLAINVIEW RE-2</t>
  </si>
  <si>
    <t>ARRIBA-FLAGLER C-20</t>
  </si>
  <si>
    <t>HI-PLAINS R-23</t>
  </si>
  <si>
    <t>STRATTON R-4</t>
  </si>
  <si>
    <t>BETHUNE R-5</t>
  </si>
  <si>
    <t>BURLINGTON RE-6J</t>
  </si>
  <si>
    <t>LAKE COUNTY R-1</t>
  </si>
  <si>
    <t>DURANGO 9-R</t>
  </si>
  <si>
    <t>BAYFIELD 10 JT-R</t>
  </si>
  <si>
    <t>IGNACIO 11 JT</t>
  </si>
  <si>
    <t>POUDRE R-1</t>
  </si>
  <si>
    <t>THOMPSON R2-J</t>
  </si>
  <si>
    <t>ESTES PARK R-3</t>
  </si>
  <si>
    <t>TRINIDAD 1</t>
  </si>
  <si>
    <t>PRIMERO REORGANIZED 2</t>
  </si>
  <si>
    <t>HOEHNE REORGANIZED 3</t>
  </si>
  <si>
    <t>AGUILAR REORGANIZED 6</t>
  </si>
  <si>
    <t>BRANSON REORGANIZED 82</t>
  </si>
  <si>
    <t>KIM REORGANIZED 88</t>
  </si>
  <si>
    <t>GENOA-HUGO C113</t>
  </si>
  <si>
    <t>LIMON RE-4J</t>
  </si>
  <si>
    <t>KARVAL RE-23</t>
  </si>
  <si>
    <t>VALLEY RE-1</t>
  </si>
  <si>
    <t>FRENCHMAN RE-3</t>
  </si>
  <si>
    <t>BUFFALO RE-4J</t>
  </si>
  <si>
    <t>PLATEAU RE-5</t>
  </si>
  <si>
    <t>DE BEQUE 49JT</t>
  </si>
  <si>
    <t>PLATEAU VALLEY 50</t>
  </si>
  <si>
    <t>MESA COUNTY VALLEY 51</t>
  </si>
  <si>
    <t>CREEDE SCHOOL DISTRICT</t>
  </si>
  <si>
    <t>MOFFAT COUNTY RE:NO 1</t>
  </si>
  <si>
    <t>MONTEZUMA-CORTEZ RE-1</t>
  </si>
  <si>
    <t>DOLORES RE-4A</t>
  </si>
  <si>
    <t>MANCOS RE-6</t>
  </si>
  <si>
    <t>MONTROSE COUNTY RE-1J</t>
  </si>
  <si>
    <t>WEST END RE-2</t>
  </si>
  <si>
    <t>BRUSH RE-2(J)</t>
  </si>
  <si>
    <t>FORT MORGAN RE-3</t>
  </si>
  <si>
    <t>WELDON VALLEY RE-20(J)</t>
  </si>
  <si>
    <t>WIGGINS RE-50(J)</t>
  </si>
  <si>
    <t>EAST OTERO R-1</t>
  </si>
  <si>
    <t>ROCKY FORD R-2</t>
  </si>
  <si>
    <t>MANZANOLA 3J</t>
  </si>
  <si>
    <t>FOWLER R-4J</t>
  </si>
  <si>
    <t>CHERAW 31</t>
  </si>
  <si>
    <t>SWINK 33</t>
  </si>
  <si>
    <t>OURAY R-1</t>
  </si>
  <si>
    <t>RIDGWAY R-2</t>
  </si>
  <si>
    <t>PLATTE CANYON 1</t>
  </si>
  <si>
    <t>PARK COUNTY RE-2</t>
  </si>
  <si>
    <t>HOLYOKE RE-1J</t>
  </si>
  <si>
    <t>HAXTUN RE-2J</t>
  </si>
  <si>
    <t>ASPEN 1</t>
  </si>
  <si>
    <t>GRANADA RE-1</t>
  </si>
  <si>
    <t>LAMAR RE-2</t>
  </si>
  <si>
    <t>HOLLY RE-3</t>
  </si>
  <si>
    <t>WILEY RE-13 JT</t>
  </si>
  <si>
    <t>PUEBLO CITY 60</t>
  </si>
  <si>
    <t>PUEBLO COUNTY 70</t>
  </si>
  <si>
    <t>MEEKER RE1</t>
  </si>
  <si>
    <t>RANGELY RE-4</t>
  </si>
  <si>
    <t>UPPER RIO GRANDE C-7</t>
  </si>
  <si>
    <t>MONTE VISTA C-8</t>
  </si>
  <si>
    <t>HAYDEN RE-1</t>
  </si>
  <si>
    <t>SARGENT RE-33J</t>
  </si>
  <si>
    <t>STEAMBOAT SPRINGS RE-2</t>
  </si>
  <si>
    <t>SOUTH ROUTT RE 3</t>
  </si>
  <si>
    <t>MOUNTAIN VALLEY RE 1</t>
  </si>
  <si>
    <t>MOFFAT 2</t>
  </si>
  <si>
    <t>CENTER 26 JT</t>
  </si>
  <si>
    <t>SILVERTON 1</t>
  </si>
  <si>
    <t>TELLURIDE R-1</t>
  </si>
  <si>
    <t>NORWOOD R-2J</t>
  </si>
  <si>
    <t>JULESBURG RE-1</t>
  </si>
  <si>
    <t>REVERE SCHOOL DISTRICT</t>
  </si>
  <si>
    <t>SUMMIT RE-1</t>
  </si>
  <si>
    <t>CRIPPLE CREEK-VICTOR RE-1</t>
  </si>
  <si>
    <t>WOODLAND PARK RE-2</t>
  </si>
  <si>
    <t>AKRON R-1</t>
  </si>
  <si>
    <t>ARICKAREE R-2</t>
  </si>
  <si>
    <t>OTIS R-3</t>
  </si>
  <si>
    <t>LONE STAR 101</t>
  </si>
  <si>
    <t>WOODLIN R-104</t>
  </si>
  <si>
    <t>WELD COUNTY RE-1</t>
  </si>
  <si>
    <t>EATON RE-2</t>
  </si>
  <si>
    <t>WELD COUNTY SCHOOL DISTRICT RE-3J</t>
  </si>
  <si>
    <t>WINDSOR RE-4</t>
  </si>
  <si>
    <t>JOHNSTOWN-MILLIKEN RE-5J</t>
  </si>
  <si>
    <t>GREELEY 6</t>
  </si>
  <si>
    <t>PLATTE VALLEY RE-7</t>
  </si>
  <si>
    <t>WELD COUNTY S/D RE-8</t>
  </si>
  <si>
    <t>AULT-HIGHLAND RE-9</t>
  </si>
  <si>
    <t>BRIGGSDALE RE-10</t>
  </si>
  <si>
    <t>PRAIRIE RE-11</t>
  </si>
  <si>
    <t>PAWNEE RE-12</t>
  </si>
  <si>
    <t>YUMA 1</t>
  </si>
  <si>
    <t>WRAY RD-2</t>
  </si>
  <si>
    <t>IDALIA RJ-3</t>
  </si>
  <si>
    <t>LIBERTY J-4</t>
  </si>
  <si>
    <t>rates not available for CSI</t>
  </si>
  <si>
    <t>8041</t>
  </si>
  <si>
    <t>Global Village Charter Collaborative</t>
  </si>
  <si>
    <t>8042</t>
  </si>
  <si>
    <t>Charter Choice Collaborative</t>
  </si>
  <si>
    <t>TOTAL Actual Expenditures</t>
  </si>
  <si>
    <t>AFR</t>
  </si>
  <si>
    <t>RECRUITMENT</t>
  </si>
  <si>
    <t>RETENTION</t>
  </si>
  <si>
    <t>PROGRAM/ADMIN SUPPORT</t>
  </si>
  <si>
    <t>District Code</t>
  </si>
  <si>
    <t>BUDGET REVISION</t>
  </si>
  <si>
    <t>APPLICANT PROGRAM CONTACT</t>
  </si>
  <si>
    <t>FISCAL PROGRAM CONTACT</t>
  </si>
  <si>
    <t>CDE Program Contact:</t>
  </si>
  <si>
    <t>Grants Fiscal Staff Contact:</t>
  </si>
  <si>
    <t>Training (0350)</t>
  </si>
  <si>
    <t>AFR DUE DATES</t>
  </si>
  <si>
    <t>Submission Link:</t>
  </si>
  <si>
    <t>AFR/IFR SUBMISSIONS</t>
  </si>
  <si>
    <t>Year</t>
  </si>
  <si>
    <t xml:space="preserve">Original Budgeted Cost </t>
  </si>
  <si>
    <t>Description/Budget Narrative</t>
  </si>
  <si>
    <t>Current Budget</t>
  </si>
  <si>
    <t>Travel (0580)</t>
  </si>
  <si>
    <t>Non-Capital Equipment (0735)</t>
  </si>
  <si>
    <t>Budget Object (use drop down for expenditure type)</t>
  </si>
  <si>
    <t>AFR (Actual Expenditures)</t>
  </si>
  <si>
    <t>Budget Workbook Instructions</t>
  </si>
  <si>
    <t>COVER PAGE</t>
  </si>
  <si>
    <t>A</t>
  </si>
  <si>
    <t>B</t>
  </si>
  <si>
    <t>C</t>
  </si>
  <si>
    <t>Note the Grant Code and Source Code to be used at the district level for posting expenditures and revenues.</t>
  </si>
  <si>
    <t>BUDGET DETAIL-INITIAL BUDGET</t>
  </si>
  <si>
    <t>D</t>
  </si>
  <si>
    <t>Complete initial budget activities:</t>
  </si>
  <si>
    <t>E</t>
  </si>
  <si>
    <t>F</t>
  </si>
  <si>
    <t>BUDGET SUMMARY</t>
  </si>
  <si>
    <t>G</t>
  </si>
  <si>
    <t>This tab autopopulates in summary based on the detail entered in the Budget Detail Tab, including the Actual Expenditures (AFR) column.</t>
  </si>
  <si>
    <t>NOTES</t>
  </si>
  <si>
    <t>Indirect Cost Rate Allowed  (Unrestricted):</t>
  </si>
  <si>
    <t>BUDGET CATEGORIES</t>
  </si>
  <si>
    <t>YEAR 1</t>
  </si>
  <si>
    <t>1.  Using Dropdown in Budget Object, choose the budget object code and description from those allowable uses included.</t>
  </si>
  <si>
    <t>2.  Using Dropdown in Year, choose which year of Award Budget the entry will support.</t>
  </si>
  <si>
    <t>3.  Enter the anticipated budgeted amount for the expenditure for the specific year.</t>
  </si>
  <si>
    <t>4.  Enter the narrative description of the budgeted line, include quantities, number of individuals, students, etc., any information to support the nature and amount of the expenditure.</t>
  </si>
  <si>
    <t>&lt;---Start Here! - If a District, choose your entity's name from the dropdown list or type entity name in.</t>
  </si>
  <si>
    <t>BUDGET SUMMARY (autopopulated from Budget Detail)</t>
  </si>
  <si>
    <t>Note the timeline for submitting Annual Financial Reports (AFR).</t>
  </si>
  <si>
    <t>Complete all applicable fields, ensuring to provide accurate contact information.  If a District is applying choose the drop down, if a new awardee to CDE or CBO, please enter entity name in row 9.</t>
  </si>
  <si>
    <t>Southwest Board of Cooperative Education Services</t>
  </si>
  <si>
    <t>Colorado BOCES Association Foundation</t>
  </si>
  <si>
    <t>Mount Evans BOCES</t>
  </si>
  <si>
    <t>Grant Code 3272 Source Code 3000</t>
  </si>
  <si>
    <t>9/1 Of Each Award Year</t>
  </si>
  <si>
    <t>Please list IHE/Agency if no listed in dropdown (C6)</t>
  </si>
  <si>
    <t>IHE/Agency</t>
  </si>
  <si>
    <t>Michelle Romero,  Romero_M@cde.state.co.us  (303) 866-6609</t>
  </si>
  <si>
    <t>Steven Kaleda, Kaleda_S@cde.state.co.us  (303) 866-6724</t>
  </si>
  <si>
    <t xml:space="preserve">Total </t>
  </si>
  <si>
    <t xml:space="preserve">Once per year, as indicated on the cover page, an annual financial report will be required.  Please enter actual expenditure detail through 6/30 in the AFR column for each budget line.  Once completed, please submit via the link on the cover page.  </t>
  </si>
  <si>
    <t>6. To complete a budget revision, simply enter the NEW amount for this budget line.  Include details (as an addition) to the Description column.  If the revision amount between budget lines is greater than 10% of the overall budget, additional detail and/or approvals may be required.</t>
  </si>
  <si>
    <t>AWARD</t>
  </si>
  <si>
    <t>ALLOWABLE USES OF FUNDS</t>
  </si>
  <si>
    <t>SEE PAGE 4 OF RFP</t>
  </si>
  <si>
    <t>Budget Revision  (enter revised budget line amounts)</t>
  </si>
  <si>
    <t xml:space="preserve">Year 1 </t>
  </si>
  <si>
    <t>July 2023 - June 2024</t>
  </si>
  <si>
    <t>Concurrent Enrollment Expansion and Innovation (Cohort V)</t>
  </si>
  <si>
    <t>Due 9/1/2024</t>
  </si>
  <si>
    <t>Concurrent Enrollment Expansion and Innovation Grant  (Cohort V)</t>
  </si>
  <si>
    <t>7/1/2023 - 6/30/2024</t>
  </si>
  <si>
    <t>The Concurrent Enrollment Expansion and Innovation Grant Program will be funded for a one year period. Funds may be used for programming through June 30, 2024.  The CDE will issue grant awards up to $50,000 once.  Funding in subsequent years for grantees is contingent upon continued appropriations and upon grantees meeting all grant, fiscal and reporting requirements.</t>
  </si>
  <si>
    <t xml:space="preserve">5.  If you do not have exact figures, please use your best estimate.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</si>
</sst>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 #,##0_);_(* \(#,##0\);_(* &quot;-&quot;??_);_(@_)"/>
    <numFmt numFmtId="166" formatCode="mm/dd/yy"/>
    <numFmt numFmtId="167" formatCode="[$-F800]dddd\,\ mmmm\ dd\,\ yyyy"/>
  </numFmts>
  <fonts count="48">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2"/>
      <name val="Arial"/>
      <family val="2"/>
    </font>
    <font>
      <b/>
      <sz val="11"/>
      <name val="Arial"/>
      <family val="2"/>
    </font>
    <font>
      <u/>
      <sz val="10"/>
      <color indexed="12"/>
      <name val="Arial"/>
      <family val="2"/>
    </font>
    <font>
      <b/>
      <sz val="10"/>
      <name val="Arial"/>
      <family val="2"/>
    </font>
    <font>
      <sz val="10"/>
      <name val="Arial"/>
      <family val="2"/>
    </font>
    <font>
      <sz val="8"/>
      <color indexed="81"/>
      <name val="Tahoma"/>
      <family val="2"/>
    </font>
    <font>
      <u/>
      <sz val="10"/>
      <name val="Arial"/>
      <family val="2"/>
    </font>
    <font>
      <sz val="6"/>
      <name val="Arial"/>
      <family val="2"/>
    </font>
    <font>
      <b/>
      <sz val="10"/>
      <color indexed="8"/>
      <name val="Arial"/>
      <family val="2"/>
    </font>
    <font>
      <b/>
      <u/>
      <sz val="10"/>
      <name val="Arial"/>
      <family val="2"/>
    </font>
    <font>
      <sz val="12"/>
      <name val="Arial"/>
      <family val="2"/>
    </font>
    <font>
      <sz val="10"/>
      <color rgb="FF000000"/>
      <name val="Arial"/>
      <family val="2"/>
    </font>
    <font>
      <b/>
      <u/>
      <sz val="16"/>
      <color theme="1"/>
      <name val="Andale WT"/>
      <family val="2"/>
    </font>
    <font>
      <sz val="10"/>
      <color theme="1"/>
      <name val="Andale WT"/>
      <family val="2"/>
    </font>
    <font>
      <sz val="14"/>
      <color theme="1"/>
      <name val="Andale WT"/>
      <family val="2"/>
    </font>
    <font>
      <sz val="12"/>
      <color theme="1"/>
      <name val="Andale WT"/>
      <family val="2"/>
    </font>
    <font>
      <sz val="8"/>
      <color rgb="FF333333"/>
      <name val="Andale WT"/>
      <family val="2"/>
    </font>
    <font>
      <sz val="8"/>
      <color rgb="FF454545"/>
      <name val="Andale WT"/>
      <family val="2"/>
    </font>
    <font>
      <strike/>
      <sz val="8"/>
      <color rgb="FF454545"/>
      <name val="Andale WT"/>
      <family val="2"/>
    </font>
    <font>
      <sz val="12"/>
      <name val="Arial"/>
      <family val="2"/>
    </font>
    <font>
      <sz val="10"/>
      <name val="Calibri"/>
      <family val="2"/>
      <scheme val="minor"/>
    </font>
    <font>
      <sz val="10"/>
      <name val="Geneva"/>
    </font>
    <font>
      <sz val="11"/>
      <name val="Calibri"/>
      <family val="2"/>
      <scheme val="minor"/>
    </font>
    <font>
      <sz val="12"/>
      <name val="Calibri"/>
      <family val="2"/>
      <scheme val="minor"/>
    </font>
    <font>
      <b/>
      <sz val="16"/>
      <name val="Calibri"/>
      <family val="2"/>
      <scheme val="minor"/>
    </font>
    <font>
      <b/>
      <sz val="14"/>
      <name val="Calibri"/>
      <family val="2"/>
      <scheme val="minor"/>
    </font>
    <font>
      <b/>
      <sz val="11"/>
      <color indexed="8"/>
      <name val="Calibri"/>
      <family val="2"/>
      <scheme val="minor"/>
    </font>
    <font>
      <b/>
      <i/>
      <u/>
      <sz val="11"/>
      <color indexed="10"/>
      <name val="Calibri"/>
      <family val="2"/>
      <scheme val="minor"/>
    </font>
    <font>
      <b/>
      <sz val="11"/>
      <name val="Calibri"/>
      <family val="2"/>
      <scheme val="minor"/>
    </font>
    <font>
      <b/>
      <sz val="11"/>
      <color rgb="FFFF0000"/>
      <name val="Calibri"/>
      <family val="2"/>
      <scheme val="minor"/>
    </font>
    <font>
      <b/>
      <i/>
      <sz val="11"/>
      <name val="Calibri"/>
      <family val="2"/>
      <scheme val="minor"/>
    </font>
    <font>
      <b/>
      <sz val="11"/>
      <color indexed="10"/>
      <name val="Calibri"/>
      <family val="2"/>
      <scheme val="minor"/>
    </font>
    <font>
      <b/>
      <sz val="12"/>
      <name val="Calibri"/>
      <family val="2"/>
      <scheme val="minor"/>
    </font>
    <font>
      <b/>
      <sz val="18"/>
      <color theme="1"/>
      <name val="Calibri"/>
      <family val="2"/>
      <scheme val="minor"/>
    </font>
    <font>
      <b/>
      <sz val="14"/>
      <color theme="1"/>
      <name val="Calibri"/>
      <family val="2"/>
      <scheme val="minor"/>
    </font>
    <font>
      <sz val="12"/>
      <name val="Arial"/>
      <family val="2"/>
    </font>
    <font>
      <b/>
      <sz val="11"/>
      <color theme="1"/>
      <name val="Calibri"/>
      <family val="2"/>
      <scheme val="minor"/>
    </font>
    <font>
      <b/>
      <sz val="10"/>
      <color theme="1"/>
      <name val="Arial"/>
      <family val="2"/>
    </font>
    <font>
      <b/>
      <sz val="11"/>
      <color theme="1"/>
      <name val="Calibri"/>
      <family val="2"/>
    </font>
    <font>
      <i/>
      <sz val="10"/>
      <color theme="1"/>
      <name val="Arial"/>
      <family val="2"/>
    </font>
  </fonts>
  <fills count="12">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rgb="FFE7E5E5"/>
      </patternFill>
    </fill>
    <fill>
      <patternFill patternType="solid">
        <fgColor theme="4" tint="0.79998168889431442"/>
        <bgColor indexed="64"/>
      </patternFill>
    </fill>
    <fill>
      <patternFill patternType="solid">
        <fgColor theme="6" tint="0.59999389629810485"/>
        <bgColor indexed="64"/>
      </patternFill>
    </fill>
    <fill>
      <patternFill patternType="solid">
        <fgColor rgb="FF92D05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rgb="FFFFFF00"/>
      </patternFill>
    </fill>
  </fills>
  <borders count="36">
    <border>
      <left/>
      <right/>
      <top/>
      <bottom/>
      <diagonal/>
    </border>
    <border>
      <left style="thin">
        <color auto="1"/>
      </left>
      <right style="thin">
        <color auto="1"/>
      </right>
      <top style="thin">
        <color auto="1"/>
      </top>
      <bottom style="thin">
        <color auto="1"/>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C0C0C0"/>
      </left>
      <right style="medium">
        <color rgb="FFC0C0C0"/>
      </right>
      <top style="medium">
        <color rgb="FFC0C0C0"/>
      </top>
      <bottom/>
      <diagonal/>
    </border>
    <border>
      <left style="medium">
        <color rgb="FFE2E2E2"/>
      </left>
      <right style="medium">
        <color rgb="FFE2E2E2"/>
      </right>
      <top style="medium">
        <color rgb="FFE2E2E2"/>
      </top>
      <bottom style="medium">
        <color rgb="FFE2E2E2"/>
      </bottom>
      <diagonal/>
    </border>
    <border>
      <left style="medium">
        <color rgb="FFE2E2E2"/>
      </left>
      <right style="medium">
        <color rgb="FFE2E2E2"/>
      </right>
      <top/>
      <bottom style="medium">
        <color rgb="FFE2E2E2"/>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bottom/>
      <diagonal/>
    </border>
    <border>
      <left style="medium">
        <color indexed="64"/>
      </left>
      <right style="thin">
        <color indexed="64"/>
      </right>
      <top style="thin">
        <color indexed="64"/>
      </top>
      <bottom/>
      <diagonal/>
    </border>
  </borders>
  <cellStyleXfs count="10">
    <xf numFmtId="0" fontId="0" fillId="0" borderId="0"/>
    <xf numFmtId="43" fontId="7" fillId="0" borderId="0" applyFont="0" applyFill="0" applyBorder="0" applyAlignment="0" applyProtection="0"/>
    <xf numFmtId="43" fontId="6" fillId="0" borderId="0" applyFont="0" applyFill="0" applyBorder="0" applyAlignment="0" applyProtection="0"/>
    <xf numFmtId="0" fontId="10" fillId="0" borderId="0" applyNumberFormat="0" applyFill="0" applyBorder="0" applyAlignment="0" applyProtection="0">
      <alignment vertical="top"/>
      <protection locked="0"/>
    </xf>
    <xf numFmtId="0" fontId="6" fillId="0" borderId="0"/>
    <xf numFmtId="0" fontId="19" fillId="0" borderId="0"/>
    <xf numFmtId="44" fontId="27" fillId="0" borderId="0" applyFont="0" applyFill="0" applyBorder="0" applyAlignment="0" applyProtection="0"/>
    <xf numFmtId="0" fontId="29" fillId="0" borderId="0"/>
    <xf numFmtId="0" fontId="5" fillId="0" borderId="0"/>
    <xf numFmtId="9" fontId="43" fillId="0" borderId="0" applyFont="0" applyFill="0" applyBorder="0" applyAlignment="0" applyProtection="0"/>
  </cellStyleXfs>
  <cellXfs count="149">
    <xf numFmtId="0" fontId="0" fillId="0" borderId="0" xfId="0"/>
    <xf numFmtId="0" fontId="12" fillId="2" borderId="0" xfId="4" applyFont="1" applyFill="1"/>
    <xf numFmtId="0" fontId="12" fillId="2" borderId="0" xfId="4" applyFont="1" applyFill="1" applyAlignment="1">
      <alignment horizontal="center"/>
    </xf>
    <xf numFmtId="0" fontId="12" fillId="2" borderId="0" xfId="4" applyFont="1" applyFill="1" applyAlignment="1">
      <alignment horizontal="right"/>
    </xf>
    <xf numFmtId="0" fontId="16" fillId="2" borderId="0" xfId="4" applyFont="1" applyFill="1" applyAlignment="1">
      <alignment horizontal="right"/>
    </xf>
    <xf numFmtId="0" fontId="11" fillId="2" borderId="0" xfId="4" applyFont="1" applyFill="1" applyAlignment="1">
      <alignment horizontal="right" vertical="center"/>
    </xf>
    <xf numFmtId="0" fontId="11" fillId="2" borderId="0" xfId="4" applyFont="1" applyFill="1" applyAlignment="1">
      <alignment horizontal="right"/>
    </xf>
    <xf numFmtId="0" fontId="14" fillId="2" borderId="0" xfId="4" quotePrefix="1" applyFont="1" applyFill="1" applyAlignment="1">
      <alignment horizontal="left"/>
    </xf>
    <xf numFmtId="0" fontId="14" fillId="2" borderId="0" xfId="4" applyFont="1" applyFill="1"/>
    <xf numFmtId="0" fontId="15" fillId="2" borderId="0" xfId="4" applyFont="1" applyFill="1" applyAlignment="1">
      <alignment horizontal="center"/>
    </xf>
    <xf numFmtId="0" fontId="11" fillId="2" borderId="0" xfId="0" applyFont="1" applyFill="1" applyAlignment="1">
      <alignment horizontal="right"/>
    </xf>
    <xf numFmtId="0" fontId="10" fillId="2" borderId="0" xfId="3" applyFill="1" applyBorder="1" applyAlignment="1" applyProtection="1"/>
    <xf numFmtId="0" fontId="11" fillId="2" borderId="0" xfId="4" applyFont="1" applyFill="1"/>
    <xf numFmtId="0" fontId="17" fillId="2" borderId="0" xfId="0" applyFont="1" applyFill="1" applyAlignment="1">
      <alignment horizontal="right"/>
    </xf>
    <xf numFmtId="0" fontId="6" fillId="2" borderId="0" xfId="0" applyFont="1" applyFill="1" applyAlignment="1">
      <alignment horizontal="left"/>
    </xf>
    <xf numFmtId="0" fontId="18" fillId="0" borderId="0" xfId="0" applyFont="1"/>
    <xf numFmtId="14" fontId="11" fillId="2" borderId="0" xfId="4" applyNumberFormat="1" applyFont="1" applyFill="1"/>
    <xf numFmtId="14" fontId="18" fillId="0" borderId="0" xfId="0" applyNumberFormat="1" applyFont="1" applyProtection="1">
      <protection locked="0"/>
    </xf>
    <xf numFmtId="0" fontId="0" fillId="0" borderId="0" xfId="0" applyProtection="1">
      <protection locked="0"/>
    </xf>
    <xf numFmtId="0" fontId="20" fillId="0" borderId="0" xfId="0" applyFont="1" applyAlignment="1">
      <alignment horizontal="center" vertical="center"/>
    </xf>
    <xf numFmtId="0" fontId="22" fillId="0" borderId="0" xfId="0" applyFont="1" applyAlignment="1">
      <alignment horizontal="center" vertical="top"/>
    </xf>
    <xf numFmtId="0" fontId="24" fillId="4" borderId="10" xfId="0" applyFont="1" applyFill="1" applyBorder="1" applyAlignment="1">
      <alignment horizontal="center" vertical="top"/>
    </xf>
    <xf numFmtId="0" fontId="25" fillId="0" borderId="11" xfId="0" applyFont="1" applyBorder="1" applyAlignment="1">
      <alignment horizontal="center" vertical="top"/>
    </xf>
    <xf numFmtId="0" fontId="25" fillId="0" borderId="11" xfId="0" applyFont="1" applyBorder="1" applyAlignment="1">
      <alignment horizontal="left" vertical="top"/>
    </xf>
    <xf numFmtId="4" fontId="25" fillId="0" borderId="11" xfId="0" applyNumberFormat="1" applyFont="1" applyBorder="1" applyAlignment="1">
      <alignment horizontal="center" vertical="top"/>
    </xf>
    <xf numFmtId="0" fontId="25" fillId="0" borderId="12" xfId="0" applyFont="1" applyBorder="1" applyAlignment="1">
      <alignment horizontal="center" vertical="top"/>
    </xf>
    <xf numFmtId="4" fontId="25" fillId="0" borderId="12" xfId="0" applyNumberFormat="1" applyFont="1" applyBorder="1" applyAlignment="1">
      <alignment horizontal="center" vertical="top"/>
    </xf>
    <xf numFmtId="4" fontId="26" fillId="5" borderId="12" xfId="0" applyNumberFormat="1" applyFont="1" applyFill="1" applyBorder="1" applyAlignment="1">
      <alignment horizontal="center" vertical="top"/>
    </xf>
    <xf numFmtId="0" fontId="25" fillId="0" borderId="12" xfId="0" quotePrefix="1" applyFont="1" applyBorder="1" applyAlignment="1">
      <alignment horizontal="center" vertical="top"/>
    </xf>
    <xf numFmtId="0" fontId="11" fillId="2" borderId="0" xfId="4" applyFont="1" applyFill="1" applyAlignment="1">
      <alignment horizontal="center"/>
    </xf>
    <xf numFmtId="0" fontId="10" fillId="2" borderId="0" xfId="3" applyFill="1" applyBorder="1" applyAlignment="1" applyProtection="1">
      <alignment horizontal="center"/>
    </xf>
    <xf numFmtId="0" fontId="31" fillId="0" borderId="0" xfId="0" applyFont="1"/>
    <xf numFmtId="0" fontId="28" fillId="0" borderId="0" xfId="0" applyFont="1"/>
    <xf numFmtId="0" fontId="30" fillId="0" borderId="0" xfId="0" applyFont="1"/>
    <xf numFmtId="0" fontId="30" fillId="0" borderId="0" xfId="0" applyFont="1" applyAlignment="1">
      <alignment vertical="center"/>
    </xf>
    <xf numFmtId="0" fontId="30" fillId="0" borderId="0" xfId="0" applyFont="1" applyAlignment="1">
      <alignment wrapText="1"/>
    </xf>
    <xf numFmtId="0" fontId="36" fillId="0" borderId="20" xfId="0" applyFont="1" applyBorder="1" applyAlignment="1">
      <alignment horizontal="center" wrapText="1"/>
    </xf>
    <xf numFmtId="0" fontId="36" fillId="0" borderId="21" xfId="0" applyFont="1" applyBorder="1" applyAlignment="1">
      <alignment horizontal="center" wrapText="1"/>
    </xf>
    <xf numFmtId="0" fontId="30" fillId="0" borderId="23" xfId="0" applyFont="1" applyBorder="1"/>
    <xf numFmtId="0" fontId="39" fillId="0" borderId="24" xfId="0" quotePrefix="1" applyFont="1" applyBorder="1" applyAlignment="1">
      <alignment horizontal="left"/>
    </xf>
    <xf numFmtId="44" fontId="36" fillId="3" borderId="24" xfId="6" applyFont="1" applyFill="1" applyBorder="1" applyAlignment="1" applyProtection="1">
      <alignment horizontal="center"/>
    </xf>
    <xf numFmtId="44" fontId="36" fillId="0" borderId="24" xfId="6" applyFont="1" applyBorder="1" applyAlignment="1" applyProtection="1">
      <alignment horizontal="center"/>
    </xf>
    <xf numFmtId="44" fontId="36" fillId="0" borderId="25" xfId="6" applyFont="1" applyBorder="1" applyAlignment="1" applyProtection="1">
      <alignment horizontal="center" wrapText="1"/>
    </xf>
    <xf numFmtId="0" fontId="39" fillId="0" borderId="0" xfId="0" quotePrefix="1" applyFont="1" applyAlignment="1">
      <alignment horizontal="left"/>
    </xf>
    <xf numFmtId="44" fontId="36" fillId="0" borderId="0" xfId="6" applyFont="1" applyFill="1" applyBorder="1" applyAlignment="1" applyProtection="1">
      <alignment horizontal="center"/>
    </xf>
    <xf numFmtId="44" fontId="36" fillId="0" borderId="0" xfId="6" applyFont="1" applyFill="1" applyBorder="1" applyAlignment="1" applyProtection="1">
      <alignment horizontal="center" wrapText="1"/>
    </xf>
    <xf numFmtId="43" fontId="30" fillId="0" borderId="0" xfId="1" applyFont="1" applyProtection="1"/>
    <xf numFmtId="0" fontId="36" fillId="0" borderId="0" xfId="0" applyFont="1"/>
    <xf numFmtId="44" fontId="31" fillId="0" borderId="0" xfId="6" applyFont="1" applyBorder="1"/>
    <xf numFmtId="0" fontId="40" fillId="0" borderId="0" xfId="0" applyFont="1"/>
    <xf numFmtId="0" fontId="30" fillId="9" borderId="26" xfId="0" applyFont="1" applyFill="1" applyBorder="1"/>
    <xf numFmtId="0" fontId="30" fillId="9" borderId="18" xfId="0" applyFont="1" applyFill="1" applyBorder="1"/>
    <xf numFmtId="44" fontId="31" fillId="9" borderId="18" xfId="6" applyFont="1" applyFill="1" applyBorder="1"/>
    <xf numFmtId="44" fontId="31" fillId="9" borderId="27" xfId="6" applyFont="1" applyFill="1" applyBorder="1"/>
    <xf numFmtId="0" fontId="30" fillId="9" borderId="22" xfId="0" applyFont="1" applyFill="1" applyBorder="1"/>
    <xf numFmtId="0" fontId="30" fillId="9" borderId="5" xfId="0" applyFont="1" applyFill="1" applyBorder="1"/>
    <xf numFmtId="44" fontId="31" fillId="9" borderId="5" xfId="6" applyFont="1" applyFill="1" applyBorder="1"/>
    <xf numFmtId="0" fontId="30" fillId="9" borderId="35" xfId="0" applyFont="1" applyFill="1" applyBorder="1"/>
    <xf numFmtId="0" fontId="30" fillId="9" borderId="17" xfId="0" applyFont="1" applyFill="1" applyBorder="1"/>
    <xf numFmtId="44" fontId="31" fillId="9" borderId="17" xfId="6" applyFont="1" applyFill="1" applyBorder="1"/>
    <xf numFmtId="0" fontId="36" fillId="10" borderId="28" xfId="0" applyFont="1" applyFill="1" applyBorder="1"/>
    <xf numFmtId="0" fontId="36" fillId="10" borderId="29" xfId="0" applyFont="1" applyFill="1" applyBorder="1"/>
    <xf numFmtId="44" fontId="40" fillId="10" borderId="29" xfId="6" applyFont="1" applyFill="1" applyBorder="1"/>
    <xf numFmtId="44" fontId="40" fillId="10" borderId="30" xfId="6" applyFont="1" applyFill="1" applyBorder="1"/>
    <xf numFmtId="0" fontId="30" fillId="0" borderId="0" xfId="0" applyFont="1" applyAlignment="1" applyProtection="1">
      <alignment wrapText="1"/>
      <protection locked="0"/>
    </xf>
    <xf numFmtId="44" fontId="30" fillId="0" borderId="0" xfId="6" applyFont="1" applyAlignment="1" applyProtection="1">
      <alignment wrapText="1"/>
      <protection locked="0"/>
    </xf>
    <xf numFmtId="44" fontId="30" fillId="5" borderId="16" xfId="6" applyFont="1" applyFill="1" applyBorder="1" applyAlignment="1" applyProtection="1">
      <alignment wrapText="1"/>
    </xf>
    <xf numFmtId="167" fontId="36" fillId="5" borderId="16" xfId="2" applyNumberFormat="1" applyFont="1" applyFill="1" applyBorder="1" applyAlignment="1" applyProtection="1">
      <alignment wrapText="1"/>
    </xf>
    <xf numFmtId="0" fontId="36" fillId="5" borderId="5" xfId="0" applyFont="1" applyFill="1" applyBorder="1" applyAlignment="1">
      <alignment horizontal="center" wrapText="1"/>
    </xf>
    <xf numFmtId="0" fontId="36" fillId="5" borderId="5" xfId="6" applyNumberFormat="1" applyFont="1" applyFill="1" applyBorder="1" applyAlignment="1" applyProtection="1">
      <alignment horizontal="center" wrapText="1"/>
    </xf>
    <xf numFmtId="0" fontId="36" fillId="5" borderId="5" xfId="2" applyNumberFormat="1" applyFont="1" applyFill="1" applyBorder="1" applyAlignment="1" applyProtection="1">
      <alignment horizontal="center" wrapText="1"/>
    </xf>
    <xf numFmtId="0" fontId="36" fillId="0" borderId="0" xfId="0" applyFont="1" applyAlignment="1">
      <alignment wrapText="1"/>
    </xf>
    <xf numFmtId="166" fontId="36" fillId="5" borderId="5" xfId="0" applyNumberFormat="1" applyFont="1" applyFill="1" applyBorder="1" applyAlignment="1">
      <alignment horizontal="center" wrapText="1"/>
    </xf>
    <xf numFmtId="44" fontId="36" fillId="5" borderId="5" xfId="6" applyFont="1" applyFill="1" applyBorder="1" applyAlignment="1" applyProtection="1">
      <alignment horizontal="center" wrapText="1"/>
    </xf>
    <xf numFmtId="165" fontId="36" fillId="5" borderId="5" xfId="2" applyNumberFormat="1" applyFont="1" applyFill="1" applyBorder="1" applyAlignment="1" applyProtection="1">
      <alignment horizontal="center" wrapText="1"/>
    </xf>
    <xf numFmtId="44" fontId="30" fillId="8" borderId="0" xfId="6" applyFont="1" applyFill="1" applyAlignment="1" applyProtection="1">
      <alignment wrapText="1"/>
    </xf>
    <xf numFmtId="0" fontId="5" fillId="0" borderId="0" xfId="8"/>
    <xf numFmtId="0" fontId="42" fillId="3" borderId="0" xfId="8" applyFont="1" applyFill="1" applyAlignment="1">
      <alignment horizontal="left"/>
    </xf>
    <xf numFmtId="0" fontId="42" fillId="3" borderId="0" xfId="8" applyFont="1" applyFill="1"/>
    <xf numFmtId="0" fontId="5" fillId="0" borderId="0" xfId="8" applyAlignment="1">
      <alignment horizontal="center"/>
    </xf>
    <xf numFmtId="0" fontId="4" fillId="0" borderId="0" xfId="8" applyFont="1"/>
    <xf numFmtId="0" fontId="4" fillId="0" borderId="0" xfId="8" applyFont="1" applyAlignment="1">
      <alignment horizontal="center"/>
    </xf>
    <xf numFmtId="0" fontId="4" fillId="0" borderId="0" xfId="8" applyFont="1" applyAlignment="1">
      <alignment wrapText="1"/>
    </xf>
    <xf numFmtId="165" fontId="36" fillId="5" borderId="0" xfId="2" applyNumberFormat="1" applyFont="1" applyFill="1" applyBorder="1" applyAlignment="1" applyProtection="1">
      <alignment wrapText="1"/>
    </xf>
    <xf numFmtId="0" fontId="30" fillId="0" borderId="26" xfId="0" applyFont="1" applyBorder="1"/>
    <xf numFmtId="0" fontId="39" fillId="0" borderId="18" xfId="0" quotePrefix="1" applyFont="1" applyBorder="1" applyAlignment="1">
      <alignment horizontal="left"/>
    </xf>
    <xf numFmtId="0" fontId="38" fillId="0" borderId="0" xfId="0" applyFont="1" applyAlignment="1">
      <alignment wrapText="1"/>
    </xf>
    <xf numFmtId="44" fontId="36" fillId="3" borderId="18" xfId="6" applyFont="1" applyFill="1" applyBorder="1" applyAlignment="1" applyProtection="1">
      <alignment horizontal="center"/>
    </xf>
    <xf numFmtId="44" fontId="36" fillId="0" borderId="18" xfId="6" applyFont="1" applyBorder="1" applyAlignment="1" applyProtection="1">
      <alignment horizontal="center"/>
    </xf>
    <xf numFmtId="44" fontId="36" fillId="0" borderId="27" xfId="6" applyFont="1" applyBorder="1" applyAlignment="1" applyProtection="1">
      <alignment horizontal="center" wrapText="1"/>
    </xf>
    <xf numFmtId="0" fontId="36" fillId="0" borderId="19" xfId="0" applyFont="1" applyBorder="1" applyAlignment="1">
      <alignment horizontal="center" wrapText="1"/>
    </xf>
    <xf numFmtId="43" fontId="36" fillId="6" borderId="23" xfId="1" applyFont="1" applyFill="1" applyBorder="1" applyAlignment="1" applyProtection="1">
      <alignment horizontal="center" vertical="center"/>
    </xf>
    <xf numFmtId="43" fontId="36" fillId="7" borderId="24" xfId="1" applyFont="1" applyFill="1" applyBorder="1" applyAlignment="1" applyProtection="1">
      <alignment horizontal="center" vertical="center"/>
    </xf>
    <xf numFmtId="43" fontId="36" fillId="7" borderId="25" xfId="1" applyFont="1" applyFill="1" applyBorder="1" applyAlignment="1" applyProtection="1">
      <alignment horizontal="center" vertical="center"/>
    </xf>
    <xf numFmtId="0" fontId="37" fillId="0" borderId="34" xfId="0" applyFont="1" applyBorder="1"/>
    <xf numFmtId="0" fontId="37" fillId="0" borderId="0" xfId="0" applyFont="1"/>
    <xf numFmtId="0" fontId="3" fillId="0" borderId="0" xfId="8" applyFont="1"/>
    <xf numFmtId="0" fontId="3" fillId="0" borderId="0" xfId="8" applyFont="1" applyAlignment="1">
      <alignment wrapText="1"/>
    </xf>
    <xf numFmtId="0" fontId="0" fillId="0" borderId="12" xfId="0" applyBorder="1"/>
    <xf numFmtId="4" fontId="25" fillId="0" borderId="0" xfId="0" applyNumberFormat="1" applyFont="1" applyAlignment="1">
      <alignment horizontal="center" vertical="top"/>
    </xf>
    <xf numFmtId="44" fontId="30" fillId="0" borderId="0" xfId="6" applyFont="1" applyFill="1" applyAlignment="1" applyProtection="1">
      <alignment wrapText="1"/>
      <protection locked="0"/>
    </xf>
    <xf numFmtId="44" fontId="30" fillId="0" borderId="0" xfId="6" applyFont="1" applyFill="1" applyAlignment="1" applyProtection="1">
      <alignment wrapText="1"/>
    </xf>
    <xf numFmtId="165" fontId="33" fillId="5" borderId="0" xfId="2" applyNumberFormat="1" applyFont="1" applyFill="1" applyBorder="1" applyAlignment="1" applyProtection="1">
      <alignment wrapText="1"/>
    </xf>
    <xf numFmtId="0" fontId="2" fillId="0" borderId="0" xfId="8" applyFont="1" applyAlignment="1">
      <alignment wrapText="1"/>
    </xf>
    <xf numFmtId="0" fontId="45" fillId="3" borderId="0" xfId="0" applyFont="1" applyFill="1" applyAlignment="1">
      <alignment wrapText="1"/>
    </xf>
    <xf numFmtId="0" fontId="42" fillId="3" borderId="0" xfId="8" applyFont="1" applyFill="1" applyAlignment="1">
      <alignment horizontal="center"/>
    </xf>
    <xf numFmtId="0" fontId="46" fillId="11" borderId="0" xfId="0" applyFont="1" applyFill="1" applyAlignment="1">
      <alignment wrapText="1"/>
    </xf>
    <xf numFmtId="0" fontId="45" fillId="0" borderId="0" xfId="0" applyFont="1" applyAlignment="1">
      <alignment wrapText="1"/>
    </xf>
    <xf numFmtId="0" fontId="47" fillId="0" borderId="0" xfId="0" applyFont="1" applyAlignment="1">
      <alignment wrapText="1"/>
    </xf>
    <xf numFmtId="0" fontId="1" fillId="0" borderId="0" xfId="8" applyFont="1" applyAlignment="1">
      <alignment wrapText="1"/>
    </xf>
    <xf numFmtId="0" fontId="41" fillId="0" borderId="0" xfId="8" applyFont="1" applyAlignment="1">
      <alignment horizontal="center"/>
    </xf>
    <xf numFmtId="18" fontId="8" fillId="2" borderId="0" xfId="4" applyNumberFormat="1" applyFont="1" applyFill="1" applyAlignment="1">
      <alignment horizontal="center"/>
    </xf>
    <xf numFmtId="18" fontId="8" fillId="2" borderId="0" xfId="4" quotePrefix="1" applyNumberFormat="1" applyFont="1" applyFill="1" applyAlignment="1">
      <alignment horizontal="center"/>
    </xf>
    <xf numFmtId="0" fontId="6" fillId="0" borderId="1" xfId="4" applyBorder="1" applyProtection="1">
      <protection locked="0"/>
    </xf>
    <xf numFmtId="0" fontId="11" fillId="0" borderId="1" xfId="4" applyFont="1" applyBorder="1" applyAlignment="1" applyProtection="1">
      <alignment horizontal="center" wrapText="1"/>
      <protection locked="0"/>
    </xf>
    <xf numFmtId="49" fontId="11" fillId="0" borderId="1" xfId="4" applyNumberFormat="1" applyFont="1" applyBorder="1" applyAlignment="1" applyProtection="1">
      <alignment horizontal="center"/>
      <protection locked="0"/>
    </xf>
    <xf numFmtId="0" fontId="11" fillId="2" borderId="0" xfId="4" applyFont="1" applyFill="1" applyAlignment="1">
      <alignment horizontal="center"/>
    </xf>
    <xf numFmtId="0" fontId="8" fillId="0" borderId="0" xfId="0" applyFont="1"/>
    <xf numFmtId="0" fontId="16" fillId="2" borderId="0" xfId="4" applyFont="1" applyFill="1" applyAlignment="1">
      <alignment horizontal="center"/>
    </xf>
    <xf numFmtId="0" fontId="11" fillId="0" borderId="1" xfId="4" applyFont="1" applyBorder="1" applyAlignment="1" applyProtection="1">
      <alignment horizontal="center"/>
      <protection locked="0"/>
    </xf>
    <xf numFmtId="1" fontId="12" fillId="0" borderId="14" xfId="4" applyNumberFormat="1" applyFont="1" applyBorder="1" applyAlignment="1" applyProtection="1">
      <alignment horizontal="center"/>
      <protection locked="0"/>
    </xf>
    <xf numFmtId="1" fontId="12" fillId="0" borderId="15" xfId="4" applyNumberFormat="1" applyFont="1" applyBorder="1" applyAlignment="1" applyProtection="1">
      <alignment horizontal="center"/>
      <protection locked="0"/>
    </xf>
    <xf numFmtId="164" fontId="12" fillId="0" borderId="14" xfId="4" applyNumberFormat="1" applyFont="1" applyBorder="1" applyAlignment="1" applyProtection="1">
      <alignment horizontal="center"/>
      <protection locked="0"/>
    </xf>
    <xf numFmtId="164" fontId="12" fillId="0" borderId="15" xfId="4" applyNumberFormat="1" applyFont="1" applyBorder="1" applyAlignment="1" applyProtection="1">
      <alignment horizontal="center"/>
      <protection locked="0"/>
    </xf>
    <xf numFmtId="10" fontId="11" fillId="0" borderId="1" xfId="9" applyNumberFormat="1" applyFont="1" applyFill="1" applyBorder="1" applyAlignment="1" applyProtection="1">
      <alignment horizontal="center" wrapText="1"/>
      <protection locked="0"/>
    </xf>
    <xf numFmtId="0" fontId="37" fillId="0" borderId="34" xfId="0" applyFont="1" applyBorder="1" applyAlignment="1">
      <alignment horizontal="left"/>
    </xf>
    <xf numFmtId="0" fontId="37" fillId="0" borderId="0" xfId="0" applyFont="1" applyAlignment="1">
      <alignment horizontal="left"/>
    </xf>
    <xf numFmtId="0" fontId="10" fillId="0" borderId="1" xfId="3" applyFill="1" applyBorder="1" applyAlignment="1" applyProtection="1">
      <protection locked="0"/>
    </xf>
    <xf numFmtId="0" fontId="37" fillId="5" borderId="16" xfId="7" applyFont="1" applyFill="1" applyBorder="1" applyAlignment="1">
      <alignment horizontal="center" wrapText="1"/>
    </xf>
    <xf numFmtId="165" fontId="33" fillId="5" borderId="0" xfId="2" quotePrefix="1" applyNumberFormat="1" applyFont="1" applyFill="1" applyBorder="1" applyAlignment="1" applyProtection="1">
      <alignment horizontal="center" wrapText="1"/>
    </xf>
    <xf numFmtId="0" fontId="36" fillId="0" borderId="31" xfId="0" applyFont="1" applyBorder="1" applyAlignment="1">
      <alignment horizontal="center"/>
    </xf>
    <xf numFmtId="0" fontId="36" fillId="0" borderId="32" xfId="0" applyFont="1" applyBorder="1" applyAlignment="1">
      <alignment horizontal="center"/>
    </xf>
    <xf numFmtId="0" fontId="36" fillId="0" borderId="33" xfId="0" applyFont="1" applyBorder="1" applyAlignment="1">
      <alignment horizontal="center"/>
    </xf>
    <xf numFmtId="18" fontId="32" fillId="2" borderId="6" xfId="0" applyNumberFormat="1" applyFont="1" applyFill="1" applyBorder="1" applyAlignment="1">
      <alignment horizontal="center" vertical="center"/>
    </xf>
    <xf numFmtId="0" fontId="33" fillId="2" borderId="4" xfId="0" applyFont="1" applyFill="1" applyBorder="1" applyAlignment="1">
      <alignment horizontal="center" vertical="center"/>
    </xf>
    <xf numFmtId="0" fontId="33" fillId="2" borderId="7" xfId="0" applyFont="1" applyFill="1" applyBorder="1" applyAlignment="1">
      <alignment horizontal="center" vertical="center"/>
    </xf>
    <xf numFmtId="0" fontId="34" fillId="2" borderId="8" xfId="4" applyFont="1" applyFill="1" applyBorder="1" applyAlignment="1">
      <alignment horizontal="center"/>
    </xf>
    <xf numFmtId="0" fontId="34" fillId="2" borderId="13" xfId="4" quotePrefix="1" applyFont="1" applyFill="1" applyBorder="1" applyAlignment="1">
      <alignment horizontal="center"/>
    </xf>
    <xf numFmtId="0" fontId="34" fillId="2" borderId="9" xfId="4" quotePrefix="1" applyFont="1" applyFill="1" applyBorder="1" applyAlignment="1">
      <alignment horizontal="center"/>
    </xf>
    <xf numFmtId="0" fontId="35" fillId="0" borderId="0" xfId="0" applyFont="1" applyAlignment="1">
      <alignment horizontal="left"/>
    </xf>
    <xf numFmtId="0" fontId="44" fillId="0" borderId="0" xfId="0" applyFont="1" applyAlignment="1">
      <alignment horizontal="left" vertical="center"/>
    </xf>
    <xf numFmtId="0" fontId="21" fillId="0" borderId="0" xfId="0" applyFont="1" applyAlignment="1">
      <alignment horizontal="right" vertical="top"/>
    </xf>
    <xf numFmtId="0" fontId="0" fillId="0" borderId="0" xfId="0"/>
    <xf numFmtId="0" fontId="23" fillId="0" borderId="0" xfId="0" applyFont="1" applyAlignment="1">
      <alignment horizontal="center" vertical="center"/>
    </xf>
    <xf numFmtId="0" fontId="21" fillId="0" borderId="0" xfId="0" applyFont="1" applyAlignment="1">
      <alignment horizontal="center" vertical="center"/>
    </xf>
    <xf numFmtId="0" fontId="16" fillId="2" borderId="2" xfId="4" applyFont="1" applyFill="1" applyBorder="1" applyAlignment="1">
      <alignment horizontal="center"/>
    </xf>
    <xf numFmtId="0" fontId="0" fillId="0" borderId="3" xfId="0" applyBorder="1" applyAlignment="1">
      <alignment horizontal="center"/>
    </xf>
    <xf numFmtId="18" fontId="9" fillId="2" borderId="2" xfId="0" applyNumberFormat="1" applyFont="1" applyFill="1" applyBorder="1" applyAlignment="1">
      <alignment horizontal="center" wrapText="1"/>
    </xf>
    <xf numFmtId="0" fontId="0" fillId="0" borderId="3" xfId="0" applyBorder="1" applyAlignment="1">
      <alignment horizontal="center" wrapText="1"/>
    </xf>
  </cellXfs>
  <cellStyles count="10">
    <cellStyle name="Comma" xfId="1" builtinId="3"/>
    <cellStyle name="Comma 2" xfId="2" xr:uid="{00000000-0005-0000-0000-000001000000}"/>
    <cellStyle name="Currency" xfId="6" builtinId="4"/>
    <cellStyle name="Hyperlink" xfId="3" builtinId="8"/>
    <cellStyle name="Normal" xfId="0" builtinId="0"/>
    <cellStyle name="Normal 2" xfId="5" xr:uid="{36A07A32-A233-4B1A-AED2-DD4E188148B0}"/>
    <cellStyle name="Normal 3" xfId="8" xr:uid="{5ECCA734-59D4-48CE-B1EB-A60259BBDDDE}"/>
    <cellStyle name="Normal_Budget File" xfId="4" xr:uid="{00000000-0005-0000-0000-000004000000}"/>
    <cellStyle name="Normal_STEVEMA" xfId="7" xr:uid="{30F265A2-9D3F-4F90-BEDB-362851E82F77}"/>
    <cellStyle name="Percent" xfId="9" builtinId="5"/>
  </cellStyles>
  <dxfs count="2">
    <dxf>
      <fill>
        <patternFill>
          <bgColor indexed="22"/>
        </patternFill>
      </fill>
    </dxf>
    <dxf>
      <font>
        <strike/>
        <condense val="0"/>
        <extend val="0"/>
      </font>
      <fill>
        <patternFill>
          <bgColor indexed="2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app.smartsheet.com/b/form/702de089fc6b45ac97c31f343c8f745f"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68234-E5AC-4A40-BB19-695E0F6D713C}">
  <dimension ref="A1:B41"/>
  <sheetViews>
    <sheetView workbookViewId="0">
      <selection activeCell="B29" sqref="B29"/>
    </sheetView>
  </sheetViews>
  <sheetFormatPr defaultColWidth="8.84375" defaultRowHeight="14.5"/>
  <cols>
    <col min="1" max="1" width="8.84375" style="79"/>
    <col min="2" max="2" width="128.69140625" style="76" bestFit="1" customWidth="1"/>
    <col min="3" max="16384" width="8.84375" style="76"/>
  </cols>
  <sheetData>
    <row r="1" spans="1:2" ht="23.5">
      <c r="A1" s="110" t="s">
        <v>446</v>
      </c>
      <c r="B1" s="110"/>
    </row>
    <row r="3" spans="1:2" ht="18.5">
      <c r="A3" s="77" t="s">
        <v>447</v>
      </c>
      <c r="B3" s="78"/>
    </row>
    <row r="5" spans="1:2" ht="29">
      <c r="A5" s="79" t="s">
        <v>448</v>
      </c>
      <c r="B5" s="97" t="s">
        <v>471</v>
      </c>
    </row>
    <row r="7" spans="1:2">
      <c r="A7" s="79" t="s">
        <v>449</v>
      </c>
      <c r="B7" s="96" t="s">
        <v>470</v>
      </c>
    </row>
    <row r="9" spans="1:2">
      <c r="A9" s="79" t="s">
        <v>450</v>
      </c>
      <c r="B9" s="76" t="s">
        <v>451</v>
      </c>
    </row>
    <row r="12" spans="1:2" ht="18.5">
      <c r="A12" s="105" t="s">
        <v>484</v>
      </c>
      <c r="B12" s="104"/>
    </row>
    <row r="13" spans="1:2" ht="43.5">
      <c r="B13" s="106" t="s">
        <v>494</v>
      </c>
    </row>
    <row r="15" spans="1:2">
      <c r="B15" s="107" t="s">
        <v>485</v>
      </c>
    </row>
    <row r="16" spans="1:2">
      <c r="B16" s="108" t="s">
        <v>486</v>
      </c>
    </row>
    <row r="18" spans="1:2" ht="18.5">
      <c r="A18" s="77" t="s">
        <v>452</v>
      </c>
      <c r="B18" s="78"/>
    </row>
    <row r="20" spans="1:2">
      <c r="A20" s="79" t="s">
        <v>453</v>
      </c>
      <c r="B20" s="76" t="s">
        <v>454</v>
      </c>
    </row>
    <row r="22" spans="1:2">
      <c r="B22" s="96" t="s">
        <v>464</v>
      </c>
    </row>
    <row r="23" spans="1:2">
      <c r="B23" s="96" t="s">
        <v>465</v>
      </c>
    </row>
    <row r="24" spans="1:2">
      <c r="B24" s="96" t="s">
        <v>466</v>
      </c>
    </row>
    <row r="25" spans="1:2">
      <c r="B25" s="96" t="s">
        <v>467</v>
      </c>
    </row>
    <row r="26" spans="1:2">
      <c r="B26" s="109" t="s">
        <v>495</v>
      </c>
    </row>
    <row r="27" spans="1:2" ht="29">
      <c r="A27" s="79" t="s">
        <v>455</v>
      </c>
      <c r="B27" s="103" t="s">
        <v>483</v>
      </c>
    </row>
    <row r="29" spans="1:2" ht="29">
      <c r="A29" s="79" t="s">
        <v>456</v>
      </c>
      <c r="B29" s="103" t="s">
        <v>482</v>
      </c>
    </row>
    <row r="31" spans="1:2" ht="18.5">
      <c r="A31" s="77" t="s">
        <v>457</v>
      </c>
      <c r="B31" s="78"/>
    </row>
    <row r="33" spans="1:2">
      <c r="A33" s="79" t="s">
        <v>458</v>
      </c>
      <c r="B33" s="76" t="s">
        <v>459</v>
      </c>
    </row>
    <row r="35" spans="1:2" ht="18.5">
      <c r="A35" s="77" t="s">
        <v>460</v>
      </c>
      <c r="B35" s="78"/>
    </row>
    <row r="37" spans="1:2">
      <c r="B37" s="82"/>
    </row>
    <row r="39" spans="1:2">
      <c r="A39" s="81"/>
      <c r="B39" s="80"/>
    </row>
    <row r="41" spans="1:2">
      <c r="A41" s="81"/>
      <c r="B41" s="80"/>
    </row>
  </sheetData>
  <mergeCells count="1">
    <mergeCell ref="A1:B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C55"/>
  <sheetViews>
    <sheetView zoomScale="118" zoomScaleNormal="118" workbookViewId="0">
      <selection sqref="A1:F1"/>
    </sheetView>
  </sheetViews>
  <sheetFormatPr defaultColWidth="0" defaultRowHeight="12.5" zeroHeight="1"/>
  <cols>
    <col min="1" max="1" width="16.84375" style="2" customWidth="1"/>
    <col min="2" max="2" width="15.765625" style="1" customWidth="1"/>
    <col min="3" max="3" width="43" style="1" bestFit="1" customWidth="1"/>
    <col min="4" max="4" width="12.53515625" style="1" customWidth="1"/>
    <col min="5" max="5" width="16.765625" style="1" customWidth="1"/>
    <col min="6" max="6" width="22.23046875" style="1" customWidth="1"/>
    <col min="7" max="7" width="37.23046875" style="1" customWidth="1"/>
    <col min="8" max="16383" width="11.07421875" style="1" hidden="1"/>
    <col min="16384" max="16384" width="7.23046875" style="1" hidden="1"/>
  </cols>
  <sheetData>
    <row r="1" spans="1:10" ht="18.75" customHeight="1">
      <c r="A1" s="111" t="s">
        <v>492</v>
      </c>
      <c r="B1" s="112"/>
      <c r="C1" s="112"/>
      <c r="D1" s="112"/>
      <c r="E1" s="112"/>
      <c r="F1" s="112"/>
    </row>
    <row r="2" spans="1:10" ht="13">
      <c r="A2" s="118" t="s">
        <v>475</v>
      </c>
      <c r="B2" s="118"/>
      <c r="C2" s="118"/>
      <c r="D2" s="118"/>
      <c r="E2" s="118"/>
      <c r="F2" s="118"/>
    </row>
    <row r="3" spans="1:10" ht="13">
      <c r="A3" s="116" t="s">
        <v>493</v>
      </c>
      <c r="B3" s="116"/>
      <c r="C3" s="116"/>
      <c r="D3" s="116"/>
      <c r="E3" s="116"/>
      <c r="F3" s="116"/>
    </row>
    <row r="4" spans="1:10" ht="15.5">
      <c r="A4" s="116"/>
      <c r="B4" s="117"/>
      <c r="D4" s="16"/>
    </row>
    <row r="5" spans="1:10" ht="13">
      <c r="A5" s="29"/>
      <c r="D5" s="16"/>
    </row>
    <row r="6" spans="1:10" ht="14.5">
      <c r="B6" s="4" t="s">
        <v>2</v>
      </c>
      <c r="C6" s="115"/>
      <c r="D6" s="115"/>
      <c r="E6" s="94" t="s">
        <v>468</v>
      </c>
      <c r="F6" s="95"/>
      <c r="G6" s="95"/>
      <c r="H6" s="95"/>
      <c r="I6" s="95"/>
      <c r="J6" s="95"/>
    </row>
    <row r="7" spans="1:10" ht="13">
      <c r="B7" s="5" t="s">
        <v>428</v>
      </c>
      <c r="C7" s="114" t="str">
        <f>IFERROR(VLOOKUP(coverpage,'ICR_District Codes'!$A$9:$B$192,2,0),"")</f>
        <v/>
      </c>
      <c r="D7" s="114"/>
    </row>
    <row r="8" spans="1:10" ht="13" hidden="1">
      <c r="B8" s="6" t="s">
        <v>461</v>
      </c>
      <c r="C8" s="124"/>
      <c r="D8" s="124"/>
    </row>
    <row r="9" spans="1:10" ht="14.5">
      <c r="B9" s="6" t="s">
        <v>478</v>
      </c>
      <c r="C9" s="124"/>
      <c r="D9" s="124"/>
      <c r="E9" s="125" t="s">
        <v>477</v>
      </c>
      <c r="F9" s="126"/>
      <c r="G9" s="126"/>
    </row>
    <row r="10" spans="1:10">
      <c r="B10" s="3"/>
    </row>
    <row r="11" spans="1:10" ht="13">
      <c r="B11" s="6" t="s">
        <v>228</v>
      </c>
      <c r="C11" s="119" t="s">
        <v>230</v>
      </c>
      <c r="D11" s="119"/>
    </row>
    <row r="12" spans="1:10" ht="13">
      <c r="B12" s="6" t="s">
        <v>3</v>
      </c>
      <c r="C12" s="120"/>
      <c r="D12" s="121"/>
    </row>
    <row r="13" spans="1:10" ht="13">
      <c r="B13" s="6" t="s">
        <v>4</v>
      </c>
      <c r="C13" s="122"/>
      <c r="D13" s="123"/>
    </row>
    <row r="14" spans="1:10" ht="13">
      <c r="B14" s="6"/>
      <c r="C14" s="2"/>
      <c r="D14" s="2"/>
      <c r="E14" s="2"/>
    </row>
    <row r="15" spans="1:10">
      <c r="B15" s="3"/>
    </row>
    <row r="16" spans="1:10" ht="13">
      <c r="B16" s="7"/>
      <c r="C16" s="116" t="s">
        <v>430</v>
      </c>
      <c r="D16" s="116"/>
    </row>
    <row r="17" spans="1:4">
      <c r="B17" s="7"/>
      <c r="D17" s="8"/>
    </row>
    <row r="18" spans="1:4" ht="13">
      <c r="B18" s="6" t="s">
        <v>122</v>
      </c>
      <c r="C18" s="113"/>
      <c r="D18" s="113"/>
    </row>
    <row r="19" spans="1:4" ht="13">
      <c r="B19" s="6" t="s">
        <v>123</v>
      </c>
      <c r="C19" s="113"/>
      <c r="D19" s="113"/>
    </row>
    <row r="20" spans="1:4" ht="13">
      <c r="B20" s="6" t="s">
        <v>124</v>
      </c>
      <c r="C20" s="127"/>
      <c r="D20" s="113"/>
    </row>
    <row r="21" spans="1:4"/>
    <row r="22" spans="1:4" ht="13">
      <c r="B22" s="7"/>
      <c r="C22" s="116" t="s">
        <v>431</v>
      </c>
      <c r="D22" s="116"/>
    </row>
    <row r="23" spans="1:4">
      <c r="B23" s="7"/>
      <c r="D23" s="8"/>
    </row>
    <row r="24" spans="1:4" ht="13">
      <c r="B24" s="6" t="s">
        <v>122</v>
      </c>
      <c r="C24" s="113"/>
      <c r="D24" s="113"/>
    </row>
    <row r="25" spans="1:4" ht="13">
      <c r="B25" s="6" t="s">
        <v>123</v>
      </c>
      <c r="C25" s="113"/>
      <c r="D25" s="113"/>
    </row>
    <row r="26" spans="1:4" ht="13">
      <c r="B26" s="6" t="s">
        <v>124</v>
      </c>
      <c r="C26" s="127"/>
      <c r="D26" s="113"/>
    </row>
    <row r="27" spans="1:4" ht="13">
      <c r="A27" s="9"/>
      <c r="B27" s="10"/>
      <c r="C27" s="11"/>
      <c r="D27" s="12"/>
    </row>
    <row r="28" spans="1:4" ht="13">
      <c r="A28" s="9"/>
      <c r="B28" s="10"/>
      <c r="C28" s="11"/>
      <c r="D28" s="12"/>
    </row>
    <row r="29" spans="1:4" ht="13">
      <c r="A29" s="9"/>
      <c r="B29" s="10"/>
      <c r="C29" s="11"/>
      <c r="D29" s="12"/>
    </row>
    <row r="30" spans="1:4" ht="13">
      <c r="A30" s="9"/>
      <c r="B30" s="13"/>
      <c r="C30" s="14"/>
    </row>
    <row r="31" spans="1:4" ht="13">
      <c r="A31" s="9"/>
      <c r="B31" s="10" t="s">
        <v>432</v>
      </c>
      <c r="C31" s="14" t="s">
        <v>479</v>
      </c>
      <c r="D31" s="12"/>
    </row>
    <row r="32" spans="1:4" ht="13">
      <c r="B32" s="10" t="s">
        <v>433</v>
      </c>
      <c r="C32" s="14" t="s">
        <v>480</v>
      </c>
    </row>
    <row r="33" spans="2:3"/>
    <row r="34" spans="2:3" ht="13">
      <c r="B34" s="6" t="s">
        <v>435</v>
      </c>
      <c r="C34" s="29" t="s">
        <v>476</v>
      </c>
    </row>
    <row r="35" spans="2:3"/>
    <row r="36" spans="2:3" ht="13">
      <c r="B36" s="6" t="s">
        <v>436</v>
      </c>
      <c r="C36" s="30" t="s">
        <v>437</v>
      </c>
    </row>
    <row r="37" spans="2:3"/>
    <row r="47" spans="2:3"/>
    <row r="48" spans="2:3"/>
    <row r="52"/>
    <row r="53"/>
    <row r="54"/>
    <row r="55"/>
  </sheetData>
  <sheetProtection algorithmName="SHA-512" hashValue="kCQYP8qsY6+AYnTLOvstnbxJYLaTvdkMZp7wIDMFCga+M62t0GUTwG4k6dIu+nO1QiIhZKy2CFutCnfhPb9Xvg==" saltValue="H2TX4M6UqevgTgnb6dpu3w==" spinCount="100000" sheet="1" objects="1" scenarios="1"/>
  <protectedRanges>
    <protectedRange sqref="C12" name="Range4"/>
  </protectedRanges>
  <mergeCells count="20">
    <mergeCell ref="C22:D22"/>
    <mergeCell ref="C24:D24"/>
    <mergeCell ref="C25:D25"/>
    <mergeCell ref="C26:D26"/>
    <mergeCell ref="C20:D20"/>
    <mergeCell ref="A1:F1"/>
    <mergeCell ref="C18:D18"/>
    <mergeCell ref="C19:D19"/>
    <mergeCell ref="C7:D7"/>
    <mergeCell ref="C6:D6"/>
    <mergeCell ref="A4:B4"/>
    <mergeCell ref="A2:F2"/>
    <mergeCell ref="C11:D11"/>
    <mergeCell ref="C12:D12"/>
    <mergeCell ref="C13:D13"/>
    <mergeCell ref="C16:D16"/>
    <mergeCell ref="C8:D8"/>
    <mergeCell ref="C9:D9"/>
    <mergeCell ref="E9:G9"/>
    <mergeCell ref="A3:F3"/>
  </mergeCells>
  <phoneticPr fontId="6" type="noConversion"/>
  <conditionalFormatting sqref="C12">
    <cfRule type="expression" dxfId="1" priority="1" stopIfTrue="1">
      <formula>AND(OR(#REF!="original budget",#REF!="Annual financial report"),ISBLANK($C$12)=FALSE)</formula>
    </cfRule>
    <cfRule type="expression" dxfId="0" priority="2" stopIfTrue="1">
      <formula>OR(#REF!="original budget",#REF!="Annual financial report")</formula>
    </cfRule>
  </conditionalFormatting>
  <hyperlinks>
    <hyperlink ref="C36" r:id="rId1" xr:uid="{DF32A37D-20FD-4931-AFAD-B6D6CB341651}"/>
  </hyperlinks>
  <pageMargins left="0.75" right="0.75" top="1" bottom="1" header="0.5" footer="0.5"/>
  <pageSetup scale="90" orientation="landscape" r:id="rId2"/>
  <headerFooter alignWithMargins="0"/>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CEC6E10-D5E4-44E4-856B-5E5BAACAE10B}">
          <x14:formula1>
            <xm:f>'ICR_District Codes'!$G$1:$G$3</xm:f>
          </x14:formula1>
          <xm:sqref>C11:D11</xm:sqref>
        </x14:dataValidation>
        <x14:dataValidation type="list" allowBlank="1" showInputMessage="1" showErrorMessage="1" xr:uid="{E9527F90-AE10-46F2-BA36-6A7431A46F48}">
          <x14:formula1>
            <xm:f>'ICR_District Codes'!$A$9:$A$212</xm:f>
          </x14:formula1>
          <xm:sqref>C6:D6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EE36D-A60F-4B7D-BBA2-6505BA734181}">
  <dimension ref="A1:G53"/>
  <sheetViews>
    <sheetView tabSelected="1" workbookViewId="0">
      <selection activeCell="A2" sqref="A2:G2"/>
    </sheetView>
  </sheetViews>
  <sheetFormatPr defaultColWidth="8.84375" defaultRowHeight="14.5"/>
  <cols>
    <col min="1" max="1" width="33.53515625" style="64" bestFit="1" customWidth="1"/>
    <col min="2" max="2" width="13.07421875" style="64" customWidth="1"/>
    <col min="3" max="3" width="15.4609375" style="100" customWidth="1"/>
    <col min="4" max="4" width="22.07421875" style="100" customWidth="1"/>
    <col min="5" max="5" width="15.4609375" style="101" customWidth="1"/>
    <col min="6" max="6" width="15.4609375" style="100" customWidth="1"/>
    <col min="7" max="7" width="33.84375" style="64" customWidth="1"/>
    <col min="8" max="8" width="1.84375" style="35" customWidth="1"/>
    <col min="9" max="24" width="8.84375" style="35" customWidth="1"/>
    <col min="25" max="16384" width="8.84375" style="35"/>
  </cols>
  <sheetData>
    <row r="1" spans="1:7" ht="18.75" customHeight="1">
      <c r="A1" s="129" t="str">
        <f>'Cover Page'!A1</f>
        <v>Concurrent Enrollment Expansion and Innovation Grant  (Cohort V)</v>
      </c>
      <c r="B1" s="129"/>
      <c r="C1" s="129"/>
      <c r="D1" s="129"/>
      <c r="E1" s="129"/>
      <c r="F1" s="129"/>
      <c r="G1" s="129"/>
    </row>
    <row r="2" spans="1:7" ht="18.75" customHeight="1">
      <c r="A2" s="129" t="str">
        <f>'Cover Page'!A2</f>
        <v>Grant Code 3272 Source Code 3000</v>
      </c>
      <c r="B2" s="129"/>
      <c r="C2" s="129"/>
      <c r="D2" s="129"/>
      <c r="E2" s="129"/>
      <c r="F2" s="129"/>
      <c r="G2" s="129"/>
    </row>
    <row r="3" spans="1:7" ht="18.5">
      <c r="A3" s="83"/>
      <c r="B3" s="83"/>
      <c r="C3" s="83"/>
      <c r="D3" s="102"/>
      <c r="E3" s="83"/>
      <c r="F3" s="83"/>
      <c r="G3" s="83"/>
    </row>
    <row r="4" spans="1:7" ht="30" customHeight="1">
      <c r="A4" s="128"/>
      <c r="B4" s="128"/>
      <c r="C4" s="66"/>
      <c r="D4" s="66"/>
      <c r="E4" s="66"/>
      <c r="F4" s="66"/>
      <c r="G4" s="67">
        <f>'Cover Page'!C13</f>
        <v>0</v>
      </c>
    </row>
    <row r="5" spans="1:7" s="71" customFormat="1">
      <c r="A5" s="68">
        <v>2</v>
      </c>
      <c r="B5" s="68">
        <v>3</v>
      </c>
      <c r="C5" s="69">
        <v>4</v>
      </c>
      <c r="D5" s="69">
        <v>5</v>
      </c>
      <c r="E5" s="69">
        <v>6</v>
      </c>
      <c r="F5" s="69">
        <v>7</v>
      </c>
      <c r="G5" s="70">
        <v>8</v>
      </c>
    </row>
    <row r="6" spans="1:7" s="71" customFormat="1" ht="29">
      <c r="A6" s="72" t="s">
        <v>444</v>
      </c>
      <c r="B6" s="72" t="s">
        <v>438</v>
      </c>
      <c r="C6" s="73" t="s">
        <v>439</v>
      </c>
      <c r="D6" s="73" t="s">
        <v>487</v>
      </c>
      <c r="E6" s="73" t="s">
        <v>441</v>
      </c>
      <c r="F6" s="73" t="s">
        <v>445</v>
      </c>
      <c r="G6" s="74" t="s">
        <v>440</v>
      </c>
    </row>
    <row r="7" spans="1:7">
      <c r="C7" s="65"/>
      <c r="D7" s="65"/>
      <c r="E7" s="75">
        <f>SUM(C7:D7)</f>
        <v>0</v>
      </c>
      <c r="F7" s="65"/>
    </row>
    <row r="8" spans="1:7">
      <c r="C8" s="65"/>
      <c r="D8" s="65"/>
      <c r="E8" s="75">
        <f t="shared" ref="E8:E52" si="0">SUM(C8:D8)</f>
        <v>0</v>
      </c>
      <c r="F8" s="65"/>
    </row>
    <row r="9" spans="1:7">
      <c r="C9" s="65"/>
      <c r="D9" s="65"/>
      <c r="E9" s="75">
        <f t="shared" si="0"/>
        <v>0</v>
      </c>
      <c r="F9" s="65"/>
    </row>
    <row r="10" spans="1:7">
      <c r="C10" s="65"/>
      <c r="D10" s="65"/>
      <c r="E10" s="75">
        <f t="shared" si="0"/>
        <v>0</v>
      </c>
      <c r="F10" s="65"/>
    </row>
    <row r="11" spans="1:7">
      <c r="C11" s="65"/>
      <c r="D11" s="65"/>
      <c r="E11" s="75">
        <f t="shared" si="0"/>
        <v>0</v>
      </c>
      <c r="F11" s="65"/>
    </row>
    <row r="12" spans="1:7">
      <c r="C12" s="65"/>
      <c r="D12" s="65"/>
      <c r="E12" s="75">
        <f t="shared" si="0"/>
        <v>0</v>
      </c>
      <c r="F12" s="65"/>
    </row>
    <row r="13" spans="1:7">
      <c r="C13" s="65"/>
      <c r="D13" s="65"/>
      <c r="E13" s="75">
        <f t="shared" si="0"/>
        <v>0</v>
      </c>
      <c r="F13" s="65"/>
    </row>
    <row r="14" spans="1:7">
      <c r="C14" s="65"/>
      <c r="D14" s="65"/>
      <c r="E14" s="75">
        <f t="shared" si="0"/>
        <v>0</v>
      </c>
      <c r="F14" s="65"/>
    </row>
    <row r="15" spans="1:7">
      <c r="C15" s="65"/>
      <c r="D15" s="65"/>
      <c r="E15" s="75">
        <f t="shared" si="0"/>
        <v>0</v>
      </c>
      <c r="F15" s="65"/>
    </row>
    <row r="16" spans="1:7">
      <c r="C16" s="65"/>
      <c r="D16" s="65"/>
      <c r="E16" s="75">
        <f t="shared" si="0"/>
        <v>0</v>
      </c>
      <c r="F16" s="65"/>
    </row>
    <row r="17" spans="3:6">
      <c r="C17" s="65"/>
      <c r="D17" s="65"/>
      <c r="E17" s="75">
        <f t="shared" si="0"/>
        <v>0</v>
      </c>
      <c r="F17" s="65"/>
    </row>
    <row r="18" spans="3:6">
      <c r="C18" s="65"/>
      <c r="D18" s="65"/>
      <c r="E18" s="75">
        <f t="shared" si="0"/>
        <v>0</v>
      </c>
      <c r="F18" s="65"/>
    </row>
    <row r="19" spans="3:6">
      <c r="C19" s="65"/>
      <c r="D19" s="65"/>
      <c r="E19" s="75">
        <f t="shared" si="0"/>
        <v>0</v>
      </c>
      <c r="F19" s="65"/>
    </row>
    <row r="20" spans="3:6">
      <c r="C20" s="65"/>
      <c r="D20" s="65"/>
      <c r="E20" s="75">
        <f t="shared" si="0"/>
        <v>0</v>
      </c>
      <c r="F20" s="65"/>
    </row>
    <row r="21" spans="3:6">
      <c r="C21" s="65"/>
      <c r="D21" s="65"/>
      <c r="E21" s="75">
        <f t="shared" si="0"/>
        <v>0</v>
      </c>
      <c r="F21" s="65"/>
    </row>
    <row r="22" spans="3:6">
      <c r="C22" s="65"/>
      <c r="D22" s="65"/>
      <c r="E22" s="75">
        <f t="shared" si="0"/>
        <v>0</v>
      </c>
      <c r="F22" s="65"/>
    </row>
    <row r="23" spans="3:6">
      <c r="C23" s="65"/>
      <c r="D23" s="65"/>
      <c r="E23" s="75">
        <f t="shared" si="0"/>
        <v>0</v>
      </c>
      <c r="F23" s="65"/>
    </row>
    <row r="24" spans="3:6">
      <c r="C24" s="65"/>
      <c r="D24" s="65"/>
      <c r="E24" s="75">
        <f t="shared" si="0"/>
        <v>0</v>
      </c>
      <c r="F24" s="65"/>
    </row>
    <row r="25" spans="3:6">
      <c r="C25" s="65"/>
      <c r="D25" s="65"/>
      <c r="E25" s="75">
        <f t="shared" si="0"/>
        <v>0</v>
      </c>
      <c r="F25" s="65"/>
    </row>
    <row r="26" spans="3:6">
      <c r="C26" s="65"/>
      <c r="D26" s="65"/>
      <c r="E26" s="75">
        <f t="shared" si="0"/>
        <v>0</v>
      </c>
      <c r="F26" s="65"/>
    </row>
    <row r="27" spans="3:6">
      <c r="C27" s="65"/>
      <c r="D27" s="65"/>
      <c r="E27" s="75">
        <f t="shared" si="0"/>
        <v>0</v>
      </c>
      <c r="F27" s="65"/>
    </row>
    <row r="28" spans="3:6">
      <c r="C28" s="65"/>
      <c r="D28" s="65"/>
      <c r="E28" s="75">
        <f t="shared" si="0"/>
        <v>0</v>
      </c>
      <c r="F28" s="65"/>
    </row>
    <row r="29" spans="3:6">
      <c r="C29" s="65"/>
      <c r="D29" s="65"/>
      <c r="E29" s="75">
        <f t="shared" si="0"/>
        <v>0</v>
      </c>
      <c r="F29" s="65"/>
    </row>
    <row r="30" spans="3:6">
      <c r="C30" s="65"/>
      <c r="D30" s="65"/>
      <c r="E30" s="75">
        <f t="shared" si="0"/>
        <v>0</v>
      </c>
      <c r="F30" s="65"/>
    </row>
    <row r="31" spans="3:6">
      <c r="C31" s="65"/>
      <c r="D31" s="65"/>
      <c r="E31" s="75">
        <f t="shared" si="0"/>
        <v>0</v>
      </c>
      <c r="F31" s="65"/>
    </row>
    <row r="32" spans="3:6">
      <c r="C32" s="65"/>
      <c r="D32" s="65"/>
      <c r="E32" s="75">
        <f t="shared" si="0"/>
        <v>0</v>
      </c>
      <c r="F32" s="65"/>
    </row>
    <row r="33" spans="3:6">
      <c r="C33" s="65"/>
      <c r="D33" s="65"/>
      <c r="E33" s="75">
        <f t="shared" si="0"/>
        <v>0</v>
      </c>
      <c r="F33" s="65"/>
    </row>
    <row r="34" spans="3:6">
      <c r="C34" s="65"/>
      <c r="D34" s="65"/>
      <c r="E34" s="75">
        <f t="shared" si="0"/>
        <v>0</v>
      </c>
      <c r="F34" s="65"/>
    </row>
    <row r="35" spans="3:6">
      <c r="C35" s="65"/>
      <c r="D35" s="65"/>
      <c r="E35" s="75">
        <f t="shared" si="0"/>
        <v>0</v>
      </c>
      <c r="F35" s="65"/>
    </row>
    <row r="36" spans="3:6">
      <c r="C36" s="65"/>
      <c r="D36" s="65"/>
      <c r="E36" s="75">
        <f t="shared" si="0"/>
        <v>0</v>
      </c>
      <c r="F36" s="65"/>
    </row>
    <row r="37" spans="3:6">
      <c r="C37" s="65"/>
      <c r="D37" s="65"/>
      <c r="E37" s="75">
        <f t="shared" si="0"/>
        <v>0</v>
      </c>
      <c r="F37" s="65"/>
    </row>
    <row r="38" spans="3:6">
      <c r="C38" s="65"/>
      <c r="D38" s="65"/>
      <c r="E38" s="75">
        <f t="shared" si="0"/>
        <v>0</v>
      </c>
      <c r="F38" s="65"/>
    </row>
    <row r="39" spans="3:6">
      <c r="C39" s="65"/>
      <c r="D39" s="65"/>
      <c r="E39" s="75">
        <f t="shared" si="0"/>
        <v>0</v>
      </c>
      <c r="F39" s="65"/>
    </row>
    <row r="40" spans="3:6">
      <c r="C40" s="65"/>
      <c r="D40" s="65"/>
      <c r="E40" s="75">
        <f t="shared" si="0"/>
        <v>0</v>
      </c>
      <c r="F40" s="65"/>
    </row>
    <row r="41" spans="3:6">
      <c r="C41" s="65"/>
      <c r="D41" s="65"/>
      <c r="E41" s="75">
        <f t="shared" si="0"/>
        <v>0</v>
      </c>
      <c r="F41" s="65"/>
    </row>
    <row r="42" spans="3:6">
      <c r="C42" s="65"/>
      <c r="D42" s="65"/>
      <c r="E42" s="75">
        <f t="shared" si="0"/>
        <v>0</v>
      </c>
      <c r="F42" s="65"/>
    </row>
    <row r="43" spans="3:6">
      <c r="C43" s="65"/>
      <c r="D43" s="65"/>
      <c r="E43" s="75">
        <f t="shared" si="0"/>
        <v>0</v>
      </c>
      <c r="F43" s="65"/>
    </row>
    <row r="44" spans="3:6">
      <c r="C44" s="65"/>
      <c r="D44" s="65"/>
      <c r="E44" s="75">
        <f t="shared" si="0"/>
        <v>0</v>
      </c>
      <c r="F44" s="65"/>
    </row>
    <row r="45" spans="3:6">
      <c r="C45" s="65"/>
      <c r="D45" s="65"/>
      <c r="E45" s="75">
        <f t="shared" si="0"/>
        <v>0</v>
      </c>
      <c r="F45" s="65"/>
    </row>
    <row r="46" spans="3:6">
      <c r="C46" s="65"/>
      <c r="D46" s="65"/>
      <c r="E46" s="75">
        <f t="shared" si="0"/>
        <v>0</v>
      </c>
      <c r="F46" s="65"/>
    </row>
    <row r="47" spans="3:6">
      <c r="C47" s="65"/>
      <c r="D47" s="65"/>
      <c r="E47" s="75">
        <f t="shared" si="0"/>
        <v>0</v>
      </c>
      <c r="F47" s="65"/>
    </row>
    <row r="48" spans="3:6">
      <c r="C48" s="65"/>
      <c r="D48" s="65"/>
      <c r="E48" s="75">
        <f t="shared" si="0"/>
        <v>0</v>
      </c>
      <c r="F48" s="65"/>
    </row>
    <row r="49" spans="3:6">
      <c r="C49" s="65"/>
      <c r="D49" s="65"/>
      <c r="E49" s="75">
        <f t="shared" si="0"/>
        <v>0</v>
      </c>
      <c r="F49" s="65"/>
    </row>
    <row r="50" spans="3:6">
      <c r="C50" s="65"/>
      <c r="D50" s="65"/>
      <c r="E50" s="75">
        <f t="shared" si="0"/>
        <v>0</v>
      </c>
      <c r="F50" s="65"/>
    </row>
    <row r="51" spans="3:6">
      <c r="C51" s="65"/>
      <c r="D51" s="65"/>
      <c r="E51" s="75">
        <f t="shared" si="0"/>
        <v>0</v>
      </c>
      <c r="F51" s="65"/>
    </row>
    <row r="52" spans="3:6">
      <c r="C52" s="65"/>
      <c r="D52" s="65"/>
      <c r="E52" s="75">
        <f t="shared" si="0"/>
        <v>0</v>
      </c>
      <c r="F52" s="65"/>
    </row>
    <row r="53" spans="3:6">
      <c r="C53" s="100">
        <f>SUM(C7:C52)</f>
        <v>0</v>
      </c>
      <c r="D53" s="100">
        <f t="shared" ref="D53:F53" si="1">SUM(D7:D52)</f>
        <v>0</v>
      </c>
      <c r="E53" s="100">
        <f t="shared" si="1"/>
        <v>0</v>
      </c>
      <c r="F53" s="100">
        <f t="shared" si="1"/>
        <v>0</v>
      </c>
    </row>
  </sheetData>
  <sheetProtection algorithmName="SHA-512" hashValue="I1KH8XtseC4w42b3bO3AD8f9tyg04H4NWdJJ0IhYH4qpjA4jek66gAYOOShDVFwi9HXRvDxX4wHpzvV5e3nIcw==" saltValue="zxb7a0xl8Sbyz8HjXpFTtw==" spinCount="100000" sheet="1" objects="1" scenarios="1"/>
  <mergeCells count="3">
    <mergeCell ref="A4:B4"/>
    <mergeCell ref="A1:G1"/>
    <mergeCell ref="A2:G2"/>
  </mergeCells>
  <dataValidations xWindow="796" yWindow="411" count="3">
    <dataValidation allowBlank="1" showInputMessage="1" showErrorMessage="1" prompt="Provide a detailed description of the budgeted costs.  Be very specific._x000a_" sqref="G6" xr:uid="{4FDC4C39-EB2D-454C-9511-2426CCE51037}"/>
    <dataValidation allowBlank="1" showInputMessage="1" showErrorMessage="1" prompt="This column should be used after the initial budget is created if any budget revisions are necessary.  Budgeted amounts in the &quot;original budget cost&quot; column should not be modified." sqref="D6" xr:uid="{01737F0C-2FAD-4FFE-BDA0-CD6CCA2D7903}"/>
    <dataValidation allowBlank="1" showInputMessage="1" showErrorMessage="1" prompt="Enter original budgeted amount in this column only.  Enter whole dollars only." sqref="C6" xr:uid="{10A77E45-A6A1-4260-A1D5-D28D4328B98B}"/>
  </dataValidations>
  <pageMargins left="0.7" right="0.7" top="0.75" bottom="0.75" header="0.3" footer="0.3"/>
  <extLst>
    <ext xmlns:x14="http://schemas.microsoft.com/office/spreadsheetml/2009/9/main" uri="{CCE6A557-97BC-4b89-ADB6-D9C93CAAB3DF}">
      <x14:dataValidations xmlns:xm="http://schemas.microsoft.com/office/excel/2006/main" xWindow="796" yWindow="411" count="2">
        <x14:dataValidation type="list" allowBlank="1" showInputMessage="1" showErrorMessage="1" xr:uid="{E337E4B8-E8BA-491D-B5AF-665E2F17B1EC}">
          <x14:formula1>
            <xm:f>Misc!$A$1:$A$9</xm:f>
          </x14:formula1>
          <xm:sqref>A7:A52</xm:sqref>
        </x14:dataValidation>
        <x14:dataValidation type="list" allowBlank="1" showInputMessage="1" showErrorMessage="1" xr:uid="{D3268AA0-5DDD-4BAF-91A4-3DA9AC19C0B0}">
          <x14:formula1>
            <xm:f>Misc!$C$1:$C$4</xm:f>
          </x14:formula1>
          <xm:sqref>B7:B1048576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8A94B-3C69-4A58-B693-C3A2234296FA}">
  <dimension ref="A1:O42"/>
  <sheetViews>
    <sheetView showGridLines="0" topLeftCell="A4" zoomScale="115" zoomScaleNormal="115" workbookViewId="0">
      <pane ySplit="8" topLeftCell="A13" activePane="bottomLeft" state="frozen"/>
      <selection activeCell="A4" sqref="A4"/>
      <selection pane="bottomLeft" activeCell="D6" sqref="D6"/>
    </sheetView>
  </sheetViews>
  <sheetFormatPr defaultColWidth="0" defaultRowHeight="15.5"/>
  <cols>
    <col min="1" max="1" width="8.84375" style="31" customWidth="1"/>
    <col min="2" max="2" width="3.3046875" style="31" customWidth="1"/>
    <col min="3" max="3" width="47.84375" style="31" bestFit="1" customWidth="1"/>
    <col min="4" max="4" width="13.765625" style="31" bestFit="1" customWidth="1"/>
    <col min="5" max="5" width="11" style="31" bestFit="1" customWidth="1"/>
    <col min="6" max="6" width="19.4609375" style="31" bestFit="1" customWidth="1"/>
    <col min="7" max="7" width="3.23046875" style="31" customWidth="1"/>
    <col min="8" max="15" width="0" style="31" hidden="1" customWidth="1"/>
    <col min="16" max="16384" width="8.84375" style="31" hidden="1"/>
  </cols>
  <sheetData>
    <row r="1" spans="1:6" s="33" customFormat="1" ht="21">
      <c r="A1" s="133" t="str">
        <f>'Cover Page'!A1</f>
        <v>Concurrent Enrollment Expansion and Innovation Grant  (Cohort V)</v>
      </c>
      <c r="B1" s="134"/>
      <c r="C1" s="134"/>
      <c r="D1" s="134"/>
      <c r="E1" s="134"/>
      <c r="F1" s="135"/>
    </row>
    <row r="2" spans="1:6" s="33" customFormat="1" ht="15" thickBot="1">
      <c r="A2" s="136" t="str">
        <f>'Cover Page'!A2</f>
        <v>Grant Code 3272 Source Code 3000</v>
      </c>
      <c r="B2" s="137"/>
      <c r="C2" s="137"/>
      <c r="D2" s="137"/>
      <c r="E2" s="137"/>
      <c r="F2" s="138"/>
    </row>
    <row r="3" spans="1:6" s="33" customFormat="1" ht="14.5">
      <c r="B3" s="139"/>
      <c r="C3" s="139"/>
      <c r="D3" s="139"/>
      <c r="E3" s="139"/>
      <c r="F3" s="139"/>
    </row>
    <row r="4" spans="1:6" s="33" customFormat="1" ht="14.5">
      <c r="A4" s="47" t="s">
        <v>469</v>
      </c>
      <c r="B4" s="47"/>
    </row>
    <row r="5" spans="1:6" s="34" customFormat="1" ht="15" thickBot="1">
      <c r="A5" s="140" t="s">
        <v>490</v>
      </c>
      <c r="B5" s="140"/>
      <c r="C5" s="140"/>
      <c r="D5" s="140"/>
      <c r="E5" s="140"/>
      <c r="F5" s="140"/>
    </row>
    <row r="6" spans="1:6" s="35" customFormat="1" ht="29">
      <c r="C6" s="86"/>
      <c r="D6" s="90" t="s">
        <v>489</v>
      </c>
      <c r="E6" s="36" t="s">
        <v>424</v>
      </c>
      <c r="F6" s="37" t="s">
        <v>423</v>
      </c>
    </row>
    <row r="7" spans="1:6" s="33" customFormat="1" ht="15" thickBot="1">
      <c r="C7" s="43"/>
      <c r="D7" s="91" t="s">
        <v>230</v>
      </c>
      <c r="E7" s="92" t="s">
        <v>491</v>
      </c>
      <c r="F7" s="93"/>
    </row>
    <row r="8" spans="1:6" s="33" customFormat="1" ht="14.5" hidden="1">
      <c r="B8" s="84"/>
      <c r="C8" s="85"/>
      <c r="D8" s="87"/>
      <c r="E8" s="88"/>
      <c r="F8" s="89"/>
    </row>
    <row r="9" spans="1:6" s="33" customFormat="1" ht="15" hidden="1" thickBot="1">
      <c r="B9" s="38"/>
      <c r="C9" s="39"/>
      <c r="D9" s="40"/>
      <c r="E9" s="41"/>
      <c r="F9" s="42"/>
    </row>
    <row r="10" spans="1:6" s="33" customFormat="1" ht="15" thickBot="1">
      <c r="C10" s="43"/>
      <c r="D10" s="44" t="s">
        <v>463</v>
      </c>
      <c r="E10" s="44"/>
      <c r="F10" s="45"/>
    </row>
    <row r="11" spans="1:6" s="33" customFormat="1" ht="15" thickBot="1">
      <c r="B11" s="130" t="s">
        <v>462</v>
      </c>
      <c r="C11" s="131"/>
      <c r="D11" s="131"/>
      <c r="E11" s="131"/>
      <c r="F11" s="132"/>
    </row>
    <row r="12" spans="1:6" s="46" customFormat="1" ht="15" hidden="1" thickBot="1">
      <c r="A12" s="33"/>
      <c r="B12" s="130"/>
      <c r="C12" s="131"/>
      <c r="D12" s="131"/>
      <c r="E12" s="131"/>
      <c r="F12" s="132"/>
    </row>
    <row r="13" spans="1:6">
      <c r="B13" s="50">
        <v>1</v>
      </c>
      <c r="C13" s="51" t="s">
        <v>225</v>
      </c>
      <c r="D13" s="52" cm="1">
        <f t="array" ref="D13">SUM(IF(RIGHT('Budget Detail'!$A$7:$A$52,5)&amp;'Budget Detail'!$B$7:$B$52="0100)Year 1 ",'Budget Detail'!$E$7:$E$52))</f>
        <v>0</v>
      </c>
      <c r="E13" s="52" cm="1">
        <f t="array" ref="E13">SUM(IF(RIGHT('Budget Detail'!$A$7:$A$52,5)&amp;'Budget Detail'!$B$7:$B$52="0100)Year 1 ",'Budget Detail'!$F$7:$F$52))</f>
        <v>0</v>
      </c>
      <c r="F13" s="53">
        <f>E13</f>
        <v>0</v>
      </c>
    </row>
    <row r="14" spans="1:6">
      <c r="B14" s="54">
        <v>2</v>
      </c>
      <c r="C14" s="55" t="s">
        <v>226</v>
      </c>
      <c r="D14" s="52" cm="1">
        <f t="array" ref="D14">SUM(IF(RIGHT('Budget Detail'!$A$7:$A$52,5)&amp;'Budget Detail'!$B$7:$B$52="0200)Year 1 ",'Budget Detail'!$E$7:$E$52))</f>
        <v>0</v>
      </c>
      <c r="E14" s="56" cm="1">
        <f t="array" ref="E14">SUM(IF(RIGHT('Budget Detail'!$A$7:$A$52,5)&amp;'Budget Detail'!$B$7:$B$52="0200)Year 1 ",'Budget Detail'!$F$7:$F$52))</f>
        <v>0</v>
      </c>
      <c r="F14" s="53">
        <f t="shared" ref="F14:F21" si="0">E14</f>
        <v>0</v>
      </c>
    </row>
    <row r="15" spans="1:6">
      <c r="B15" s="54">
        <v>3</v>
      </c>
      <c r="C15" s="55" t="s">
        <v>148</v>
      </c>
      <c r="D15" s="52" cm="1">
        <f t="array" ref="D15">SUM(IF(RIGHT('Budget Detail'!$A$7:$A$52,5)&amp;'Budget Detail'!$B$7:$B$52="0300)Year 1 ",'Budget Detail'!$E$7:$E$52))</f>
        <v>0</v>
      </c>
      <c r="E15" s="56" cm="1">
        <f t="array" ref="E15">SUM(IF(RIGHT('Budget Detail'!$A$7:$A$52,5)&amp;'Budget Detail'!$B$7:$B$52="0300)Year 1 ",'Budget Detail'!$F$7:$F$52))</f>
        <v>0</v>
      </c>
      <c r="F15" s="53">
        <f t="shared" si="0"/>
        <v>0</v>
      </c>
    </row>
    <row r="16" spans="1:6">
      <c r="B16" s="54">
        <v>4</v>
      </c>
      <c r="C16" s="55" t="s">
        <v>10</v>
      </c>
      <c r="D16" s="52" cm="1">
        <f t="array" ref="D16">SUM(IF(RIGHT('Budget Detail'!$A$7:$A$52,5)&amp;'Budget Detail'!$B$7:$B$52="0500)Year 1 ",'Budget Detail'!$E$7:$E$52))</f>
        <v>0</v>
      </c>
      <c r="E16" s="56" cm="1">
        <f t="array" ref="E16">SUM(IF(RIGHT('Budget Detail'!$A$7:$A$52,5)&amp;'Budget Detail'!$B$7:$B$52="0500)Year 1 ",'Budget Detail'!$F$7:$F$52))</f>
        <v>0</v>
      </c>
      <c r="F16" s="53">
        <f t="shared" si="0"/>
        <v>0</v>
      </c>
    </row>
    <row r="17" spans="2:6">
      <c r="B17" s="54">
        <v>5</v>
      </c>
      <c r="C17" s="55" t="s">
        <v>11</v>
      </c>
      <c r="D17" s="52" cm="1">
        <f t="array" ref="D17">SUM(IF(RIGHT('Budget Detail'!$A$7:$A$52,5)&amp;'Budget Detail'!$B$7:$B$52="0600)Year 1 ",'Budget Detail'!$E$7:$E$52))</f>
        <v>0</v>
      </c>
      <c r="E17" s="56" cm="1">
        <f t="array" ref="E17">SUM(IF(RIGHT('Budget Detail'!$A$7:$A$52,5)&amp;'Budget Detail'!$B$7:$B$52="0600)Year 1 ",'Budget Detail'!$F$7:$F$52))</f>
        <v>0</v>
      </c>
      <c r="F17" s="53">
        <f t="shared" si="0"/>
        <v>0</v>
      </c>
    </row>
    <row r="18" spans="2:6">
      <c r="B18" s="54">
        <v>6</v>
      </c>
      <c r="C18" s="55" t="s">
        <v>12</v>
      </c>
      <c r="D18" s="52" cm="1">
        <f t="array" ref="D18">SUM(IF(RIGHT('Budget Detail'!$A$7:$A$52,5)&amp;'Budget Detail'!$B$7:$B$52="0800)Year 1 ",'Budget Detail'!$E$7:$E$52))</f>
        <v>0</v>
      </c>
      <c r="E18" s="56" cm="1">
        <f t="array" ref="E18">SUM(IF(RIGHT('Budget Detail'!$A$7:$A$52,5)&amp;'Budget Detail'!$B$7:$B$52="0800)Year 1 ",'Budget Detail'!$F$7:$F$52))</f>
        <v>0</v>
      </c>
      <c r="F18" s="53">
        <f t="shared" si="0"/>
        <v>0</v>
      </c>
    </row>
    <row r="19" spans="2:6">
      <c r="B19" s="54">
        <v>7</v>
      </c>
      <c r="C19" s="55" t="s">
        <v>434</v>
      </c>
      <c r="D19" s="52" cm="1">
        <f t="array" ref="D19">SUM(IF(RIGHT('Budget Detail'!$A$7:$A$52,5)&amp;'Budget Detail'!$B$7:$B$52="0350)Year 1 ",'Budget Detail'!$E$7:$E$52))</f>
        <v>0</v>
      </c>
      <c r="E19" s="56" cm="1">
        <f t="array" ref="E19">SUM(IF(RIGHT('Budget Detail'!$A$7:$A$52,5)&amp;'Budget Detail'!$B$7:$B$52="0350)Year 1 ",'Budget Detail'!$F$7:$F$52))</f>
        <v>0</v>
      </c>
      <c r="F19" s="53">
        <f t="shared" si="0"/>
        <v>0</v>
      </c>
    </row>
    <row r="20" spans="2:6">
      <c r="B20" s="54">
        <v>8</v>
      </c>
      <c r="C20" s="55" t="s">
        <v>442</v>
      </c>
      <c r="D20" s="52" cm="1">
        <f t="array" ref="D20">SUM(IF(RIGHT('Budget Detail'!$A$7:$A$52,5)&amp;'Budget Detail'!$B$7:$B$52="0580)Year 1 ",'Budget Detail'!$E$7:$E$52))</f>
        <v>0</v>
      </c>
      <c r="E20" s="56" cm="1">
        <f t="array" ref="E20">SUM(IF(RIGHT('Budget Detail'!$A$7:$A$52,5)&amp;'Budget Detail'!$B$7:$B$52="0580)Year 1 ",'Budget Detail'!$F$7:$F$52))</f>
        <v>0</v>
      </c>
      <c r="F20" s="53">
        <f t="shared" si="0"/>
        <v>0</v>
      </c>
    </row>
    <row r="21" spans="2:6" ht="16" thickBot="1">
      <c r="B21" s="57">
        <v>9</v>
      </c>
      <c r="C21" s="58" t="s">
        <v>443</v>
      </c>
      <c r="D21" s="52" cm="1">
        <f t="array" ref="D21">SUM(IF(RIGHT('Budget Detail'!$A$7:$A$52,5)&amp;'Budget Detail'!$B$7:$B$52="0735)Year 1 ",'Budget Detail'!$E$7:$E$52))</f>
        <v>0</v>
      </c>
      <c r="E21" s="59" cm="1">
        <f t="array" ref="E21">SUM(IF(RIGHT('Budget Detail'!$A$7:$A$52,5)&amp;'Budget Detail'!$B$7:$B$52="0735)Year 1 ",'Budget Detail'!$F$7:$F$52))</f>
        <v>0</v>
      </c>
      <c r="F21" s="53">
        <f t="shared" si="0"/>
        <v>0</v>
      </c>
    </row>
    <row r="22" spans="2:6" s="49" customFormat="1" ht="16" thickBot="1">
      <c r="B22" s="60"/>
      <c r="C22" s="61" t="s">
        <v>481</v>
      </c>
      <c r="D22" s="62">
        <f>SUM(D13:D21)</f>
        <v>0</v>
      </c>
      <c r="E22" s="62">
        <f t="shared" ref="E22:F22" si="1">SUM(E13:E21)</f>
        <v>0</v>
      </c>
      <c r="F22" s="63">
        <f t="shared" si="1"/>
        <v>0</v>
      </c>
    </row>
    <row r="23" spans="2:6">
      <c r="B23" s="47"/>
      <c r="C23" s="47"/>
      <c r="D23" s="48"/>
      <c r="E23" s="48"/>
      <c r="F23" s="48"/>
    </row>
    <row r="33" s="31" customFormat="1"/>
    <row r="34" s="31" customFormat="1"/>
    <row r="35" s="31" customFormat="1"/>
    <row r="36" s="31" customFormat="1"/>
    <row r="37" s="31" customFormat="1"/>
    <row r="38" s="31" customFormat="1"/>
    <row r="39" s="31" customFormat="1"/>
    <row r="40" s="31" customFormat="1"/>
    <row r="41" s="31" customFormat="1"/>
    <row r="42" s="31" customFormat="1"/>
  </sheetData>
  <sheetProtection algorithmName="SHA-512" hashValue="WIdrdSMFZB0SQ2xzm9QmxoooZvKfeXq5xk/yZWJrj1Jx91CzyH9cbBMRfcx2gYUijYysgzDIN2g5wpPKqHqL8w==" saltValue="8lpgkzx+9uj7GA6BZu/IDw==" spinCount="100000" sheet="1" objects="1" scenarios="1"/>
  <mergeCells count="6">
    <mergeCell ref="B12:F12"/>
    <mergeCell ref="A1:F1"/>
    <mergeCell ref="A2:F2"/>
    <mergeCell ref="B3:F3"/>
    <mergeCell ref="A5:F5"/>
    <mergeCell ref="B11:F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8003C-315B-4645-B497-FA71F6AE9AE4}">
  <dimension ref="A1:G213"/>
  <sheetViews>
    <sheetView topLeftCell="A9" workbookViewId="0">
      <selection activeCell="A213" sqref="A213:XFD213"/>
    </sheetView>
  </sheetViews>
  <sheetFormatPr defaultRowHeight="12.75" customHeight="1"/>
  <cols>
    <col min="1" max="1" width="23.23046875" bestFit="1" customWidth="1"/>
    <col min="2" max="2" width="12.3046875" customWidth="1"/>
    <col min="3" max="3" width="45.07421875" bestFit="1" customWidth="1"/>
    <col min="4" max="4" width="11.69140625" bestFit="1" customWidth="1"/>
    <col min="5" max="5" width="17.69140625" bestFit="1" customWidth="1"/>
  </cols>
  <sheetData>
    <row r="1" spans="1:7" ht="26.25" customHeight="1">
      <c r="C1" s="19" t="s">
        <v>235</v>
      </c>
      <c r="D1" s="141" t="s">
        <v>236</v>
      </c>
      <c r="G1" s="15" t="s">
        <v>230</v>
      </c>
    </row>
    <row r="2" spans="1:7" ht="26.25" customHeight="1">
      <c r="C2" s="20" t="s">
        <v>237</v>
      </c>
      <c r="D2" s="142"/>
      <c r="G2" s="15" t="s">
        <v>429</v>
      </c>
    </row>
    <row r="3" spans="1:7" ht="12.75" customHeight="1">
      <c r="D3" s="142"/>
      <c r="G3" s="15" t="s">
        <v>424</v>
      </c>
    </row>
    <row r="4" spans="1:7" ht="12.75" customHeight="1">
      <c r="D4" s="142"/>
    </row>
    <row r="5" spans="1:7" ht="12.75" customHeight="1">
      <c r="D5" s="142"/>
    </row>
    <row r="6" spans="1:7" ht="12.75" customHeight="1">
      <c r="D6" s="142"/>
    </row>
    <row r="7" spans="1:7" ht="21" customHeight="1">
      <c r="A7" s="143" t="s">
        <v>238</v>
      </c>
      <c r="B7" s="143"/>
      <c r="C7" s="142"/>
      <c r="D7" s="142"/>
    </row>
    <row r="8" spans="1:7" ht="16" thickBot="1">
      <c r="A8" s="144" t="s">
        <v>239</v>
      </c>
      <c r="B8" s="144"/>
      <c r="C8" s="142"/>
      <c r="D8" s="142"/>
    </row>
    <row r="9" spans="1:7" ht="16" thickBot="1">
      <c r="A9" s="21"/>
      <c r="B9" s="21" t="s">
        <v>214</v>
      </c>
      <c r="C9" s="21" t="s">
        <v>215</v>
      </c>
      <c r="D9" s="21" t="s">
        <v>216</v>
      </c>
    </row>
    <row r="10" spans="1:7" ht="16" thickBot="1">
      <c r="A10" s="23" t="s">
        <v>295</v>
      </c>
      <c r="B10" s="22" t="s">
        <v>84</v>
      </c>
      <c r="C10" s="24">
        <v>5.62</v>
      </c>
      <c r="D10" s="24">
        <v>19.18</v>
      </c>
    </row>
    <row r="11" spans="1:7" ht="16" thickBot="1">
      <c r="A11" s="23" t="s">
        <v>241</v>
      </c>
      <c r="B11" s="25" t="s">
        <v>204</v>
      </c>
      <c r="C11" s="26">
        <v>6.91</v>
      </c>
      <c r="D11" s="26">
        <v>15.64</v>
      </c>
    </row>
    <row r="12" spans="1:7" ht="16" thickBot="1">
      <c r="A12" s="23" t="s">
        <v>242</v>
      </c>
      <c r="B12" s="25" t="s">
        <v>1</v>
      </c>
      <c r="C12" s="26">
        <v>10.5</v>
      </c>
      <c r="D12" s="26">
        <v>22.31</v>
      </c>
    </row>
    <row r="13" spans="1:7" ht="16" thickBot="1">
      <c r="A13" s="23" t="s">
        <v>164</v>
      </c>
      <c r="B13" s="25" t="s">
        <v>163</v>
      </c>
      <c r="C13" s="26">
        <v>10.5</v>
      </c>
      <c r="D13" s="26">
        <v>0</v>
      </c>
    </row>
    <row r="14" spans="1:7" ht="16" thickBot="1">
      <c r="A14" s="23" t="s">
        <v>254</v>
      </c>
      <c r="B14" s="25" t="s">
        <v>178</v>
      </c>
      <c r="C14" s="26">
        <v>4.49</v>
      </c>
      <c r="D14" s="26">
        <v>16.600000000000001</v>
      </c>
    </row>
    <row r="15" spans="1:7" ht="16" thickBot="1">
      <c r="A15" s="23" t="s">
        <v>287</v>
      </c>
      <c r="B15" s="25" t="s">
        <v>13</v>
      </c>
      <c r="C15" s="26">
        <v>2.85</v>
      </c>
      <c r="D15" s="26">
        <v>30</v>
      </c>
    </row>
    <row r="16" spans="1:7" ht="16" thickBot="1">
      <c r="A16" s="23" t="s">
        <v>335</v>
      </c>
      <c r="B16" s="25" t="s">
        <v>44</v>
      </c>
      <c r="C16" s="26">
        <v>10.5</v>
      </c>
      <c r="D16" s="26">
        <v>30</v>
      </c>
    </row>
    <row r="17" spans="1:4" ht="16" thickBot="1">
      <c r="A17" s="23" t="s">
        <v>397</v>
      </c>
      <c r="B17" s="25" t="s">
        <v>45</v>
      </c>
      <c r="C17" s="26">
        <v>10.5</v>
      </c>
      <c r="D17" s="26">
        <v>24.77</v>
      </c>
    </row>
    <row r="18" spans="1:4" ht="16" thickBot="1">
      <c r="A18" s="23" t="s">
        <v>247</v>
      </c>
      <c r="B18" s="25" t="s">
        <v>177</v>
      </c>
      <c r="C18" s="26">
        <v>9.2799999999999994</v>
      </c>
      <c r="D18" s="26">
        <v>21</v>
      </c>
    </row>
    <row r="19" spans="1:4" ht="16" thickBot="1">
      <c r="A19" s="23" t="s">
        <v>256</v>
      </c>
      <c r="B19" s="25" t="s">
        <v>179</v>
      </c>
      <c r="C19" s="26">
        <v>10.07</v>
      </c>
      <c r="D19" s="26">
        <v>26.91</v>
      </c>
    </row>
    <row r="20" spans="1:4" ht="16" thickBot="1">
      <c r="A20" s="23" t="s">
        <v>398</v>
      </c>
      <c r="B20" s="25" t="s">
        <v>46</v>
      </c>
      <c r="C20" s="26">
        <v>10.5</v>
      </c>
      <c r="D20" s="26">
        <v>30</v>
      </c>
    </row>
    <row r="21" spans="1:4" ht="16" thickBot="1">
      <c r="A21" s="23" t="s">
        <v>320</v>
      </c>
      <c r="B21" s="25" t="s">
        <v>142</v>
      </c>
      <c r="C21" s="26">
        <v>10.5</v>
      </c>
      <c r="D21" s="26">
        <v>30</v>
      </c>
    </row>
    <row r="22" spans="1:4" ht="16" thickBot="1">
      <c r="A22" s="23" t="s">
        <v>371</v>
      </c>
      <c r="B22" s="25" t="s">
        <v>221</v>
      </c>
      <c r="C22" s="26">
        <v>10.5</v>
      </c>
      <c r="D22" s="26">
        <v>27.12</v>
      </c>
    </row>
    <row r="23" spans="1:4" ht="16" thickBot="1">
      <c r="A23" s="23" t="s">
        <v>410</v>
      </c>
      <c r="B23" s="25" t="s">
        <v>197</v>
      </c>
      <c r="C23" s="26">
        <v>2.35</v>
      </c>
      <c r="D23" s="26">
        <v>22.72</v>
      </c>
    </row>
    <row r="24" spans="1:4" ht="16" thickBot="1">
      <c r="A24" s="23" t="s">
        <v>327</v>
      </c>
      <c r="B24" s="25" t="s">
        <v>47</v>
      </c>
      <c r="C24" s="26">
        <v>10.5</v>
      </c>
      <c r="D24" s="26">
        <v>30</v>
      </c>
    </row>
    <row r="25" spans="1:4" ht="16" thickBot="1">
      <c r="A25" s="23" t="s">
        <v>244</v>
      </c>
      <c r="B25" s="25" t="s">
        <v>118</v>
      </c>
      <c r="C25" s="26">
        <v>10.5</v>
      </c>
      <c r="D25" s="26">
        <v>30</v>
      </c>
    </row>
    <row r="26" spans="1:4" ht="16" thickBot="1">
      <c r="A26" s="23" t="s">
        <v>323</v>
      </c>
      <c r="B26" s="25" t="s">
        <v>22</v>
      </c>
      <c r="C26" s="26">
        <v>2.7</v>
      </c>
      <c r="D26" s="26">
        <v>30</v>
      </c>
    </row>
    <row r="27" spans="1:4" ht="16" thickBot="1">
      <c r="A27" s="23" t="s">
        <v>285</v>
      </c>
      <c r="B27" s="25" t="s">
        <v>48</v>
      </c>
      <c r="C27" s="26">
        <v>5.5</v>
      </c>
      <c r="D27" s="26">
        <v>21.86</v>
      </c>
    </row>
    <row r="28" spans="1:4" ht="16" thickBot="1">
      <c r="A28" s="23" t="s">
        <v>265</v>
      </c>
      <c r="B28" s="25" t="s">
        <v>49</v>
      </c>
      <c r="C28" s="26">
        <v>5.83</v>
      </c>
      <c r="D28" s="26">
        <v>11.16</v>
      </c>
    </row>
    <row r="29" spans="1:4" ht="16" thickBot="1">
      <c r="A29" s="23" t="s">
        <v>336</v>
      </c>
      <c r="B29" s="25" t="s">
        <v>26</v>
      </c>
      <c r="C29" s="26">
        <v>10.5</v>
      </c>
      <c r="D29" s="26">
        <v>30</v>
      </c>
    </row>
    <row r="30" spans="1:4" ht="16" thickBot="1">
      <c r="A30" s="23" t="s">
        <v>411</v>
      </c>
      <c r="B30" s="25" t="s">
        <v>50</v>
      </c>
      <c r="C30" s="26">
        <v>0.03</v>
      </c>
      <c r="D30" s="26">
        <v>30</v>
      </c>
    </row>
    <row r="31" spans="1:4" ht="16" thickBot="1">
      <c r="A31" s="23" t="s">
        <v>355</v>
      </c>
      <c r="B31" s="25" t="s">
        <v>51</v>
      </c>
      <c r="C31" s="26">
        <v>10.01</v>
      </c>
      <c r="D31" s="26">
        <v>30</v>
      </c>
    </row>
    <row r="32" spans="1:4" ht="16" thickBot="1">
      <c r="A32" s="23" t="s">
        <v>266</v>
      </c>
      <c r="B32" s="25" t="s">
        <v>206</v>
      </c>
      <c r="C32" s="26">
        <v>6.06</v>
      </c>
      <c r="D32" s="26">
        <v>22.3</v>
      </c>
    </row>
    <row r="33" spans="1:5" ht="16" thickBot="1">
      <c r="A33" s="23" t="s">
        <v>343</v>
      </c>
      <c r="B33" s="25" t="s">
        <v>52</v>
      </c>
      <c r="C33" s="26">
        <v>7.6</v>
      </c>
      <c r="D33" s="26">
        <v>30</v>
      </c>
    </row>
    <row r="34" spans="1:5" ht="16" thickBot="1">
      <c r="A34" s="23" t="s">
        <v>324</v>
      </c>
      <c r="B34" s="25" t="s">
        <v>5</v>
      </c>
      <c r="C34" s="26">
        <v>9.1999999999999993</v>
      </c>
      <c r="D34" s="26">
        <v>29.48</v>
      </c>
    </row>
    <row r="35" spans="1:5" ht="16" thickBot="1">
      <c r="A35" s="23" t="s">
        <v>255</v>
      </c>
      <c r="B35" s="25" t="s">
        <v>53</v>
      </c>
      <c r="C35" s="26">
        <v>10.5</v>
      </c>
      <c r="D35" s="26">
        <v>9.89</v>
      </c>
    </row>
    <row r="36" spans="1:5" ht="16" thickBot="1">
      <c r="A36" s="23" t="s">
        <v>288</v>
      </c>
      <c r="B36" s="25" t="s">
        <v>54</v>
      </c>
      <c r="C36" s="26">
        <v>10.5</v>
      </c>
      <c r="D36" s="26">
        <v>22.21</v>
      </c>
    </row>
    <row r="37" spans="1:5" ht="16" thickBot="1">
      <c r="A37" s="23" t="s">
        <v>261</v>
      </c>
      <c r="B37" s="25" t="s">
        <v>55</v>
      </c>
      <c r="C37" s="26">
        <v>10.5</v>
      </c>
      <c r="D37" s="26">
        <v>30</v>
      </c>
    </row>
    <row r="38" spans="1:5" ht="16" thickBot="1">
      <c r="A38" s="23" t="s">
        <v>303</v>
      </c>
      <c r="B38" s="25" t="s">
        <v>85</v>
      </c>
      <c r="C38" s="26">
        <v>6.51</v>
      </c>
      <c r="D38" s="26">
        <v>21.29</v>
      </c>
    </row>
    <row r="39" spans="1:5" ht="16" thickBot="1">
      <c r="A39" s="23" t="s">
        <v>152</v>
      </c>
      <c r="B39" s="25" t="s">
        <v>86</v>
      </c>
      <c r="C39" s="26">
        <v>10.5</v>
      </c>
      <c r="D39" s="26">
        <v>18.18</v>
      </c>
    </row>
    <row r="40" spans="1:5" ht="16" thickBot="1">
      <c r="A40" s="23" t="s">
        <v>274</v>
      </c>
      <c r="B40" s="25" t="s">
        <v>114</v>
      </c>
      <c r="C40" s="26">
        <v>10.5</v>
      </c>
      <c r="D40" s="26">
        <v>30</v>
      </c>
    </row>
    <row r="41" spans="1:5" ht="16" thickBot="1">
      <c r="A41" s="23" t="s">
        <v>388</v>
      </c>
      <c r="B41" s="25" t="s">
        <v>56</v>
      </c>
      <c r="C41" s="26">
        <v>10.5</v>
      </c>
      <c r="D41" s="26">
        <v>24.81</v>
      </c>
    </row>
    <row r="42" spans="1:5" ht="16" thickBot="1">
      <c r="A42" s="23" t="s">
        <v>422</v>
      </c>
      <c r="B42" s="25" t="s">
        <v>421</v>
      </c>
      <c r="C42" s="26">
        <v>10.5</v>
      </c>
      <c r="D42" s="26">
        <v>30</v>
      </c>
    </row>
    <row r="43" spans="1:5" ht="16" thickBot="1">
      <c r="A43" s="23" t="s">
        <v>232</v>
      </c>
      <c r="B43" s="25" t="s">
        <v>234</v>
      </c>
      <c r="C43" s="27">
        <v>10.5</v>
      </c>
      <c r="D43" s="27">
        <v>25.77</v>
      </c>
      <c r="E43" t="s">
        <v>418</v>
      </c>
    </row>
    <row r="44" spans="1:5" ht="16" thickBot="1">
      <c r="A44" s="23" t="s">
        <v>363</v>
      </c>
      <c r="B44" s="25" t="s">
        <v>87</v>
      </c>
      <c r="C44" s="26">
        <v>10.5</v>
      </c>
      <c r="D44" s="26">
        <v>30</v>
      </c>
    </row>
    <row r="45" spans="1:5" ht="16" thickBot="1">
      <c r="A45" s="23" t="s">
        <v>251</v>
      </c>
      <c r="B45" s="25" t="s">
        <v>57</v>
      </c>
      <c r="C45" s="26">
        <v>3.05</v>
      </c>
      <c r="D45" s="26">
        <v>12.44</v>
      </c>
    </row>
    <row r="46" spans="1:5" ht="16" thickBot="1">
      <c r="A46" s="23" t="s">
        <v>269</v>
      </c>
      <c r="B46" s="25" t="s">
        <v>135</v>
      </c>
      <c r="C46" s="26">
        <v>7.77</v>
      </c>
      <c r="D46" s="26">
        <v>24.87</v>
      </c>
    </row>
    <row r="47" spans="1:5" ht="16" thickBot="1">
      <c r="A47" s="23" t="s">
        <v>293</v>
      </c>
      <c r="B47" s="25" t="s">
        <v>201</v>
      </c>
      <c r="C47" s="26">
        <v>7.08</v>
      </c>
      <c r="D47" s="26">
        <v>17.28</v>
      </c>
    </row>
    <row r="48" spans="1:5" ht="16" thickBot="1">
      <c r="A48" s="23" t="s">
        <v>270</v>
      </c>
      <c r="B48" s="25" t="s">
        <v>136</v>
      </c>
      <c r="C48" s="26">
        <v>9.8000000000000007</v>
      </c>
      <c r="D48" s="26">
        <v>30</v>
      </c>
    </row>
    <row r="49" spans="1:4" ht="16" thickBot="1">
      <c r="A49" s="23" t="s">
        <v>473</v>
      </c>
      <c r="B49" s="25">
        <v>9130</v>
      </c>
      <c r="C49" s="98"/>
      <c r="D49" s="98"/>
    </row>
    <row r="50" spans="1:4" ht="16" thickBot="1">
      <c r="A50" s="23" t="s">
        <v>231</v>
      </c>
      <c r="B50" s="25" t="s">
        <v>233</v>
      </c>
      <c r="C50" s="26">
        <v>10.5</v>
      </c>
      <c r="D50" s="26">
        <v>17.670000000000002</v>
      </c>
    </row>
    <row r="51" spans="1:4" ht="16" thickBot="1">
      <c r="A51" s="23" t="s">
        <v>292</v>
      </c>
      <c r="B51" s="25" t="s">
        <v>16</v>
      </c>
      <c r="C51" s="26">
        <v>7.46</v>
      </c>
      <c r="D51" s="26">
        <v>19.920000000000002</v>
      </c>
    </row>
    <row r="52" spans="1:4" ht="16" thickBot="1">
      <c r="A52" s="23" t="s">
        <v>305</v>
      </c>
      <c r="B52" s="25" t="s">
        <v>19</v>
      </c>
      <c r="C52" s="26">
        <v>9.85</v>
      </c>
      <c r="D52" s="26">
        <v>30</v>
      </c>
    </row>
    <row r="53" spans="1:4" ht="16" thickBot="1">
      <c r="A53" s="23" t="s">
        <v>348</v>
      </c>
      <c r="B53" s="25" t="s">
        <v>30</v>
      </c>
      <c r="C53" s="26">
        <v>10.5</v>
      </c>
      <c r="D53" s="26">
        <v>30</v>
      </c>
    </row>
    <row r="54" spans="1:4" ht="16" thickBot="1">
      <c r="A54" s="23" t="s">
        <v>395</v>
      </c>
      <c r="B54" s="25" t="s">
        <v>58</v>
      </c>
      <c r="C54" s="26">
        <v>10.5</v>
      </c>
      <c r="D54" s="26">
        <v>17.96</v>
      </c>
    </row>
    <row r="55" spans="1:4" ht="16" thickBot="1">
      <c r="A55" s="23" t="s">
        <v>276</v>
      </c>
      <c r="B55" s="25" t="s">
        <v>185</v>
      </c>
      <c r="C55" s="26">
        <v>7.46</v>
      </c>
      <c r="D55" s="26">
        <v>30</v>
      </c>
    </row>
    <row r="56" spans="1:4" ht="16" thickBot="1">
      <c r="A56" s="23" t="s">
        <v>277</v>
      </c>
      <c r="B56" s="25" t="s">
        <v>144</v>
      </c>
      <c r="C56" s="26">
        <v>2.36</v>
      </c>
      <c r="D56" s="26">
        <v>30</v>
      </c>
    </row>
    <row r="57" spans="1:4" ht="16" thickBot="1">
      <c r="A57" s="23" t="s">
        <v>345</v>
      </c>
      <c r="B57" s="25" t="s">
        <v>59</v>
      </c>
      <c r="C57" s="26">
        <v>10.5</v>
      </c>
      <c r="D57" s="26">
        <v>30</v>
      </c>
    </row>
    <row r="58" spans="1:4" ht="16" thickBot="1">
      <c r="A58" s="23" t="s">
        <v>253</v>
      </c>
      <c r="B58" s="25" t="s">
        <v>60</v>
      </c>
      <c r="C58" s="26">
        <v>10.5</v>
      </c>
      <c r="D58" s="26">
        <v>30</v>
      </c>
    </row>
    <row r="59" spans="1:4" ht="16" thickBot="1">
      <c r="A59" s="23" t="s">
        <v>278</v>
      </c>
      <c r="B59" s="25" t="s">
        <v>186</v>
      </c>
      <c r="C59" s="26">
        <v>6.82</v>
      </c>
      <c r="D59" s="26">
        <v>18.07</v>
      </c>
    </row>
    <row r="60" spans="1:4" ht="16" thickBot="1">
      <c r="A60" s="23" t="s">
        <v>279</v>
      </c>
      <c r="B60" s="25" t="s">
        <v>187</v>
      </c>
      <c r="C60" s="26">
        <v>10.5</v>
      </c>
      <c r="D60" s="26">
        <v>21.09</v>
      </c>
    </row>
    <row r="61" spans="1:4" ht="16" thickBot="1">
      <c r="A61" s="23" t="s">
        <v>280</v>
      </c>
      <c r="B61" s="25" t="s">
        <v>188</v>
      </c>
      <c r="C61" s="26">
        <v>6.18</v>
      </c>
      <c r="D61" s="26">
        <v>30</v>
      </c>
    </row>
    <row r="62" spans="1:4" ht="16" thickBot="1">
      <c r="A62" s="23" t="s">
        <v>351</v>
      </c>
      <c r="B62" s="25" t="s">
        <v>61</v>
      </c>
      <c r="C62" s="26">
        <v>4.97</v>
      </c>
      <c r="D62" s="26">
        <v>24.88</v>
      </c>
    </row>
    <row r="63" spans="1:4" ht="16" thickBot="1">
      <c r="A63" s="23" t="s">
        <v>281</v>
      </c>
      <c r="B63" s="25" t="s">
        <v>141</v>
      </c>
      <c r="C63" s="26">
        <v>5.07</v>
      </c>
      <c r="D63" s="26">
        <v>14.08</v>
      </c>
    </row>
    <row r="64" spans="1:4" ht="16" thickBot="1">
      <c r="A64" s="23" t="s">
        <v>326</v>
      </c>
      <c r="B64" s="25" t="s">
        <v>143</v>
      </c>
      <c r="C64" s="26">
        <v>10.5</v>
      </c>
      <c r="D64" s="26">
        <v>30</v>
      </c>
    </row>
    <row r="65" spans="1:4" ht="16" thickBot="1">
      <c r="A65" s="23" t="s">
        <v>318</v>
      </c>
      <c r="B65" s="25" t="s">
        <v>77</v>
      </c>
      <c r="C65" s="26">
        <v>10.5</v>
      </c>
      <c r="D65" s="26">
        <v>23.89</v>
      </c>
    </row>
    <row r="66" spans="1:4" ht="16" thickBot="1">
      <c r="A66" s="23" t="s">
        <v>282</v>
      </c>
      <c r="B66" s="25" t="s">
        <v>62</v>
      </c>
      <c r="C66" s="26">
        <v>8.35</v>
      </c>
      <c r="D66" s="26">
        <v>20.21</v>
      </c>
    </row>
    <row r="67" spans="1:4" ht="16" thickBot="1">
      <c r="A67" s="23" t="s">
        <v>150</v>
      </c>
      <c r="B67" s="25" t="s">
        <v>149</v>
      </c>
      <c r="C67" s="26">
        <v>10.5</v>
      </c>
      <c r="D67" s="26">
        <v>11.76</v>
      </c>
    </row>
    <row r="68" spans="1:4" ht="16" thickBot="1">
      <c r="A68" s="23" t="s">
        <v>311</v>
      </c>
      <c r="B68" s="25" t="s">
        <v>81</v>
      </c>
      <c r="C68" s="26">
        <v>4.62</v>
      </c>
      <c r="D68" s="26">
        <v>16.68</v>
      </c>
    </row>
    <row r="69" spans="1:4" ht="16" thickBot="1">
      <c r="A69" s="23" t="s">
        <v>359</v>
      </c>
      <c r="B69" s="25" t="s">
        <v>36</v>
      </c>
      <c r="C69" s="26">
        <v>9.5299999999999994</v>
      </c>
      <c r="D69" s="26">
        <v>19.690000000000001</v>
      </c>
    </row>
    <row r="70" spans="1:4" ht="16" thickBot="1">
      <c r="A70" s="23" t="s">
        <v>403</v>
      </c>
      <c r="B70" s="25" t="s">
        <v>82</v>
      </c>
      <c r="C70" s="26">
        <v>9.69</v>
      </c>
      <c r="D70" s="26">
        <v>26.45</v>
      </c>
    </row>
    <row r="71" spans="1:4" ht="16" thickBot="1">
      <c r="A71" s="23" t="s">
        <v>301</v>
      </c>
      <c r="B71" s="25" t="s">
        <v>83</v>
      </c>
      <c r="C71" s="26">
        <v>10.5</v>
      </c>
      <c r="D71" s="26">
        <v>30</v>
      </c>
    </row>
    <row r="72" spans="1:4" ht="16" thickBot="1">
      <c r="A72" s="23" t="s">
        <v>286</v>
      </c>
      <c r="B72" s="25" t="s">
        <v>138</v>
      </c>
      <c r="C72" s="26">
        <v>10.5</v>
      </c>
      <c r="D72" s="26">
        <v>30</v>
      </c>
    </row>
    <row r="73" spans="1:4" ht="16" thickBot="1">
      <c r="A73" s="23" t="s">
        <v>283</v>
      </c>
      <c r="B73" s="25" t="s">
        <v>88</v>
      </c>
      <c r="C73" s="26">
        <v>9.5399999999999991</v>
      </c>
      <c r="D73" s="26">
        <v>30</v>
      </c>
    </row>
    <row r="74" spans="1:4" ht="16" thickBot="1">
      <c r="A74" s="23" t="s">
        <v>296</v>
      </c>
      <c r="B74" s="25" t="s">
        <v>17</v>
      </c>
      <c r="C74" s="26">
        <v>10.5</v>
      </c>
      <c r="D74" s="26">
        <v>20.100000000000001</v>
      </c>
    </row>
    <row r="75" spans="1:4" ht="16" thickBot="1">
      <c r="A75" s="23" t="s">
        <v>249</v>
      </c>
      <c r="B75" s="25" t="s">
        <v>63</v>
      </c>
      <c r="C75" s="26">
        <v>7.45</v>
      </c>
      <c r="D75" s="26">
        <v>24.97</v>
      </c>
    </row>
    <row r="76" spans="1:4" ht="16" thickBot="1">
      <c r="A76" s="23" t="s">
        <v>331</v>
      </c>
      <c r="B76" s="25" t="s">
        <v>120</v>
      </c>
      <c r="C76" s="26">
        <v>10.5</v>
      </c>
      <c r="D76" s="26">
        <v>21.93</v>
      </c>
    </row>
    <row r="77" spans="1:4" ht="16" thickBot="1">
      <c r="A77" s="23" t="s">
        <v>167</v>
      </c>
      <c r="B77" s="25" t="s">
        <v>146</v>
      </c>
      <c r="C77" s="26">
        <v>4.3499999999999996</v>
      </c>
      <c r="D77" s="26">
        <v>8.8800000000000008</v>
      </c>
    </row>
    <row r="78" spans="1:4" ht="16" thickBot="1">
      <c r="A78" s="23" t="s">
        <v>300</v>
      </c>
      <c r="B78" s="25" t="s">
        <v>89</v>
      </c>
      <c r="C78" s="26">
        <v>10.5</v>
      </c>
      <c r="D78" s="26">
        <v>26.18</v>
      </c>
    </row>
    <row r="79" spans="1:4" ht="16" thickBot="1">
      <c r="A79" s="23" t="s">
        <v>356</v>
      </c>
      <c r="B79" s="25" t="s">
        <v>0</v>
      </c>
      <c r="C79" s="26">
        <v>10.5</v>
      </c>
      <c r="D79" s="26">
        <v>24.98</v>
      </c>
    </row>
    <row r="80" spans="1:4" ht="16" thickBot="1">
      <c r="A80" s="23" t="s">
        <v>291</v>
      </c>
      <c r="B80" s="25" t="s">
        <v>227</v>
      </c>
      <c r="C80" s="26">
        <v>7.47</v>
      </c>
      <c r="D80" s="26">
        <v>18.47</v>
      </c>
    </row>
    <row r="81" spans="1:4" ht="16" thickBot="1">
      <c r="A81" s="23" t="s">
        <v>362</v>
      </c>
      <c r="B81" s="25" t="s">
        <v>90</v>
      </c>
      <c r="C81" s="26">
        <v>3.81</v>
      </c>
      <c r="D81" s="26">
        <v>20.07</v>
      </c>
    </row>
    <row r="82" spans="1:4" ht="16" thickBot="1">
      <c r="A82" s="23" t="s">
        <v>304</v>
      </c>
      <c r="B82" s="25" t="s">
        <v>18</v>
      </c>
      <c r="C82" s="26">
        <v>7.4</v>
      </c>
      <c r="D82" s="26">
        <v>19.920000000000002</v>
      </c>
    </row>
    <row r="83" spans="1:4" ht="16" thickBot="1">
      <c r="A83" s="23" t="s">
        <v>342</v>
      </c>
      <c r="B83" s="25" t="s">
        <v>28</v>
      </c>
      <c r="C83" s="26">
        <v>10.5</v>
      </c>
      <c r="D83" s="26">
        <v>29.05</v>
      </c>
    </row>
    <row r="84" spans="1:4" ht="16" thickBot="1">
      <c r="A84" s="23" t="s">
        <v>308</v>
      </c>
      <c r="B84" s="25" t="s">
        <v>42</v>
      </c>
      <c r="C84" s="26">
        <v>10.5</v>
      </c>
      <c r="D84" s="26">
        <v>30</v>
      </c>
    </row>
    <row r="85" spans="1:4" ht="16" thickBot="1">
      <c r="A85" s="23" t="s">
        <v>307</v>
      </c>
      <c r="B85" s="25" t="s">
        <v>91</v>
      </c>
      <c r="C85" s="26">
        <v>7.51</v>
      </c>
      <c r="D85" s="26">
        <v>20.92</v>
      </c>
    </row>
    <row r="86" spans="1:4" ht="16" thickBot="1">
      <c r="A86" s="23" t="s">
        <v>338</v>
      </c>
      <c r="B86" s="25" t="s">
        <v>27</v>
      </c>
      <c r="C86" s="26">
        <v>10.5</v>
      </c>
      <c r="D86" s="26">
        <v>30</v>
      </c>
    </row>
    <row r="87" spans="1:4" ht="16" thickBot="1">
      <c r="A87" s="23" t="s">
        <v>309</v>
      </c>
      <c r="B87" s="25" t="s">
        <v>92</v>
      </c>
      <c r="C87" s="26">
        <v>5.24</v>
      </c>
      <c r="D87" s="26">
        <v>30</v>
      </c>
    </row>
    <row r="88" spans="1:4" ht="16" thickBot="1">
      <c r="A88" s="23" t="s">
        <v>420</v>
      </c>
      <c r="B88" s="25" t="s">
        <v>419</v>
      </c>
      <c r="C88" s="26">
        <v>10.5</v>
      </c>
      <c r="D88" s="26">
        <v>30</v>
      </c>
    </row>
    <row r="89" spans="1:4" ht="16" thickBot="1">
      <c r="A89" s="23" t="s">
        <v>372</v>
      </c>
      <c r="B89" s="25" t="s">
        <v>93</v>
      </c>
      <c r="C89" s="26">
        <v>10.5</v>
      </c>
      <c r="D89" s="26">
        <v>30</v>
      </c>
    </row>
    <row r="90" spans="1:4" ht="16" thickBot="1">
      <c r="A90" s="23" t="s">
        <v>169</v>
      </c>
      <c r="B90" s="25" t="s">
        <v>168</v>
      </c>
      <c r="C90" s="26">
        <v>10.5</v>
      </c>
      <c r="D90" s="26">
        <v>30</v>
      </c>
    </row>
    <row r="91" spans="1:4" ht="16" thickBot="1">
      <c r="A91" s="23" t="s">
        <v>407</v>
      </c>
      <c r="B91" s="25" t="s">
        <v>196</v>
      </c>
      <c r="C91" s="26">
        <v>8.44</v>
      </c>
      <c r="D91" s="26">
        <v>22.82</v>
      </c>
    </row>
    <row r="92" spans="1:4" ht="16" thickBot="1">
      <c r="A92" s="23" t="s">
        <v>312</v>
      </c>
      <c r="B92" s="25" t="s">
        <v>94</v>
      </c>
      <c r="C92" s="26">
        <v>4.49</v>
      </c>
      <c r="D92" s="26">
        <v>14.25</v>
      </c>
    </row>
    <row r="93" spans="1:4" ht="16" thickBot="1">
      <c r="A93" s="23" t="s">
        <v>298</v>
      </c>
      <c r="B93" s="25" t="s">
        <v>115</v>
      </c>
      <c r="C93" s="26">
        <v>10.5</v>
      </c>
      <c r="D93" s="26">
        <v>30</v>
      </c>
    </row>
    <row r="94" spans="1:4" ht="16" thickBot="1">
      <c r="A94" s="23" t="s">
        <v>289</v>
      </c>
      <c r="B94" s="25" t="s">
        <v>14</v>
      </c>
      <c r="C94" s="26">
        <v>6.6</v>
      </c>
      <c r="D94" s="26">
        <v>17.11</v>
      </c>
    </row>
    <row r="95" spans="1:4" ht="16" thickBot="1">
      <c r="A95" s="23" t="s">
        <v>370</v>
      </c>
      <c r="B95" s="25" t="s">
        <v>95</v>
      </c>
      <c r="C95" s="26">
        <v>10.5</v>
      </c>
      <c r="D95" s="26">
        <v>21.29</v>
      </c>
    </row>
    <row r="96" spans="1:4" ht="16" thickBot="1">
      <c r="A96" s="23" t="s">
        <v>382</v>
      </c>
      <c r="B96" s="25">
        <v>2760</v>
      </c>
      <c r="C96" s="26">
        <v>10.5</v>
      </c>
      <c r="D96" s="26">
        <v>30</v>
      </c>
    </row>
    <row r="97" spans="1:4" ht="16" thickBot="1">
      <c r="A97" s="23" t="s">
        <v>313</v>
      </c>
      <c r="B97" s="25" t="s">
        <v>208</v>
      </c>
      <c r="C97" s="26">
        <v>10.5</v>
      </c>
      <c r="D97" s="26">
        <v>30</v>
      </c>
    </row>
    <row r="98" spans="1:4" ht="16" thickBot="1">
      <c r="A98" s="23" t="s">
        <v>321</v>
      </c>
      <c r="B98" s="25" t="s">
        <v>78</v>
      </c>
      <c r="C98" s="26">
        <v>3.67</v>
      </c>
      <c r="D98" s="26">
        <v>30</v>
      </c>
    </row>
    <row r="99" spans="1:4" ht="16" thickBot="1">
      <c r="A99" s="23" t="s">
        <v>334</v>
      </c>
      <c r="B99" s="25" t="s">
        <v>96</v>
      </c>
      <c r="C99" s="26">
        <v>10.5</v>
      </c>
      <c r="D99" s="26">
        <v>30</v>
      </c>
    </row>
    <row r="100" spans="1:4" ht="16" thickBot="1">
      <c r="A100" s="23" t="s">
        <v>374</v>
      </c>
      <c r="B100" s="25" t="s">
        <v>97</v>
      </c>
      <c r="C100" s="26">
        <v>1.79</v>
      </c>
      <c r="D100" s="26">
        <v>30</v>
      </c>
    </row>
    <row r="101" spans="1:4" ht="16" thickBot="1">
      <c r="A101" s="23" t="s">
        <v>369</v>
      </c>
      <c r="B101" s="25" t="s">
        <v>38</v>
      </c>
      <c r="C101" s="26">
        <v>10.5</v>
      </c>
      <c r="D101" s="26">
        <v>24.74</v>
      </c>
    </row>
    <row r="102" spans="1:4" ht="16" thickBot="1">
      <c r="A102" s="23" t="s">
        <v>314</v>
      </c>
      <c r="B102" s="25" t="s">
        <v>209</v>
      </c>
      <c r="C102" s="26">
        <v>10.5</v>
      </c>
      <c r="D102" s="26">
        <v>30</v>
      </c>
    </row>
    <row r="103" spans="1:4" ht="16" thickBot="1">
      <c r="A103" s="23" t="s">
        <v>416</v>
      </c>
      <c r="B103" s="25" t="s">
        <v>200</v>
      </c>
      <c r="C103" s="26">
        <v>10.5</v>
      </c>
      <c r="D103" s="26">
        <v>30</v>
      </c>
    </row>
    <row r="104" spans="1:4" ht="16" thickBot="1">
      <c r="A104" s="23" t="s">
        <v>328</v>
      </c>
      <c r="B104" s="25" t="s">
        <v>24</v>
      </c>
      <c r="C104" s="26">
        <v>10.5</v>
      </c>
      <c r="D104" s="26">
        <v>30</v>
      </c>
    </row>
    <row r="105" spans="1:4" ht="16" thickBot="1">
      <c r="A105" s="23" t="s">
        <v>317</v>
      </c>
      <c r="B105" s="25" t="s">
        <v>119</v>
      </c>
      <c r="C105" s="26">
        <v>4.8499999999999996</v>
      </c>
      <c r="D105" s="26">
        <v>14.82</v>
      </c>
    </row>
    <row r="106" spans="1:4" ht="16" thickBot="1">
      <c r="A106" s="23" t="s">
        <v>406</v>
      </c>
      <c r="B106" s="25" t="s">
        <v>223</v>
      </c>
      <c r="C106" s="26">
        <v>9.19</v>
      </c>
      <c r="D106" s="26">
        <v>15.53</v>
      </c>
    </row>
    <row r="107" spans="1:4" ht="16" thickBot="1">
      <c r="A107" s="23" t="s">
        <v>392</v>
      </c>
      <c r="B107" s="25" t="s">
        <v>98</v>
      </c>
      <c r="C107" s="26">
        <v>1.56</v>
      </c>
      <c r="D107" s="26">
        <v>-1.7</v>
      </c>
    </row>
    <row r="108" spans="1:4" ht="16" thickBot="1">
      <c r="A108" s="23" t="s">
        <v>340</v>
      </c>
      <c r="B108" s="25" t="s">
        <v>99</v>
      </c>
      <c r="C108" s="26">
        <v>-0.06</v>
      </c>
      <c r="D108" s="26">
        <v>30</v>
      </c>
    </row>
    <row r="109" spans="1:4" ht="16" thickBot="1">
      <c r="A109" s="23" t="s">
        <v>337</v>
      </c>
      <c r="B109" s="25" t="s">
        <v>76</v>
      </c>
      <c r="C109" s="26">
        <v>10.5</v>
      </c>
      <c r="D109" s="26">
        <v>30</v>
      </c>
    </row>
    <row r="110" spans="1:4" ht="16" thickBot="1">
      <c r="A110" s="23" t="s">
        <v>284</v>
      </c>
      <c r="B110" s="25" t="s">
        <v>75</v>
      </c>
      <c r="C110" s="26">
        <v>10.5</v>
      </c>
      <c r="D110" s="26">
        <v>30</v>
      </c>
    </row>
    <row r="111" spans="1:4" ht="16" thickBot="1">
      <c r="A111" s="23" t="s">
        <v>268</v>
      </c>
      <c r="B111" s="25" t="s">
        <v>183</v>
      </c>
      <c r="C111" s="26">
        <v>10.5</v>
      </c>
      <c r="D111" s="26">
        <v>30</v>
      </c>
    </row>
    <row r="112" spans="1:4" ht="16" thickBot="1">
      <c r="A112" s="23" t="s">
        <v>315</v>
      </c>
      <c r="B112" s="25" t="s">
        <v>21</v>
      </c>
      <c r="C112" s="26">
        <v>10.5</v>
      </c>
      <c r="D112" s="26">
        <v>30</v>
      </c>
    </row>
    <row r="113" spans="1:4" ht="16" thickBot="1">
      <c r="A113" s="23" t="s">
        <v>325</v>
      </c>
      <c r="B113" s="25" t="s">
        <v>23</v>
      </c>
      <c r="C113" s="26">
        <v>4.87</v>
      </c>
      <c r="D113" s="26">
        <v>17.29</v>
      </c>
    </row>
    <row r="114" spans="1:4" ht="16" thickBot="1">
      <c r="A114" s="23" t="s">
        <v>373</v>
      </c>
      <c r="B114" s="25" t="s">
        <v>39</v>
      </c>
      <c r="C114" s="26">
        <v>4.22</v>
      </c>
      <c r="D114" s="26">
        <v>18.670000000000002</v>
      </c>
    </row>
    <row r="115" spans="1:4" ht="16" thickBot="1">
      <c r="A115" s="23" t="s">
        <v>262</v>
      </c>
      <c r="B115" s="25" t="s">
        <v>182</v>
      </c>
      <c r="C115" s="26">
        <v>10.5</v>
      </c>
      <c r="D115" s="26">
        <v>24.03</v>
      </c>
    </row>
    <row r="116" spans="1:4" ht="16" thickBot="1">
      <c r="A116" s="23" t="s">
        <v>299</v>
      </c>
      <c r="B116" s="25" t="s">
        <v>100</v>
      </c>
      <c r="C116" s="26">
        <v>7.08</v>
      </c>
      <c r="D116" s="26">
        <v>30</v>
      </c>
    </row>
    <row r="117" spans="1:4" ht="16" thickBot="1">
      <c r="A117" s="23" t="s">
        <v>417</v>
      </c>
      <c r="B117" s="25" t="s">
        <v>101</v>
      </c>
      <c r="C117" s="26">
        <v>10.5</v>
      </c>
      <c r="D117" s="26">
        <v>30</v>
      </c>
    </row>
    <row r="118" spans="1:4" ht="16" thickBot="1">
      <c r="A118" s="23" t="s">
        <v>339</v>
      </c>
      <c r="B118" s="25" t="s">
        <v>139</v>
      </c>
      <c r="C118" s="26">
        <v>8.68</v>
      </c>
      <c r="D118" s="26">
        <v>28.94</v>
      </c>
    </row>
    <row r="119" spans="1:4" ht="16" thickBot="1">
      <c r="A119" s="23" t="s">
        <v>252</v>
      </c>
      <c r="B119" s="25" t="s">
        <v>74</v>
      </c>
      <c r="C119" s="26">
        <v>6.6</v>
      </c>
      <c r="D119" s="26">
        <v>17.149999999999999</v>
      </c>
    </row>
    <row r="120" spans="1:4" ht="16" thickBot="1">
      <c r="A120" s="23" t="s">
        <v>400</v>
      </c>
      <c r="B120" s="25" t="s">
        <v>102</v>
      </c>
      <c r="C120" s="26">
        <v>10.5</v>
      </c>
      <c r="D120" s="26">
        <v>30</v>
      </c>
    </row>
    <row r="121" spans="1:4" ht="16" thickBot="1">
      <c r="A121" s="23" t="s">
        <v>352</v>
      </c>
      <c r="B121" s="25" t="s">
        <v>32</v>
      </c>
      <c r="C121" s="26">
        <v>10.5</v>
      </c>
      <c r="D121" s="26">
        <v>30</v>
      </c>
    </row>
    <row r="122" spans="1:4" ht="16" thickBot="1">
      <c r="A122" s="23" t="s">
        <v>294</v>
      </c>
      <c r="B122" s="25" t="s">
        <v>103</v>
      </c>
      <c r="C122" s="26">
        <v>7.64</v>
      </c>
      <c r="D122" s="26">
        <v>21.48</v>
      </c>
    </row>
    <row r="123" spans="1:4" ht="16" thickBot="1">
      <c r="A123" s="23" t="s">
        <v>361</v>
      </c>
      <c r="B123" s="25" t="s">
        <v>37</v>
      </c>
      <c r="C123" s="26">
        <v>10.5</v>
      </c>
      <c r="D123" s="26">
        <v>30</v>
      </c>
    </row>
    <row r="124" spans="1:4" ht="16" thickBot="1">
      <c r="A124" s="23" t="s">
        <v>240</v>
      </c>
      <c r="B124" s="25" t="s">
        <v>134</v>
      </c>
      <c r="C124" s="26">
        <v>9.92</v>
      </c>
      <c r="D124" s="26">
        <v>23.66</v>
      </c>
    </row>
    <row r="125" spans="1:4" ht="16" thickBot="1">
      <c r="A125" s="23" t="s">
        <v>263</v>
      </c>
      <c r="B125" s="25" t="s">
        <v>205</v>
      </c>
      <c r="C125" s="26">
        <v>3.2</v>
      </c>
      <c r="D125" s="26">
        <v>30</v>
      </c>
    </row>
    <row r="126" spans="1:4" ht="16" thickBot="1">
      <c r="A126" s="23" t="s">
        <v>378</v>
      </c>
      <c r="B126" s="25" t="s">
        <v>104</v>
      </c>
      <c r="C126" s="26">
        <v>10.5</v>
      </c>
      <c r="D126" s="26">
        <v>23.47</v>
      </c>
    </row>
    <row r="127" spans="1:4" ht="16" thickBot="1">
      <c r="A127" s="23" t="s">
        <v>347</v>
      </c>
      <c r="B127" s="25" t="s">
        <v>29</v>
      </c>
      <c r="C127" s="26">
        <v>4.49</v>
      </c>
      <c r="D127" s="26">
        <v>12.69</v>
      </c>
    </row>
    <row r="128" spans="1:4" ht="16" thickBot="1">
      <c r="A128" s="23" t="s">
        <v>302</v>
      </c>
      <c r="B128" s="25" t="s">
        <v>210</v>
      </c>
      <c r="C128" s="26">
        <v>10.5</v>
      </c>
      <c r="D128" s="26">
        <v>30</v>
      </c>
    </row>
    <row r="129" spans="1:4" ht="16" thickBot="1">
      <c r="A129" s="23" t="s">
        <v>387</v>
      </c>
      <c r="B129" s="25" t="s">
        <v>194</v>
      </c>
      <c r="C129" s="26">
        <v>10.5</v>
      </c>
      <c r="D129" s="26">
        <v>30</v>
      </c>
    </row>
    <row r="130" spans="1:4" ht="16" thickBot="1">
      <c r="A130" s="23" t="s">
        <v>349</v>
      </c>
      <c r="B130" s="25" t="s">
        <v>105</v>
      </c>
      <c r="C130" s="26">
        <v>4.9800000000000004</v>
      </c>
      <c r="D130" s="26">
        <v>17.29</v>
      </c>
    </row>
    <row r="131" spans="1:4" ht="16" thickBot="1">
      <c r="A131" s="23" t="s">
        <v>381</v>
      </c>
      <c r="B131" s="25" t="s">
        <v>191</v>
      </c>
      <c r="C131" s="26">
        <v>8.93</v>
      </c>
      <c r="D131" s="26">
        <v>21.37</v>
      </c>
    </row>
    <row r="132" spans="1:4" ht="16" thickBot="1">
      <c r="A132" s="23" t="s">
        <v>350</v>
      </c>
      <c r="B132" s="25" t="s">
        <v>31</v>
      </c>
      <c r="C132" s="26">
        <v>7.87</v>
      </c>
      <c r="D132" s="26">
        <v>22.42</v>
      </c>
    </row>
    <row r="133" spans="1:4" ht="16" thickBot="1">
      <c r="A133" s="23" t="s">
        <v>353</v>
      </c>
      <c r="B133" s="25" t="s">
        <v>33</v>
      </c>
      <c r="C133" s="26">
        <v>3.53</v>
      </c>
      <c r="D133" s="26">
        <v>14.77</v>
      </c>
    </row>
    <row r="134" spans="1:4" ht="16" thickBot="1">
      <c r="A134" s="23" t="s">
        <v>474</v>
      </c>
      <c r="B134" s="25">
        <v>9140</v>
      </c>
      <c r="C134" s="98"/>
      <c r="D134" s="98"/>
    </row>
    <row r="135" spans="1:4" ht="16" thickBot="1">
      <c r="A135" s="23" t="s">
        <v>151</v>
      </c>
      <c r="B135" s="25" t="s">
        <v>106</v>
      </c>
      <c r="C135" s="26">
        <v>10.5</v>
      </c>
      <c r="D135" s="26">
        <v>30</v>
      </c>
    </row>
    <row r="136" spans="1:4" ht="16" thickBot="1">
      <c r="A136" s="23" t="s">
        <v>386</v>
      </c>
      <c r="B136" s="25" t="s">
        <v>193</v>
      </c>
      <c r="C136" s="26">
        <v>10.5</v>
      </c>
      <c r="D136" s="26">
        <v>30</v>
      </c>
    </row>
    <row r="137" spans="1:4" ht="16" thickBot="1">
      <c r="A137" s="23" t="s">
        <v>170</v>
      </c>
      <c r="B137" s="25" t="s">
        <v>113</v>
      </c>
      <c r="C137" s="26">
        <v>2.77</v>
      </c>
      <c r="D137" s="26">
        <v>4.37</v>
      </c>
    </row>
    <row r="138" spans="1:4" ht="16" thickBot="1">
      <c r="A138" s="23" t="s">
        <v>271</v>
      </c>
      <c r="B138" s="25" t="s">
        <v>207</v>
      </c>
      <c r="C138" s="26">
        <v>10.5</v>
      </c>
      <c r="D138" s="26">
        <v>19.5</v>
      </c>
    </row>
    <row r="139" spans="1:4" ht="16" thickBot="1">
      <c r="A139" s="23" t="s">
        <v>316</v>
      </c>
      <c r="B139" s="25" t="s">
        <v>107</v>
      </c>
      <c r="C139" s="26">
        <v>10.5</v>
      </c>
      <c r="D139" s="26">
        <v>30</v>
      </c>
    </row>
    <row r="140" spans="1:4" ht="16" thickBot="1">
      <c r="A140" s="23" t="s">
        <v>154</v>
      </c>
      <c r="B140" s="25" t="s">
        <v>153</v>
      </c>
      <c r="C140" s="26">
        <v>10.5</v>
      </c>
      <c r="D140" s="26">
        <v>30</v>
      </c>
    </row>
    <row r="141" spans="1:4" ht="16" thickBot="1">
      <c r="A141" s="23" t="s">
        <v>162</v>
      </c>
      <c r="B141" s="25" t="s">
        <v>108</v>
      </c>
      <c r="C141" s="26">
        <v>10.5</v>
      </c>
      <c r="D141" s="26">
        <v>21.81</v>
      </c>
    </row>
    <row r="142" spans="1:4" ht="16" thickBot="1">
      <c r="A142" s="23" t="s">
        <v>391</v>
      </c>
      <c r="B142" s="25" t="s">
        <v>222</v>
      </c>
      <c r="C142" s="26">
        <v>10.5</v>
      </c>
      <c r="D142" s="26">
        <v>30</v>
      </c>
    </row>
    <row r="143" spans="1:4" ht="16" thickBot="1">
      <c r="A143" s="23" t="s">
        <v>399</v>
      </c>
      <c r="B143" s="25" t="s">
        <v>218</v>
      </c>
      <c r="C143" s="26">
        <v>10.5</v>
      </c>
      <c r="D143" s="26">
        <v>30</v>
      </c>
    </row>
    <row r="144" spans="1:4" ht="16" thickBot="1">
      <c r="A144" s="23" t="s">
        <v>365</v>
      </c>
      <c r="B144" s="25" t="s">
        <v>203</v>
      </c>
      <c r="C144" s="26">
        <v>0.68</v>
      </c>
      <c r="D144" s="26">
        <v>24.57</v>
      </c>
    </row>
    <row r="145" spans="1:4" ht="16" thickBot="1">
      <c r="A145" s="23" t="s">
        <v>368</v>
      </c>
      <c r="B145" s="25" t="s">
        <v>109</v>
      </c>
      <c r="C145" s="26">
        <v>10.5</v>
      </c>
      <c r="D145" s="26">
        <v>30</v>
      </c>
    </row>
    <row r="146" spans="1:4" ht="16" thickBot="1">
      <c r="A146" s="23" t="s">
        <v>413</v>
      </c>
      <c r="B146" s="25" t="s">
        <v>198</v>
      </c>
      <c r="C146" s="26">
        <v>3.14</v>
      </c>
      <c r="D146" s="26">
        <v>30</v>
      </c>
    </row>
    <row r="147" spans="1:4" ht="16" thickBot="1">
      <c r="A147" s="23" t="s">
        <v>297</v>
      </c>
      <c r="B147" s="25" t="s">
        <v>73</v>
      </c>
      <c r="C147" s="26">
        <v>10.5</v>
      </c>
      <c r="D147" s="26">
        <v>30</v>
      </c>
    </row>
    <row r="148" spans="1:4" ht="16" thickBot="1">
      <c r="A148" s="23" t="s">
        <v>156</v>
      </c>
      <c r="B148" s="25" t="s">
        <v>155</v>
      </c>
      <c r="C148" s="26">
        <v>10.5</v>
      </c>
      <c r="D148" s="26">
        <v>18.010000000000002</v>
      </c>
    </row>
    <row r="149" spans="1:4" ht="16" thickBot="1">
      <c r="A149" s="23" t="s">
        <v>319</v>
      </c>
      <c r="B149" s="25" t="s">
        <v>72</v>
      </c>
      <c r="C149" s="26">
        <v>10.5</v>
      </c>
      <c r="D149" s="26">
        <v>30</v>
      </c>
    </row>
    <row r="150" spans="1:4" ht="16" thickBot="1">
      <c r="A150" s="23" t="s">
        <v>344</v>
      </c>
      <c r="B150" s="25" t="s">
        <v>213</v>
      </c>
      <c r="C150" s="26">
        <v>5.62</v>
      </c>
      <c r="D150" s="26">
        <v>30</v>
      </c>
    </row>
    <row r="151" spans="1:4" ht="16" thickBot="1">
      <c r="A151" s="23" t="s">
        <v>346</v>
      </c>
      <c r="B151" s="25" t="s">
        <v>110</v>
      </c>
      <c r="C151" s="26">
        <v>9.9499999999999993</v>
      </c>
      <c r="D151" s="26">
        <v>20.74</v>
      </c>
    </row>
    <row r="152" spans="1:4" ht="16" thickBot="1">
      <c r="A152" s="23" t="s">
        <v>367</v>
      </c>
      <c r="B152" s="25" t="s">
        <v>111</v>
      </c>
      <c r="C152" s="26">
        <v>8.58</v>
      </c>
      <c r="D152" s="26">
        <v>20.75</v>
      </c>
    </row>
    <row r="153" spans="1:4" ht="16" thickBot="1">
      <c r="A153" s="23" t="s">
        <v>408</v>
      </c>
      <c r="B153" s="25" t="s">
        <v>224</v>
      </c>
      <c r="C153" s="26">
        <v>8.85</v>
      </c>
      <c r="D153" s="26">
        <v>19.37</v>
      </c>
    </row>
    <row r="154" spans="1:4" ht="16" thickBot="1">
      <c r="A154" s="23" t="s">
        <v>329</v>
      </c>
      <c r="B154" s="25" t="s">
        <v>79</v>
      </c>
      <c r="C154" s="26">
        <v>5.59</v>
      </c>
      <c r="D154" s="26">
        <v>16.43</v>
      </c>
    </row>
    <row r="155" spans="1:4" ht="16" thickBot="1">
      <c r="A155" s="23" t="s">
        <v>412</v>
      </c>
      <c r="B155" s="25" t="s">
        <v>71</v>
      </c>
      <c r="C155" s="26">
        <v>10.5</v>
      </c>
      <c r="D155" s="26">
        <v>30</v>
      </c>
    </row>
    <row r="156" spans="1:4" ht="16" thickBot="1">
      <c r="A156" s="23" t="s">
        <v>333</v>
      </c>
      <c r="B156" s="25" t="s">
        <v>121</v>
      </c>
      <c r="C156" s="26">
        <v>10.5</v>
      </c>
      <c r="D156" s="26">
        <v>30</v>
      </c>
    </row>
    <row r="157" spans="1:4" ht="16" thickBot="1">
      <c r="A157" s="23" t="s">
        <v>258</v>
      </c>
      <c r="B157" s="25" t="s">
        <v>70</v>
      </c>
      <c r="C157" s="26">
        <v>10.5</v>
      </c>
      <c r="D157" s="26">
        <v>30</v>
      </c>
    </row>
    <row r="158" spans="1:4" ht="16" thickBot="1">
      <c r="A158" s="23" t="s">
        <v>376</v>
      </c>
      <c r="B158" s="25" t="s">
        <v>189</v>
      </c>
      <c r="C158" s="26">
        <v>8.52</v>
      </c>
      <c r="D158" s="26">
        <v>25.1</v>
      </c>
    </row>
    <row r="159" spans="1:4" ht="16" thickBot="1">
      <c r="A159" s="23" t="s">
        <v>377</v>
      </c>
      <c r="B159" s="25" t="s">
        <v>6</v>
      </c>
      <c r="C159" s="26">
        <v>6.67</v>
      </c>
      <c r="D159" s="26">
        <v>17.55</v>
      </c>
    </row>
    <row r="160" spans="1:4" ht="16" thickBot="1">
      <c r="A160" s="23" t="s">
        <v>379</v>
      </c>
      <c r="B160" s="25" t="s">
        <v>7</v>
      </c>
      <c r="C160" s="26">
        <v>10.5</v>
      </c>
      <c r="D160" s="26">
        <v>30</v>
      </c>
    </row>
    <row r="161" spans="1:4" ht="16" thickBot="1">
      <c r="A161" s="23" t="s">
        <v>393</v>
      </c>
      <c r="B161" s="25" t="s">
        <v>195</v>
      </c>
      <c r="C161" s="26">
        <v>10.5</v>
      </c>
      <c r="D161" s="26">
        <v>24.09</v>
      </c>
    </row>
    <row r="162" spans="1:4" ht="16" thickBot="1">
      <c r="A162" s="23" t="s">
        <v>366</v>
      </c>
      <c r="B162" s="25" t="s">
        <v>8</v>
      </c>
      <c r="C162" s="26">
        <v>10.5</v>
      </c>
      <c r="D162" s="26">
        <v>30</v>
      </c>
    </row>
    <row r="163" spans="1:4" ht="16" thickBot="1">
      <c r="A163" s="23" t="s">
        <v>166</v>
      </c>
      <c r="B163" s="25" t="s">
        <v>165</v>
      </c>
      <c r="C163" s="26">
        <v>10.5</v>
      </c>
      <c r="D163" s="26">
        <v>11.13</v>
      </c>
    </row>
    <row r="164" spans="1:4" ht="16" thickBot="1">
      <c r="A164" s="23" t="s">
        <v>306</v>
      </c>
      <c r="B164" s="25" t="s">
        <v>20</v>
      </c>
      <c r="C164" s="26">
        <v>6.6</v>
      </c>
      <c r="D164" s="26">
        <v>17.809999999999999</v>
      </c>
    </row>
    <row r="165" spans="1:4" ht="16" thickBot="1">
      <c r="A165" s="23" t="s">
        <v>360</v>
      </c>
      <c r="B165" s="25" t="s">
        <v>219</v>
      </c>
      <c r="C165" s="26">
        <v>5.1100000000000003</v>
      </c>
      <c r="D165" s="26">
        <v>21.48</v>
      </c>
    </row>
    <row r="166" spans="1:4" ht="16" thickBot="1">
      <c r="A166" s="23" t="s">
        <v>267</v>
      </c>
      <c r="B166" s="25" t="s">
        <v>69</v>
      </c>
      <c r="C166" s="26">
        <v>10.5</v>
      </c>
      <c r="D166" s="26">
        <v>27.66</v>
      </c>
    </row>
    <row r="167" spans="1:4" ht="16" thickBot="1">
      <c r="A167" s="23" t="s">
        <v>157</v>
      </c>
      <c r="B167" s="25" t="s">
        <v>117</v>
      </c>
      <c r="C167" s="26">
        <v>8.4</v>
      </c>
      <c r="D167" s="26">
        <v>8.44</v>
      </c>
    </row>
    <row r="168" spans="1:4" ht="16" thickBot="1">
      <c r="A168" s="23" t="s">
        <v>158</v>
      </c>
      <c r="B168" s="25" t="s">
        <v>41</v>
      </c>
      <c r="C168" s="26">
        <v>10.5</v>
      </c>
      <c r="D168" s="26">
        <v>17.16</v>
      </c>
    </row>
    <row r="169" spans="1:4" ht="16" thickBot="1">
      <c r="A169" s="23" t="s">
        <v>272</v>
      </c>
      <c r="B169" s="25" t="s">
        <v>147</v>
      </c>
      <c r="C169" s="26">
        <v>3.57</v>
      </c>
      <c r="D169" s="26">
        <v>24.64</v>
      </c>
    </row>
    <row r="170" spans="1:4" ht="16" thickBot="1">
      <c r="A170" s="23" t="s">
        <v>248</v>
      </c>
      <c r="B170" s="25" t="s">
        <v>68</v>
      </c>
      <c r="C170" s="26">
        <v>9.93</v>
      </c>
      <c r="D170" s="26">
        <v>30</v>
      </c>
    </row>
    <row r="171" spans="1:4" ht="16" thickBot="1">
      <c r="A171" s="23" t="s">
        <v>174</v>
      </c>
      <c r="B171" s="25" t="s">
        <v>173</v>
      </c>
      <c r="C171" s="26">
        <v>1.54</v>
      </c>
      <c r="D171" s="26">
        <v>30</v>
      </c>
    </row>
    <row r="172" spans="1:4" ht="16" thickBot="1">
      <c r="A172" s="23" t="s">
        <v>383</v>
      </c>
      <c r="B172" s="25" t="s">
        <v>192</v>
      </c>
      <c r="C172" s="26">
        <v>3.97</v>
      </c>
      <c r="D172" s="26">
        <v>30</v>
      </c>
    </row>
    <row r="173" spans="1:4" ht="16" thickBot="1">
      <c r="A173" s="23" t="s">
        <v>243</v>
      </c>
      <c r="B173" s="25" t="s">
        <v>116</v>
      </c>
      <c r="C173" s="26">
        <v>9.4700000000000006</v>
      </c>
      <c r="D173" s="26">
        <v>22.23</v>
      </c>
    </row>
    <row r="174" spans="1:4" ht="16" thickBot="1">
      <c r="A174" s="23" t="s">
        <v>250</v>
      </c>
      <c r="B174" s="25" t="s">
        <v>67</v>
      </c>
      <c r="C174" s="26">
        <v>10.5</v>
      </c>
      <c r="D174" s="26">
        <v>30</v>
      </c>
    </row>
    <row r="175" spans="1:4" ht="16" thickBot="1">
      <c r="A175" s="23" t="s">
        <v>275</v>
      </c>
      <c r="B175" s="25" t="s">
        <v>66</v>
      </c>
      <c r="C175" s="26">
        <v>10.5</v>
      </c>
      <c r="D175" s="26">
        <v>30</v>
      </c>
    </row>
    <row r="176" spans="1:4" ht="16" thickBot="1">
      <c r="A176" s="23" t="s">
        <v>389</v>
      </c>
      <c r="B176" s="25">
        <v>2820</v>
      </c>
      <c r="C176" s="26">
        <v>7.98</v>
      </c>
      <c r="D176" s="26">
        <v>30</v>
      </c>
    </row>
    <row r="177" spans="1:4" ht="16" thickBot="1">
      <c r="A177" s="23" t="s">
        <v>159</v>
      </c>
      <c r="B177" s="25" t="s">
        <v>112</v>
      </c>
      <c r="C177" s="26">
        <v>10.5</v>
      </c>
      <c r="D177" s="26">
        <v>3.85</v>
      </c>
    </row>
    <row r="178" spans="1:4" ht="16" thickBot="1">
      <c r="A178" s="23" t="s">
        <v>273</v>
      </c>
      <c r="B178" s="25" t="s">
        <v>184</v>
      </c>
      <c r="C178" s="26">
        <v>7.17</v>
      </c>
      <c r="D178" s="26">
        <v>30</v>
      </c>
    </row>
    <row r="179" spans="1:4" ht="16" thickBot="1">
      <c r="A179" s="23" t="s">
        <v>385</v>
      </c>
      <c r="B179" s="25" t="s">
        <v>9</v>
      </c>
      <c r="C179" s="26">
        <v>10.5</v>
      </c>
      <c r="D179" s="26">
        <v>30</v>
      </c>
    </row>
    <row r="180" spans="1:4" ht="16" thickBot="1">
      <c r="A180" s="23" t="s">
        <v>161</v>
      </c>
      <c r="B180" s="25" t="s">
        <v>160</v>
      </c>
      <c r="C180" s="26">
        <v>10.5</v>
      </c>
      <c r="D180" s="26">
        <v>30</v>
      </c>
    </row>
    <row r="181" spans="1:4" ht="16" thickBot="1">
      <c r="A181" s="23" t="s">
        <v>472</v>
      </c>
      <c r="B181" s="25">
        <v>9080</v>
      </c>
      <c r="C181" s="98"/>
      <c r="D181" s="98"/>
    </row>
    <row r="182" spans="1:4" ht="16" thickBot="1">
      <c r="A182" s="23" t="s">
        <v>259</v>
      </c>
      <c r="B182" s="25" t="s">
        <v>211</v>
      </c>
      <c r="C182" s="26">
        <v>10.5</v>
      </c>
      <c r="D182" s="26">
        <v>28.66</v>
      </c>
    </row>
    <row r="183" spans="1:4" ht="16" thickBot="1">
      <c r="A183" s="23" t="s">
        <v>264</v>
      </c>
      <c r="B183" s="25" t="s">
        <v>65</v>
      </c>
      <c r="C183" s="26">
        <v>8.75</v>
      </c>
      <c r="D183" s="26">
        <v>22.6</v>
      </c>
    </row>
    <row r="184" spans="1:4" ht="16" thickBot="1">
      <c r="A184" s="23" t="s">
        <v>384</v>
      </c>
      <c r="B184" s="25" t="s">
        <v>125</v>
      </c>
      <c r="C184" s="26">
        <v>10.5</v>
      </c>
      <c r="D184" s="26">
        <v>24.61</v>
      </c>
    </row>
    <row r="185" spans="1:4" ht="16" thickBot="1">
      <c r="A185" s="23" t="s">
        <v>245</v>
      </c>
      <c r="B185" s="25" t="s">
        <v>40</v>
      </c>
      <c r="C185" s="26">
        <v>10.5</v>
      </c>
      <c r="D185" s="26">
        <v>30</v>
      </c>
    </row>
    <row r="186" spans="1:4" ht="16" thickBot="1">
      <c r="A186" s="23" t="s">
        <v>322</v>
      </c>
      <c r="B186" s="25" t="s">
        <v>202</v>
      </c>
      <c r="C186" s="26">
        <v>10.5</v>
      </c>
      <c r="D186" s="26">
        <v>26.53</v>
      </c>
    </row>
    <row r="187" spans="1:4" ht="16" thickBot="1">
      <c r="A187" s="23" t="s">
        <v>394</v>
      </c>
      <c r="B187" s="25" t="s">
        <v>137</v>
      </c>
      <c r="C187" s="26">
        <v>4.57</v>
      </c>
      <c r="D187" s="26">
        <v>17.68</v>
      </c>
    </row>
    <row r="188" spans="1:4" ht="16" thickBot="1">
      <c r="A188" s="23" t="s">
        <v>364</v>
      </c>
      <c r="B188" s="25" t="s">
        <v>220</v>
      </c>
      <c r="C188" s="26">
        <v>6.25</v>
      </c>
      <c r="D188" s="26">
        <v>30</v>
      </c>
    </row>
    <row r="189" spans="1:4" ht="16" thickBot="1">
      <c r="A189" s="23" t="s">
        <v>390</v>
      </c>
      <c r="B189" s="25" t="s">
        <v>126</v>
      </c>
      <c r="C189" s="26">
        <v>6.4</v>
      </c>
      <c r="D189" s="26">
        <v>22.75</v>
      </c>
    </row>
    <row r="190" spans="1:4" ht="16" thickBot="1">
      <c r="A190" s="23" t="s">
        <v>330</v>
      </c>
      <c r="B190" s="25" t="s">
        <v>80</v>
      </c>
      <c r="C190" s="26">
        <v>2.96</v>
      </c>
      <c r="D190" s="26">
        <v>16.13</v>
      </c>
    </row>
    <row r="191" spans="1:4" ht="16" thickBot="1">
      <c r="A191" s="23" t="s">
        <v>332</v>
      </c>
      <c r="B191" s="25" t="s">
        <v>25</v>
      </c>
      <c r="C191" s="26">
        <v>10.5</v>
      </c>
      <c r="D191" s="26">
        <v>30</v>
      </c>
    </row>
    <row r="192" spans="1:4" ht="16" thickBot="1">
      <c r="A192" s="23" t="s">
        <v>172</v>
      </c>
      <c r="B192" s="25" t="s">
        <v>171</v>
      </c>
      <c r="C192" s="26">
        <v>10.5</v>
      </c>
      <c r="D192" s="26">
        <v>13.5</v>
      </c>
    </row>
    <row r="193" spans="1:4" ht="16" thickBot="1">
      <c r="A193" s="23" t="s">
        <v>380</v>
      </c>
      <c r="B193" s="25" t="s">
        <v>190</v>
      </c>
      <c r="C193" s="99">
        <v>10.5</v>
      </c>
      <c r="D193" s="99">
        <v>30</v>
      </c>
    </row>
    <row r="194" spans="1:4" ht="12.75" customHeight="1" thickBot="1">
      <c r="A194" s="23" t="s">
        <v>176</v>
      </c>
      <c r="B194" s="25" t="s">
        <v>175</v>
      </c>
      <c r="C194" s="99">
        <v>2.38</v>
      </c>
      <c r="D194" s="99">
        <v>2.38</v>
      </c>
    </row>
    <row r="195" spans="1:4" ht="12.75" customHeight="1" thickBot="1">
      <c r="A195" s="23" t="s">
        <v>341</v>
      </c>
      <c r="B195" s="25" t="s">
        <v>145</v>
      </c>
      <c r="C195" s="99">
        <v>4.9000000000000004</v>
      </c>
      <c r="D195" s="99">
        <v>19.489999999999998</v>
      </c>
    </row>
    <row r="196" spans="1:4" ht="12.75" customHeight="1" thickBot="1">
      <c r="A196" s="23" t="s">
        <v>260</v>
      </c>
      <c r="B196" s="25" t="s">
        <v>181</v>
      </c>
      <c r="C196" s="99">
        <v>3.72</v>
      </c>
      <c r="D196" s="99">
        <v>30</v>
      </c>
    </row>
    <row r="197" spans="1:4" ht="12.75" customHeight="1" thickBot="1">
      <c r="A197" s="23" t="s">
        <v>257</v>
      </c>
      <c r="B197" s="25" t="s">
        <v>180</v>
      </c>
      <c r="C197" s="99">
        <v>10.5</v>
      </c>
      <c r="D197" s="99">
        <v>30</v>
      </c>
    </row>
    <row r="198" spans="1:4" ht="12.75" customHeight="1" thickBot="1">
      <c r="A198" s="23" t="s">
        <v>402</v>
      </c>
      <c r="B198" s="25" t="s">
        <v>127</v>
      </c>
      <c r="C198" s="99">
        <v>10.5</v>
      </c>
      <c r="D198" s="99">
        <v>30</v>
      </c>
    </row>
    <row r="199" spans="1:4" ht="12.75" customHeight="1" thickBot="1">
      <c r="A199" s="23" t="s">
        <v>409</v>
      </c>
      <c r="B199" s="25" t="s">
        <v>128</v>
      </c>
      <c r="C199" s="99">
        <v>5.0199999999999996</v>
      </c>
      <c r="D199" s="99">
        <v>22.98</v>
      </c>
    </row>
    <row r="200" spans="1:4" ht="12.75" customHeight="1" thickBot="1">
      <c r="A200" s="23" t="s">
        <v>404</v>
      </c>
      <c r="B200" s="25" t="s">
        <v>140</v>
      </c>
      <c r="C200" s="99">
        <v>5.84</v>
      </c>
      <c r="D200" s="99">
        <v>25.19</v>
      </c>
    </row>
    <row r="201" spans="1:4" ht="12.75" customHeight="1" thickBot="1">
      <c r="A201" s="23" t="s">
        <v>357</v>
      </c>
      <c r="B201" s="28" t="s">
        <v>129</v>
      </c>
      <c r="C201" s="99">
        <v>10.5</v>
      </c>
      <c r="D201" s="99">
        <v>27.85</v>
      </c>
    </row>
    <row r="202" spans="1:4" ht="12.75" customHeight="1" thickBot="1">
      <c r="A202" s="23" t="s">
        <v>354</v>
      </c>
      <c r="B202" s="25" t="s">
        <v>34</v>
      </c>
      <c r="C202" s="99">
        <v>10.5</v>
      </c>
      <c r="D202" s="99">
        <v>30</v>
      </c>
    </row>
    <row r="203" spans="1:4" ht="12.75" customHeight="1" thickBot="1">
      <c r="A203" s="23" t="s">
        <v>310</v>
      </c>
      <c r="B203" s="25" t="s">
        <v>212</v>
      </c>
      <c r="C203" s="99">
        <v>8.08</v>
      </c>
      <c r="D203" s="99">
        <v>30</v>
      </c>
    </row>
    <row r="204" spans="1:4" ht="12.75" customHeight="1" thickBot="1">
      <c r="A204" s="23" t="s">
        <v>246</v>
      </c>
      <c r="B204" s="25" t="s">
        <v>64</v>
      </c>
      <c r="C204" s="99">
        <v>9.6999999999999993</v>
      </c>
      <c r="D204" s="99">
        <v>14.1</v>
      </c>
    </row>
    <row r="205" spans="1:4" ht="12.75" customHeight="1" thickBot="1">
      <c r="A205" s="23" t="s">
        <v>290</v>
      </c>
      <c r="B205" s="25" t="s">
        <v>15</v>
      </c>
      <c r="C205" s="99">
        <v>6.63</v>
      </c>
      <c r="D205" s="99">
        <v>17.3</v>
      </c>
    </row>
    <row r="206" spans="1:4" ht="12.75" customHeight="1" thickBot="1">
      <c r="A206" s="23" t="s">
        <v>358</v>
      </c>
      <c r="B206" s="25" t="s">
        <v>35</v>
      </c>
      <c r="C206" s="99">
        <v>10.5</v>
      </c>
      <c r="D206" s="99">
        <v>29.72</v>
      </c>
    </row>
    <row r="207" spans="1:4" ht="12.75" customHeight="1" thickBot="1">
      <c r="A207" s="23" t="s">
        <v>375</v>
      </c>
      <c r="B207" s="25" t="s">
        <v>130</v>
      </c>
      <c r="C207" s="99">
        <v>10.5</v>
      </c>
      <c r="D207" s="99">
        <v>30</v>
      </c>
    </row>
    <row r="208" spans="1:4" ht="12.75" customHeight="1" thickBot="1">
      <c r="A208" s="23" t="s">
        <v>405</v>
      </c>
      <c r="B208" s="25" t="s">
        <v>131</v>
      </c>
      <c r="C208" s="99">
        <v>4.45</v>
      </c>
      <c r="D208" s="99">
        <v>21.53</v>
      </c>
    </row>
    <row r="209" spans="1:4" ht="12.75" customHeight="1" thickBot="1">
      <c r="A209" s="23" t="s">
        <v>396</v>
      </c>
      <c r="B209" s="25" t="s">
        <v>132</v>
      </c>
      <c r="C209" s="99">
        <v>8.1300000000000008</v>
      </c>
      <c r="D209" s="99">
        <v>16.73</v>
      </c>
    </row>
    <row r="210" spans="1:4" ht="12.75" customHeight="1" thickBot="1">
      <c r="A210" s="23" t="s">
        <v>401</v>
      </c>
      <c r="B210" s="25" t="s">
        <v>43</v>
      </c>
      <c r="C210" s="99">
        <v>10.5</v>
      </c>
      <c r="D210" s="99">
        <v>30</v>
      </c>
    </row>
    <row r="211" spans="1:4" ht="12.75" customHeight="1" thickBot="1">
      <c r="A211" s="23" t="s">
        <v>415</v>
      </c>
      <c r="B211" s="25" t="s">
        <v>133</v>
      </c>
      <c r="C211" s="99">
        <v>9.6300000000000008</v>
      </c>
      <c r="D211" s="99">
        <v>22.91</v>
      </c>
    </row>
    <row r="212" spans="1:4" ht="12.75" customHeight="1" thickBot="1">
      <c r="A212" s="23" t="s">
        <v>414</v>
      </c>
      <c r="B212" s="25" t="s">
        <v>199</v>
      </c>
      <c r="C212" s="99">
        <v>7.77</v>
      </c>
      <c r="D212" s="99">
        <v>25.32</v>
      </c>
    </row>
    <row r="213" spans="1:4" ht="12.75" customHeight="1" thickBot="1">
      <c r="A213" s="23"/>
      <c r="B213" s="25"/>
      <c r="C213" s="99"/>
      <c r="D213" s="99"/>
    </row>
  </sheetData>
  <autoFilter ref="A9:G192" xr:uid="{9448003C-315B-4645-B497-FA71F6AE9AE4}"/>
  <sortState xmlns:xlrd2="http://schemas.microsoft.com/office/spreadsheetml/2017/richdata2" ref="A10:G213">
    <sortCondition ref="A10:A213"/>
  </sortState>
  <mergeCells count="3">
    <mergeCell ref="D1:D6"/>
    <mergeCell ref="A7:D7"/>
    <mergeCell ref="A8:D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DB7F3-239A-4701-A1B4-2F2903BBA245}">
  <dimension ref="A1:E9"/>
  <sheetViews>
    <sheetView workbookViewId="0">
      <selection activeCell="D1" sqref="D1"/>
    </sheetView>
  </sheetViews>
  <sheetFormatPr defaultColWidth="8.84375" defaultRowHeight="13"/>
  <cols>
    <col min="1" max="1" width="40.23046875" style="32" bestFit="1" customWidth="1"/>
    <col min="2" max="4" width="8.84375" style="32"/>
    <col min="5" max="5" width="17.84375" style="32" bestFit="1" customWidth="1"/>
    <col min="6" max="16384" width="8.84375" style="32"/>
  </cols>
  <sheetData>
    <row r="1" spans="1:5">
      <c r="A1" s="32" t="s">
        <v>225</v>
      </c>
      <c r="C1" s="32" t="s">
        <v>488</v>
      </c>
      <c r="E1" s="32" t="s">
        <v>425</v>
      </c>
    </row>
    <row r="2" spans="1:5">
      <c r="A2" s="32" t="s">
        <v>226</v>
      </c>
      <c r="E2" s="32" t="s">
        <v>426</v>
      </c>
    </row>
    <row r="3" spans="1:5">
      <c r="A3" s="32" t="s">
        <v>148</v>
      </c>
      <c r="E3" s="32" t="s">
        <v>427</v>
      </c>
    </row>
    <row r="4" spans="1:5">
      <c r="A4" s="32" t="s">
        <v>10</v>
      </c>
    </row>
    <row r="5" spans="1:5">
      <c r="A5" s="32" t="s">
        <v>11</v>
      </c>
    </row>
    <row r="6" spans="1:5">
      <c r="A6" s="32" t="s">
        <v>12</v>
      </c>
    </row>
    <row r="7" spans="1:5">
      <c r="A7" s="32" t="s">
        <v>434</v>
      </c>
    </row>
    <row r="8" spans="1:5">
      <c r="A8" s="32" t="s">
        <v>442</v>
      </c>
    </row>
    <row r="9" spans="1:5">
      <c r="A9" s="32" t="s">
        <v>443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8"/>
  <sheetViews>
    <sheetView workbookViewId="0">
      <selection activeCell="B10" sqref="B10"/>
    </sheetView>
  </sheetViews>
  <sheetFormatPr defaultColWidth="0" defaultRowHeight="15.5" zeroHeight="1"/>
  <cols>
    <col min="1" max="1" width="16.4609375" style="18" customWidth="1"/>
    <col min="2" max="2" width="65.07421875" style="18" customWidth="1"/>
    <col min="3" max="9" width="0" hidden="1" customWidth="1"/>
    <col min="10" max="16384" width="8.84375" hidden="1"/>
  </cols>
  <sheetData>
    <row r="1" spans="1:2" ht="16" thickBot="1">
      <c r="A1" s="147" t="str">
        <f>'Cover Page'!$A$1</f>
        <v>Concurrent Enrollment Expansion and Innovation Grant  (Cohort V)</v>
      </c>
      <c r="B1" s="148"/>
    </row>
    <row r="2" spans="1:2" ht="16" thickBot="1">
      <c r="A2" s="145"/>
      <c r="B2" s="146"/>
    </row>
    <row r="3" spans="1:2">
      <c r="A3"/>
      <c r="B3"/>
    </row>
    <row r="4" spans="1:2">
      <c r="A4" s="15" t="s">
        <v>217</v>
      </c>
      <c r="B4" s="15" t="s">
        <v>229</v>
      </c>
    </row>
    <row r="5" spans="1:2">
      <c r="A5" s="17"/>
    </row>
    <row r="6" spans="1:2"/>
    <row r="7" spans="1:2"/>
    <row r="8" spans="1:2"/>
    <row r="9" spans="1:2"/>
    <row r="10" spans="1:2"/>
    <row r="11" spans="1:2"/>
    <row r="12" spans="1:2"/>
    <row r="13" spans="1:2"/>
    <row r="14" spans="1:2"/>
    <row r="15" spans="1:2"/>
    <row r="16" spans="1:2"/>
    <row r="17"/>
    <row r="18"/>
    <row r="19"/>
    <row r="20"/>
    <row r="21"/>
    <row r="22"/>
    <row r="23"/>
    <row r="24"/>
    <row r="25"/>
    <row r="26"/>
    <row r="27"/>
    <row r="28"/>
    <row r="29"/>
    <row r="30"/>
    <row r="31"/>
    <row r="32"/>
    <row r="33"/>
    <row r="34"/>
    <row r="35"/>
    <row r="36"/>
    <row r="37"/>
    <row r="38"/>
  </sheetData>
  <mergeCells count="2">
    <mergeCell ref="A2:B2"/>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Cover Page</vt:lpstr>
      <vt:lpstr>Budget Detail</vt:lpstr>
      <vt:lpstr>Budget_AFR Summary</vt:lpstr>
      <vt:lpstr>ICR_District Codes</vt:lpstr>
      <vt:lpstr>Misc</vt:lpstr>
      <vt:lpstr>NOTES</vt:lpstr>
      <vt:lpstr>coverpage</vt:lpstr>
    </vt:vector>
  </TitlesOfParts>
  <Company>Personal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Martinez Family</dc:creator>
  <cp:lastModifiedBy>Romero, Michelle</cp:lastModifiedBy>
  <cp:lastPrinted>2019-01-11T14:58:05Z</cp:lastPrinted>
  <dcterms:created xsi:type="dcterms:W3CDTF">2000-08-08T04:24:21Z</dcterms:created>
  <dcterms:modified xsi:type="dcterms:W3CDTF">2023-03-03T00:19:51Z</dcterms:modified>
</cp:coreProperties>
</file>