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decolorado-my.sharepoint.com/personal/perkins_m_cde_state_co_us/Documents/Desktop/"/>
    </mc:Choice>
  </mc:AlternateContent>
  <xr:revisionPtr revIDLastSave="1487" documentId="8_{45E7115F-7BD8-44C7-86E1-01A22EB7717F}" xr6:coauthVersionLast="47" xr6:coauthVersionMax="47" xr10:uidLastSave="{1FEB73B2-55CD-4A40-B2F0-D159FECC30A4}"/>
  <bookViews>
    <workbookView xWindow="-120" yWindow="-120" windowWidth="29040" windowHeight="17520" xr2:uid="{55E44E00-260E-40BC-AFD0-0E517965ECBE}"/>
  </bookViews>
  <sheets>
    <sheet name="Calculator" sheetId="2" r:id="rId1"/>
    <sheet name="Example" sheetId="3" r:id="rId2"/>
    <sheet name="Source Table_Creditable Grains" sheetId="1" state="hidden" r:id="rId3"/>
  </sheets>
  <definedNames>
    <definedName name="ingredientslist" xml:space="preserve"> ingredientstable[Ingredient]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10" i="2"/>
  <c r="D8" i="2"/>
  <c r="E7" i="2"/>
  <c r="E8" i="2"/>
  <c r="E9" i="2"/>
  <c r="E10" i="2"/>
  <c r="D7" i="2"/>
  <c r="D9" i="2"/>
  <c r="D10" i="2"/>
  <c r="E6" i="2"/>
  <c r="D6" i="2"/>
  <c r="E11" i="2" l="1"/>
  <c r="G8" i="2" l="1"/>
  <c r="C13" i="2"/>
  <c r="C15" i="2" s="1"/>
  <c r="C17" i="2" s="1"/>
  <c r="C19" i="2" s="1"/>
  <c r="F19" i="2" s="1"/>
  <c r="G6" i="2"/>
  <c r="G7" i="2"/>
  <c r="G11" i="2"/>
  <c r="H11" i="2" s="1"/>
  <c r="F11" i="2" l="1"/>
</calcChain>
</file>

<file path=xl/sharedStrings.xml><?xml version="1.0" encoding="utf-8"?>
<sst xmlns="http://schemas.openxmlformats.org/spreadsheetml/2006/main" count="116" uniqueCount="75">
  <si>
    <t>Ingredient</t>
  </si>
  <si>
    <t>Unit</t>
  </si>
  <si>
    <t>Grams per Unit</t>
  </si>
  <si>
    <t>cup(s)</t>
  </si>
  <si>
    <t>pound(s)</t>
  </si>
  <si>
    <t>ounces</t>
  </si>
  <si>
    <t>ounce(s)</t>
  </si>
  <si>
    <t>4. Total Grams</t>
  </si>
  <si>
    <t xml:space="preserve">Total grams of creditable grains from step 4 </t>
  </si>
  <si>
    <t>Grams of creditable grains per portion</t>
  </si>
  <si>
    <t>Grains/serving</t>
  </si>
  <si>
    <t>7. Round down to the nearest 0.25 grains/serving</t>
  </si>
  <si>
    <t>Ounce equivalent grains</t>
  </si>
  <si>
    <t>6. Divide number of grams per portion (16g)</t>
  </si>
  <si>
    <t>Worksheet for Calculating Grain Contributions from a Baked Grain Recipe</t>
  </si>
  <si>
    <t>* Enter information into YELLOW fields*</t>
  </si>
  <si>
    <t>gram(s)</t>
  </si>
  <si>
    <t>Can add new lines to table and calculator will update the ingredients list (dropdown), associated units, weights, and calculations automatically</t>
  </si>
  <si>
    <t xml:space="preserve">1. Creditable Grain Ingredient </t>
  </si>
  <si>
    <t>pounds</t>
  </si>
  <si>
    <t>grams</t>
  </si>
  <si>
    <t>cup(s) whole wheat flour</t>
  </si>
  <si>
    <t>cup(s) enriched white flour</t>
  </si>
  <si>
    <t>cup(s) regular rolled oats</t>
  </si>
  <si>
    <t>cup(s) quick-cooking oats</t>
  </si>
  <si>
    <t>cup(s) regular cornmeal</t>
  </si>
  <si>
    <t>cup(s) wheat bran</t>
  </si>
  <si>
    <t>cup(s) wheat germ</t>
  </si>
  <si>
    <t>Whole Grain Resource for the National School Lunch and School Breakfast Programs</t>
  </si>
  <si>
    <t>Whole Grain Rich Recipe Analysis</t>
  </si>
  <si>
    <t>Resources</t>
  </si>
  <si>
    <t xml:space="preserve"> Enter recipe portions</t>
  </si>
  <si>
    <t>use this section to determine if your recipe is WGR</t>
  </si>
  <si>
    <t>Enter all grain ingredients from recipe.</t>
  </si>
  <si>
    <t xml:space="preserve">3. Convert to Grams*                            </t>
  </si>
  <si>
    <t xml:space="preserve">2. Quantity/Amount </t>
  </si>
  <si>
    <t>Shows math=quantity*grams per unit</t>
  </si>
  <si>
    <t>Grams of ingredient in recipe</t>
  </si>
  <si>
    <t>Enter number (i.e. 10 or 5.5)</t>
  </si>
  <si>
    <t>2a. Unit</t>
  </si>
  <si>
    <t>Whole Grain Ingredient?**</t>
  </si>
  <si>
    <t>% WG Ingredient</t>
  </si>
  <si>
    <t>5. Total grams divided by number of portions in recipe</t>
  </si>
  <si>
    <t>3a. Grams (g)</t>
  </si>
  <si>
    <t>USDA Food Components: Grains</t>
  </si>
  <si>
    <t>pounds= 453.6 g/lb</t>
  </si>
  <si>
    <t>ounces= 28.35 g/lb</t>
  </si>
  <si>
    <t>cup(s) whole wheat flour= 120 g/cup</t>
  </si>
  <si>
    <t>grams= 1 g/g</t>
  </si>
  <si>
    <t>cup(s) enriched white flour= 125 g/cup</t>
  </si>
  <si>
    <t>cup(s) regular rolled oats= 81g/cup</t>
  </si>
  <si>
    <t>cup(s) quick-cooking oats= 81gcup</t>
  </si>
  <si>
    <t>cup(s) regular cornmeal= 122g/cup</t>
  </si>
  <si>
    <t>cup(s) wheat bran= 58g/cup</t>
  </si>
  <si>
    <t>cup(s) wheat germ= 115g/cup</t>
  </si>
  <si>
    <t>Whole Grain Ingredient Resource**</t>
  </si>
  <si>
    <t>If you add a new line to this table, add the same lines and information to reference table on calculator page to capture additions</t>
  </si>
  <si>
    <t>Conversions</t>
  </si>
  <si>
    <t>USDA Grains and Worksheet Guidance</t>
  </si>
  <si>
    <t>Commonly Used Conversions*</t>
  </si>
  <si>
    <t>Select unit of measure from dropdown.     NOTE: if using cups select specific ingredient measured in cups to ensure correct gram weight conversion</t>
  </si>
  <si>
    <t>% of whole grain ingredient in recipe by weight.                             NOTE: 50% or more must be whole grains to be WGR</t>
  </si>
  <si>
    <t>Select Y or N from dropdown for ingredients in 1.</t>
  </si>
  <si>
    <t>whole wheat flour</t>
  </si>
  <si>
    <t>Y</t>
  </si>
  <si>
    <t>N</t>
  </si>
  <si>
    <t>enriched white flour</t>
  </si>
  <si>
    <t>bran</t>
  </si>
  <si>
    <t>10 * 453.6g = 4536g</t>
  </si>
  <si>
    <t>8 * 125g = 1000g</t>
  </si>
  <si>
    <t/>
  </si>
  <si>
    <t>1 * 58g = 58g</t>
  </si>
  <si>
    <t>-</t>
  </si>
  <si>
    <t>Whole Grain Rich</t>
  </si>
  <si>
    <t xml:space="preserve">EXAMPLE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</si>
</sst>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EC4E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6">
    <xf numFmtId="0" fontId="0" fillId="0" borderId="0" xfId="0"/>
    <xf numFmtId="0" fontId="3" fillId="0" borderId="0" xfId="3"/>
    <xf numFmtId="0" fontId="4" fillId="4" borderId="1" xfId="0" applyFont="1" applyFill="1" applyBorder="1" applyAlignment="1" applyProtection="1">
      <alignment wrapText="1"/>
      <protection locked="0"/>
    </xf>
    <xf numFmtId="2" fontId="4" fillId="4" borderId="2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0" fillId="0" borderId="1" xfId="0" applyBorder="1" applyAlignment="1">
      <alignment horizontal="right" wrapText="1"/>
    </xf>
    <xf numFmtId="0" fontId="0" fillId="0" borderId="9" xfId="0" applyBorder="1" applyAlignment="1">
      <alignment horizontal="right" wrapText="1"/>
    </xf>
    <xf numFmtId="43" fontId="4" fillId="0" borderId="24" xfId="1" applyFont="1" applyFill="1" applyBorder="1" applyAlignment="1" applyProtection="1">
      <alignment horizontal="center" wrapText="1"/>
    </xf>
    <xf numFmtId="2" fontId="4" fillId="4" borderId="24" xfId="0" applyNumberFormat="1" applyFont="1" applyFill="1" applyBorder="1" applyAlignment="1" applyProtection="1">
      <alignment horizontal="center" wrapText="1"/>
      <protection locked="0"/>
    </xf>
    <xf numFmtId="43" fontId="0" fillId="0" borderId="28" xfId="1" applyFont="1" applyFill="1" applyBorder="1" applyAlignment="1" applyProtection="1">
      <alignment horizontal="right" wrapText="1"/>
    </xf>
    <xf numFmtId="0" fontId="0" fillId="0" borderId="2" xfId="0" applyBorder="1"/>
    <xf numFmtId="43" fontId="0" fillId="0" borderId="12" xfId="1" applyFont="1" applyFill="1" applyBorder="1" applyAlignment="1" applyProtection="1">
      <alignment horizontal="right" wrapText="1"/>
    </xf>
    <xf numFmtId="0" fontId="10" fillId="0" borderId="0" xfId="0" applyFont="1"/>
    <xf numFmtId="0" fontId="4" fillId="4" borderId="21" xfId="0" applyFont="1" applyFill="1" applyBorder="1" applyAlignment="1" applyProtection="1">
      <alignment wrapText="1"/>
      <protection locked="0"/>
    </xf>
    <xf numFmtId="0" fontId="10" fillId="0" borderId="17" xfId="0" applyFont="1" applyBorder="1"/>
    <xf numFmtId="0" fontId="10" fillId="0" borderId="18" xfId="0" applyFont="1" applyBorder="1"/>
    <xf numFmtId="0" fontId="10" fillId="0" borderId="11" xfId="0" applyFont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0" borderId="19" xfId="0" applyBorder="1" applyAlignment="1">
      <alignment wrapText="1"/>
    </xf>
    <xf numFmtId="0" fontId="7" fillId="5" borderId="9" xfId="0" applyFont="1" applyFill="1" applyBorder="1" applyAlignment="1">
      <alignment horizontal="right" wrapText="1"/>
    </xf>
    <xf numFmtId="43" fontId="2" fillId="2" borderId="26" xfId="1" applyFont="1" applyFill="1" applyBorder="1" applyAlignment="1" applyProtection="1">
      <alignment horizontal="right" wrapText="1"/>
    </xf>
    <xf numFmtId="0" fontId="2" fillId="0" borderId="1" xfId="0" applyFont="1" applyBorder="1" applyAlignment="1">
      <alignment horizontal="right" wrapText="1"/>
    </xf>
    <xf numFmtId="9" fontId="9" fillId="0" borderId="15" xfId="2" applyFont="1" applyFill="1" applyBorder="1" applyAlignment="1" applyProtection="1">
      <alignment horizontal="center"/>
    </xf>
    <xf numFmtId="0" fontId="2" fillId="2" borderId="30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2" xfId="0" applyBorder="1" applyAlignment="1">
      <alignment wrapText="1"/>
    </xf>
    <xf numFmtId="0" fontId="12" fillId="0" borderId="2" xfId="0" applyFont="1" applyBorder="1"/>
    <xf numFmtId="164" fontId="0" fillId="0" borderId="25" xfId="2" applyNumberFormat="1" applyFont="1" applyBorder="1" applyProtection="1"/>
    <xf numFmtId="164" fontId="0" fillId="0" borderId="3" xfId="2" applyNumberFormat="1" applyFont="1" applyBorder="1" applyProtection="1"/>
    <xf numFmtId="12" fontId="4" fillId="4" borderId="24" xfId="0" applyNumberFormat="1" applyFont="1" applyFill="1" applyBorder="1" applyAlignment="1" applyProtection="1">
      <alignment horizontal="center" wrapText="1"/>
      <protection locked="0"/>
    </xf>
    <xf numFmtId="12" fontId="4" fillId="4" borderId="2" xfId="0" applyNumberFormat="1" applyFont="1" applyFill="1" applyBorder="1" applyAlignment="1" applyProtection="1">
      <alignment horizontal="center" wrapText="1"/>
      <protection locked="0"/>
    </xf>
    <xf numFmtId="49" fontId="0" fillId="4" borderId="24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0" fontId="3" fillId="0" borderId="12" xfId="3" applyBorder="1" applyProtection="1">
      <protection locked="0"/>
    </xf>
    <xf numFmtId="0" fontId="3" fillId="0" borderId="34" xfId="3" applyBorder="1" applyAlignment="1" applyProtection="1">
      <alignment wrapText="1"/>
      <protection locked="0"/>
    </xf>
    <xf numFmtId="0" fontId="12" fillId="0" borderId="32" xfId="0" applyFont="1" applyBorder="1"/>
    <xf numFmtId="0" fontId="2" fillId="2" borderId="35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0" borderId="19" xfId="0" applyFont="1" applyBorder="1"/>
    <xf numFmtId="10" fontId="0" fillId="0" borderId="3" xfId="2" applyNumberFormat="1" applyFont="1" applyBorder="1" applyProtection="1"/>
    <xf numFmtId="10" fontId="11" fillId="0" borderId="16" xfId="2" applyNumberFormat="1" applyFont="1" applyFill="1" applyBorder="1" applyAlignment="1" applyProtection="1">
      <alignment horizontal="right"/>
    </xf>
    <xf numFmtId="0" fontId="10" fillId="3" borderId="33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2" fontId="0" fillId="0" borderId="15" xfId="0" applyNumberFormat="1" applyBorder="1" applyAlignment="1">
      <alignment horizontal="right" wrapText="1"/>
    </xf>
    <xf numFmtId="2" fontId="0" fillId="0" borderId="5" xfId="0" applyNumberFormat="1" applyBorder="1" applyAlignment="1">
      <alignment horizontal="right" wrapText="1"/>
    </xf>
    <xf numFmtId="2" fontId="0" fillId="0" borderId="16" xfId="0" applyNumberFormat="1" applyBorder="1" applyAlignment="1">
      <alignment horizontal="right" wrapText="1"/>
    </xf>
    <xf numFmtId="2" fontId="8" fillId="5" borderId="15" xfId="0" applyNumberFormat="1" applyFont="1" applyFill="1" applyBorder="1" applyAlignment="1">
      <alignment horizontal="right" wrapText="1"/>
    </xf>
    <xf numFmtId="2" fontId="8" fillId="5" borderId="5" xfId="0" applyNumberFormat="1" applyFont="1" applyFill="1" applyBorder="1" applyAlignment="1">
      <alignment horizontal="right" wrapText="1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10" fillId="0" borderId="17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2" borderId="10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3" fontId="0" fillId="4" borderId="12" xfId="1" applyFont="1" applyFill="1" applyBorder="1" applyAlignment="1" applyProtection="1">
      <alignment horizontal="right" wrapText="1"/>
      <protection locked="0"/>
    </xf>
    <xf numFmtId="43" fontId="0" fillId="4" borderId="13" xfId="1" applyFont="1" applyFill="1" applyBorder="1" applyAlignment="1" applyProtection="1">
      <alignment horizontal="right" wrapText="1"/>
      <protection locked="0"/>
    </xf>
    <xf numFmtId="43" fontId="0" fillId="4" borderId="14" xfId="1" applyFont="1" applyFill="1" applyBorder="1" applyAlignment="1" applyProtection="1">
      <alignment horizontal="right" wrapText="1"/>
      <protection locked="0"/>
    </xf>
    <xf numFmtId="43" fontId="0" fillId="0" borderId="15" xfId="1" applyFont="1" applyBorder="1" applyAlignment="1" applyProtection="1">
      <alignment horizontal="right" wrapText="1"/>
    </xf>
    <xf numFmtId="43" fontId="0" fillId="0" borderId="5" xfId="1" applyFont="1" applyBorder="1" applyAlignment="1" applyProtection="1">
      <alignment horizontal="right" wrapText="1"/>
    </xf>
    <xf numFmtId="43" fontId="0" fillId="0" borderId="16" xfId="1" applyFont="1" applyBorder="1" applyAlignment="1" applyProtection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27" xfId="0" applyFont="1" applyFill="1" applyBorder="1" applyAlignment="1">
      <alignment horizontal="right" wrapText="1"/>
    </xf>
    <xf numFmtId="0" fontId="2" fillId="2" borderId="22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left" wrapText="1"/>
    </xf>
    <xf numFmtId="43" fontId="0" fillId="0" borderId="12" xfId="1" applyFont="1" applyBorder="1" applyAlignment="1" applyProtection="1">
      <alignment horizontal="right" wrapText="1"/>
    </xf>
    <xf numFmtId="43" fontId="0" fillId="0" borderId="13" xfId="1" applyFont="1" applyBorder="1" applyAlignment="1" applyProtection="1">
      <alignment horizontal="right" wrapText="1"/>
    </xf>
    <xf numFmtId="43" fontId="0" fillId="0" borderId="14" xfId="1" applyFont="1" applyBorder="1" applyAlignment="1" applyProtection="1">
      <alignment horizontal="right" wrapText="1"/>
    </xf>
    <xf numFmtId="0" fontId="10" fillId="0" borderId="17" xfId="0" applyFont="1" applyBorder="1" applyAlignment="1" applyProtection="1">
      <alignment horizontal="left" wrapText="1"/>
    </xf>
    <xf numFmtId="0" fontId="10" fillId="0" borderId="11" xfId="0" applyFont="1" applyBorder="1" applyAlignment="1" applyProtection="1">
      <alignment horizontal="left" wrapText="1"/>
    </xf>
    <xf numFmtId="0" fontId="10" fillId="0" borderId="11" xfId="0" applyFont="1" applyBorder="1" applyAlignment="1" applyProtection="1">
      <alignment wrapText="1"/>
    </xf>
    <xf numFmtId="0" fontId="10" fillId="0" borderId="17" xfId="0" applyFont="1" applyBorder="1" applyProtection="1"/>
    <xf numFmtId="0" fontId="10" fillId="0" borderId="18" xfId="0" applyFont="1" applyBorder="1" applyProtection="1"/>
    <xf numFmtId="0" fontId="0" fillId="4" borderId="19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Protection="1"/>
    <xf numFmtId="0" fontId="0" fillId="0" borderId="19" xfId="0" applyBorder="1" applyAlignment="1" applyProtection="1">
      <alignment horizontal="left"/>
    </xf>
    <xf numFmtId="0" fontId="0" fillId="0" borderId="20" xfId="0" applyBorder="1" applyAlignment="1" applyProtection="1">
      <alignment horizontal="left"/>
    </xf>
    <xf numFmtId="0" fontId="0" fillId="0" borderId="19" xfId="0" applyBorder="1" applyAlignment="1" applyProtection="1">
      <alignment wrapText="1"/>
    </xf>
    <xf numFmtId="0" fontId="10" fillId="0" borderId="19" xfId="0" applyFont="1" applyBorder="1" applyAlignment="1" applyProtection="1">
      <alignment horizontal="center"/>
    </xf>
    <xf numFmtId="0" fontId="10" fillId="0" borderId="20" xfId="0" applyFont="1" applyBorder="1" applyAlignment="1" applyProtection="1">
      <alignment horizontal="center"/>
    </xf>
    <xf numFmtId="0" fontId="2" fillId="2" borderId="31" xfId="0" applyFont="1" applyFill="1" applyBorder="1" applyAlignment="1" applyProtection="1">
      <alignment horizontal="center" vertical="top" wrapText="1"/>
    </xf>
    <xf numFmtId="0" fontId="2" fillId="2" borderId="30" xfId="0" applyFont="1" applyFill="1" applyBorder="1" applyAlignment="1" applyProtection="1">
      <alignment horizontal="center" vertical="top" wrapText="1"/>
    </xf>
    <xf numFmtId="0" fontId="2" fillId="2" borderId="11" xfId="0" applyFont="1" applyFill="1" applyBorder="1" applyAlignment="1" applyProtection="1">
      <alignment horizontal="center" vertical="top" wrapText="1"/>
    </xf>
    <xf numFmtId="0" fontId="2" fillId="2" borderId="35" xfId="0" applyFont="1" applyFill="1" applyBorder="1" applyAlignment="1" applyProtection="1">
      <alignment horizontal="center" vertical="top" wrapText="1"/>
    </xf>
    <xf numFmtId="0" fontId="6" fillId="2" borderId="29" xfId="0" applyFont="1" applyFill="1" applyBorder="1" applyAlignment="1" applyProtection="1">
      <alignment horizontal="center" vertical="top" wrapText="1"/>
    </xf>
    <xf numFmtId="0" fontId="6" fillId="2" borderId="23" xfId="0" applyFont="1" applyFill="1" applyBorder="1" applyAlignment="1" applyProtection="1">
      <alignment horizontal="center" vertical="top" wrapText="1"/>
    </xf>
    <xf numFmtId="0" fontId="6" fillId="2" borderId="0" xfId="0" applyFont="1" applyFill="1" applyAlignment="1" applyProtection="1">
      <alignment horizontal="center" vertical="top" wrapText="1"/>
    </xf>
    <xf numFmtId="0" fontId="6" fillId="2" borderId="36" xfId="0" applyFont="1" applyFill="1" applyBorder="1" applyAlignment="1" applyProtection="1">
      <alignment horizontal="center" vertical="top" wrapText="1"/>
    </xf>
    <xf numFmtId="0" fontId="4" fillId="4" borderId="21" xfId="0" applyFont="1" applyFill="1" applyBorder="1" applyAlignment="1" applyProtection="1">
      <alignment wrapText="1"/>
    </xf>
    <xf numFmtId="2" fontId="4" fillId="4" borderId="24" xfId="0" applyNumberFormat="1" applyFont="1" applyFill="1" applyBorder="1" applyAlignment="1" applyProtection="1">
      <alignment horizontal="center" wrapText="1"/>
    </xf>
    <xf numFmtId="12" fontId="4" fillId="4" borderId="24" xfId="0" applyNumberFormat="1" applyFont="1" applyFill="1" applyBorder="1" applyAlignment="1" applyProtection="1">
      <alignment horizontal="center" wrapText="1"/>
    </xf>
    <xf numFmtId="49" fontId="0" fillId="4" borderId="24" xfId="0" applyNumberFormat="1" applyFill="1" applyBorder="1" applyProtection="1"/>
    <xf numFmtId="0" fontId="4" fillId="4" borderId="1" xfId="0" applyFont="1" applyFill="1" applyBorder="1" applyAlignment="1" applyProtection="1">
      <alignment wrapText="1"/>
    </xf>
    <xf numFmtId="2" fontId="4" fillId="4" borderId="2" xfId="0" applyNumberFormat="1" applyFont="1" applyFill="1" applyBorder="1" applyAlignment="1" applyProtection="1">
      <alignment horizontal="center" wrapText="1"/>
    </xf>
    <xf numFmtId="12" fontId="4" fillId="4" borderId="2" xfId="0" applyNumberFormat="1" applyFont="1" applyFill="1" applyBorder="1" applyAlignment="1" applyProtection="1">
      <alignment horizontal="center" wrapText="1"/>
    </xf>
    <xf numFmtId="49" fontId="0" fillId="4" borderId="2" xfId="0" applyNumberFormat="1" applyFill="1" applyBorder="1" applyProtection="1"/>
    <xf numFmtId="0" fontId="2" fillId="2" borderId="4" xfId="0" applyFont="1" applyFill="1" applyBorder="1" applyAlignment="1" applyProtection="1">
      <alignment horizontal="right" wrapText="1"/>
    </xf>
    <xf numFmtId="0" fontId="2" fillId="2" borderId="27" xfId="0" applyFont="1" applyFill="1" applyBorder="1" applyAlignment="1" applyProtection="1">
      <alignment horizontal="right" wrapText="1"/>
    </xf>
    <xf numFmtId="0" fontId="2" fillId="2" borderId="22" xfId="0" applyFont="1" applyFill="1" applyBorder="1" applyAlignment="1" applyProtection="1">
      <alignment horizontal="right" wrapText="1"/>
    </xf>
    <xf numFmtId="0" fontId="2" fillId="2" borderId="10" xfId="0" applyFont="1" applyFill="1" applyBorder="1" applyAlignment="1" applyProtection="1">
      <alignment horizontal="left" wrapText="1"/>
    </xf>
    <xf numFmtId="0" fontId="2" fillId="2" borderId="13" xfId="0" applyFont="1" applyFill="1" applyBorder="1" applyAlignment="1" applyProtection="1">
      <alignment horizontal="left" wrapText="1"/>
    </xf>
    <xf numFmtId="0" fontId="2" fillId="2" borderId="14" xfId="0" applyFont="1" applyFill="1" applyBorder="1" applyAlignment="1" applyProtection="1">
      <alignment horizontal="left" wrapText="1"/>
    </xf>
    <xf numFmtId="0" fontId="0" fillId="0" borderId="1" xfId="0" applyBorder="1" applyAlignment="1" applyProtection="1">
      <alignment horizontal="right" wrapText="1"/>
    </xf>
    <xf numFmtId="0" fontId="2" fillId="0" borderId="1" xfId="0" applyFont="1" applyBorder="1" applyAlignment="1" applyProtection="1">
      <alignment horizontal="right" wrapText="1"/>
    </xf>
    <xf numFmtId="43" fontId="0" fillId="4" borderId="12" xfId="1" applyFont="1" applyFill="1" applyBorder="1" applyAlignment="1" applyProtection="1">
      <alignment horizontal="right" wrapText="1"/>
    </xf>
    <xf numFmtId="43" fontId="0" fillId="4" borderId="13" xfId="1" applyFont="1" applyFill="1" applyBorder="1" applyAlignment="1" applyProtection="1">
      <alignment horizontal="right" wrapText="1"/>
    </xf>
    <xf numFmtId="43" fontId="0" fillId="4" borderId="14" xfId="1" applyFont="1" applyFill="1" applyBorder="1" applyAlignment="1" applyProtection="1">
      <alignment horizontal="right" wrapText="1"/>
    </xf>
    <xf numFmtId="0" fontId="0" fillId="0" borderId="9" xfId="0" applyBorder="1" applyAlignment="1" applyProtection="1">
      <alignment horizontal="right" wrapText="1"/>
    </xf>
    <xf numFmtId="0" fontId="2" fillId="2" borderId="6" xfId="0" applyFont="1" applyFill="1" applyBorder="1" applyAlignment="1" applyProtection="1">
      <alignment horizontal="left" wrapText="1"/>
    </xf>
    <xf numFmtId="0" fontId="2" fillId="2" borderId="7" xfId="0" applyFont="1" applyFill="1" applyBorder="1" applyAlignment="1" applyProtection="1">
      <alignment horizontal="left" wrapText="1"/>
    </xf>
    <xf numFmtId="0" fontId="2" fillId="2" borderId="8" xfId="0" applyFont="1" applyFill="1" applyBorder="1" applyAlignment="1" applyProtection="1">
      <alignment horizontal="left" wrapText="1"/>
    </xf>
    <xf numFmtId="2" fontId="0" fillId="0" borderId="15" xfId="0" applyNumberFormat="1" applyBorder="1" applyAlignment="1" applyProtection="1">
      <alignment horizontal="right" wrapText="1"/>
    </xf>
    <xf numFmtId="2" fontId="0" fillId="0" borderId="5" xfId="0" applyNumberFormat="1" applyBorder="1" applyAlignment="1" applyProtection="1">
      <alignment horizontal="right" wrapText="1"/>
    </xf>
    <xf numFmtId="2" fontId="0" fillId="0" borderId="16" xfId="0" applyNumberFormat="1" applyBorder="1" applyAlignment="1" applyProtection="1">
      <alignment horizontal="right" wrapText="1"/>
    </xf>
    <xf numFmtId="0" fontId="5" fillId="2" borderId="6" xfId="0" applyFont="1" applyFill="1" applyBorder="1" applyAlignment="1" applyProtection="1">
      <alignment horizontal="left" wrapText="1"/>
    </xf>
    <xf numFmtId="0" fontId="5" fillId="2" borderId="7" xfId="0" applyFont="1" applyFill="1" applyBorder="1" applyAlignment="1" applyProtection="1">
      <alignment horizontal="left" wrapText="1"/>
    </xf>
    <xf numFmtId="0" fontId="5" fillId="2" borderId="8" xfId="0" applyFont="1" applyFill="1" applyBorder="1" applyAlignment="1" applyProtection="1">
      <alignment horizontal="left" wrapText="1"/>
    </xf>
    <xf numFmtId="0" fontId="7" fillId="5" borderId="9" xfId="0" applyFont="1" applyFill="1" applyBorder="1" applyAlignment="1" applyProtection="1">
      <alignment horizontal="right" wrapText="1"/>
    </xf>
    <xf numFmtId="2" fontId="8" fillId="5" borderId="15" xfId="0" applyNumberFormat="1" applyFont="1" applyFill="1" applyBorder="1" applyAlignment="1" applyProtection="1">
      <alignment horizontal="right" wrapText="1"/>
    </xf>
    <xf numFmtId="2" fontId="8" fillId="5" borderId="5" xfId="0" applyNumberFormat="1" applyFont="1" applyFill="1" applyBorder="1" applyAlignment="1" applyProtection="1">
      <alignment horizontal="right" wrapText="1"/>
    </xf>
    <xf numFmtId="0" fontId="6" fillId="0" borderId="19" xfId="0" applyFont="1" applyBorder="1" applyProtection="1"/>
    <xf numFmtId="0" fontId="0" fillId="0" borderId="0" xfId="0" applyFont="1" applyProtection="1"/>
    <xf numFmtId="0" fontId="13" fillId="3" borderId="37" xfId="0" applyFont="1" applyFill="1" applyBorder="1" applyAlignment="1" applyProtection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81"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b/>
        <i val="0"/>
      </font>
    </dxf>
    <dxf>
      <font>
        <color rgb="FF9C0006"/>
      </font>
      <fill>
        <patternFill>
          <bgColor theme="5" tint="0.59996337778862885"/>
        </patternFill>
      </fill>
    </dxf>
    <dxf>
      <font>
        <b val="0"/>
      </font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E44D5F-70AD-4949-AAF8-DF24848E47B2}" name="ingredientstable" displayName="ingredientstable" ref="A1:C11" totalsRowShown="0">
  <autoFilter ref="A1:C11" xr:uid="{00E44D5F-70AD-4949-AAF8-DF24848E47B2}"/>
  <tableColumns count="3">
    <tableColumn id="1" xr3:uid="{DD4676FD-2787-4666-BFB5-8E158CD94D8B}" name="Ingredient" dataDxfId="80"/>
    <tableColumn id="2" xr3:uid="{6816CDFD-F9E9-40AC-9F88-8444C73FCC87}" name="Unit"/>
    <tableColumn id="3" xr3:uid="{4D2EFB16-40AE-4DB3-9F5D-63FFC9482DAA}" name="Grams per Uni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oodbuyingguide.fns.usda.gov/FoodComponents/ResourceGrains" TargetMode="External"/><Relationship Id="rId1" Type="http://schemas.openxmlformats.org/officeDocument/2006/relationships/hyperlink" Target="https://fns-prod.azureedge.us/sites/default/files/resource-files/tn-whole-grain-resource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774F2-BE73-4B6A-BC36-EBF88FDE97FD}">
  <dimension ref="A1:H35"/>
  <sheetViews>
    <sheetView tabSelected="1" zoomScale="90" zoomScaleNormal="90" workbookViewId="0">
      <selection activeCell="G17" sqref="G17"/>
    </sheetView>
  </sheetViews>
  <sheetFormatPr defaultRowHeight="15" x14ac:dyDescent="0.25"/>
  <cols>
    <col min="1" max="1" width="40.85546875" customWidth="1"/>
    <col min="2" max="2" width="49.140625" customWidth="1"/>
    <col min="3" max="3" width="38.42578125" customWidth="1"/>
    <col min="4" max="4" width="27.42578125" bestFit="1" customWidth="1"/>
    <col min="5" max="5" width="27.42578125" customWidth="1"/>
    <col min="6" max="6" width="25.28515625" customWidth="1"/>
    <col min="7" max="7" width="24.85546875" customWidth="1"/>
    <col min="8" max="8" width="22.85546875" customWidth="1"/>
    <col min="10" max="10" width="24.5703125" bestFit="1" customWidth="1"/>
    <col min="12" max="12" width="16.85546875" bestFit="1" customWidth="1"/>
  </cols>
  <sheetData>
    <row r="1" spans="1:8" ht="18.75" customHeight="1" x14ac:dyDescent="0.3">
      <c r="A1" s="55" t="s">
        <v>14</v>
      </c>
      <c r="B1" s="56"/>
      <c r="C1" s="56"/>
      <c r="D1" s="16"/>
      <c r="E1" s="16"/>
      <c r="F1" s="14" t="s">
        <v>29</v>
      </c>
      <c r="G1" s="15"/>
      <c r="H1" s="12"/>
    </row>
    <row r="2" spans="1:8" x14ac:dyDescent="0.25">
      <c r="A2" s="17" t="s">
        <v>15</v>
      </c>
      <c r="B2" s="4"/>
      <c r="C2" s="4"/>
      <c r="D2" s="4"/>
      <c r="F2" s="53" t="s">
        <v>32</v>
      </c>
      <c r="G2" s="54"/>
    </row>
    <row r="3" spans="1:8" ht="19.5" thickBot="1" x14ac:dyDescent="0.35">
      <c r="A3" s="18"/>
      <c r="B3" s="4"/>
      <c r="C3" s="4"/>
      <c r="D3" s="4"/>
      <c r="E3" s="4"/>
      <c r="F3" s="57"/>
      <c r="G3" s="58"/>
    </row>
    <row r="4" spans="1:8" ht="30" x14ac:dyDescent="0.25">
      <c r="A4" s="26" t="s">
        <v>18</v>
      </c>
      <c r="B4" s="23" t="s">
        <v>35</v>
      </c>
      <c r="C4" s="23" t="s">
        <v>39</v>
      </c>
      <c r="D4" s="23" t="s">
        <v>34</v>
      </c>
      <c r="E4" s="23" t="s">
        <v>43</v>
      </c>
      <c r="F4" s="27" t="s">
        <v>40</v>
      </c>
      <c r="G4" s="41" t="s">
        <v>41</v>
      </c>
    </row>
    <row r="5" spans="1:8" ht="75" x14ac:dyDescent="0.25">
      <c r="A5" s="24" t="s">
        <v>33</v>
      </c>
      <c r="B5" s="25" t="s">
        <v>38</v>
      </c>
      <c r="C5" s="25" t="s">
        <v>60</v>
      </c>
      <c r="D5" s="25" t="s">
        <v>36</v>
      </c>
      <c r="E5" s="25" t="s">
        <v>37</v>
      </c>
      <c r="F5" s="28" t="s">
        <v>62</v>
      </c>
      <c r="G5" s="42" t="s">
        <v>61</v>
      </c>
    </row>
    <row r="6" spans="1:8" ht="15" customHeight="1" x14ac:dyDescent="0.25">
      <c r="A6" s="13"/>
      <c r="B6" s="8"/>
      <c r="C6" s="34"/>
      <c r="D6" s="7" t="str">
        <f>IF(B6="","-",
    B6 &amp; " * " &amp; _xlfn.XLOOKUP(C6,'Source Table_Creditable Grains'!A:A,'Source Table_Creditable Grains'!C:C,"",0) &amp; "g = " &amp;
    B6*_xlfn.XLOOKUP(C6,'Source Table_Creditable Grains'!A:A,'Source Table_Creditable Grains'!C:C,"",0) &amp; "g"
)</f>
        <v>-</v>
      </c>
      <c r="E6" s="9">
        <f>B6*(_xlfn.XLOOKUP(C6,'Source Table_Creditable Grains'!A:A,'Source Table_Creditable Grains'!C:C,"",0))</f>
        <v>0</v>
      </c>
      <c r="F6" s="36"/>
      <c r="G6" s="32" t="str">
        <f>IF(F6="Y",E6/$E$11,"")</f>
        <v/>
      </c>
    </row>
    <row r="7" spans="1:8" x14ac:dyDescent="0.25">
      <c r="A7" s="2"/>
      <c r="B7" s="3"/>
      <c r="C7" s="35"/>
      <c r="D7" s="7" t="str">
        <f>IF(B7="","-",
    B7 &amp; " * " &amp; _xlfn.XLOOKUP(C7,'Source Table_Creditable Grains'!A:A,'Source Table_Creditable Grains'!C:C,"",0) &amp; "g = " &amp;
    B7*_xlfn.XLOOKUP(C7,'Source Table_Creditable Grains'!A:A,'Source Table_Creditable Grains'!C:C,"",0) &amp; "g"
)</f>
        <v>-</v>
      </c>
      <c r="E7" s="11">
        <f>B7*(_xlfn.XLOOKUP(C7,'Source Table_Creditable Grains'!A:A,'Source Table_Creditable Grains'!C:C,"",0))</f>
        <v>0</v>
      </c>
      <c r="F7" s="37"/>
      <c r="G7" s="44" t="str">
        <f t="shared" ref="G7:G10" si="0">IF(F7="Y",E7/$E$11,"")</f>
        <v/>
      </c>
    </row>
    <row r="8" spans="1:8" x14ac:dyDescent="0.25">
      <c r="A8" s="2"/>
      <c r="B8" s="3"/>
      <c r="C8" s="35"/>
      <c r="D8" s="7" t="str">
        <f>IF(B8="","-",
    B8 &amp; " * " &amp; _xlfn.XLOOKUP(C8,'Source Table_Creditable Grains'!A:A,'Source Table_Creditable Grains'!C:C,"",0) &amp; "g = " &amp;
    B8*_xlfn.XLOOKUP(C8,'Source Table_Creditable Grains'!A:A,'Source Table_Creditable Grains'!C:C,"",0) &amp; "g"
)</f>
        <v>-</v>
      </c>
      <c r="E8" s="11">
        <f>B8*(_xlfn.XLOOKUP(C8,'Source Table_Creditable Grains'!A:A,'Source Table_Creditable Grains'!C:C,"",0))</f>
        <v>0</v>
      </c>
      <c r="F8" s="37"/>
      <c r="G8" s="33" t="str">
        <f t="shared" si="0"/>
        <v/>
      </c>
    </row>
    <row r="9" spans="1:8" x14ac:dyDescent="0.25">
      <c r="A9" s="2"/>
      <c r="B9" s="3"/>
      <c r="C9" s="35"/>
      <c r="D9" s="7" t="str">
        <f>IF(B9="","-",
    B9 &amp; " * " &amp; _xlfn.XLOOKUP(C9,'Source Table_Creditable Grains'!A:A,'Source Table_Creditable Grains'!C:C,"",0) &amp; "g = " &amp;
    B9*_xlfn.XLOOKUP(C9,'Source Table_Creditable Grains'!A:A,'Source Table_Creditable Grains'!C:C,"",0) &amp; "g"
)</f>
        <v>-</v>
      </c>
      <c r="E9" s="11">
        <f>B9*(_xlfn.XLOOKUP(C9,'Source Table_Creditable Grains'!A:A,'Source Table_Creditable Grains'!C:C,"",0))</f>
        <v>0</v>
      </c>
      <c r="F9" s="37"/>
      <c r="G9" s="33" t="str">
        <f t="shared" si="0"/>
        <v/>
      </c>
    </row>
    <row r="10" spans="1:8" x14ac:dyDescent="0.25">
      <c r="A10" s="2"/>
      <c r="B10" s="3"/>
      <c r="C10" s="35"/>
      <c r="D10" s="7" t="str">
        <f>IF(B10="","-",
    B10 &amp; " * " &amp; _xlfn.XLOOKUP(C10,'Source Table_Creditable Grains'!A:A,'Source Table_Creditable Grains'!C:C,"",0) &amp; "g = " &amp;
    B10*_xlfn.XLOOKUP(C10,'Source Table_Creditable Grains'!A:A,'Source Table_Creditable Grains'!C:C,"",0) &amp; "g"
)</f>
        <v>-</v>
      </c>
      <c r="E10" s="11">
        <f>B10*(_xlfn.XLOOKUP(C10,'Source Table_Creditable Grains'!A:A,'Source Table_Creditable Grains'!C:C,"",0))</f>
        <v>0</v>
      </c>
      <c r="F10" s="37"/>
      <c r="G10" s="33" t="str">
        <f t="shared" si="0"/>
        <v/>
      </c>
    </row>
    <row r="11" spans="1:8" ht="16.5" thickBot="1" x14ac:dyDescent="0.3">
      <c r="A11" s="71" t="s">
        <v>7</v>
      </c>
      <c r="B11" s="72"/>
      <c r="C11" s="72"/>
      <c r="D11" s="73"/>
      <c r="E11" s="20">
        <f>SUM(E6:E9)</f>
        <v>0</v>
      </c>
      <c r="F11" s="22" t="str">
        <f>IF($F$6=0,"",IF(G11&gt;=0.5,"Whole Grain Rich","Not Whole Grain Rich"))</f>
        <v/>
      </c>
      <c r="G11" s="45" t="str">
        <f>IF($F$6=0,"",SUMIFS(E6:E10,F6:F10,"Y")/$E$11)</f>
        <v/>
      </c>
      <c r="H11" s="43" t="str">
        <f>IF(G11&lt;0.5,"&lt;--WGR recipes must be &gt;=50% whole grains by weight","")</f>
        <v/>
      </c>
    </row>
    <row r="12" spans="1:8" ht="15" customHeight="1" x14ac:dyDescent="0.25">
      <c r="B12" s="59" t="s">
        <v>42</v>
      </c>
      <c r="C12" s="60"/>
      <c r="D12" s="60"/>
      <c r="E12" s="61"/>
    </row>
    <row r="13" spans="1:8" x14ac:dyDescent="0.25">
      <c r="B13" s="5" t="s">
        <v>8</v>
      </c>
      <c r="C13" s="77">
        <f>E11</f>
        <v>0</v>
      </c>
      <c r="D13" s="78"/>
      <c r="E13" s="79"/>
    </row>
    <row r="14" spans="1:8" ht="30" customHeight="1" x14ac:dyDescent="0.25">
      <c r="B14" s="21" t="s">
        <v>31</v>
      </c>
      <c r="C14" s="65"/>
      <c r="D14" s="66"/>
      <c r="E14" s="67"/>
    </row>
    <row r="15" spans="1:8" ht="15.75" thickBot="1" x14ac:dyDescent="0.3">
      <c r="B15" s="6" t="s">
        <v>9</v>
      </c>
      <c r="C15" s="68" t="str">
        <f>IF(C14=0,"-",C13/C14)</f>
        <v>-</v>
      </c>
      <c r="D15" s="69"/>
      <c r="E15" s="70"/>
    </row>
    <row r="16" spans="1:8" ht="15" customHeight="1" x14ac:dyDescent="0.25">
      <c r="B16" s="62" t="s">
        <v>13</v>
      </c>
      <c r="C16" s="63"/>
      <c r="D16" s="63"/>
      <c r="E16" s="64"/>
    </row>
    <row r="17" spans="1:6" ht="15.75" thickBot="1" x14ac:dyDescent="0.3">
      <c r="B17" s="6" t="s">
        <v>10</v>
      </c>
      <c r="C17" s="48" t="str">
        <f>IF(C15="-","-",C15/16)</f>
        <v>-</v>
      </c>
      <c r="D17" s="49"/>
      <c r="E17" s="50"/>
    </row>
    <row r="18" spans="1:6" ht="15" customHeight="1" x14ac:dyDescent="0.25">
      <c r="B18" s="74" t="s">
        <v>11</v>
      </c>
      <c r="C18" s="75"/>
      <c r="D18" s="75"/>
      <c r="E18" s="76"/>
    </row>
    <row r="19" spans="1:6" ht="19.5" thickBot="1" x14ac:dyDescent="0.35">
      <c r="B19" s="19" t="s">
        <v>12</v>
      </c>
      <c r="C19" s="51" t="str">
        <f>IF(C17="-","-",FLOOR(C17, 0.25))</f>
        <v>-</v>
      </c>
      <c r="D19" s="52"/>
      <c r="E19" s="52"/>
      <c r="F19" s="43" t="str">
        <f>IF(C19&lt;0.25,"&lt;--not creditable if less than 0.25 ounce eq.","")</f>
        <v/>
      </c>
    </row>
    <row r="20" spans="1:6" x14ac:dyDescent="0.25">
      <c r="A20" s="4"/>
      <c r="B20" s="4"/>
      <c r="C20" s="4"/>
      <c r="D20" s="4"/>
      <c r="F20" s="4"/>
    </row>
    <row r="21" spans="1:6" ht="18.75" x14ac:dyDescent="0.3">
      <c r="A21" s="46" t="s">
        <v>30</v>
      </c>
      <c r="B21" s="47"/>
      <c r="C21" s="47"/>
      <c r="D21" s="4"/>
      <c r="F21" s="4"/>
    </row>
    <row r="22" spans="1:6" x14ac:dyDescent="0.25">
      <c r="A22" s="31" t="s">
        <v>58</v>
      </c>
      <c r="B22" s="40" t="s">
        <v>59</v>
      </c>
      <c r="C22" s="31" t="s">
        <v>55</v>
      </c>
    </row>
    <row r="23" spans="1:6" ht="45" x14ac:dyDescent="0.25">
      <c r="A23" s="38" t="s">
        <v>44</v>
      </c>
      <c r="B23" s="31" t="s">
        <v>57</v>
      </c>
      <c r="C23" s="39" t="s">
        <v>28</v>
      </c>
    </row>
    <row r="24" spans="1:6" x14ac:dyDescent="0.25">
      <c r="B24" s="10" t="s">
        <v>45</v>
      </c>
    </row>
    <row r="25" spans="1:6" x14ac:dyDescent="0.25">
      <c r="B25" s="30" t="s">
        <v>46</v>
      </c>
    </row>
    <row r="26" spans="1:6" x14ac:dyDescent="0.25">
      <c r="B26" s="10" t="s">
        <v>48</v>
      </c>
    </row>
    <row r="27" spans="1:6" x14ac:dyDescent="0.25">
      <c r="B27" s="10" t="s">
        <v>47</v>
      </c>
    </row>
    <row r="28" spans="1:6" x14ac:dyDescent="0.25">
      <c r="B28" s="10" t="s">
        <v>49</v>
      </c>
    </row>
    <row r="29" spans="1:6" x14ac:dyDescent="0.25">
      <c r="B29" s="10" t="s">
        <v>50</v>
      </c>
    </row>
    <row r="30" spans="1:6" x14ac:dyDescent="0.25">
      <c r="B30" s="10" t="s">
        <v>51</v>
      </c>
    </row>
    <row r="31" spans="1:6" x14ac:dyDescent="0.25">
      <c r="B31" s="10" t="s">
        <v>52</v>
      </c>
    </row>
    <row r="32" spans="1:6" x14ac:dyDescent="0.25">
      <c r="B32" s="10" t="s">
        <v>53</v>
      </c>
    </row>
    <row r="33" spans="2:2" x14ac:dyDescent="0.25">
      <c r="B33" s="10" t="s">
        <v>54</v>
      </c>
    </row>
    <row r="34" spans="2:2" x14ac:dyDescent="0.25">
      <c r="B34" s="29"/>
    </row>
    <row r="35" spans="2:2" x14ac:dyDescent="0.25">
      <c r="B35" s="29"/>
    </row>
  </sheetData>
  <sheetProtection selectLockedCells="1"/>
  <mergeCells count="13">
    <mergeCell ref="A21:C21"/>
    <mergeCell ref="C17:E17"/>
    <mergeCell ref="C19:E19"/>
    <mergeCell ref="F2:G2"/>
    <mergeCell ref="A1:C1"/>
    <mergeCell ref="F3:G3"/>
    <mergeCell ref="B12:E12"/>
    <mergeCell ref="B16:E16"/>
    <mergeCell ref="C13:E13"/>
    <mergeCell ref="C14:E14"/>
    <mergeCell ref="C15:E15"/>
    <mergeCell ref="A11:D11"/>
    <mergeCell ref="B18:E18"/>
  </mergeCells>
  <conditionalFormatting sqref="B19:E19">
    <cfRule type="cellIs" dxfId="79" priority="1" operator="lessThan">
      <formula>0.25</formula>
    </cfRule>
  </conditionalFormatting>
  <conditionalFormatting sqref="F6:F10">
    <cfRule type="containsText" dxfId="78" priority="2" operator="containsText" text="Y">
      <formula>NOT(ISERROR(SEARCH("Y",F6)))</formula>
    </cfRule>
  </conditionalFormatting>
  <conditionalFormatting sqref="F11">
    <cfRule type="containsText" dxfId="77" priority="3" operator="containsText" text="Not Whole Grain Rich">
      <formula>NOT(ISERROR(SEARCH("Not Whole Grain Rich",F11)))</formula>
    </cfRule>
    <cfRule type="containsText" dxfId="76" priority="4" operator="containsText" text="Whole Grain Rich">
      <formula>NOT(ISERROR(SEARCH("Whole Grain Rich",F11)))</formula>
    </cfRule>
    <cfRule type="expression" dxfId="75" priority="11">
      <formula>#REF!="Y"</formula>
    </cfRule>
  </conditionalFormatting>
  <conditionalFormatting sqref="G6:G10">
    <cfRule type="expression" dxfId="74" priority="5">
      <formula>F6="Y"</formula>
    </cfRule>
  </conditionalFormatting>
  <conditionalFormatting sqref="G11">
    <cfRule type="expression" dxfId="73" priority="8">
      <formula>AND(ISNUMBER(G11), G11 &gt; 0.5)</formula>
    </cfRule>
    <cfRule type="cellIs" dxfId="72" priority="9" operator="lessThan">
      <formula>0.5</formula>
    </cfRule>
  </conditionalFormatting>
  <dataValidations count="2">
    <dataValidation type="list" allowBlank="1" showInputMessage="1" showErrorMessage="1" sqref="C6:C10" xr:uid="{5D7D15C8-5272-46FD-A03A-205A8C540C92}">
      <formula1>ingredientslist</formula1>
    </dataValidation>
    <dataValidation type="list" allowBlank="1" showInputMessage="1" showErrorMessage="1" sqref="F6:F10" xr:uid="{B0B93F09-F209-4C0A-B3C0-2D1B68DC6CD3}">
      <formula1>"Y,N"</formula1>
    </dataValidation>
  </dataValidations>
  <hyperlinks>
    <hyperlink ref="C23" r:id="rId1" display="https://fns-prod.azureedge.us/sites/default/files/resource-files/tn-whole-grain-resource.pdf" xr:uid="{1F0218B1-BBE5-4D23-943A-21CF3188EA0C}"/>
    <hyperlink ref="A23" r:id="rId2" xr:uid="{D460010A-BB1A-4533-90CA-955D643E710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3FC0D-1AE6-4D84-960F-5A4A7F3842CF}">
  <dimension ref="A1:G20"/>
  <sheetViews>
    <sheetView workbookViewId="0">
      <selection activeCell="F23" sqref="F23"/>
    </sheetView>
  </sheetViews>
  <sheetFormatPr defaultRowHeight="15" x14ac:dyDescent="0.25"/>
  <cols>
    <col min="1" max="1" width="40.85546875" style="87" customWidth="1"/>
    <col min="2" max="2" width="49.140625" style="87" customWidth="1"/>
    <col min="3" max="3" width="38.42578125" style="87" customWidth="1"/>
    <col min="4" max="4" width="27.42578125" style="87" bestFit="1" customWidth="1"/>
    <col min="5" max="5" width="27.42578125" style="87" customWidth="1"/>
    <col min="6" max="6" width="25.28515625" style="87" customWidth="1"/>
    <col min="7" max="7" width="24.85546875" style="87" customWidth="1"/>
  </cols>
  <sheetData>
    <row r="1" spans="1:7" ht="24.75" thickBot="1" x14ac:dyDescent="0.45">
      <c r="A1" s="135" t="s">
        <v>74</v>
      </c>
      <c r="B1" s="135"/>
      <c r="C1" s="135"/>
      <c r="D1" s="135"/>
      <c r="E1" s="135"/>
      <c r="F1" s="135"/>
      <c r="G1" s="135"/>
    </row>
    <row r="2" spans="1:7" ht="18.75" x14ac:dyDescent="0.3">
      <c r="A2" s="80" t="s">
        <v>14</v>
      </c>
      <c r="B2" s="81"/>
      <c r="C2" s="81"/>
      <c r="D2" s="82"/>
      <c r="E2" s="82"/>
      <c r="F2" s="83" t="s">
        <v>29</v>
      </c>
      <c r="G2" s="84"/>
    </row>
    <row r="3" spans="1:7" x14ac:dyDescent="0.25">
      <c r="A3" s="85" t="s">
        <v>15</v>
      </c>
      <c r="B3" s="86"/>
      <c r="C3" s="86"/>
      <c r="D3" s="86"/>
      <c r="F3" s="88" t="s">
        <v>32</v>
      </c>
      <c r="G3" s="89"/>
    </row>
    <row r="4" spans="1:7" ht="19.5" thickBot="1" x14ac:dyDescent="0.35">
      <c r="A4" s="90"/>
      <c r="B4" s="86"/>
      <c r="C4" s="86"/>
      <c r="D4" s="86"/>
      <c r="E4" s="86"/>
      <c r="F4" s="91"/>
      <c r="G4" s="92"/>
    </row>
    <row r="5" spans="1:7" x14ac:dyDescent="0.25">
      <c r="A5" s="93" t="s">
        <v>18</v>
      </c>
      <c r="B5" s="94" t="s">
        <v>35</v>
      </c>
      <c r="C5" s="94" t="s">
        <v>39</v>
      </c>
      <c r="D5" s="94" t="s">
        <v>34</v>
      </c>
      <c r="E5" s="94" t="s">
        <v>43</v>
      </c>
      <c r="F5" s="95" t="s">
        <v>40</v>
      </c>
      <c r="G5" s="96" t="s">
        <v>41</v>
      </c>
    </row>
    <row r="6" spans="1:7" ht="75" x14ac:dyDescent="0.25">
      <c r="A6" s="97" t="s">
        <v>33</v>
      </c>
      <c r="B6" s="98" t="s">
        <v>38</v>
      </c>
      <c r="C6" s="98" t="s">
        <v>60</v>
      </c>
      <c r="D6" s="98" t="s">
        <v>36</v>
      </c>
      <c r="E6" s="98" t="s">
        <v>37</v>
      </c>
      <c r="F6" s="99" t="s">
        <v>62</v>
      </c>
      <c r="G6" s="100" t="s">
        <v>61</v>
      </c>
    </row>
    <row r="7" spans="1:7" x14ac:dyDescent="0.25">
      <c r="A7" s="101" t="s">
        <v>63</v>
      </c>
      <c r="B7" s="102">
        <v>10</v>
      </c>
      <c r="C7" s="103" t="s">
        <v>19</v>
      </c>
      <c r="D7" s="7" t="s">
        <v>68</v>
      </c>
      <c r="E7" s="9">
        <v>4536</v>
      </c>
      <c r="F7" s="104" t="s">
        <v>64</v>
      </c>
      <c r="G7" s="32">
        <v>0.81086878798712902</v>
      </c>
    </row>
    <row r="8" spans="1:7" x14ac:dyDescent="0.25">
      <c r="A8" s="105" t="s">
        <v>66</v>
      </c>
      <c r="B8" s="106">
        <v>8</v>
      </c>
      <c r="C8" s="107" t="s">
        <v>22</v>
      </c>
      <c r="D8" s="7" t="s">
        <v>69</v>
      </c>
      <c r="E8" s="11">
        <v>1000</v>
      </c>
      <c r="F8" s="108" t="s">
        <v>65</v>
      </c>
      <c r="G8" s="44" t="s">
        <v>70</v>
      </c>
    </row>
    <row r="9" spans="1:7" x14ac:dyDescent="0.25">
      <c r="A9" s="105" t="s">
        <v>67</v>
      </c>
      <c r="B9" s="106">
        <v>1</v>
      </c>
      <c r="C9" s="107" t="s">
        <v>26</v>
      </c>
      <c r="D9" s="7" t="s">
        <v>71</v>
      </c>
      <c r="E9" s="11">
        <v>58</v>
      </c>
      <c r="F9" s="108" t="s">
        <v>64</v>
      </c>
      <c r="G9" s="33">
        <v>1.0368251698248123E-2</v>
      </c>
    </row>
    <row r="10" spans="1:7" x14ac:dyDescent="0.25">
      <c r="A10" s="105"/>
      <c r="B10" s="106"/>
      <c r="C10" s="107"/>
      <c r="D10" s="7" t="s">
        <v>72</v>
      </c>
      <c r="E10" s="11">
        <v>0</v>
      </c>
      <c r="F10" s="108"/>
      <c r="G10" s="33" t="s">
        <v>70</v>
      </c>
    </row>
    <row r="11" spans="1:7" x14ac:dyDescent="0.25">
      <c r="A11" s="105"/>
      <c r="B11" s="106"/>
      <c r="C11" s="107"/>
      <c r="D11" s="7" t="s">
        <v>72</v>
      </c>
      <c r="E11" s="11">
        <v>0</v>
      </c>
      <c r="F11" s="108"/>
      <c r="G11" s="33" t="s">
        <v>70</v>
      </c>
    </row>
    <row r="12" spans="1:7" ht="16.5" thickBot="1" x14ac:dyDescent="0.3">
      <c r="A12" s="109" t="s">
        <v>7</v>
      </c>
      <c r="B12" s="110"/>
      <c r="C12" s="110"/>
      <c r="D12" s="111"/>
      <c r="E12" s="20">
        <v>5594</v>
      </c>
      <c r="F12" s="22" t="s">
        <v>73</v>
      </c>
      <c r="G12" s="45">
        <v>0.8212370396853772</v>
      </c>
    </row>
    <row r="13" spans="1:7" x14ac:dyDescent="0.25">
      <c r="B13" s="112" t="s">
        <v>42</v>
      </c>
      <c r="C13" s="113"/>
      <c r="D13" s="113"/>
      <c r="E13" s="114"/>
    </row>
    <row r="14" spans="1:7" x14ac:dyDescent="0.25">
      <c r="B14" s="115" t="s">
        <v>8</v>
      </c>
      <c r="C14" s="77">
        <v>5594</v>
      </c>
      <c r="D14" s="78"/>
      <c r="E14" s="79"/>
    </row>
    <row r="15" spans="1:7" x14ac:dyDescent="0.25">
      <c r="B15" s="116" t="s">
        <v>31</v>
      </c>
      <c r="C15" s="117">
        <v>250</v>
      </c>
      <c r="D15" s="118"/>
      <c r="E15" s="119"/>
    </row>
    <row r="16" spans="1:7" ht="15.75" thickBot="1" x14ac:dyDescent="0.3">
      <c r="B16" s="120" t="s">
        <v>9</v>
      </c>
      <c r="C16" s="68">
        <v>22.376000000000001</v>
      </c>
      <c r="D16" s="69"/>
      <c r="E16" s="70"/>
    </row>
    <row r="17" spans="1:6" x14ac:dyDescent="0.25">
      <c r="B17" s="121" t="s">
        <v>13</v>
      </c>
      <c r="C17" s="122"/>
      <c r="D17" s="122"/>
      <c r="E17" s="123"/>
    </row>
    <row r="18" spans="1:6" ht="15.75" thickBot="1" x14ac:dyDescent="0.3">
      <c r="B18" s="120" t="s">
        <v>10</v>
      </c>
      <c r="C18" s="124">
        <v>1.3985000000000001</v>
      </c>
      <c r="D18" s="125"/>
      <c r="E18" s="126"/>
    </row>
    <row r="19" spans="1:6" x14ac:dyDescent="0.25">
      <c r="A19" s="134"/>
      <c r="B19" s="127" t="s">
        <v>11</v>
      </c>
      <c r="C19" s="128"/>
      <c r="D19" s="128"/>
      <c r="E19" s="129"/>
    </row>
    <row r="20" spans="1:6" ht="19.5" thickBot="1" x14ac:dyDescent="0.35">
      <c r="B20" s="130" t="s">
        <v>12</v>
      </c>
      <c r="C20" s="131">
        <v>1.25</v>
      </c>
      <c r="D20" s="132"/>
      <c r="E20" s="132"/>
      <c r="F20" s="133" t="s">
        <v>70</v>
      </c>
    </row>
  </sheetData>
  <sheetProtection sheet="1" objects="1" scenarios="1" selectLockedCells="1"/>
  <mergeCells count="13">
    <mergeCell ref="A1:G1"/>
    <mergeCell ref="C15:E15"/>
    <mergeCell ref="C16:E16"/>
    <mergeCell ref="B17:E17"/>
    <mergeCell ref="C18:E18"/>
    <mergeCell ref="B19:E19"/>
    <mergeCell ref="C20:E20"/>
    <mergeCell ref="A2:C2"/>
    <mergeCell ref="F3:G3"/>
    <mergeCell ref="F4:G4"/>
    <mergeCell ref="A12:D12"/>
    <mergeCell ref="B13:E13"/>
    <mergeCell ref="C14:E14"/>
  </mergeCells>
  <conditionalFormatting sqref="B20:E20">
    <cfRule type="cellIs" dxfId="7" priority="1" operator="lessThan">
      <formula>0.25</formula>
    </cfRule>
  </conditionalFormatting>
  <conditionalFormatting sqref="F7:F11">
    <cfRule type="containsText" dxfId="6" priority="2" operator="containsText" text="Y">
      <formula>NOT(ISERROR(SEARCH("Y",F7)))</formula>
    </cfRule>
  </conditionalFormatting>
  <conditionalFormatting sqref="F12">
    <cfRule type="containsText" dxfId="5" priority="3" operator="containsText" text="Not Whole Grain Rich">
      <formula>NOT(ISERROR(SEARCH("Not Whole Grain Rich",F12)))</formula>
    </cfRule>
    <cfRule type="containsText" dxfId="4" priority="4" operator="containsText" text="Whole Grain Rich">
      <formula>NOT(ISERROR(SEARCH("Whole Grain Rich",F12)))</formula>
    </cfRule>
    <cfRule type="expression" dxfId="3" priority="8">
      <formula>#REF!="Y"</formula>
    </cfRule>
  </conditionalFormatting>
  <conditionalFormatting sqref="G7:G11">
    <cfRule type="expression" dxfId="2" priority="5">
      <formula>F7="Y"</formula>
    </cfRule>
  </conditionalFormatting>
  <conditionalFormatting sqref="G12">
    <cfRule type="expression" dxfId="1" priority="6">
      <formula>AND(ISNUMBER(G12), G12 &gt; 0.5)</formula>
    </cfRule>
    <cfRule type="cellIs" dxfId="0" priority="7" operator="lessThan">
      <formula>0.5</formula>
    </cfRule>
  </conditionalFormatting>
  <dataValidations count="2">
    <dataValidation type="list" allowBlank="1" showInputMessage="1" showErrorMessage="1" sqref="F7:F11" xr:uid="{E432BD46-394C-447A-BD4E-D398E1D83804}">
      <formula1>"Y,N"</formula1>
    </dataValidation>
    <dataValidation type="list" allowBlank="1" showInputMessage="1" showErrorMessage="1" sqref="C7:C11" xr:uid="{B70F56E4-DFEE-4F7B-A9A5-7B3FFAE808C1}">
      <formula1>ingredientslist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950D-F730-4D09-B040-5F6BE3A3D0DB}">
  <dimension ref="A1:U11"/>
  <sheetViews>
    <sheetView workbookViewId="0">
      <selection sqref="A1:H1048576"/>
    </sheetView>
  </sheetViews>
  <sheetFormatPr defaultRowHeight="15" x14ac:dyDescent="0.25"/>
  <cols>
    <col min="1" max="1" width="35" customWidth="1"/>
    <col min="2" max="2" width="9.140625" bestFit="1" customWidth="1"/>
    <col min="3" max="3" width="16.5703125" customWidth="1"/>
  </cols>
  <sheetData>
    <row r="1" spans="1:21" x14ac:dyDescent="0.25">
      <c r="A1" t="s">
        <v>0</v>
      </c>
      <c r="B1" t="s">
        <v>1</v>
      </c>
      <c r="C1" t="s">
        <v>2</v>
      </c>
      <c r="E1" t="s">
        <v>17</v>
      </c>
      <c r="U1" s="1"/>
    </row>
    <row r="2" spans="1:21" x14ac:dyDescent="0.25">
      <c r="A2" t="s">
        <v>19</v>
      </c>
      <c r="B2" t="s">
        <v>4</v>
      </c>
      <c r="C2">
        <v>453.6</v>
      </c>
      <c r="E2" t="s">
        <v>56</v>
      </c>
    </row>
    <row r="3" spans="1:21" x14ac:dyDescent="0.25">
      <c r="A3" t="s">
        <v>5</v>
      </c>
      <c r="B3" t="s">
        <v>6</v>
      </c>
      <c r="C3">
        <v>28.35</v>
      </c>
    </row>
    <row r="4" spans="1:21" x14ac:dyDescent="0.25">
      <c r="A4" t="s">
        <v>20</v>
      </c>
      <c r="B4" t="s">
        <v>16</v>
      </c>
      <c r="C4">
        <v>1</v>
      </c>
    </row>
    <row r="5" spans="1:21" x14ac:dyDescent="0.25">
      <c r="A5" t="s">
        <v>21</v>
      </c>
      <c r="B5" t="s">
        <v>3</v>
      </c>
      <c r="C5">
        <v>120</v>
      </c>
    </row>
    <row r="6" spans="1:21" x14ac:dyDescent="0.25">
      <c r="A6" t="s">
        <v>22</v>
      </c>
      <c r="B6" t="s">
        <v>3</v>
      </c>
      <c r="C6">
        <v>125</v>
      </c>
    </row>
    <row r="7" spans="1:21" x14ac:dyDescent="0.25">
      <c r="A7" t="s">
        <v>23</v>
      </c>
      <c r="B7" t="s">
        <v>3</v>
      </c>
      <c r="C7">
        <v>81</v>
      </c>
    </row>
    <row r="8" spans="1:21" x14ac:dyDescent="0.25">
      <c r="A8" t="s">
        <v>24</v>
      </c>
      <c r="B8" t="s">
        <v>3</v>
      </c>
      <c r="C8">
        <v>81</v>
      </c>
    </row>
    <row r="9" spans="1:21" x14ac:dyDescent="0.25">
      <c r="A9" t="s">
        <v>25</v>
      </c>
      <c r="B9" t="s">
        <v>3</v>
      </c>
      <c r="C9">
        <v>122</v>
      </c>
    </row>
    <row r="10" spans="1:21" x14ac:dyDescent="0.25">
      <c r="A10" t="s">
        <v>26</v>
      </c>
      <c r="B10" t="s">
        <v>3</v>
      </c>
      <c r="C10">
        <v>58</v>
      </c>
    </row>
    <row r="11" spans="1:21" x14ac:dyDescent="0.25">
      <c r="A11" t="s">
        <v>27</v>
      </c>
      <c r="B11" t="s">
        <v>3</v>
      </c>
      <c r="C11">
        <v>115</v>
      </c>
    </row>
  </sheetData>
  <sheetProtection sheet="1" selectLockedCells="1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Calculator</vt:lpstr>
      <vt:lpstr>Example</vt:lpstr>
      <vt:lpstr>Source Table_Creditable Grains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Perkins, Meghan</dc:creator>
  <cp:lastModifiedBy>Perkins, Meghan</cp:lastModifiedBy>
  <dcterms:created xsi:type="dcterms:W3CDTF">2025-09-15T15:41:46Z</dcterms:created>
  <dcterms:modified xsi:type="dcterms:W3CDTF">2025-09-22T20:34:18Z</dcterms:modified>
</cp:coreProperties>
</file>