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hidePivotFieldList="1" defaultThemeVersion="166925"/>
  <mc:AlternateContent xmlns:mc="http://schemas.openxmlformats.org/markup-compatibility/2006">
    <mc:Choice Requires="x15">
      <x15ac:absPath xmlns:x15ac="http://schemas.microsoft.com/office/spreadsheetml/2010/11/ac" url="C:\Users\rogers_M\Documents\ELNA\"/>
    </mc:Choice>
  </mc:AlternateContent>
  <xr:revisionPtr revIDLastSave="0" documentId="13_ncr:1_{52D5FC4D-396B-4A0E-98C4-DEE23197A927}" xr6:coauthVersionLast="47" xr6:coauthVersionMax="47" xr10:uidLastSave="{00000000-0000-0000-0000-000000000000}"/>
  <bookViews>
    <workbookView xWindow="-110" yWindow="-110" windowWidth="19420" windowHeight="10420" activeTab="1" xr2:uid="{76C2D09D-23A5-43A7-B9B0-DB6D2B9414D8}"/>
  </bookViews>
  <sheets>
    <sheet name="Directions" sheetId="9" r:id="rId1"/>
    <sheet name="Summary Tables" sheetId="5" r:id="rId2"/>
    <sheet name="Literacy Focused Data" sheetId="7" state="hidden" r:id="rId3"/>
    <sheet name="Summary Sheet" sheetId="1" state="hidden" r:id="rId4"/>
    <sheet name="1-ChildLevelData" sheetId="12" r:id="rId5"/>
    <sheet name="2-SettingLevelData" sheetId="13" r:id="rId6"/>
  </sheets>
  <definedNames>
    <definedName name="_xlnm._FilterDatabase" localSheetId="4" hidden="1">'1-ChildLevelData'!$A$2:$X$58</definedName>
    <definedName name="_xlnm._FilterDatabase" localSheetId="5" hidden="1">'2-SettingLevelData'!$A$2:$E$7</definedName>
    <definedName name="_xlnm._FilterDatabase" localSheetId="3" hidden="1">'Summary Sheet'!$A$1:$AD$57</definedName>
    <definedName name="Age" localSheetId="4">'1-ChildLevelData'!$C:$C</definedName>
    <definedName name="Age" localSheetId="5">'2-SettingLevelData'!#REF!</definedName>
    <definedName name="Age">'Summary Sheet'!$C:$C</definedName>
    <definedName name="Credential" localSheetId="4">'1-ChildLevelData'!$K:$K</definedName>
    <definedName name="Credential" localSheetId="5">'2-SettingLevelData'!#REF!</definedName>
    <definedName name="Credential">'Summary Sheet'!$Q:$Q</definedName>
    <definedName name="Funded" localSheetId="4">'1-ChildLevelData'!#REF!</definedName>
    <definedName name="Funded" localSheetId="5">'2-SettingLevelData'!$E:$E</definedName>
    <definedName name="Funded">'Summary Sheet'!$H:$H</definedName>
    <definedName name="IEP" localSheetId="4">'1-ChildLevelData'!$B:$B</definedName>
    <definedName name="IEP" localSheetId="5">'2-SettingLevelData'!#REF!</definedName>
    <definedName name="IEP">'Summary Sheet'!$B:$B</definedName>
    <definedName name="KREADEOY" localSheetId="4">'1-ChildLevelData'!$T:$T</definedName>
    <definedName name="KREADEOY" localSheetId="5">'2-SettingLevelData'!#REF!</definedName>
    <definedName name="KREADEOY">'Summary Sheet'!$Z:$Z</definedName>
    <definedName name="KREADMOY" localSheetId="4">'1-ChildLevelData'!$S:$S</definedName>
    <definedName name="KREADMOY" localSheetId="5">'2-SettingLevelData'!#REF!</definedName>
    <definedName name="KREADMOY">'Summary Sheet'!$Y:$Y</definedName>
    <definedName name="KSR" localSheetId="4">'1-ChildLevelData'!$L:$L</definedName>
    <definedName name="KSR" localSheetId="5">'2-SettingLevelData'!#REF!</definedName>
    <definedName name="KSR">'Summary Sheet'!$R:$R</definedName>
    <definedName name="Kteacher" localSheetId="4">'1-ChildLevelData'!$J:$J</definedName>
    <definedName name="Kteacher" localSheetId="5">'2-SettingLevelData'!#REF!</definedName>
    <definedName name="Kteacher">'Summary Sheet'!$P:$P</definedName>
    <definedName name="Other" localSheetId="4">'1-ChildLevelData'!$G:$G</definedName>
    <definedName name="Other" localSheetId="5">'2-SettingLevelData'!#REF!</definedName>
    <definedName name="Other">'Summary Sheet'!$L:$L</definedName>
    <definedName name="Preschool">#REF!</definedName>
    <definedName name="quality" localSheetId="4">'1-ChildLevelData'!#REF!</definedName>
    <definedName name="quality" localSheetId="5">'2-SettingLevelData'!$B:$B</definedName>
    <definedName name="quality">'Summary Sheet'!$E:$E</definedName>
    <definedName name="quality2" localSheetId="4">'1-ChildLevelData'!#REF!</definedName>
    <definedName name="quality2" localSheetId="5">'2-SettingLevelData'!#REF!</definedName>
    <definedName name="quality2">'Summary Sheet'!$M:$M</definedName>
    <definedName name="READBOY" localSheetId="4">'1-ChildLevelData'!$R:$R</definedName>
    <definedName name="READBOY" localSheetId="5">'2-SettingLevelData'!#REF!</definedName>
    <definedName name="READBOY">'Summary Sheet'!$X:$X</definedName>
    <definedName name="Relationships" localSheetId="4">'1-ChildLevelData'!#REF!</definedName>
    <definedName name="Relationships" localSheetId="5">'2-SettingLevelData'!$C:$C</definedName>
    <definedName name="Relationships">'Summary Sheet'!$F:$F</definedName>
    <definedName name="setting2" localSheetId="4">'1-ChildLevelData'!$G:$G</definedName>
    <definedName name="setting2" localSheetId="5">'2-SettingLevelData'!#REF!</definedName>
    <definedName name="setting2">'Summary Sheet'!$L:$L</definedName>
    <definedName name="SRD_1" localSheetId="4">'1-ChildLevelData'!$V:$V</definedName>
    <definedName name="SRD_1" localSheetId="5">'2-SettingLevelData'!#REF!</definedName>
    <definedName name="SRD_1">'Summary Sheet'!$AB:$AB</definedName>
    <definedName name="SRD_2" localSheetId="4">'1-ChildLevelData'!$W:$W</definedName>
    <definedName name="SRD_2" localSheetId="5">'2-SettingLevelData'!#REF!</definedName>
    <definedName name="SRD_2">'Summary Sheet'!$AC:$AC</definedName>
    <definedName name="SRD_3" localSheetId="4">'1-ChildLevelData'!$X:$X</definedName>
    <definedName name="SRD_3" localSheetId="5">'2-SettingLevelData'!#REF!</definedName>
    <definedName name="SRD_3">'Summary Sheet'!$AD:$AD</definedName>
    <definedName name="SRD_K" localSheetId="4">'1-ChildLevelData'!$U:$U</definedName>
    <definedName name="SRD_K" localSheetId="5">'2-SettingLevelData'!#REF!</definedName>
    <definedName name="SRD_K">'Summary Sheet'!$AA:$AA</definedName>
    <definedName name="Years" localSheetId="4">'1-ChildLevelData'!$F:$F</definedName>
    <definedName name="Years" localSheetId="5">'2-SettingLevelData'!#REF!</definedName>
    <definedName name="Years">'Summary Sheet'!$K:$K</definedName>
    <definedName name="Years2" localSheetId="4">'1-ChildLevelData'!$H:$H</definedName>
    <definedName name="Years2" localSheetId="5">'2-SettingLevelData'!#REF!</definedName>
    <definedName name="Years2">'Summary Sheet'!$O:$O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 i="13" l="1"/>
  <c r="U40" i="5"/>
  <c r="H26" i="5" l="1"/>
  <c r="H25" i="5"/>
  <c r="H24" i="5"/>
  <c r="H23" i="5"/>
  <c r="H22" i="5"/>
  <c r="H21" i="5"/>
  <c r="H20" i="5"/>
  <c r="H19" i="5"/>
  <c r="H18" i="5"/>
  <c r="H17" i="5"/>
  <c r="H16" i="5"/>
  <c r="H15" i="5"/>
  <c r="H14" i="5"/>
  <c r="H13" i="5"/>
  <c r="G26" i="5"/>
  <c r="G25" i="5"/>
  <c r="G24" i="5"/>
  <c r="G23" i="5"/>
  <c r="G22" i="5"/>
  <c r="G21" i="5"/>
  <c r="G20" i="5"/>
  <c r="G19" i="5"/>
  <c r="G18" i="5"/>
  <c r="G17" i="5"/>
  <c r="G16" i="5"/>
  <c r="G15" i="5"/>
  <c r="G14" i="5"/>
  <c r="G13" i="5"/>
  <c r="G12" i="5"/>
  <c r="F26" i="5"/>
  <c r="F25" i="5"/>
  <c r="F24" i="5"/>
  <c r="F23" i="5"/>
  <c r="F22" i="5"/>
  <c r="F21" i="5"/>
  <c r="F20" i="5"/>
  <c r="F19" i="5"/>
  <c r="F18" i="5"/>
  <c r="F17" i="5"/>
  <c r="F16" i="5"/>
  <c r="F15" i="5"/>
  <c r="F14" i="5"/>
  <c r="F13" i="5"/>
  <c r="F12" i="5"/>
  <c r="E26" i="5"/>
  <c r="E25" i="5"/>
  <c r="E24" i="5"/>
  <c r="E23" i="5"/>
  <c r="E22" i="5"/>
  <c r="E21" i="5"/>
  <c r="E20" i="5"/>
  <c r="E19" i="5"/>
  <c r="E18" i="5"/>
  <c r="E17" i="5"/>
  <c r="E16" i="5"/>
  <c r="E15" i="5"/>
  <c r="E14" i="5"/>
  <c r="E13" i="5"/>
  <c r="E12" i="5"/>
  <c r="D26" i="5"/>
  <c r="D25" i="5"/>
  <c r="D24" i="5"/>
  <c r="D23" i="5"/>
  <c r="D22" i="5"/>
  <c r="D21" i="5"/>
  <c r="D20" i="5"/>
  <c r="D19" i="5"/>
  <c r="D18" i="5"/>
  <c r="D17" i="5"/>
  <c r="D16" i="5"/>
  <c r="D15" i="5"/>
  <c r="D14" i="5"/>
  <c r="D13" i="5"/>
  <c r="D12" i="5"/>
  <c r="K24" i="5"/>
  <c r="K23" i="5"/>
  <c r="K22" i="5"/>
  <c r="K21" i="5"/>
  <c r="K20" i="5"/>
  <c r="N15" i="5"/>
  <c r="N14" i="5"/>
  <c r="N13" i="5"/>
  <c r="N12" i="5"/>
  <c r="N11" i="5"/>
  <c r="N10" i="5"/>
  <c r="N9" i="5"/>
  <c r="N8" i="5"/>
  <c r="N7" i="5"/>
  <c r="M15" i="5"/>
  <c r="M14" i="5"/>
  <c r="M13" i="5"/>
  <c r="M12" i="5"/>
  <c r="M11" i="5"/>
  <c r="M10" i="5"/>
  <c r="M9" i="5"/>
  <c r="M8" i="5"/>
  <c r="M7" i="5"/>
  <c r="L15" i="5"/>
  <c r="L14" i="5"/>
  <c r="L13" i="5"/>
  <c r="L12" i="5"/>
  <c r="L11" i="5"/>
  <c r="L10" i="5"/>
  <c r="L9" i="5"/>
  <c r="L8" i="5"/>
  <c r="L7" i="5"/>
  <c r="K15" i="5"/>
  <c r="K14" i="5"/>
  <c r="K13" i="5"/>
  <c r="K12" i="5"/>
  <c r="K11" i="5"/>
  <c r="K10" i="5"/>
  <c r="K9" i="5"/>
  <c r="K8" i="5"/>
  <c r="K7" i="5"/>
  <c r="T29" i="5"/>
  <c r="T28" i="5"/>
  <c r="T27" i="5"/>
  <c r="T26" i="5"/>
  <c r="S29" i="5"/>
  <c r="S28" i="5"/>
  <c r="S27" i="5"/>
  <c r="S26" i="5"/>
  <c r="R29" i="5"/>
  <c r="R28" i="5"/>
  <c r="R27" i="5"/>
  <c r="R26" i="5"/>
  <c r="Q29" i="5"/>
  <c r="Q28" i="5"/>
  <c r="Q27" i="5"/>
  <c r="Q26" i="5"/>
  <c r="P29" i="5"/>
  <c r="P28" i="5"/>
  <c r="P27" i="5"/>
  <c r="P26" i="5"/>
  <c r="O29" i="5"/>
  <c r="O28" i="5"/>
  <c r="O27" i="5"/>
  <c r="O26" i="5"/>
  <c r="N29" i="5"/>
  <c r="N28" i="5"/>
  <c r="N27" i="5"/>
  <c r="N26" i="5"/>
  <c r="M29" i="5"/>
  <c r="M28" i="5"/>
  <c r="M27" i="5"/>
  <c r="M26" i="5"/>
  <c r="L29" i="5"/>
  <c r="L28" i="5"/>
  <c r="L27" i="5"/>
  <c r="L26" i="5"/>
  <c r="K29" i="5"/>
  <c r="K28" i="5"/>
  <c r="K27" i="5"/>
  <c r="K26" i="5"/>
  <c r="K25" i="5"/>
  <c r="G11" i="5"/>
  <c r="F11" i="5"/>
  <c r="E11" i="5"/>
  <c r="D11" i="5"/>
  <c r="G10" i="5"/>
  <c r="F10" i="5"/>
  <c r="E10" i="5"/>
  <c r="D10" i="5"/>
  <c r="G9" i="5"/>
  <c r="F9" i="5"/>
  <c r="E9" i="5"/>
  <c r="D9" i="5"/>
  <c r="G8" i="5"/>
  <c r="F8" i="5"/>
  <c r="E8" i="5"/>
  <c r="D8" i="5"/>
  <c r="G7" i="5"/>
  <c r="F7" i="5"/>
  <c r="D7" i="5"/>
  <c r="E7" i="5"/>
  <c r="O8" i="13"/>
  <c r="O7" i="13"/>
  <c r="N8" i="13"/>
  <c r="N7" i="13"/>
  <c r="M8" i="13"/>
  <c r="L25" i="5" s="1"/>
  <c r="M7" i="13"/>
  <c r="L24" i="5" s="1"/>
  <c r="L8" i="13"/>
  <c r="L7" i="13"/>
  <c r="K8" i="13"/>
  <c r="K7" i="13"/>
  <c r="J8" i="13"/>
  <c r="J7" i="13"/>
  <c r="I8" i="13"/>
  <c r="I7" i="13"/>
  <c r="H8" i="13"/>
  <c r="H7" i="13"/>
  <c r="G8" i="13"/>
  <c r="G7" i="13"/>
  <c r="P24" i="5" l="1"/>
  <c r="L36" i="5"/>
  <c r="R24" i="5"/>
  <c r="L38" i="5"/>
  <c r="P25" i="5"/>
  <c r="N36" i="5"/>
  <c r="S25" i="5"/>
  <c r="N39" i="5"/>
  <c r="M24" i="5"/>
  <c r="L33" i="5"/>
  <c r="O24" i="5"/>
  <c r="L35" i="5"/>
  <c r="Q24" i="5"/>
  <c r="L37" i="5"/>
  <c r="H11" i="5"/>
  <c r="M40" i="5"/>
  <c r="N24" i="5"/>
  <c r="L34" i="5"/>
  <c r="S24" i="5"/>
  <c r="L39" i="5"/>
  <c r="N25" i="5"/>
  <c r="N34" i="5"/>
  <c r="R25" i="5"/>
  <c r="N38" i="5"/>
  <c r="M25" i="5"/>
  <c r="N33" i="5"/>
  <c r="O25" i="5"/>
  <c r="N35" i="5"/>
  <c r="Q25" i="5"/>
  <c r="N37" i="5"/>
  <c r="H12" i="5"/>
  <c r="O40" i="5"/>
  <c r="T25" i="5"/>
  <c r="T24" i="5"/>
  <c r="O4" i="13"/>
  <c r="S40" i="5" s="1"/>
  <c r="O5" i="13"/>
  <c r="Q40" i="5" s="1"/>
  <c r="O6" i="13"/>
  <c r="W40" i="5" s="1"/>
  <c r="N4" i="13"/>
  <c r="S21" i="5" s="1"/>
  <c r="N5" i="13"/>
  <c r="N6" i="13"/>
  <c r="S23" i="5" s="1"/>
  <c r="N3" i="13"/>
  <c r="M4" i="13"/>
  <c r="M5" i="13"/>
  <c r="L22" i="5" s="1"/>
  <c r="M6" i="13"/>
  <c r="M3" i="13"/>
  <c r="L20" i="5" s="1"/>
  <c r="L4" i="13"/>
  <c r="L5" i="13"/>
  <c r="L6" i="13"/>
  <c r="L3" i="13"/>
  <c r="K4" i="13"/>
  <c r="K5" i="13"/>
  <c r="K6" i="13"/>
  <c r="K3" i="13"/>
  <c r="J4" i="13"/>
  <c r="J5" i="13"/>
  <c r="J6" i="13"/>
  <c r="J3" i="13"/>
  <c r="I4" i="13"/>
  <c r="I5" i="13"/>
  <c r="I6" i="13"/>
  <c r="I3" i="13"/>
  <c r="H4" i="13"/>
  <c r="H5" i="13"/>
  <c r="H6" i="13"/>
  <c r="H3" i="13"/>
  <c r="G3" i="13"/>
  <c r="G4" i="13"/>
  <c r="G5" i="13"/>
  <c r="G6" i="13"/>
  <c r="M39" i="7"/>
  <c r="G39" i="7"/>
  <c r="F39" i="7"/>
  <c r="E39" i="7"/>
  <c r="M38" i="7"/>
  <c r="G38" i="7"/>
  <c r="F38" i="7"/>
  <c r="E38" i="7"/>
  <c r="M37" i="7"/>
  <c r="G37" i="7"/>
  <c r="F37" i="7"/>
  <c r="E37" i="7"/>
  <c r="M36" i="7"/>
  <c r="G36" i="7"/>
  <c r="F36" i="7"/>
  <c r="E36" i="7"/>
  <c r="M35" i="7"/>
  <c r="G35" i="7"/>
  <c r="F35" i="7"/>
  <c r="E35" i="7"/>
  <c r="M34" i="7"/>
  <c r="G34" i="7"/>
  <c r="F34" i="7"/>
  <c r="E34" i="7"/>
  <c r="M33" i="7"/>
  <c r="G33" i="7"/>
  <c r="F33" i="7"/>
  <c r="E33" i="7"/>
  <c r="M32" i="7"/>
  <c r="G32" i="7"/>
  <c r="F32" i="7"/>
  <c r="E32" i="7"/>
  <c r="M31" i="7"/>
  <c r="G31" i="7"/>
  <c r="F31" i="7"/>
  <c r="E31" i="7"/>
  <c r="F27" i="7"/>
  <c r="E27" i="7"/>
  <c r="F26" i="7"/>
  <c r="E26" i="7"/>
  <c r="F25" i="7"/>
  <c r="E25" i="7"/>
  <c r="F24" i="7"/>
  <c r="E24" i="7"/>
  <c r="F23" i="7"/>
  <c r="E23" i="7"/>
  <c r="F22" i="7"/>
  <c r="E22" i="7"/>
  <c r="F21" i="7"/>
  <c r="E21" i="7"/>
  <c r="F20" i="7"/>
  <c r="E20" i="7"/>
  <c r="F19" i="7"/>
  <c r="E19" i="7"/>
  <c r="M15" i="7"/>
  <c r="G15" i="7"/>
  <c r="F15" i="7"/>
  <c r="E15" i="7"/>
  <c r="M14" i="7"/>
  <c r="G14" i="7"/>
  <c r="F14" i="7"/>
  <c r="E14" i="7"/>
  <c r="M13" i="7"/>
  <c r="G13" i="7"/>
  <c r="F13" i="7"/>
  <c r="E13" i="7"/>
  <c r="M12" i="7"/>
  <c r="G12" i="7"/>
  <c r="F12" i="7"/>
  <c r="E12" i="7"/>
  <c r="M11" i="7"/>
  <c r="G11" i="7"/>
  <c r="F11" i="7"/>
  <c r="E11" i="7"/>
  <c r="M10" i="7"/>
  <c r="G10" i="7"/>
  <c r="F10" i="7"/>
  <c r="E10" i="7"/>
  <c r="M9" i="7"/>
  <c r="G9" i="7"/>
  <c r="F9" i="7"/>
  <c r="E9" i="7"/>
  <c r="M8" i="7"/>
  <c r="G8" i="7"/>
  <c r="F8" i="7"/>
  <c r="E8" i="7"/>
  <c r="M7" i="7"/>
  <c r="G7" i="7"/>
  <c r="F7" i="7"/>
  <c r="E7" i="7"/>
  <c r="M23" i="5" l="1"/>
  <c r="V33" i="5"/>
  <c r="N20" i="5"/>
  <c r="T34" i="5"/>
  <c r="O20" i="5"/>
  <c r="T35" i="5"/>
  <c r="P20" i="5"/>
  <c r="T36" i="5"/>
  <c r="Q20" i="5"/>
  <c r="T37" i="5"/>
  <c r="R20" i="5"/>
  <c r="T38" i="5"/>
  <c r="M22" i="5"/>
  <c r="P33" i="5"/>
  <c r="N23" i="5"/>
  <c r="V34" i="5"/>
  <c r="O23" i="5"/>
  <c r="V35" i="5"/>
  <c r="P23" i="5"/>
  <c r="V36" i="5"/>
  <c r="Q23" i="5"/>
  <c r="V37" i="5"/>
  <c r="R23" i="5"/>
  <c r="V38" i="5"/>
  <c r="M21" i="5"/>
  <c r="R33" i="5"/>
  <c r="N22" i="5"/>
  <c r="P34" i="5"/>
  <c r="O22" i="5"/>
  <c r="P35" i="5"/>
  <c r="P22" i="5"/>
  <c r="P36" i="5"/>
  <c r="Q22" i="5"/>
  <c r="P37" i="5"/>
  <c r="R22" i="5"/>
  <c r="P38" i="5"/>
  <c r="S22" i="5"/>
  <c r="P39" i="5"/>
  <c r="M20" i="5"/>
  <c r="T33" i="5"/>
  <c r="N21" i="5"/>
  <c r="R34" i="5"/>
  <c r="O21" i="5"/>
  <c r="R35" i="5"/>
  <c r="P21" i="5"/>
  <c r="R36" i="5"/>
  <c r="Q21" i="5"/>
  <c r="R37" i="5"/>
  <c r="R21" i="5"/>
  <c r="R38" i="5"/>
  <c r="S20" i="5"/>
  <c r="T39" i="5"/>
  <c r="L23" i="5"/>
  <c r="V39" i="5"/>
  <c r="L21" i="5"/>
  <c r="R39" i="5"/>
  <c r="H10" i="5"/>
  <c r="T23" i="5"/>
  <c r="T22" i="5"/>
  <c r="H9" i="5"/>
  <c r="T21" i="5"/>
  <c r="H8" i="5"/>
  <c r="H7" i="5"/>
  <c r="T20" i="5"/>
  <c r="O9" i="5"/>
  <c r="O10" i="5"/>
  <c r="O11" i="5"/>
  <c r="O12" i="5"/>
  <c r="O7" i="5"/>
  <c r="O8" i="5"/>
  <c r="O13" i="5"/>
  <c r="O14" i="5"/>
  <c r="O15" i="5"/>
  <c r="N31" i="7"/>
  <c r="N32" i="7"/>
  <c r="N33" i="7"/>
  <c r="N34" i="7"/>
  <c r="N35" i="7"/>
  <c r="N36" i="7"/>
  <c r="N37" i="7"/>
  <c r="N38" i="7"/>
  <c r="N39" i="7"/>
  <c r="G25" i="7"/>
  <c r="N14" i="7"/>
  <c r="N11" i="7"/>
  <c r="N7" i="7"/>
  <c r="N9" i="7"/>
  <c r="N13" i="7"/>
  <c r="N15" i="7"/>
  <c r="G20" i="7"/>
  <c r="G24" i="7"/>
  <c r="G26" i="7"/>
  <c r="N8" i="7"/>
  <c r="N10" i="7"/>
  <c r="G22" i="7"/>
  <c r="G19" i="7"/>
  <c r="G21" i="7"/>
  <c r="N12" i="7"/>
  <c r="G23" i="7"/>
  <c r="G27" i="7"/>
  <c r="F33" i="1"/>
  <c r="E57" i="1"/>
  <c r="F55" i="1"/>
  <c r="F18" i="1"/>
  <c r="E41" i="1"/>
  <c r="H46" i="1"/>
  <c r="G20" i="1"/>
  <c r="F28" i="1"/>
  <c r="F9" i="1"/>
  <c r="H30" i="1"/>
  <c r="G36" i="1"/>
  <c r="G47" i="1"/>
  <c r="H4" i="1"/>
  <c r="H9" i="1"/>
  <c r="H36" i="1"/>
  <c r="F11" i="1"/>
  <c r="G22" i="1"/>
  <c r="F42" i="1"/>
  <c r="G12" i="1"/>
  <c r="G6" i="1"/>
  <c r="G5" i="1"/>
  <c r="E53" i="1"/>
  <c r="F57" i="1"/>
  <c r="E45" i="1"/>
  <c r="H3" i="1"/>
  <c r="G25" i="1"/>
  <c r="E35" i="1"/>
  <c r="F17" i="1"/>
  <c r="G50" i="1"/>
  <c r="H41" i="1"/>
  <c r="G39" i="1"/>
  <c r="H24" i="1"/>
  <c r="H49" i="1"/>
  <c r="F8" i="1"/>
  <c r="H14" i="1"/>
  <c r="E25" i="1"/>
  <c r="H43" i="1"/>
  <c r="F15" i="1"/>
  <c r="H27" i="1"/>
  <c r="E19" i="1"/>
  <c r="H15" i="1"/>
  <c r="F56" i="1"/>
  <c r="H45" i="1"/>
  <c r="G46" i="1"/>
  <c r="E13" i="1"/>
  <c r="E54" i="1"/>
  <c r="E18" i="1"/>
  <c r="E46" i="1"/>
  <c r="G35" i="1"/>
  <c r="E51" i="1"/>
  <c r="G16" i="1"/>
  <c r="G43" i="1"/>
  <c r="H16" i="1"/>
  <c r="G30" i="1"/>
  <c r="G33" i="1"/>
  <c r="E40" i="1"/>
  <c r="E50" i="1"/>
  <c r="F48" i="1"/>
  <c r="G15" i="1"/>
  <c r="G51" i="1"/>
  <c r="E14" i="1"/>
  <c r="E5" i="1"/>
  <c r="H51" i="1"/>
  <c r="G56" i="1"/>
  <c r="F40" i="1"/>
  <c r="E33" i="1"/>
  <c r="G42" i="1"/>
  <c r="G57" i="1"/>
  <c r="G19" i="1"/>
  <c r="E8" i="1"/>
  <c r="H2" i="1"/>
  <c r="E36" i="1"/>
  <c r="H44" i="1"/>
  <c r="H54" i="1"/>
  <c r="E10" i="1"/>
  <c r="G13" i="1"/>
  <c r="G4" i="1"/>
  <c r="F46" i="1"/>
  <c r="H23" i="1"/>
  <c r="H32" i="1"/>
  <c r="G37" i="1"/>
  <c r="H52" i="1"/>
  <c r="H55" i="1"/>
  <c r="H5" i="1"/>
  <c r="H40" i="1"/>
  <c r="F6" i="1"/>
  <c r="E6" i="1"/>
  <c r="E47" i="1"/>
  <c r="G14" i="1"/>
  <c r="F26" i="1"/>
  <c r="F34" i="1"/>
  <c r="F4" i="1"/>
  <c r="G54" i="1"/>
  <c r="F31" i="1"/>
  <c r="G26" i="1"/>
  <c r="F13" i="1"/>
  <c r="G53" i="1"/>
  <c r="E56" i="1"/>
  <c r="H26" i="1"/>
  <c r="F3" i="1"/>
  <c r="H25" i="1"/>
  <c r="G34" i="1"/>
  <c r="G41" i="1"/>
  <c r="E23" i="1"/>
  <c r="E37" i="1"/>
  <c r="F44" i="1"/>
  <c r="F5" i="1"/>
  <c r="H53" i="1"/>
  <c r="H20" i="1"/>
  <c r="F19" i="1"/>
  <c r="F49" i="1"/>
  <c r="G44" i="1"/>
  <c r="H13" i="1"/>
  <c r="F24" i="1"/>
  <c r="E55" i="1"/>
  <c r="G38" i="1"/>
  <c r="G21" i="1"/>
  <c r="H50" i="1"/>
  <c r="F54" i="1"/>
  <c r="E38" i="1"/>
  <c r="G32" i="1"/>
  <c r="H35" i="1"/>
  <c r="G48" i="1"/>
  <c r="E52" i="1"/>
  <c r="G55" i="1"/>
  <c r="H29" i="1"/>
  <c r="E20" i="1"/>
  <c r="E48" i="1"/>
  <c r="F30" i="1"/>
  <c r="G2" i="1"/>
  <c r="H12" i="1"/>
  <c r="F53" i="1"/>
  <c r="F32" i="1"/>
  <c r="G27" i="1"/>
  <c r="E39" i="1"/>
  <c r="E29" i="1"/>
  <c r="E16" i="1"/>
  <c r="H21" i="1"/>
  <c r="F27" i="1"/>
  <c r="H42" i="1"/>
  <c r="E49" i="1"/>
  <c r="F21" i="1"/>
  <c r="H19" i="1"/>
  <c r="G49" i="1"/>
  <c r="E42" i="1"/>
  <c r="G11" i="1"/>
  <c r="G29" i="1"/>
  <c r="G18" i="1"/>
  <c r="H48" i="1"/>
  <c r="F12" i="1"/>
  <c r="F45" i="1"/>
  <c r="G3" i="1"/>
  <c r="E9" i="1"/>
  <c r="E22" i="1"/>
  <c r="E28" i="1"/>
  <c r="F39" i="1"/>
  <c r="H47" i="1"/>
  <c r="F20" i="1"/>
  <c r="E27" i="1"/>
  <c r="H17" i="1"/>
  <c r="F29" i="1"/>
  <c r="E12" i="1"/>
  <c r="G24" i="1"/>
  <c r="F14" i="1"/>
  <c r="H37" i="1"/>
  <c r="G40" i="1"/>
  <c r="G45" i="1"/>
  <c r="H33" i="1"/>
  <c r="H22" i="1"/>
  <c r="F52" i="1"/>
  <c r="F38" i="1"/>
  <c r="E43" i="1"/>
  <c r="E26" i="1"/>
  <c r="H57" i="1"/>
  <c r="E32" i="1"/>
  <c r="E24" i="1"/>
  <c r="E4" i="1"/>
  <c r="E17" i="1"/>
  <c r="F47" i="1"/>
  <c r="F51" i="1"/>
  <c r="E15" i="1"/>
  <c r="F35" i="1"/>
  <c r="H6" i="1"/>
  <c r="F37" i="1"/>
  <c r="F41" i="1"/>
  <c r="G23" i="1"/>
  <c r="F25" i="1"/>
  <c r="H56" i="1"/>
  <c r="H28" i="1"/>
  <c r="E30" i="1"/>
  <c r="H18" i="1"/>
  <c r="F16" i="1"/>
  <c r="H11" i="1"/>
  <c r="G28" i="1"/>
  <c r="G52" i="1"/>
  <c r="F22" i="1"/>
  <c r="G9" i="1"/>
  <c r="G31" i="1"/>
  <c r="F23" i="1"/>
  <c r="E44" i="1"/>
  <c r="H38" i="1"/>
  <c r="H39" i="1"/>
  <c r="G17" i="1"/>
  <c r="F36" i="1"/>
  <c r="E31" i="1"/>
  <c r="E21" i="1"/>
  <c r="H31" i="1"/>
  <c r="H34" i="1"/>
  <c r="F50" i="1"/>
  <c r="E34" i="1"/>
  <c r="E11" i="1"/>
  <c r="F43" i="1"/>
  <c r="E3" i="1"/>
  <c r="F2" i="1" l="1"/>
  <c r="G10" i="1"/>
  <c r="G8" i="1"/>
  <c r="H8" i="1"/>
  <c r="H7" i="1"/>
  <c r="F10" i="1"/>
  <c r="E2" i="1"/>
  <c r="E7" i="1"/>
  <c r="G7" i="1"/>
  <c r="F7" i="1"/>
  <c r="H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tc={2495BFDD-1E20-4A4D-81DD-BC13DA85258E}</author>
    <author>tc={143EAA09-C492-4EBE-A7A3-93173FEE83E3}</author>
    <author>tc={00F29CC3-A96B-4775-B3AE-2B12B46757A4}</author>
    <author>tc={39CC5B38-573D-46EE-A707-26CA7D0FB06C}</author>
    <author>tc={7364132A-B341-4C87-A917-B2739E8DDBAB}</author>
    <author>tc={BD11C499-8EA1-48A3-89C2-E2F7F2F5A2C2}</author>
  </authors>
  <commentList>
    <comment ref="C1" authorId="0" shapeId="0" xr:uid="{2495BFDD-1E20-4A4D-81DD-BC13DA85258E}">
      <text>
        <t>[Threaded comment]
Your version of Excel allows you to read this threaded comment; however, any edits to it will get removed if the file is opened in a newer version of Excel. Learn more: https://go.microsoft.com/fwlink/?linkid=870924
Comment:
    should we change to date of birth?</t>
      </text>
    </comment>
    <comment ref="D1" authorId="1" shapeId="0" xr:uid="{143EAA09-C492-4EBE-A7A3-93173FEE83E3}">
      <text>
        <t>[Threaded comment]
Your version of Excel allows you to read this threaded comment; however, any edits to it will get removed if the file is opened in a newer version of Excel. Learn more: https://go.microsoft.com/fwlink/?linkid=870924
Comment:
    add vlook to prepopulate from summary table on sheet 1</t>
      </text>
    </comment>
    <comment ref="E1" authorId="2" shapeId="0" xr:uid="{00F29CC3-A96B-4775-B3AE-2B12B46757A4}">
      <text>
        <t>[Threaded comment]
Your version of Excel allows you to read this threaded comment; however, any edits to it will get removed if the file is opened in a newer version of Excel. Learn more: https://go.microsoft.com/fwlink/?linkid=870924
Comment:
    Values for Columns D-H should be copied and pasted for each new row.</t>
      </text>
    </comment>
    <comment ref="G1" authorId="3" shapeId="0" xr:uid="{39CC5B38-573D-46EE-A707-26CA7D0FB06C}">
      <text>
        <t>[Threaded comment]
Your version of Excel allows you to read this threaded comment; however, any edits to it will get removed if the file is opened in a newer version of Excel. Learn more: https://go.microsoft.com/fwlink/?linkid=870924
Comment:
    Have only on summary table/sheet 1</t>
      </text>
    </comment>
    <comment ref="H1" authorId="4" shapeId="0" xr:uid="{7364132A-B341-4C87-A917-B2739E8DDBAB}">
      <text>
        <t>[Threaded comment]
Your version of Excel allows you to read this threaded comment; however, any edits to it will get removed if the file is opened in a newer version of Excel. Learn more: https://go.microsoft.com/fwlink/?linkid=870924
Comment:
    Have only on summary table/sheet 1</t>
      </text>
    </comment>
    <comment ref="N1" authorId="5" shapeId="0" xr:uid="{BD11C499-8EA1-48A3-89C2-E2F7F2F5A2C2}">
      <text>
        <t>[Threaded comment]
Your version of Excel allows you to read this threaded comment; however, any edits to it will get removed if the file is opened in a newer version of Excel. Learn more: https://go.microsoft.com/fwlink/?linkid=870924
Comment:
    Same here</t>
      </text>
    </comment>
  </commentList>
</comments>
</file>

<file path=xl/sharedStrings.xml><?xml version="1.0" encoding="utf-8"?>
<sst xmlns="http://schemas.openxmlformats.org/spreadsheetml/2006/main" count="942" uniqueCount="196">
  <si>
    <t>Instructions to use Summary Tables</t>
  </si>
  <si>
    <t>Summary of Pre-K Settings</t>
  </si>
  <si>
    <t>Number of Students by KSR and Interim Benchmark - Overall</t>
  </si>
  <si>
    <t>Pre-K Setting</t>
  </si>
  <si>
    <t>Quality of Setting</t>
  </si>
  <si>
    <t>Relationship with setting</t>
  </si>
  <si>
    <t>State funded (CPP/619)</t>
  </si>
  <si>
    <t>Receives SRQI funds</t>
  </si>
  <si>
    <t>Number of Students in Current Year K</t>
  </si>
  <si>
    <t>Content Type</t>
  </si>
  <si>
    <t>AB</t>
  </si>
  <si>
    <t>B</t>
  </si>
  <si>
    <t>BB</t>
  </si>
  <si>
    <t>WBB</t>
  </si>
  <si>
    <t>Total</t>
  </si>
  <si>
    <t>District Preschool</t>
  </si>
  <si>
    <t>Yes</t>
  </si>
  <si>
    <t>ABC Childcare</t>
  </si>
  <si>
    <t>KSR SE</t>
  </si>
  <si>
    <t>Nancy's Home</t>
  </si>
  <si>
    <t>No</t>
  </si>
  <si>
    <t>Family Friend or neighbor</t>
  </si>
  <si>
    <t>KSR COG</t>
  </si>
  <si>
    <t>Lenny's Learners</t>
  </si>
  <si>
    <t>KSR LIT</t>
  </si>
  <si>
    <t>K BOY Interim</t>
  </si>
  <si>
    <t>Relationship with Pre-K Setting</t>
  </si>
  <si>
    <t># IEP</t>
  </si>
  <si>
    <t># SRD</t>
  </si>
  <si>
    <t>KSR and Interim Benchmark by Quality of Pre-K Setting</t>
  </si>
  <si>
    <t>Quality of Pre-K Setting</t>
  </si>
  <si>
    <t>QRIS Level 5</t>
  </si>
  <si>
    <t>QRIS Level 4</t>
  </si>
  <si>
    <t>QRIS Level 3</t>
  </si>
  <si>
    <t>QRIS Level 2</t>
  </si>
  <si>
    <t>QRIS Level 1</t>
  </si>
  <si>
    <t>QRIS Level N/A</t>
  </si>
  <si>
    <t>Percent (?) of Students Below and Well-below Benchmark by Literacy Data - Overall</t>
  </si>
  <si>
    <t>KSR LC</t>
  </si>
  <si>
    <t>KSR Lit</t>
  </si>
  <si>
    <t>K MOY</t>
  </si>
  <si>
    <t>K EOY</t>
  </si>
  <si>
    <t>SRD # K</t>
  </si>
  <si>
    <t>SRD # 1</t>
  </si>
  <si>
    <t>SRD # 2</t>
  </si>
  <si>
    <t>SRD # 3</t>
  </si>
  <si>
    <t>Number of students Below and Well-below Benchmark by Pre-K Setting</t>
  </si>
  <si>
    <t>BOY Interim BB</t>
  </si>
  <si>
    <t>BOY Interim WBB</t>
  </si>
  <si>
    <t>Number of Students by Literacy Data - Overall</t>
  </si>
  <si>
    <t>Child or SASID</t>
  </si>
  <si>
    <t>Current IEP</t>
  </si>
  <si>
    <t>Age at entry</t>
  </si>
  <si>
    <t>PreK setting</t>
  </si>
  <si>
    <t>Funded through CPP</t>
  </si>
  <si>
    <t>Funded through Head Start</t>
  </si>
  <si>
    <t>Years in PreK setting</t>
  </si>
  <si>
    <t>Other preschool experieneces</t>
  </si>
  <si>
    <t>Quality</t>
  </si>
  <si>
    <t>K teacher</t>
  </si>
  <si>
    <t>EC credential</t>
  </si>
  <si>
    <t>KSR PWB/M</t>
  </si>
  <si>
    <t>KSR MATH</t>
  </si>
  <si>
    <t>K BOY Interim Progress category (total or split out)</t>
  </si>
  <si>
    <t>K MOY Interim Progress category</t>
  </si>
  <si>
    <t>K EOY Interim Progress category</t>
  </si>
  <si>
    <t>SRD in K</t>
  </si>
  <si>
    <t>SRD in 1st</t>
  </si>
  <si>
    <t>SRD in 2nd</t>
  </si>
  <si>
    <t>SRD in 3rd</t>
  </si>
  <si>
    <t>A</t>
  </si>
  <si>
    <t>Megan</t>
  </si>
  <si>
    <t>Heidi</t>
  </si>
  <si>
    <t>C</t>
  </si>
  <si>
    <t>Susan</t>
  </si>
  <si>
    <t>D</t>
  </si>
  <si>
    <t>E</t>
  </si>
  <si>
    <t>F</t>
  </si>
  <si>
    <t>G</t>
  </si>
  <si>
    <t>X</t>
  </si>
  <si>
    <t>H</t>
  </si>
  <si>
    <t>I</t>
  </si>
  <si>
    <t>J</t>
  </si>
  <si>
    <t>K</t>
  </si>
  <si>
    <t>L</t>
  </si>
  <si>
    <t>x</t>
  </si>
  <si>
    <t>M</t>
  </si>
  <si>
    <t>N</t>
  </si>
  <si>
    <t>O</t>
  </si>
  <si>
    <t>P</t>
  </si>
  <si>
    <t>Q</t>
  </si>
  <si>
    <t>R</t>
  </si>
  <si>
    <t>S</t>
  </si>
  <si>
    <t>T</t>
  </si>
  <si>
    <t>V</t>
  </si>
  <si>
    <t>W</t>
  </si>
  <si>
    <t>Y</t>
  </si>
  <si>
    <t>Z</t>
  </si>
  <si>
    <t>AA</t>
  </si>
  <si>
    <t>CC</t>
  </si>
  <si>
    <t>DD</t>
  </si>
  <si>
    <t>EE</t>
  </si>
  <si>
    <t>FF</t>
  </si>
  <si>
    <t>HH</t>
  </si>
  <si>
    <t>II</t>
  </si>
  <si>
    <t>JJ</t>
  </si>
  <si>
    <t>KK</t>
  </si>
  <si>
    <t>LL</t>
  </si>
  <si>
    <t>MM</t>
  </si>
  <si>
    <t>NN</t>
  </si>
  <si>
    <t>OO</t>
  </si>
  <si>
    <t>PP</t>
  </si>
  <si>
    <t>QQ</t>
  </si>
  <si>
    <t>RR</t>
  </si>
  <si>
    <t>SS</t>
  </si>
  <si>
    <t>TT</t>
  </si>
  <si>
    <t>UU</t>
  </si>
  <si>
    <t>VV</t>
  </si>
  <si>
    <t>WW</t>
  </si>
  <si>
    <t>XX</t>
  </si>
  <si>
    <t>YY</t>
  </si>
  <si>
    <t>ZZ</t>
  </si>
  <si>
    <t>AAA</t>
  </si>
  <si>
    <t>BBB</t>
  </si>
  <si>
    <t>CCC</t>
  </si>
  <si>
    <t>DDD</t>
  </si>
  <si>
    <t>EEE</t>
  </si>
  <si>
    <t>FFF</t>
  </si>
  <si>
    <t>District Actual</t>
  </si>
  <si>
    <t>WBB: 33%</t>
  </si>
  <si>
    <t>State Actual</t>
  </si>
  <si>
    <t>BB: 22%</t>
  </si>
  <si>
    <t>B: 16%</t>
  </si>
  <si>
    <t xml:space="preserve">AB: 31% </t>
  </si>
  <si>
    <t>Data from 20-21 ELAT</t>
  </si>
  <si>
    <t>Data from 2018 READ Dash D11</t>
  </si>
  <si>
    <t>PK Setting Information</t>
  </si>
  <si>
    <t>K Setting Information</t>
  </si>
  <si>
    <t>Child Demographics</t>
  </si>
  <si>
    <t>K Child Outcomes</t>
  </si>
  <si>
    <t>Setting Level Information</t>
  </si>
  <si>
    <t>Other preschool experiences</t>
  </si>
  <si>
    <t># KSR PWB/M</t>
  </si>
  <si>
    <t># KSR SE</t>
  </si>
  <si>
    <t># KSR LC</t>
  </si>
  <si>
    <t># KSR COG</t>
  </si>
  <si>
    <t># KSR MATH</t>
  </si>
  <si>
    <t># KSR LIT</t>
  </si>
  <si>
    <t># of Teachers Credentialed?</t>
  </si>
  <si>
    <t>Number of Students in Setting</t>
  </si>
  <si>
    <t>*non deduped count</t>
  </si>
  <si>
    <t>2. Fill out the setting level data tab</t>
  </si>
  <si>
    <t>Total from Program</t>
  </si>
  <si>
    <t>K SRD</t>
  </si>
  <si>
    <t>Age at K entry</t>
  </si>
  <si>
    <t>SRD Information</t>
  </si>
  <si>
    <t>KSR Benchmark, IEP, and SRD by Pre-K Setting</t>
  </si>
  <si>
    <t># SRD K</t>
  </si>
  <si>
    <t>Total student</t>
  </si>
  <si>
    <t>Total student count by Level</t>
  </si>
  <si>
    <t>K students identified with SRD</t>
  </si>
  <si>
    <t>Meeting age and grade expectations by  KSR</t>
  </si>
  <si>
    <t xml:space="preserve">*The spreadsheet is currently created to capture K child outcome data to inform ongoing P-12 partnerships and collective decision making to guide ongoing improvement planning. It is intended to be expanded over time to be inclusive of preschool and early elementary data. </t>
  </si>
  <si>
    <t>1. Fill out child level data tab with available data for each individual child</t>
  </si>
  <si>
    <t>-Only Columns A-E need to be entered. The other information should populate from the child-level tab.</t>
  </si>
  <si>
    <t>Before reviewing summary tables, complete tab 1-ChildLevelData and 2-SettingLevelData. Once you have completed the child level data and the setting level data, the summary tables should pre-populate. These are pre-created to provide an example. These summary tables may not provide a complete analysis, but may serve as a way to begin and as a way to identify ways to dig deeper into data. Creating addtional summary tables may be helpful depending on the data collected.</t>
  </si>
  <si>
    <t>3. View summary tables</t>
  </si>
  <si>
    <t>-Enter name of Pk setting. Use the same spellings, etc., for the PK settings as you did in the child level data tab. You can even copy/paste from the child level data tab, select the whole listing of setting names, and remove duplicates (Data &gt; Data Tools &gt; Remove Duplicates).</t>
  </si>
  <si>
    <t>-Enter quality of Pk setting using the current QRIS Level, if the setting is currently rated. Any modifications to how quality of PK setting is reported (i.e., by accreditation) will cause an error in the summary table unless the formula is also changed.</t>
  </si>
  <si>
    <t>-Note the applicable funding streams the Pk setting receives using Yes or No for columns D-E.</t>
  </si>
  <si>
    <r>
      <t xml:space="preserve">-Complete the cells highlighted in </t>
    </r>
    <r>
      <rPr>
        <b/>
        <sz val="11"/>
        <color theme="7"/>
        <rFont val="Calibri"/>
        <family val="2"/>
        <scheme val="minor"/>
      </rPr>
      <t>yellow</t>
    </r>
    <r>
      <rPr>
        <sz val="11"/>
        <color theme="1"/>
        <rFont val="Calibri"/>
        <family val="2"/>
        <scheme val="minor"/>
      </rPr>
      <t xml:space="preserve">. Do not edit the grey cells. </t>
    </r>
  </si>
  <si>
    <t>-Child Demographics: Enter child name or SASID, age at K entry and additional available information on prior early education experiences.</t>
  </si>
  <si>
    <t>-Enter child outcome data for beginning of year (BOY) kindergarten school readiness (KSR) assessments using below age and grade level expectations (BB) and meeting age and grade expectations (B); and READ interim data using above benchmark (AB), benchmark (B), below benchmark (BB), and well-below benchmark (WBB). The formulas creating the current summary tables only look for AB, B,BB,WBB in the child level data. These are the only acceptable codes for child outcomes (columns L - T). Any modifications to how child outcome data is reported (i.e., by students receiving tier 2/3 support) will cause an error in the summary table unless the formula is also changed.</t>
  </si>
  <si>
    <t>-Enter the perceived strength of partnership with the Pk setting using Low, Mid, and High. The current summary tables only look for Low, Mid, High. Further definition of these terms can be determined by the school or found on the website.</t>
  </si>
  <si>
    <t>Key of Terms:</t>
  </si>
  <si>
    <t>-Note whether a student has been identified as having a significant reading deficiency by placing an 'X' in the final column (column U)</t>
  </si>
  <si>
    <t>-Enter known or most recent early education experience. This may include the names of preschools, childcares, or a general category for family, friend, and neighbor care (FFN). It may also be useful for analysis to add a general category for "unknown." Be consistent in the names of the PK settings. This will affect how the functions run in the spreadsheet (i.e., Lenny Learners Preschool is different from Lenny's Learners Preschool, and is different from lenny's learners). The form will not automatically match them up.</t>
  </si>
  <si>
    <r>
      <rPr>
        <b/>
        <sz val="11"/>
        <color theme="1"/>
        <rFont val="Calibri"/>
        <family val="2"/>
        <scheme val="minor"/>
      </rPr>
      <t>ELNA</t>
    </r>
    <r>
      <rPr>
        <sz val="11"/>
        <color theme="1"/>
        <rFont val="Calibri"/>
        <family val="2"/>
        <scheme val="minor"/>
      </rPr>
      <t>: Early Learning Needs Assessment</t>
    </r>
  </si>
  <si>
    <r>
      <rPr>
        <b/>
        <sz val="11"/>
        <color theme="1"/>
        <rFont val="Calibri"/>
        <family val="2"/>
        <scheme val="minor"/>
      </rPr>
      <t>PK</t>
    </r>
    <r>
      <rPr>
        <sz val="11"/>
        <color theme="1"/>
        <rFont val="Calibri"/>
        <family val="2"/>
        <scheme val="minor"/>
      </rPr>
      <t>: PreKindergarten or preschool</t>
    </r>
  </si>
  <si>
    <r>
      <rPr>
        <b/>
        <sz val="11"/>
        <color theme="1"/>
        <rFont val="Calibri"/>
        <family val="2"/>
        <scheme val="minor"/>
      </rPr>
      <t>K</t>
    </r>
    <r>
      <rPr>
        <sz val="11"/>
        <color theme="1"/>
        <rFont val="Calibri"/>
        <family val="2"/>
        <scheme val="minor"/>
      </rPr>
      <t>: Kindergarten</t>
    </r>
  </si>
  <si>
    <r>
      <rPr>
        <b/>
        <sz val="11"/>
        <color theme="1"/>
        <rFont val="Calibri"/>
        <family val="2"/>
        <scheme val="minor"/>
      </rPr>
      <t>Early education experience</t>
    </r>
    <r>
      <rPr>
        <sz val="11"/>
        <color theme="1"/>
        <rFont val="Calibri"/>
        <family val="2"/>
        <scheme val="minor"/>
      </rPr>
      <t>: any prior education experience occuring in any PK setting including preschool, childcare, family, friend, or neighbor care</t>
    </r>
  </si>
  <si>
    <r>
      <rPr>
        <b/>
        <sz val="11"/>
        <color theme="1"/>
        <rFont val="Calibri"/>
        <family val="2"/>
        <scheme val="minor"/>
      </rPr>
      <t>BOY</t>
    </r>
    <r>
      <rPr>
        <sz val="11"/>
        <color theme="1"/>
        <rFont val="Calibri"/>
        <family val="2"/>
        <scheme val="minor"/>
      </rPr>
      <t>: beginning of year assessment</t>
    </r>
  </si>
  <si>
    <r>
      <rPr>
        <b/>
        <sz val="11"/>
        <color theme="1"/>
        <rFont val="Calibri"/>
        <family val="2"/>
        <scheme val="minor"/>
      </rPr>
      <t>MOY</t>
    </r>
    <r>
      <rPr>
        <sz val="11"/>
        <color theme="1"/>
        <rFont val="Calibri"/>
        <family val="2"/>
        <scheme val="minor"/>
      </rPr>
      <t>: middle of year assessment</t>
    </r>
  </si>
  <si>
    <r>
      <rPr>
        <b/>
        <sz val="11"/>
        <color theme="1"/>
        <rFont val="Calibri"/>
        <family val="2"/>
        <scheme val="minor"/>
      </rPr>
      <t>EOY</t>
    </r>
    <r>
      <rPr>
        <sz val="11"/>
        <color theme="1"/>
        <rFont val="Calibri"/>
        <family val="2"/>
        <scheme val="minor"/>
      </rPr>
      <t>: end of year assessment</t>
    </r>
  </si>
  <si>
    <r>
      <rPr>
        <b/>
        <sz val="11"/>
        <color theme="1"/>
        <rFont val="Calibri"/>
        <family val="2"/>
        <scheme val="minor"/>
      </rPr>
      <t>KSR</t>
    </r>
    <r>
      <rPr>
        <sz val="11"/>
        <color theme="1"/>
        <rFont val="Calibri"/>
        <family val="2"/>
        <scheme val="minor"/>
      </rPr>
      <t>: Kindergarten school readiness assessment</t>
    </r>
  </si>
  <si>
    <r>
      <rPr>
        <b/>
        <sz val="11"/>
        <color theme="1"/>
        <rFont val="Calibri"/>
        <family val="2"/>
        <scheme val="minor"/>
      </rPr>
      <t>WBB</t>
    </r>
    <r>
      <rPr>
        <sz val="11"/>
        <color theme="1"/>
        <rFont val="Calibri"/>
        <family val="2"/>
        <scheme val="minor"/>
      </rPr>
      <t>: well-below benchmark (READ interim asssessments only)</t>
    </r>
  </si>
  <si>
    <r>
      <rPr>
        <b/>
        <sz val="11"/>
        <color theme="1"/>
        <rFont val="Calibri"/>
        <family val="2"/>
        <scheme val="minor"/>
      </rPr>
      <t>BB</t>
    </r>
    <r>
      <rPr>
        <sz val="11"/>
        <color theme="1"/>
        <rFont val="Calibri"/>
        <family val="2"/>
        <scheme val="minor"/>
      </rPr>
      <t>: below benchmark or</t>
    </r>
    <r>
      <rPr>
        <b/>
        <sz val="11"/>
        <color theme="1"/>
        <rFont val="Calibri"/>
        <family val="2"/>
        <scheme val="minor"/>
      </rPr>
      <t xml:space="preserve"> </t>
    </r>
    <r>
      <rPr>
        <sz val="11"/>
        <color theme="1"/>
        <rFont val="Calibri"/>
        <family val="2"/>
        <scheme val="minor"/>
      </rPr>
      <t>below age and grade level expectations</t>
    </r>
  </si>
  <si>
    <r>
      <rPr>
        <b/>
        <sz val="11"/>
        <color theme="1"/>
        <rFont val="Calibri"/>
        <family val="2"/>
        <scheme val="minor"/>
      </rPr>
      <t>B</t>
    </r>
    <r>
      <rPr>
        <sz val="11"/>
        <color theme="1"/>
        <rFont val="Calibri"/>
        <family val="2"/>
        <scheme val="minor"/>
      </rPr>
      <t>: benchmark or meeting age and grade expectations</t>
    </r>
  </si>
  <si>
    <r>
      <rPr>
        <b/>
        <sz val="11"/>
        <color theme="1"/>
        <rFont val="Calibri"/>
        <family val="2"/>
        <scheme val="minor"/>
      </rPr>
      <t>AB</t>
    </r>
    <r>
      <rPr>
        <sz val="11"/>
        <color theme="1"/>
        <rFont val="Calibri"/>
        <family val="2"/>
        <scheme val="minor"/>
      </rPr>
      <t>: above benchmark (READ interim assessments only)</t>
    </r>
  </si>
  <si>
    <r>
      <rPr>
        <b/>
        <sz val="11"/>
        <color theme="1"/>
        <rFont val="Calibri"/>
        <family val="2"/>
        <scheme val="minor"/>
      </rPr>
      <t>SRD</t>
    </r>
    <r>
      <rPr>
        <sz val="11"/>
        <color theme="1"/>
        <rFont val="Calibri"/>
        <family val="2"/>
        <scheme val="minor"/>
      </rPr>
      <t>: significant reading deficiency</t>
    </r>
  </si>
  <si>
    <r>
      <rPr>
        <b/>
        <sz val="11"/>
        <color theme="1"/>
        <rFont val="Calibri"/>
        <family val="2"/>
        <scheme val="minor"/>
      </rPr>
      <t>QRIS</t>
    </r>
    <r>
      <rPr>
        <sz val="11"/>
        <color theme="1"/>
        <rFont val="Calibri"/>
        <family val="2"/>
        <scheme val="minor"/>
      </rPr>
      <t>: Quality Rating and Improvement System, or Colorado Shines</t>
    </r>
  </si>
  <si>
    <t>-Enter K teacher and if s/he holds an early childhood credential, including: Early Childhood Education, Early Childhood Special Education, Early Childhood Special Education Specialist endorsements on a teacher's license; early childhood coursework or degrees; or other credentials that may fit the school's definition of additional EC teaching credentials.</t>
  </si>
  <si>
    <t>-Each student record must be completely filled out (particularly to reference number of children in setting on setting-level tab).</t>
  </si>
  <si>
    <r>
      <t xml:space="preserve">-Enter PK settings in the cells highlighted in </t>
    </r>
    <r>
      <rPr>
        <sz val="11"/>
        <color theme="7"/>
        <rFont val="Calibri"/>
        <family val="2"/>
        <scheme val="minor"/>
      </rPr>
      <t>yellow</t>
    </r>
    <r>
      <rPr>
        <sz val="11"/>
        <color theme="1"/>
        <rFont val="Calibri"/>
        <family val="2"/>
        <scheme val="minor"/>
      </rPr>
      <t xml:space="preserve"> to change the summary tables. Use the same spellings as the child-level data tab to ensure the formula finds the PK setting entered. Reviewing trends across all settings is recommended, reviewing those with whom the school does not currently partner and/or have a high percentage of students who transition into the school's K.</t>
    </r>
  </si>
  <si>
    <t>-Summary tables should populate all grey cells. Any edits directly into the tables will override the formulas.</t>
  </si>
  <si>
    <r>
      <rPr>
        <b/>
        <sz val="11"/>
        <color theme="1"/>
        <rFont val="Calibri"/>
        <family val="2"/>
        <scheme val="minor"/>
      </rPr>
      <t>Early childhood credential</t>
    </r>
    <r>
      <rPr>
        <sz val="11"/>
        <color theme="1"/>
        <rFont val="Calibri"/>
        <family val="2"/>
        <scheme val="minor"/>
      </rPr>
      <t>: any additional early childhood (EC) teaching credentials. This may include teacher's license endorsements, or other educational credentials that fulfill this definition.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</si>
</sst>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i/>
      <sz val="11"/>
      <color theme="1"/>
      <name val="Calibri"/>
      <family val="2"/>
      <scheme val="minor"/>
    </font>
    <font>
      <sz val="11"/>
      <color rgb="FFFF0000"/>
      <name val="Calibri"/>
      <family val="2"/>
      <scheme val="minor"/>
    </font>
    <font>
      <sz val="8"/>
      <name val="Calibri"/>
      <family val="2"/>
      <scheme val="minor"/>
    </font>
    <font>
      <i/>
      <sz val="11"/>
      <color theme="1"/>
      <name val="Calibri"/>
      <family val="2"/>
      <scheme val="minor"/>
    </font>
    <font>
      <sz val="11"/>
      <name val="Calibri"/>
      <family val="2"/>
      <scheme val="minor"/>
    </font>
    <font>
      <b/>
      <sz val="11"/>
      <color theme="7"/>
      <name val="Calibri"/>
      <family val="2"/>
      <scheme val="minor"/>
    </font>
    <font>
      <sz val="11"/>
      <color theme="7"/>
      <name val="Calibri"/>
      <family val="2"/>
      <scheme val="minor"/>
    </font>
  </fonts>
  <fills count="25">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theme="9"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tint="0.1499984740745262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1" tint="0.49998474074526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top/>
      <bottom style="medium">
        <color auto="1"/>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
    <xf numFmtId="0" fontId="0" fillId="0" borderId="0"/>
  </cellStyleXfs>
  <cellXfs count="153">
    <xf numFmtId="0" fontId="0" fillId="0" borderId="0" xfId="0"/>
    <xf numFmtId="0" fontId="0" fillId="0" borderId="0" xfId="0" applyAlignment="1">
      <alignment wrapText="1"/>
    </xf>
    <xf numFmtId="0" fontId="0" fillId="2" borderId="0" xfId="0" applyFill="1" applyAlignment="1">
      <alignment wrapText="1"/>
    </xf>
    <xf numFmtId="0" fontId="0" fillId="3" borderId="0" xfId="0" applyFill="1" applyAlignment="1">
      <alignment wrapText="1"/>
    </xf>
    <xf numFmtId="0" fontId="0" fillId="4" borderId="0" xfId="0" applyFill="1" applyAlignment="1">
      <alignment wrapText="1"/>
    </xf>
    <xf numFmtId="0" fontId="0" fillId="5" borderId="0" xfId="0" applyFill="1" applyAlignment="1">
      <alignment wrapText="1"/>
    </xf>
    <xf numFmtId="0" fontId="0" fillId="6" borderId="0" xfId="0" applyFill="1" applyAlignment="1">
      <alignment wrapText="1"/>
    </xf>
    <xf numFmtId="0" fontId="1" fillId="0" borderId="0" xfId="0" applyFont="1"/>
    <xf numFmtId="10" fontId="0" fillId="0" borderId="0" xfId="0" applyNumberFormat="1"/>
    <xf numFmtId="0" fontId="1" fillId="0" borderId="0" xfId="0" applyFont="1" applyAlignment="1">
      <alignment wrapText="1"/>
    </xf>
    <xf numFmtId="9" fontId="0" fillId="0" borderId="0" xfId="0" applyNumberFormat="1"/>
    <xf numFmtId="0" fontId="0" fillId="7" borderId="0" xfId="0" applyFill="1" applyAlignment="1">
      <alignment wrapText="1"/>
    </xf>
    <xf numFmtId="0" fontId="0" fillId="8" borderId="0" xfId="0" applyFill="1" applyAlignment="1">
      <alignment wrapText="1"/>
    </xf>
    <xf numFmtId="0" fontId="0" fillId="9" borderId="0" xfId="0" applyFill="1" applyAlignment="1">
      <alignment wrapText="1"/>
    </xf>
    <xf numFmtId="0" fontId="1" fillId="11" borderId="2" xfId="0" applyFont="1" applyFill="1" applyBorder="1" applyAlignment="1">
      <alignment horizontal="center"/>
    </xf>
    <xf numFmtId="0" fontId="1" fillId="11" borderId="2" xfId="0" applyFont="1" applyFill="1" applyBorder="1" applyAlignment="1">
      <alignment horizontal="left"/>
    </xf>
    <xf numFmtId="0" fontId="0" fillId="12" borderId="0" xfId="0" applyFill="1"/>
    <xf numFmtId="0" fontId="0" fillId="12" borderId="1" xfId="0" applyFill="1" applyBorder="1" applyAlignment="1">
      <alignment wrapText="1"/>
    </xf>
    <xf numFmtId="0" fontId="0" fillId="12" borderId="1" xfId="0" applyFill="1" applyBorder="1" applyAlignment="1">
      <alignment horizontal="center"/>
    </xf>
    <xf numFmtId="0" fontId="0" fillId="12" borderId="0" xfId="0" applyFill="1" applyAlignment="1">
      <alignment horizontal="left" wrapText="1"/>
    </xf>
    <xf numFmtId="0" fontId="0" fillId="12" borderId="0" xfId="0" applyFill="1" applyAlignment="1">
      <alignment wrapText="1"/>
    </xf>
    <xf numFmtId="0" fontId="0" fillId="13" borderId="0" xfId="0" applyFill="1"/>
    <xf numFmtId="0" fontId="0" fillId="13" borderId="0" xfId="0" applyFill="1" applyAlignment="1">
      <alignment wrapText="1"/>
    </xf>
    <xf numFmtId="0" fontId="1" fillId="13" borderId="0" xfId="0" applyFont="1" applyFill="1" applyAlignment="1">
      <alignment wrapText="1"/>
    </xf>
    <xf numFmtId="0" fontId="1" fillId="13" borderId="0" xfId="0" applyFont="1" applyFill="1"/>
    <xf numFmtId="0" fontId="1" fillId="13" borderId="2" xfId="0" applyFont="1" applyFill="1" applyBorder="1" applyAlignment="1">
      <alignment horizontal="center"/>
    </xf>
    <xf numFmtId="0" fontId="1" fillId="11" borderId="1" xfId="0" applyFont="1" applyFill="1" applyBorder="1" applyAlignment="1">
      <alignment horizontal="left"/>
    </xf>
    <xf numFmtId="0" fontId="1" fillId="11" borderId="1" xfId="0" applyFont="1" applyFill="1" applyBorder="1" applyAlignment="1">
      <alignment horizontal="center" wrapText="1"/>
    </xf>
    <xf numFmtId="0" fontId="1" fillId="11" borderId="1" xfId="0" applyFont="1" applyFill="1" applyBorder="1" applyAlignment="1">
      <alignment horizontal="center"/>
    </xf>
    <xf numFmtId="0" fontId="0" fillId="0" borderId="0" xfId="0" applyFill="1"/>
    <xf numFmtId="0" fontId="1" fillId="0" borderId="0" xfId="0" applyFont="1" applyFill="1"/>
    <xf numFmtId="0" fontId="0" fillId="0" borderId="0" xfId="0" applyFill="1" applyAlignment="1">
      <alignment wrapText="1"/>
    </xf>
    <xf numFmtId="0" fontId="0" fillId="0" borderId="0" xfId="0" applyFill="1" applyAlignment="1">
      <alignment horizontal="left" wrapText="1"/>
    </xf>
    <xf numFmtId="0" fontId="0" fillId="0" borderId="0" xfId="0" applyFill="1" applyAlignment="1">
      <alignment horizontal="center"/>
    </xf>
    <xf numFmtId="0" fontId="0" fillId="0" borderId="0" xfId="0" applyFont="1" applyFill="1"/>
    <xf numFmtId="0" fontId="3" fillId="0" borderId="0" xfId="0" applyFont="1" applyFill="1"/>
    <xf numFmtId="0" fontId="0" fillId="0" borderId="0" xfId="0" applyFill="1" applyBorder="1" applyAlignment="1">
      <alignment horizontal="center"/>
    </xf>
    <xf numFmtId="0" fontId="1" fillId="0" borderId="0" xfId="0" applyFont="1" applyFill="1" applyBorder="1" applyAlignment="1">
      <alignment wrapText="1"/>
    </xf>
    <xf numFmtId="0" fontId="0" fillId="0" borderId="0" xfId="0" applyFill="1" applyBorder="1" applyAlignment="1">
      <alignment wrapText="1"/>
    </xf>
    <xf numFmtId="0" fontId="0" fillId="0" borderId="0" xfId="0" applyFill="1" applyBorder="1"/>
    <xf numFmtId="0" fontId="0" fillId="16" borderId="8" xfId="0" applyFill="1" applyBorder="1" applyAlignment="1">
      <alignment wrapText="1"/>
    </xf>
    <xf numFmtId="0" fontId="0" fillId="16" borderId="8" xfId="0" applyFont="1" applyFill="1" applyBorder="1" applyAlignment="1">
      <alignment horizontal="center"/>
    </xf>
    <xf numFmtId="0" fontId="0" fillId="16" borderId="8" xfId="0" applyFill="1" applyBorder="1" applyAlignment="1">
      <alignment horizontal="center"/>
    </xf>
    <xf numFmtId="0" fontId="1" fillId="16" borderId="8" xfId="0" applyFont="1" applyFill="1" applyBorder="1" applyAlignment="1">
      <alignment horizontal="center"/>
    </xf>
    <xf numFmtId="0" fontId="0" fillId="10" borderId="7" xfId="0" applyFill="1" applyBorder="1" applyAlignment="1">
      <alignment wrapText="1"/>
    </xf>
    <xf numFmtId="0" fontId="0" fillId="10" borderId="7" xfId="0" applyFill="1" applyBorder="1" applyAlignment="1">
      <alignment horizontal="center"/>
    </xf>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wrapText="1"/>
    </xf>
    <xf numFmtId="0" fontId="0" fillId="11" borderId="6" xfId="0" applyFill="1" applyBorder="1" applyAlignment="1">
      <alignment wrapText="1"/>
    </xf>
    <xf numFmtId="0" fontId="0" fillId="11" borderId="6" xfId="0" applyFill="1" applyBorder="1"/>
    <xf numFmtId="0" fontId="0" fillId="11" borderId="6" xfId="0" applyFill="1" applyBorder="1" applyAlignment="1">
      <alignment horizontal="center"/>
    </xf>
    <xf numFmtId="0" fontId="1" fillId="15" borderId="2" xfId="0" applyFont="1" applyFill="1" applyBorder="1" applyAlignment="1">
      <alignment horizontal="left"/>
    </xf>
    <xf numFmtId="0" fontId="1" fillId="15" borderId="2" xfId="0" applyFont="1" applyFill="1" applyBorder="1" applyAlignment="1">
      <alignment horizontal="center" wrapText="1"/>
    </xf>
    <xf numFmtId="0" fontId="1" fillId="16" borderId="2" xfId="0" applyFont="1" applyFill="1" applyBorder="1" applyAlignment="1">
      <alignment horizontal="left" wrapText="1"/>
    </xf>
    <xf numFmtId="0" fontId="1" fillId="16" borderId="2" xfId="0" applyFont="1" applyFill="1" applyBorder="1" applyAlignment="1">
      <alignment horizontal="center"/>
    </xf>
    <xf numFmtId="0" fontId="1" fillId="0" borderId="0" xfId="0" applyFont="1" applyFill="1" applyBorder="1" applyAlignment="1">
      <alignment horizontal="center"/>
    </xf>
    <xf numFmtId="0" fontId="2" fillId="0" borderId="0" xfId="0" applyFont="1" applyFill="1" applyBorder="1" applyAlignment="1">
      <alignment horizontal="left"/>
    </xf>
    <xf numFmtId="0" fontId="0" fillId="11" borderId="10" xfId="0" applyFill="1" applyBorder="1"/>
    <xf numFmtId="0" fontId="0" fillId="11" borderId="14" xfId="0" applyFill="1" applyBorder="1"/>
    <xf numFmtId="0" fontId="1" fillId="16" borderId="12" xfId="0" applyFont="1" applyFill="1" applyBorder="1"/>
    <xf numFmtId="0" fontId="1" fillId="16" borderId="2" xfId="0" applyFont="1" applyFill="1" applyBorder="1"/>
    <xf numFmtId="0" fontId="1" fillId="16" borderId="15" xfId="0" applyFont="1" applyFill="1" applyBorder="1" applyAlignment="1">
      <alignment wrapText="1"/>
    </xf>
    <xf numFmtId="0" fontId="1" fillId="13" borderId="12" xfId="0" applyFont="1" applyFill="1" applyBorder="1"/>
    <xf numFmtId="0" fontId="0" fillId="11" borderId="9" xfId="0" applyFill="1" applyBorder="1"/>
    <xf numFmtId="0" fontId="0" fillId="11" borderId="10" xfId="0" applyFill="1" applyBorder="1" applyAlignment="1">
      <alignment horizontal="center"/>
    </xf>
    <xf numFmtId="0" fontId="0" fillId="11" borderId="13" xfId="0" applyFill="1" applyBorder="1"/>
    <xf numFmtId="0" fontId="0" fillId="11" borderId="14" xfId="0" applyFill="1" applyBorder="1" applyAlignment="1">
      <alignment horizontal="center"/>
    </xf>
    <xf numFmtId="0" fontId="1" fillId="16" borderId="12" xfId="0" applyFont="1" applyFill="1" applyBorder="1" applyAlignment="1">
      <alignment horizontal="center"/>
    </xf>
    <xf numFmtId="0" fontId="1" fillId="16" borderId="15" xfId="0" applyFont="1" applyFill="1" applyBorder="1" applyAlignment="1">
      <alignment horizontal="center"/>
    </xf>
    <xf numFmtId="0" fontId="1" fillId="16" borderId="12" xfId="0" applyFont="1" applyFill="1" applyBorder="1" applyAlignment="1">
      <alignment horizontal="left"/>
    </xf>
    <xf numFmtId="0" fontId="0" fillId="16" borderId="0" xfId="0" applyFill="1" applyBorder="1" applyAlignment="1">
      <alignment wrapText="1"/>
    </xf>
    <xf numFmtId="0" fontId="1" fillId="16" borderId="15" xfId="0" applyFont="1" applyFill="1" applyBorder="1" applyAlignment="1">
      <alignment horizontal="center" wrapText="1"/>
    </xf>
    <xf numFmtId="0" fontId="1" fillId="13" borderId="9" xfId="0" applyFont="1" applyFill="1" applyBorder="1"/>
    <xf numFmtId="0" fontId="1" fillId="15" borderId="15" xfId="0" applyFont="1" applyFill="1" applyBorder="1" applyAlignment="1">
      <alignment horizontal="center" wrapText="1"/>
    </xf>
    <xf numFmtId="0" fontId="2" fillId="10" borderId="21" xfId="0" applyFont="1" applyFill="1" applyBorder="1" applyAlignment="1">
      <alignment wrapText="1"/>
    </xf>
    <xf numFmtId="0" fontId="2" fillId="16" borderId="19" xfId="0" applyFont="1" applyFill="1" applyBorder="1" applyAlignment="1">
      <alignment wrapText="1"/>
    </xf>
    <xf numFmtId="0" fontId="0" fillId="16" borderId="20" xfId="0" applyFill="1" applyBorder="1" applyAlignment="1">
      <alignment horizontal="center"/>
    </xf>
    <xf numFmtId="0" fontId="1" fillId="15" borderId="11" xfId="0" applyFont="1" applyFill="1" applyBorder="1" applyAlignment="1">
      <alignment horizontal="left"/>
    </xf>
    <xf numFmtId="0" fontId="2" fillId="11" borderId="23" xfId="0" applyFont="1" applyFill="1" applyBorder="1" applyAlignment="1">
      <alignment wrapText="1"/>
    </xf>
    <xf numFmtId="0" fontId="1" fillId="11" borderId="23" xfId="0" applyFont="1" applyFill="1" applyBorder="1" applyAlignment="1">
      <alignment wrapText="1"/>
    </xf>
    <xf numFmtId="0" fontId="1" fillId="11" borderId="21" xfId="0" applyFont="1" applyFill="1" applyBorder="1" applyAlignment="1">
      <alignment wrapText="1"/>
    </xf>
    <xf numFmtId="0" fontId="5" fillId="0" borderId="0" xfId="0" quotePrefix="1" applyFont="1" applyAlignment="1">
      <alignment wrapText="1"/>
    </xf>
    <xf numFmtId="0" fontId="0" fillId="17" borderId="0" xfId="0" quotePrefix="1" applyFill="1" applyAlignment="1">
      <alignment wrapText="1"/>
    </xf>
    <xf numFmtId="0" fontId="0" fillId="18" borderId="0" xfId="0" quotePrefix="1" applyFill="1" applyAlignment="1">
      <alignment wrapText="1"/>
    </xf>
    <xf numFmtId="0" fontId="0" fillId="20" borderId="0" xfId="0" quotePrefix="1" applyFill="1" applyAlignment="1">
      <alignment wrapText="1"/>
    </xf>
    <xf numFmtId="0" fontId="1" fillId="7" borderId="0" xfId="0" applyFont="1" applyFill="1"/>
    <xf numFmtId="0" fontId="0" fillId="7" borderId="0" xfId="0" applyFill="1"/>
    <xf numFmtId="0" fontId="0" fillId="7" borderId="0" xfId="0" quotePrefix="1" applyFill="1" applyAlignment="1">
      <alignment wrapText="1"/>
    </xf>
    <xf numFmtId="0" fontId="0" fillId="0" borderId="0" xfId="0" quotePrefix="1" applyAlignment="1">
      <alignment wrapText="1"/>
    </xf>
    <xf numFmtId="0" fontId="0" fillId="13" borderId="1" xfId="0" applyFill="1" applyBorder="1"/>
    <xf numFmtId="0" fontId="0" fillId="0" borderId="24" xfId="0" applyBorder="1"/>
    <xf numFmtId="0" fontId="1" fillId="13" borderId="9" xfId="0" applyFont="1" applyFill="1" applyBorder="1" applyAlignment="1">
      <alignment wrapText="1"/>
    </xf>
    <xf numFmtId="0" fontId="1" fillId="13" borderId="13" xfId="0" applyFont="1" applyFill="1" applyBorder="1" applyAlignment="1">
      <alignment wrapText="1"/>
    </xf>
    <xf numFmtId="0" fontId="1" fillId="13" borderId="13" xfId="0" applyFont="1" applyFill="1" applyBorder="1"/>
    <xf numFmtId="0" fontId="1" fillId="0" borderId="0" xfId="0" applyFont="1" applyFill="1" applyBorder="1"/>
    <xf numFmtId="0" fontId="0" fillId="21" borderId="1" xfId="0" applyFill="1" applyBorder="1" applyAlignment="1">
      <alignment horizontal="center"/>
    </xf>
    <xf numFmtId="0" fontId="0" fillId="21" borderId="6" xfId="0" applyFill="1" applyBorder="1" applyAlignment="1">
      <alignment horizontal="center"/>
    </xf>
    <xf numFmtId="0" fontId="0" fillId="21" borderId="10" xfId="0" applyFill="1" applyBorder="1" applyAlignment="1">
      <alignment horizontal="center"/>
    </xf>
    <xf numFmtId="0" fontId="0" fillId="21" borderId="14" xfId="0" applyFill="1" applyBorder="1" applyAlignment="1">
      <alignment horizontal="center"/>
    </xf>
    <xf numFmtId="0" fontId="0" fillId="21" borderId="7" xfId="0" applyFill="1" applyBorder="1" applyAlignment="1">
      <alignment horizontal="center"/>
    </xf>
    <xf numFmtId="0" fontId="0" fillId="21" borderId="22" xfId="0" applyFill="1" applyBorder="1" applyAlignment="1">
      <alignment horizontal="center"/>
    </xf>
    <xf numFmtId="0" fontId="0" fillId="6" borderId="25" xfId="0" applyFill="1" applyBorder="1" applyAlignment="1">
      <alignment wrapText="1"/>
    </xf>
    <xf numFmtId="0" fontId="0" fillId="3" borderId="25" xfId="0" applyFill="1" applyBorder="1" applyAlignment="1">
      <alignment wrapText="1"/>
    </xf>
    <xf numFmtId="0" fontId="0" fillId="2" borderId="25" xfId="0" applyFill="1" applyBorder="1" applyAlignment="1">
      <alignment wrapText="1"/>
    </xf>
    <xf numFmtId="0" fontId="1" fillId="13" borderId="25" xfId="0" applyFont="1" applyFill="1" applyBorder="1" applyAlignment="1">
      <alignment wrapText="1"/>
    </xf>
    <xf numFmtId="0" fontId="0" fillId="4" borderId="25" xfId="0" applyFill="1" applyBorder="1" applyAlignment="1">
      <alignment wrapText="1"/>
    </xf>
    <xf numFmtId="0" fontId="0" fillId="5" borderId="25" xfId="0" applyFill="1" applyBorder="1" applyAlignment="1">
      <alignment wrapText="1"/>
    </xf>
    <xf numFmtId="0" fontId="0" fillId="7" borderId="25" xfId="0" applyFill="1" applyBorder="1" applyAlignment="1">
      <alignment wrapText="1"/>
    </xf>
    <xf numFmtId="0" fontId="0" fillId="8" borderId="25" xfId="0" applyFill="1" applyBorder="1" applyAlignment="1">
      <alignment wrapText="1"/>
    </xf>
    <xf numFmtId="0" fontId="0" fillId="18" borderId="1" xfId="0" applyFill="1" applyBorder="1"/>
    <xf numFmtId="0" fontId="1" fillId="13" borderId="1" xfId="0" applyFont="1" applyFill="1" applyBorder="1"/>
    <xf numFmtId="0" fontId="0" fillId="18" borderId="6" xfId="0" applyFill="1" applyBorder="1"/>
    <xf numFmtId="0" fontId="1" fillId="13" borderId="6" xfId="0" applyFont="1" applyFill="1" applyBorder="1"/>
    <xf numFmtId="0" fontId="0" fillId="23" borderId="1" xfId="0" applyFill="1" applyBorder="1"/>
    <xf numFmtId="0" fontId="0" fillId="0" borderId="1" xfId="0" applyFill="1" applyBorder="1"/>
    <xf numFmtId="0" fontId="0" fillId="0" borderId="1" xfId="0" applyBorder="1"/>
    <xf numFmtId="0" fontId="0" fillId="5" borderId="1" xfId="0" applyFill="1" applyBorder="1"/>
    <xf numFmtId="0" fontId="0" fillId="9" borderId="1" xfId="0" applyFill="1" applyBorder="1"/>
    <xf numFmtId="0" fontId="0" fillId="23" borderId="6" xfId="0" applyFill="1" applyBorder="1"/>
    <xf numFmtId="0" fontId="0" fillId="5" borderId="6" xfId="0" applyFill="1" applyBorder="1"/>
    <xf numFmtId="0" fontId="0" fillId="9" borderId="6" xfId="0" applyFill="1" applyBorder="1"/>
    <xf numFmtId="0" fontId="0" fillId="22" borderId="26" xfId="0" applyFill="1" applyBorder="1" applyAlignment="1">
      <alignment wrapText="1"/>
    </xf>
    <xf numFmtId="0" fontId="1" fillId="16" borderId="27" xfId="0" applyFont="1" applyFill="1" applyBorder="1" applyAlignment="1">
      <alignment wrapText="1"/>
    </xf>
    <xf numFmtId="0" fontId="1" fillId="16" borderId="28" xfId="0" applyFont="1" applyFill="1" applyBorder="1" applyAlignment="1">
      <alignment wrapText="1"/>
    </xf>
    <xf numFmtId="0" fontId="1" fillId="16" borderId="29" xfId="0" applyFont="1" applyFill="1" applyBorder="1" applyAlignment="1">
      <alignment wrapText="1"/>
    </xf>
    <xf numFmtId="0" fontId="1" fillId="16" borderId="28" xfId="0" applyFont="1" applyFill="1" applyBorder="1" applyAlignment="1">
      <alignment horizontal="center"/>
    </xf>
    <xf numFmtId="0" fontId="1" fillId="16" borderId="30" xfId="0" applyFont="1" applyFill="1" applyBorder="1" applyAlignment="1">
      <alignment wrapText="1"/>
    </xf>
    <xf numFmtId="0" fontId="0" fillId="13" borderId="6" xfId="0" applyFill="1" applyBorder="1"/>
    <xf numFmtId="0" fontId="0" fillId="0" borderId="6" xfId="0" applyBorder="1"/>
    <xf numFmtId="0" fontId="0" fillId="5" borderId="0" xfId="0" quotePrefix="1" applyFill="1" applyAlignment="1">
      <alignment wrapText="1"/>
    </xf>
    <xf numFmtId="0" fontId="6" fillId="7" borderId="0" xfId="0" applyFont="1" applyFill="1" applyAlignment="1">
      <alignment horizontal="left" wrapText="1"/>
    </xf>
    <xf numFmtId="0" fontId="2" fillId="16" borderId="16" xfId="0" applyFont="1" applyFill="1" applyBorder="1" applyAlignment="1">
      <alignment horizontal="center"/>
    </xf>
    <xf numFmtId="0" fontId="2" fillId="16" borderId="17" xfId="0" applyFont="1" applyFill="1" applyBorder="1" applyAlignment="1">
      <alignment horizontal="center"/>
    </xf>
    <xf numFmtId="0" fontId="2" fillId="16" borderId="18" xfId="0" applyFont="1" applyFill="1" applyBorder="1" applyAlignment="1">
      <alignment horizontal="center"/>
    </xf>
    <xf numFmtId="0" fontId="2" fillId="15" borderId="16" xfId="0" applyFont="1" applyFill="1" applyBorder="1" applyAlignment="1">
      <alignment horizontal="center"/>
    </xf>
    <xf numFmtId="0" fontId="2" fillId="15" borderId="17" xfId="0" applyFont="1" applyFill="1" applyBorder="1" applyAlignment="1">
      <alignment horizontal="center"/>
    </xf>
    <xf numFmtId="0" fontId="2" fillId="15" borderId="18" xfId="0" applyFont="1" applyFill="1" applyBorder="1" applyAlignment="1">
      <alignment horizontal="center"/>
    </xf>
    <xf numFmtId="0" fontId="2" fillId="16" borderId="19" xfId="0" applyFont="1" applyFill="1" applyBorder="1" applyAlignment="1">
      <alignment horizontal="center"/>
    </xf>
    <xf numFmtId="0" fontId="2" fillId="16" borderId="8" xfId="0" applyFont="1" applyFill="1" applyBorder="1" applyAlignment="1">
      <alignment horizontal="center"/>
    </xf>
    <xf numFmtId="0" fontId="2" fillId="16" borderId="20" xfId="0" applyFont="1" applyFill="1" applyBorder="1" applyAlignment="1">
      <alignment horizontal="center"/>
    </xf>
    <xf numFmtId="0" fontId="2" fillId="14" borderId="3" xfId="0" applyFont="1" applyFill="1" applyBorder="1" applyAlignment="1">
      <alignment horizontal="center"/>
    </xf>
    <xf numFmtId="0" fontId="0" fillId="14" borderId="4" xfId="0" applyFill="1" applyBorder="1" applyAlignment="1">
      <alignment horizontal="center"/>
    </xf>
    <xf numFmtId="0" fontId="0" fillId="14" borderId="5" xfId="0" applyFill="1" applyBorder="1" applyAlignment="1">
      <alignment horizontal="center"/>
    </xf>
    <xf numFmtId="0" fontId="2" fillId="10" borderId="3" xfId="0" applyFont="1" applyFill="1" applyBorder="1" applyAlignment="1">
      <alignment horizontal="center"/>
    </xf>
    <xf numFmtId="0" fontId="2" fillId="10" borderId="4" xfId="0" applyFont="1" applyFill="1" applyBorder="1" applyAlignment="1">
      <alignment horizontal="center"/>
    </xf>
    <xf numFmtId="0" fontId="2" fillId="10" borderId="5" xfId="0" applyFont="1" applyFill="1" applyBorder="1" applyAlignment="1">
      <alignment horizontal="center"/>
    </xf>
    <xf numFmtId="0" fontId="0" fillId="12" borderId="0" xfId="0" applyFill="1" applyAlignment="1">
      <alignment horizontal="left" wrapText="1"/>
    </xf>
    <xf numFmtId="0" fontId="0" fillId="0" borderId="0" xfId="0" applyAlignment="1">
      <alignment horizontal="center"/>
    </xf>
    <xf numFmtId="0" fontId="0" fillId="0" borderId="0" xfId="0" applyFill="1" applyAlignment="1">
      <alignment horizontal="center"/>
    </xf>
    <xf numFmtId="0" fontId="0" fillId="19" borderId="0" xfId="0" quotePrefix="1" applyFill="1" applyAlignment="1">
      <alignment wrapText="1"/>
    </xf>
    <xf numFmtId="0" fontId="0" fillId="6" borderId="0" xfId="0" quotePrefix="1" applyFill="1" applyAlignment="1">
      <alignment wrapText="1"/>
    </xf>
    <xf numFmtId="0" fontId="1" fillId="24" borderId="0" xfId="0" quotePrefix="1" applyFont="1" applyFill="1" applyAlignment="1">
      <alignment wrapText="1"/>
    </xf>
  </cellXfs>
  <cellStyles count="1">
    <cellStyle name="Normal" xfId="0" builtinId="0"/>
  </cellStyles>
  <dxfs count="44">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5700"/>
      </font>
      <fill>
        <patternFill>
          <bgColor rgb="FFFFEB9C"/>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006100"/>
      </font>
      <fill>
        <patternFill>
          <bgColor rgb="FFC6EFCE"/>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rgb="FFFF000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FFCC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Walsh, Aislinn" id="{9B0AA3E0-AB8C-42F9-BFEF-77F9EC7C3CB3}" userId="S::Walsh_a@cde.state.co.us::1f969b87-e131-4aff-85b6-3138dcfca719" providerId="AD"/>
  <person displayName="Rogers, Megan" id="{51F27D73-4AA6-40FC-8083-DDFA96D6E3F3}" userId="S::Rogers_M@cde.state.co.us::d2188972-20d4-4cc6-8ee7-e84bb805225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1-10-15T18:35:14.93" personId="{51F27D73-4AA6-40FC-8083-DDFA96D6E3F3}" id="{2495BFDD-1E20-4A4D-81DD-BC13DA85258E}">
    <text>should we change to date of birth?</text>
  </threadedComment>
  <threadedComment ref="D1" dT="2021-10-15T16:58:00.17" personId="{51F27D73-4AA6-40FC-8083-DDFA96D6E3F3}" id="{143EAA09-C492-4EBE-A7A3-93173FEE83E3}">
    <text>add vlook to prepopulate from summary table on sheet 1</text>
  </threadedComment>
  <threadedComment ref="E1" dT="2021-10-07T19:43:09.31" personId="{9B0AA3E0-AB8C-42F9-BFEF-77F9EC7C3CB3}" id="{00F29CC3-A96B-4775-B3AE-2B12B46757A4}">
    <text>Values for Columns D-H should be copied and pasted for each new row.</text>
  </threadedComment>
  <threadedComment ref="G1" dT="2021-10-20T01:44:13.12" personId="{51F27D73-4AA6-40FC-8083-DDFA96D6E3F3}" id="{39CC5B38-573D-46EE-A707-26CA7D0FB06C}">
    <text>Have only on summary table/sheet 1</text>
  </threadedComment>
  <threadedComment ref="H1" dT="2021-10-20T01:44:34.48" personId="{51F27D73-4AA6-40FC-8083-DDFA96D6E3F3}" id="{7364132A-B341-4C87-A917-B2739E8DDBAB}">
    <text>Have only on summary table/sheet 1</text>
  </threadedComment>
  <threadedComment ref="N1" dT="2021-10-20T01:53:54.60" personId="{51F27D73-4AA6-40FC-8083-DDFA96D6E3F3}" id="{BD11C499-8EA1-48A3-89C2-E2F7F2F5A2C2}">
    <text>Same here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3E69-0A25-4CE2-B0CF-5CA84E45FC77}">
  <sheetPr>
    <tabColor theme="2"/>
  </sheetPr>
  <dimension ref="A1:A36"/>
  <sheetViews>
    <sheetView workbookViewId="0">
      <selection activeCell="A28" sqref="A28"/>
    </sheetView>
  </sheetViews>
  <sheetFormatPr defaultRowHeight="14.5" x14ac:dyDescent="0.35"/>
  <cols>
    <col min="1" max="1" width="163.36328125" style="1" customWidth="1"/>
  </cols>
  <sheetData>
    <row r="1" spans="1:1" x14ac:dyDescent="0.35">
      <c r="A1" s="83" t="s">
        <v>163</v>
      </c>
    </row>
    <row r="2" spans="1:1" x14ac:dyDescent="0.35">
      <c r="A2" s="84" t="s">
        <v>171</v>
      </c>
    </row>
    <row r="3" spans="1:1" ht="43.5" x14ac:dyDescent="0.35">
      <c r="A3" s="84" t="s">
        <v>176</v>
      </c>
    </row>
    <row r="4" spans="1:1" ht="29" x14ac:dyDescent="0.35">
      <c r="A4" s="84" t="s">
        <v>191</v>
      </c>
    </row>
    <row r="5" spans="1:1" ht="58" x14ac:dyDescent="0.35">
      <c r="A5" s="84" t="s">
        <v>172</v>
      </c>
    </row>
    <row r="6" spans="1:1" x14ac:dyDescent="0.35">
      <c r="A6" s="84" t="s">
        <v>175</v>
      </c>
    </row>
    <row r="7" spans="1:1" x14ac:dyDescent="0.35">
      <c r="A7" s="84" t="s">
        <v>192</v>
      </c>
    </row>
    <row r="8" spans="1:1" x14ac:dyDescent="0.35">
      <c r="A8" s="150" t="s">
        <v>151</v>
      </c>
    </row>
    <row r="9" spans="1:1" x14ac:dyDescent="0.35">
      <c r="A9" s="85" t="s">
        <v>170</v>
      </c>
    </row>
    <row r="10" spans="1:1" x14ac:dyDescent="0.35">
      <c r="A10" s="85" t="s">
        <v>164</v>
      </c>
    </row>
    <row r="11" spans="1:1" ht="29" x14ac:dyDescent="0.35">
      <c r="A11" s="85" t="s">
        <v>167</v>
      </c>
    </row>
    <row r="12" spans="1:1" ht="29" x14ac:dyDescent="0.35">
      <c r="A12" s="85" t="s">
        <v>168</v>
      </c>
    </row>
    <row r="13" spans="1:1" ht="29" x14ac:dyDescent="0.35">
      <c r="A13" s="85" t="s">
        <v>173</v>
      </c>
    </row>
    <row r="14" spans="1:1" x14ac:dyDescent="0.35">
      <c r="A14" s="85" t="s">
        <v>169</v>
      </c>
    </row>
    <row r="15" spans="1:1" x14ac:dyDescent="0.35">
      <c r="A15" s="88" t="s">
        <v>166</v>
      </c>
    </row>
    <row r="16" spans="1:1" ht="29" x14ac:dyDescent="0.35">
      <c r="A16" s="130" t="s">
        <v>193</v>
      </c>
    </row>
    <row r="17" spans="1:1" x14ac:dyDescent="0.35">
      <c r="A17" s="130" t="s">
        <v>194</v>
      </c>
    </row>
    <row r="18" spans="1:1" x14ac:dyDescent="0.35">
      <c r="A18" s="89"/>
    </row>
    <row r="19" spans="1:1" ht="29" x14ac:dyDescent="0.35">
      <c r="A19" s="82" t="s">
        <v>162</v>
      </c>
    </row>
    <row r="21" spans="1:1" x14ac:dyDescent="0.35">
      <c r="A21" s="152" t="s">
        <v>174</v>
      </c>
    </row>
    <row r="22" spans="1:1" x14ac:dyDescent="0.35">
      <c r="A22" s="151" t="s">
        <v>177</v>
      </c>
    </row>
    <row r="23" spans="1:1" x14ac:dyDescent="0.35">
      <c r="A23" s="151" t="s">
        <v>178</v>
      </c>
    </row>
    <row r="24" spans="1:1" x14ac:dyDescent="0.35">
      <c r="A24" s="151" t="s">
        <v>179</v>
      </c>
    </row>
    <row r="25" spans="1:1" x14ac:dyDescent="0.35">
      <c r="A25" s="151" t="s">
        <v>180</v>
      </c>
    </row>
    <row r="26" spans="1:1" x14ac:dyDescent="0.35">
      <c r="A26" s="151" t="s">
        <v>195</v>
      </c>
    </row>
    <row r="27" spans="1:1" x14ac:dyDescent="0.35">
      <c r="A27" s="151" t="s">
        <v>181</v>
      </c>
    </row>
    <row r="28" spans="1:1" x14ac:dyDescent="0.35">
      <c r="A28" s="151" t="s">
        <v>182</v>
      </c>
    </row>
    <row r="29" spans="1:1" x14ac:dyDescent="0.35">
      <c r="A29" s="151" t="s">
        <v>183</v>
      </c>
    </row>
    <row r="30" spans="1:1" x14ac:dyDescent="0.35">
      <c r="A30" s="151" t="s">
        <v>184</v>
      </c>
    </row>
    <row r="31" spans="1:1" x14ac:dyDescent="0.35">
      <c r="A31" s="151" t="s">
        <v>185</v>
      </c>
    </row>
    <row r="32" spans="1:1" x14ac:dyDescent="0.35">
      <c r="A32" s="151" t="s">
        <v>186</v>
      </c>
    </row>
    <row r="33" spans="1:1" x14ac:dyDescent="0.35">
      <c r="A33" s="151" t="s">
        <v>187</v>
      </c>
    </row>
    <row r="34" spans="1:1" x14ac:dyDescent="0.35">
      <c r="A34" s="151" t="s">
        <v>188</v>
      </c>
    </row>
    <row r="35" spans="1:1" x14ac:dyDescent="0.35">
      <c r="A35" s="151" t="s">
        <v>189</v>
      </c>
    </row>
    <row r="36" spans="1:1" x14ac:dyDescent="0.35">
      <c r="A36" s="151" t="s">
        <v>190</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1E420-2DF7-4D3C-9C83-07AA3CD42C4D}">
  <sheetPr>
    <tabColor theme="7"/>
  </sheetPr>
  <dimension ref="B1:X80"/>
  <sheetViews>
    <sheetView tabSelected="1" topLeftCell="B1" zoomScale="80" zoomScaleNormal="80" workbookViewId="0">
      <selection activeCell="O15" sqref="O15"/>
    </sheetView>
  </sheetViews>
  <sheetFormatPr defaultColWidth="8.81640625" defaultRowHeight="14.5" x14ac:dyDescent="0.35"/>
  <cols>
    <col min="1" max="1" width="3.54296875" style="29" customWidth="1"/>
    <col min="2" max="2" width="4" style="29" customWidth="1"/>
    <col min="3" max="3" width="21.453125" style="29" customWidth="1"/>
    <col min="4" max="4" width="23.1796875" style="29" bestFit="1" customWidth="1"/>
    <col min="5" max="5" width="21.81640625" style="29" bestFit="1" customWidth="1"/>
    <col min="6" max="6" width="21.1796875" style="29" bestFit="1" customWidth="1"/>
    <col min="7" max="7" width="18.1796875" style="29" bestFit="1" customWidth="1"/>
    <col min="8" max="8" width="18.1796875" style="29" customWidth="1"/>
    <col min="9" max="9" width="8.81640625" style="29"/>
    <col min="10" max="10" width="34.81640625" style="29" customWidth="1"/>
    <col min="11" max="11" width="12.54296875" style="29" customWidth="1"/>
    <col min="12" max="16384" width="8.81640625" style="29"/>
  </cols>
  <sheetData>
    <row r="1" spans="2:20" x14ac:dyDescent="0.35">
      <c r="C1" s="86" t="s">
        <v>0</v>
      </c>
      <c r="D1" s="87"/>
    </row>
    <row r="2" spans="2:20" x14ac:dyDescent="0.35">
      <c r="C2" s="131" t="s">
        <v>165</v>
      </c>
      <c r="D2" s="131"/>
      <c r="E2" s="131"/>
      <c r="F2" s="131"/>
      <c r="G2" s="131"/>
      <c r="H2" s="131"/>
      <c r="I2" s="131"/>
      <c r="J2" s="131"/>
      <c r="K2" s="131"/>
      <c r="L2" s="131"/>
      <c r="M2" s="131"/>
      <c r="N2" s="131"/>
      <c r="O2" s="131"/>
      <c r="P2" s="131"/>
      <c r="Q2" s="131"/>
      <c r="R2" s="131"/>
      <c r="S2" s="131"/>
      <c r="T2" s="131"/>
    </row>
    <row r="3" spans="2:20" x14ac:dyDescent="0.35">
      <c r="B3" s="31"/>
      <c r="C3" s="131"/>
      <c r="D3" s="131"/>
      <c r="E3" s="131"/>
      <c r="F3" s="131"/>
      <c r="G3" s="131"/>
      <c r="H3" s="131"/>
      <c r="I3" s="131"/>
      <c r="J3" s="131"/>
      <c r="K3" s="131"/>
      <c r="L3" s="131"/>
      <c r="M3" s="131"/>
      <c r="N3" s="131"/>
      <c r="O3" s="131"/>
      <c r="P3" s="131"/>
      <c r="Q3" s="131"/>
      <c r="R3" s="131"/>
      <c r="S3" s="131"/>
      <c r="T3" s="131"/>
    </row>
    <row r="4" spans="2:20" ht="15" thickBot="1" x14ac:dyDescent="0.4">
      <c r="B4" s="32"/>
      <c r="C4" s="32"/>
      <c r="D4" s="32"/>
      <c r="E4" s="32"/>
      <c r="F4" s="32"/>
      <c r="G4" s="32"/>
      <c r="H4" s="32"/>
      <c r="I4" s="32"/>
      <c r="J4" s="32"/>
      <c r="K4" s="32"/>
      <c r="L4" s="32"/>
      <c r="M4" s="32"/>
      <c r="N4" s="32"/>
      <c r="O4" s="32"/>
      <c r="P4" s="32"/>
      <c r="Q4" s="32"/>
      <c r="R4" s="32"/>
      <c r="S4" s="32"/>
      <c r="T4" s="32"/>
    </row>
    <row r="5" spans="2:20" ht="15" thickBot="1" x14ac:dyDescent="0.4">
      <c r="C5" s="132" t="s">
        <v>1</v>
      </c>
      <c r="D5" s="133"/>
      <c r="E5" s="133"/>
      <c r="F5" s="133"/>
      <c r="G5" s="133"/>
      <c r="H5" s="134"/>
      <c r="J5" s="138" t="s">
        <v>2</v>
      </c>
      <c r="K5" s="139"/>
      <c r="L5" s="139"/>
      <c r="M5" s="139"/>
      <c r="N5" s="139"/>
      <c r="O5" s="140"/>
      <c r="P5" s="57"/>
      <c r="Q5" s="57"/>
      <c r="R5" s="57"/>
      <c r="S5" s="57"/>
      <c r="T5" s="57"/>
    </row>
    <row r="6" spans="2:20" ht="29" x14ac:dyDescent="0.35">
      <c r="C6" s="60" t="s">
        <v>3</v>
      </c>
      <c r="D6" s="61" t="s">
        <v>4</v>
      </c>
      <c r="E6" s="61" t="s">
        <v>5</v>
      </c>
      <c r="F6" s="61" t="s">
        <v>6</v>
      </c>
      <c r="G6" s="61" t="s">
        <v>7</v>
      </c>
      <c r="H6" s="62" t="s">
        <v>8</v>
      </c>
      <c r="J6" s="68" t="s">
        <v>9</v>
      </c>
      <c r="K6" s="55" t="s">
        <v>10</v>
      </c>
      <c r="L6" s="55" t="s">
        <v>11</v>
      </c>
      <c r="M6" s="55" t="s">
        <v>12</v>
      </c>
      <c r="N6" s="55" t="s">
        <v>13</v>
      </c>
      <c r="O6" s="69" t="s">
        <v>14</v>
      </c>
      <c r="P6" s="56"/>
      <c r="Q6" s="56"/>
      <c r="R6" s="56"/>
      <c r="S6" s="56"/>
      <c r="T6" s="56"/>
    </row>
    <row r="7" spans="2:20" ht="14.5" customHeight="1" x14ac:dyDescent="0.35">
      <c r="C7" s="73"/>
      <c r="D7" s="46" t="e">
        <f>VLOOKUP($C7,'2-SettingLevelData'!$A$3:$N$20,2,FALSE)</f>
        <v>#N/A</v>
      </c>
      <c r="E7" s="46" t="e">
        <f>VLOOKUP($C7,'2-SettingLevelData'!$A$3:$N$20,3,FALSE)</f>
        <v>#N/A</v>
      </c>
      <c r="F7" s="46" t="e">
        <f>VLOOKUP($C7,'2-SettingLevelData'!$A$3:$N$20,4,FALSE)</f>
        <v>#N/A</v>
      </c>
      <c r="G7" s="46" t="e">
        <f>VLOOKUP($C7,'2-SettingLevelData'!$A$3:$N$20,5,FALSE)</f>
        <v>#N/A</v>
      </c>
      <c r="H7" s="58" t="e">
        <f>VLOOKUP($C7,'2-SettingLevelData'!$A$3:$O$20,15,FALSE)</f>
        <v>#N/A</v>
      </c>
      <c r="J7" s="64" t="s">
        <v>61</v>
      </c>
      <c r="K7" s="47">
        <f>COUNTIFS('1-ChildLevelData'!$L$3:$L$102,'Summary Tables'!K$6)</f>
        <v>0</v>
      </c>
      <c r="L7" s="47">
        <f>COUNTIFS('1-ChildLevelData'!$L$3:$L$102,'Summary Tables'!L$6)</f>
        <v>0</v>
      </c>
      <c r="M7" s="47">
        <f>COUNTIFS('1-ChildLevelData'!$L$3:$L$102,'Summary Tables'!M$6)</f>
        <v>0</v>
      </c>
      <c r="N7" s="47">
        <f>COUNTIFS('1-ChildLevelData'!$L$3:$L$102,'Summary Tables'!N$6)</f>
        <v>0</v>
      </c>
      <c r="O7" s="65">
        <f>SUM(K7:N7)</f>
        <v>0</v>
      </c>
      <c r="P7" s="36"/>
      <c r="Q7" s="36"/>
      <c r="R7" s="36"/>
      <c r="S7" s="36"/>
      <c r="T7" s="36"/>
    </row>
    <row r="8" spans="2:20" ht="14.5" customHeight="1" x14ac:dyDescent="0.35">
      <c r="C8" s="73"/>
      <c r="D8" s="46" t="e">
        <f>VLOOKUP(C8,'2-SettingLevelData'!$A$3:$N$20,2,FALSE)</f>
        <v>#N/A</v>
      </c>
      <c r="E8" s="46" t="e">
        <f>VLOOKUP($C8,'2-SettingLevelData'!$A$3:$N$20,3,FALSE)</f>
        <v>#N/A</v>
      </c>
      <c r="F8" s="46" t="e">
        <f>VLOOKUP($C8,'2-SettingLevelData'!$A$3:$N$20,4,FALSE)</f>
        <v>#N/A</v>
      </c>
      <c r="G8" s="46" t="e">
        <f>VLOOKUP($C8,'2-SettingLevelData'!$A$3:$N$20,5,FALSE)</f>
        <v>#N/A</v>
      </c>
      <c r="H8" s="58" t="e">
        <f>VLOOKUP($C8,'2-SettingLevelData'!$A$3:$O$20,15,FALSE)</f>
        <v>#N/A</v>
      </c>
      <c r="J8" s="64" t="s">
        <v>18</v>
      </c>
      <c r="K8" s="47">
        <f>COUNTIFS('1-ChildLevelData'!$M$3:$M$102,'Summary Tables'!K$6)</f>
        <v>0</v>
      </c>
      <c r="L8" s="47">
        <f>COUNTIFS('1-ChildLevelData'!$M$3:$M$102,'Summary Tables'!L$6)</f>
        <v>0</v>
      </c>
      <c r="M8" s="47">
        <f>COUNTIFS('1-ChildLevelData'!$M$3:$M$102,'Summary Tables'!M$6)</f>
        <v>0</v>
      </c>
      <c r="N8" s="47">
        <f>COUNTIFS('1-ChildLevelData'!$M$3:$M$102,'Summary Tables'!N$6)</f>
        <v>0</v>
      </c>
      <c r="O8" s="65">
        <f t="shared" ref="O8:O12" si="0">SUM(K8:N8)</f>
        <v>0</v>
      </c>
      <c r="P8" s="36"/>
      <c r="Q8" s="36"/>
      <c r="R8" s="36"/>
      <c r="S8" s="36"/>
      <c r="T8" s="36"/>
    </row>
    <row r="9" spans="2:20" ht="14.5" customHeight="1" x14ac:dyDescent="0.35">
      <c r="C9" s="73"/>
      <c r="D9" s="46" t="e">
        <f>VLOOKUP(C9,'2-SettingLevelData'!$A$3:$N$20,2,FALSE)</f>
        <v>#N/A</v>
      </c>
      <c r="E9" s="46" t="e">
        <f>VLOOKUP($C9,'2-SettingLevelData'!$A$3:$N$20,3,FALSE)</f>
        <v>#N/A</v>
      </c>
      <c r="F9" s="46" t="e">
        <f>VLOOKUP($C9,'2-SettingLevelData'!$A$3:$N$20,4,FALSE)</f>
        <v>#N/A</v>
      </c>
      <c r="G9" s="46" t="e">
        <f>VLOOKUP($C9,'2-SettingLevelData'!$A$3:$N$20,5,FALSE)</f>
        <v>#N/A</v>
      </c>
      <c r="H9" s="58" t="e">
        <f>VLOOKUP($C9,'2-SettingLevelData'!$A$3:$O$20,15,FALSE)</f>
        <v>#N/A</v>
      </c>
      <c r="J9" s="64" t="s">
        <v>38</v>
      </c>
      <c r="K9" s="47">
        <f>COUNTIFS('1-ChildLevelData'!$N$3:$N$102,'Summary Tables'!K$6)</f>
        <v>0</v>
      </c>
      <c r="L9" s="47">
        <f>COUNTIFS('1-ChildLevelData'!$N$3:$N$102,'Summary Tables'!L$6)</f>
        <v>0</v>
      </c>
      <c r="M9" s="47">
        <f>COUNTIFS('1-ChildLevelData'!$N$3:$N$102,'Summary Tables'!M$6)</f>
        <v>0</v>
      </c>
      <c r="N9" s="47">
        <f>COUNTIFS('1-ChildLevelData'!$N$3:$N$102,'Summary Tables'!N$6)</f>
        <v>0</v>
      </c>
      <c r="O9" s="65">
        <f t="shared" si="0"/>
        <v>0</v>
      </c>
      <c r="P9" s="36"/>
      <c r="Q9" s="36"/>
      <c r="R9" s="36"/>
      <c r="S9" s="36"/>
      <c r="T9" s="36"/>
    </row>
    <row r="10" spans="2:20" ht="14.5" customHeight="1" x14ac:dyDescent="0.35">
      <c r="C10" s="73"/>
      <c r="D10" s="46" t="e">
        <f>VLOOKUP(C10,'2-SettingLevelData'!$A$3:$N$20,2,FALSE)</f>
        <v>#N/A</v>
      </c>
      <c r="E10" s="46" t="e">
        <f>VLOOKUP($C10,'2-SettingLevelData'!$A$3:$N$20,3,FALSE)</f>
        <v>#N/A</v>
      </c>
      <c r="F10" s="46" t="e">
        <f>VLOOKUP($C10,'2-SettingLevelData'!$A$3:$N$20,4,FALSE)</f>
        <v>#N/A</v>
      </c>
      <c r="G10" s="46" t="e">
        <f>VLOOKUP($C10,'2-SettingLevelData'!$A$3:$N$20,5,FALSE)</f>
        <v>#N/A</v>
      </c>
      <c r="H10" s="58" t="e">
        <f>VLOOKUP($C10,'2-SettingLevelData'!$A$3:$O$20,15,FALSE)</f>
        <v>#N/A</v>
      </c>
      <c r="J10" s="64" t="s">
        <v>22</v>
      </c>
      <c r="K10" s="47">
        <f>COUNTIFS('1-ChildLevelData'!$O$3:$O$102,'Summary Tables'!K$6)</f>
        <v>0</v>
      </c>
      <c r="L10" s="47">
        <f>COUNTIFS('1-ChildLevelData'!$O$3:$O$102,'Summary Tables'!L$6)</f>
        <v>0</v>
      </c>
      <c r="M10" s="47">
        <f>COUNTIFS('1-ChildLevelData'!$O$3:$O$102,'Summary Tables'!M$6)</f>
        <v>0</v>
      </c>
      <c r="N10" s="47">
        <f>COUNTIFS('1-ChildLevelData'!$O$3:$O$102,'Summary Tables'!N$6)</f>
        <v>0</v>
      </c>
      <c r="O10" s="65">
        <f t="shared" si="0"/>
        <v>0</v>
      </c>
      <c r="P10" s="36"/>
      <c r="Q10" s="36"/>
      <c r="R10" s="36"/>
      <c r="S10" s="36"/>
      <c r="T10" s="36"/>
    </row>
    <row r="11" spans="2:20" ht="14.5" customHeight="1" x14ac:dyDescent="0.35">
      <c r="C11" s="63"/>
      <c r="D11" s="46" t="e">
        <f>VLOOKUP(C11,'2-SettingLevelData'!$A$3:$N$20,2,FALSE)</f>
        <v>#N/A</v>
      </c>
      <c r="E11" s="46" t="e">
        <f>VLOOKUP($C11,'2-SettingLevelData'!$A$3:$N$20,3,FALSE)</f>
        <v>#N/A</v>
      </c>
      <c r="F11" s="46" t="e">
        <f>VLOOKUP($C11,'2-SettingLevelData'!$A$3:$N$20,4,FALSE)</f>
        <v>#N/A</v>
      </c>
      <c r="G11" s="46" t="e">
        <f>VLOOKUP($C11,'2-SettingLevelData'!$A$3:$N$20,5,FALSE)</f>
        <v>#N/A</v>
      </c>
      <c r="H11" s="58" t="e">
        <f>VLOOKUP($C11,'2-SettingLevelData'!$A$3:$O$20,15,FALSE)</f>
        <v>#N/A</v>
      </c>
      <c r="J11" s="64" t="s">
        <v>62</v>
      </c>
      <c r="K11" s="47">
        <f>COUNTIFS('1-ChildLevelData'!$P$3:$P$102,'Summary Tables'!K$6)</f>
        <v>0</v>
      </c>
      <c r="L11" s="47">
        <f>COUNTIFS('1-ChildLevelData'!$P$3:$P$102,'Summary Tables'!L$6)</f>
        <v>0</v>
      </c>
      <c r="M11" s="47">
        <f>COUNTIFS('1-ChildLevelData'!$P$3:$P$102,'Summary Tables'!M$6)</f>
        <v>0</v>
      </c>
      <c r="N11" s="47">
        <f>COUNTIFS('1-ChildLevelData'!$P$3:$P$102,'Summary Tables'!N$6)</f>
        <v>0</v>
      </c>
      <c r="O11" s="65">
        <f t="shared" si="0"/>
        <v>0</v>
      </c>
      <c r="P11" s="36"/>
      <c r="Q11" s="36"/>
      <c r="R11" s="36"/>
      <c r="S11" s="36"/>
      <c r="T11" s="36"/>
    </row>
    <row r="12" spans="2:20" ht="14.5" customHeight="1" x14ac:dyDescent="0.35">
      <c r="C12" s="73"/>
      <c r="D12" s="46" t="e">
        <f>VLOOKUP(C12,'2-SettingLevelData'!$A$3:$N$20,2,FALSE)</f>
        <v>#N/A</v>
      </c>
      <c r="E12" s="46" t="e">
        <f>VLOOKUP($C12,'2-SettingLevelData'!$A$3:$N$20,3,FALSE)</f>
        <v>#N/A</v>
      </c>
      <c r="F12" s="46" t="e">
        <f>VLOOKUP($C12,'2-SettingLevelData'!$A$3:$N$20,4,FALSE)</f>
        <v>#N/A</v>
      </c>
      <c r="G12" s="46" t="e">
        <f>VLOOKUP($C12,'2-SettingLevelData'!$A$3:$N$20,5,FALSE)</f>
        <v>#N/A</v>
      </c>
      <c r="H12" s="58" t="e">
        <f>VLOOKUP($C12,'2-SettingLevelData'!$A$3:$O$20,15,FALSE)</f>
        <v>#N/A</v>
      </c>
      <c r="J12" s="64" t="s">
        <v>24</v>
      </c>
      <c r="K12" s="47">
        <f>COUNTIFS('1-ChildLevelData'!$Q$3:$Q$102,'Summary Tables'!K$6)</f>
        <v>0</v>
      </c>
      <c r="L12" s="47">
        <f>COUNTIFS('1-ChildLevelData'!$Q$3:$Q$102,'Summary Tables'!L$6)</f>
        <v>0</v>
      </c>
      <c r="M12" s="47">
        <f>COUNTIFS('1-ChildLevelData'!$Q$3:$Q$102,'Summary Tables'!M$6)</f>
        <v>0</v>
      </c>
      <c r="N12" s="47">
        <f>COUNTIFS('1-ChildLevelData'!$Q$3:$Q$102,'Summary Tables'!N$6)</f>
        <v>0</v>
      </c>
      <c r="O12" s="65">
        <f t="shared" si="0"/>
        <v>0</v>
      </c>
      <c r="P12" s="36"/>
      <c r="Q12" s="36"/>
      <c r="R12" s="36"/>
      <c r="S12" s="36"/>
      <c r="T12" s="36"/>
    </row>
    <row r="13" spans="2:20" ht="14.5" customHeight="1" x14ac:dyDescent="0.35">
      <c r="C13" s="73"/>
      <c r="D13" s="46" t="e">
        <f>VLOOKUP(C13,'2-SettingLevelData'!$A$3:$N$20,2,FALSE)</f>
        <v>#N/A</v>
      </c>
      <c r="E13" s="46" t="e">
        <f>VLOOKUP($C13,'2-SettingLevelData'!$A$3:$N$20,3,FALSE)</f>
        <v>#N/A</v>
      </c>
      <c r="F13" s="46" t="e">
        <f>VLOOKUP($C13,'2-SettingLevelData'!$A$3:$N$20,4,FALSE)</f>
        <v>#N/A</v>
      </c>
      <c r="G13" s="46" t="e">
        <f>VLOOKUP($C13,'2-SettingLevelData'!$A$3:$N$20,5,FALSE)</f>
        <v>#N/A</v>
      </c>
      <c r="H13" s="58" t="e">
        <f>VLOOKUP($C13,'2-SettingLevelData'!$A$3:$O$20,15,FALSE)</f>
        <v>#N/A</v>
      </c>
      <c r="J13" s="64" t="s">
        <v>63</v>
      </c>
      <c r="K13" s="47">
        <f>COUNTIFS('1-ChildLevelData'!$R$3:$R$102,'Summary Tables'!K$6)</f>
        <v>0</v>
      </c>
      <c r="L13" s="47">
        <f>COUNTIFS('1-ChildLevelData'!$R$3:$R$102,'Summary Tables'!L$6)</f>
        <v>0</v>
      </c>
      <c r="M13" s="47">
        <f>COUNTIFS('1-ChildLevelData'!$R$3:$R$102,'Summary Tables'!M$6)</f>
        <v>0</v>
      </c>
      <c r="N13" s="47">
        <f>COUNTIFS('1-ChildLevelData'!$R$3:$R$102,'Summary Tables'!N$6)</f>
        <v>0</v>
      </c>
      <c r="O13" s="65" t="e">
        <f t="shared" ref="O13:O15" si="1">SUM(H13:N13)</f>
        <v>#N/A</v>
      </c>
      <c r="P13" s="36"/>
      <c r="Q13" s="36"/>
      <c r="R13" s="36"/>
      <c r="S13" s="36"/>
      <c r="T13" s="36"/>
    </row>
    <row r="14" spans="2:20" ht="14.5" customHeight="1" x14ac:dyDescent="0.35">
      <c r="C14" s="73"/>
      <c r="D14" s="46" t="e">
        <f>VLOOKUP(C14,'2-SettingLevelData'!$A$3:$N$20,2,FALSE)</f>
        <v>#N/A</v>
      </c>
      <c r="E14" s="46" t="e">
        <f>VLOOKUP($C14,'2-SettingLevelData'!$A$3:$N$20,3,FALSE)</f>
        <v>#N/A</v>
      </c>
      <c r="F14" s="46" t="e">
        <f>VLOOKUP($C14,'2-SettingLevelData'!$A$3:$N$20,4,FALSE)</f>
        <v>#N/A</v>
      </c>
      <c r="G14" s="46" t="e">
        <f>VLOOKUP($C14,'2-SettingLevelData'!$A$3:$N$20,5,FALSE)</f>
        <v>#N/A</v>
      </c>
      <c r="H14" s="58" t="e">
        <f>VLOOKUP($C14,'2-SettingLevelData'!$A$3:$O$20,15,FALSE)</f>
        <v>#N/A</v>
      </c>
      <c r="J14" s="64" t="s">
        <v>64</v>
      </c>
      <c r="K14" s="47">
        <f>COUNTIFS('1-ChildLevelData'!$S$3:$S$102,'Summary Tables'!K$6)</f>
        <v>0</v>
      </c>
      <c r="L14" s="47">
        <f>COUNTIFS('1-ChildLevelData'!$S$3:$S$102,'Summary Tables'!L$6)</f>
        <v>0</v>
      </c>
      <c r="M14" s="47">
        <f>COUNTIFS('1-ChildLevelData'!$S$3:$S$102,'Summary Tables'!M$6)</f>
        <v>0</v>
      </c>
      <c r="N14" s="47">
        <f>COUNTIFS('1-ChildLevelData'!$S$3:$S$102,'Summary Tables'!N$6)</f>
        <v>0</v>
      </c>
      <c r="O14" s="65" t="e">
        <f t="shared" si="1"/>
        <v>#N/A</v>
      </c>
      <c r="P14" s="36"/>
      <c r="Q14" s="36"/>
      <c r="R14" s="36"/>
      <c r="S14" s="36"/>
      <c r="T14" s="36"/>
    </row>
    <row r="15" spans="2:20" ht="14.5" customHeight="1" thickBot="1" x14ac:dyDescent="0.4">
      <c r="C15" s="73"/>
      <c r="D15" s="46" t="e">
        <f>VLOOKUP(C15,'2-SettingLevelData'!$A$3:$N$20,2,FALSE)</f>
        <v>#N/A</v>
      </c>
      <c r="E15" s="46" t="e">
        <f>VLOOKUP($C15,'2-SettingLevelData'!$A$3:$N$20,3,FALSE)</f>
        <v>#N/A</v>
      </c>
      <c r="F15" s="46" t="e">
        <f>VLOOKUP($C15,'2-SettingLevelData'!$A$3:$N$20,4,FALSE)</f>
        <v>#N/A</v>
      </c>
      <c r="G15" s="46" t="e">
        <f>VLOOKUP($C15,'2-SettingLevelData'!$A$3:$N$20,5,FALSE)</f>
        <v>#N/A</v>
      </c>
      <c r="H15" s="58" t="e">
        <f>VLOOKUP($C15,'2-SettingLevelData'!$A$3:$O$20,15,FALSE)</f>
        <v>#N/A</v>
      </c>
      <c r="J15" s="66" t="s">
        <v>65</v>
      </c>
      <c r="K15" s="51">
        <f>COUNTIFS('1-ChildLevelData'!$T$3:$T$102,'Summary Tables'!K$6)</f>
        <v>0</v>
      </c>
      <c r="L15" s="51">
        <f>COUNTIFS('1-ChildLevelData'!$T$3:$T$102,'Summary Tables'!L$6)</f>
        <v>0</v>
      </c>
      <c r="M15" s="51">
        <f>COUNTIFS('1-ChildLevelData'!$T$3:$T$102,'Summary Tables'!M$6)</f>
        <v>0</v>
      </c>
      <c r="N15" s="51">
        <f>COUNTIFS('1-ChildLevelData'!$T$3:$T$102,'Summary Tables'!N$6)</f>
        <v>0</v>
      </c>
      <c r="O15" s="67" t="e">
        <f t="shared" si="1"/>
        <v>#N/A</v>
      </c>
      <c r="P15" s="36"/>
      <c r="Q15" s="36"/>
      <c r="R15" s="36"/>
      <c r="S15" s="36"/>
      <c r="T15" s="36"/>
    </row>
    <row r="16" spans="2:20" ht="14.5" customHeight="1" x14ac:dyDescent="0.35">
      <c r="C16" s="73"/>
      <c r="D16" s="46" t="e">
        <f>VLOOKUP(C16,'2-SettingLevelData'!$A$3:$N$20,2,FALSE)</f>
        <v>#N/A</v>
      </c>
      <c r="E16" s="46" t="e">
        <f>VLOOKUP($C16,'2-SettingLevelData'!$A$3:$N$20,3,FALSE)</f>
        <v>#N/A</v>
      </c>
      <c r="F16" s="46" t="e">
        <f>VLOOKUP($C16,'2-SettingLevelData'!$A$3:$N$20,4,FALSE)</f>
        <v>#N/A</v>
      </c>
      <c r="G16" s="46" t="e">
        <f>VLOOKUP($C16,'2-SettingLevelData'!$A$3:$N$20,5,FALSE)</f>
        <v>#N/A</v>
      </c>
      <c r="H16" s="58" t="e">
        <f>VLOOKUP($C16,'2-SettingLevelData'!$A$3:$O$20,15,FALSE)</f>
        <v>#N/A</v>
      </c>
      <c r="J16" s="31"/>
      <c r="K16" s="33"/>
      <c r="L16" s="33"/>
      <c r="M16" s="33"/>
      <c r="N16" s="33"/>
      <c r="O16" s="33"/>
      <c r="P16" s="33"/>
      <c r="Q16" s="33"/>
      <c r="R16" s="33"/>
      <c r="S16" s="33"/>
      <c r="T16" s="33"/>
    </row>
    <row r="17" spans="3:24" ht="15" thickBot="1" x14ac:dyDescent="0.4">
      <c r="C17" s="73"/>
      <c r="D17" s="46" t="e">
        <f>VLOOKUP(C17,'2-SettingLevelData'!$A$3:$N$20,2,FALSE)</f>
        <v>#N/A</v>
      </c>
      <c r="E17" s="46" t="e">
        <f>VLOOKUP($C17,'2-SettingLevelData'!$A$3:$N$20,3,FALSE)</f>
        <v>#N/A</v>
      </c>
      <c r="F17" s="46" t="e">
        <f>VLOOKUP($C17,'2-SettingLevelData'!$A$3:$N$20,4,FALSE)</f>
        <v>#N/A</v>
      </c>
      <c r="G17" s="46" t="e">
        <f>VLOOKUP($C17,'2-SettingLevelData'!$A$3:$N$20,5,FALSE)</f>
        <v>#N/A</v>
      </c>
      <c r="H17" s="58" t="e">
        <f>VLOOKUP($C17,'2-SettingLevelData'!$A$3:$O$20,15,FALSE)</f>
        <v>#N/A</v>
      </c>
      <c r="J17" s="30"/>
    </row>
    <row r="18" spans="3:24" ht="15" thickBot="1" x14ac:dyDescent="0.4">
      <c r="C18" s="73"/>
      <c r="D18" s="46" t="e">
        <f>VLOOKUP(C18,'2-SettingLevelData'!$A$3:$N$20,2,FALSE)</f>
        <v>#N/A</v>
      </c>
      <c r="E18" s="46" t="e">
        <f>VLOOKUP($C18,'2-SettingLevelData'!$A$3:$N$20,3,FALSE)</f>
        <v>#N/A</v>
      </c>
      <c r="F18" s="46" t="e">
        <f>VLOOKUP($C18,'2-SettingLevelData'!$A$3:$N$20,4,FALSE)</f>
        <v>#N/A</v>
      </c>
      <c r="G18" s="46" t="e">
        <f>VLOOKUP($C18,'2-SettingLevelData'!$A$3:$N$20,5,FALSE)</f>
        <v>#N/A</v>
      </c>
      <c r="H18" s="58" t="e">
        <f>VLOOKUP($C18,'2-SettingLevelData'!$A$3:$O$20,15,FALSE)</f>
        <v>#N/A</v>
      </c>
      <c r="J18" s="132" t="s">
        <v>156</v>
      </c>
      <c r="K18" s="133"/>
      <c r="L18" s="133"/>
      <c r="M18" s="133"/>
      <c r="N18" s="133"/>
      <c r="O18" s="133"/>
      <c r="P18" s="133"/>
      <c r="Q18" s="133"/>
      <c r="R18" s="133"/>
      <c r="S18" s="133"/>
      <c r="T18" s="134"/>
    </row>
    <row r="19" spans="3:24" ht="43.5" x14ac:dyDescent="0.35">
      <c r="C19" s="73"/>
      <c r="D19" s="46" t="e">
        <f>VLOOKUP(C19,'2-SettingLevelData'!$A$3:$N$20,2,FALSE)</f>
        <v>#N/A</v>
      </c>
      <c r="E19" s="46" t="e">
        <f>VLOOKUP($C19,'2-SettingLevelData'!$A$3:$N$20,3,FALSE)</f>
        <v>#N/A</v>
      </c>
      <c r="F19" s="46" t="e">
        <f>VLOOKUP($C19,'2-SettingLevelData'!$A$3:$N$20,4,FALSE)</f>
        <v>#N/A</v>
      </c>
      <c r="G19" s="46" t="e">
        <f>VLOOKUP($C19,'2-SettingLevelData'!$A$3:$N$20,5,FALSE)</f>
        <v>#N/A</v>
      </c>
      <c r="H19" s="58" t="e">
        <f>VLOOKUP($C19,'2-SettingLevelData'!$A$3:$O$20,15,FALSE)</f>
        <v>#N/A</v>
      </c>
      <c r="J19" s="70" t="s">
        <v>3</v>
      </c>
      <c r="K19" s="54" t="s">
        <v>26</v>
      </c>
      <c r="L19" s="55" t="s">
        <v>27</v>
      </c>
      <c r="M19" s="71" t="s">
        <v>142</v>
      </c>
      <c r="N19" s="71" t="s">
        <v>143</v>
      </c>
      <c r="O19" s="71" t="s">
        <v>144</v>
      </c>
      <c r="P19" s="71" t="s">
        <v>145</v>
      </c>
      <c r="Q19" s="71" t="s">
        <v>146</v>
      </c>
      <c r="R19" s="71" t="s">
        <v>147</v>
      </c>
      <c r="S19" s="55" t="s">
        <v>157</v>
      </c>
      <c r="T19" s="72" t="s">
        <v>152</v>
      </c>
      <c r="X19" s="31"/>
    </row>
    <row r="20" spans="3:24" x14ac:dyDescent="0.35">
      <c r="C20" s="73"/>
      <c r="D20" s="46" t="e">
        <f>VLOOKUP(C20,'2-SettingLevelData'!$A$3:$N$20,2,FALSE)</f>
        <v>#N/A</v>
      </c>
      <c r="E20" s="46" t="e">
        <f>VLOOKUP($C20,'2-SettingLevelData'!$A$3:$N$20,3,FALSE)</f>
        <v>#N/A</v>
      </c>
      <c r="F20" s="46" t="e">
        <f>VLOOKUP($C21,'2-SettingLevelData'!$A$3:$N$20,4,FALSE)</f>
        <v>#N/A</v>
      </c>
      <c r="G20" s="46" t="e">
        <f>VLOOKUP($C20,'2-SettingLevelData'!$A$3:$N$20,5,FALSE)</f>
        <v>#N/A</v>
      </c>
      <c r="H20" s="58" t="e">
        <f>VLOOKUP($C20,'2-SettingLevelData'!$A$3:$O$20,15,FALSE)</f>
        <v>#N/A</v>
      </c>
      <c r="J20" s="73"/>
      <c r="K20" s="48" t="e">
        <f>VLOOKUP(J20,'2-SettingLevelData'!$A$3:$C$20,3,FALSE)</f>
        <v>#N/A</v>
      </c>
      <c r="L20" s="47" t="e">
        <f>VLOOKUP($J20,'2-SettingLevelData'!$A$3:$O$20,13,FALSE)</f>
        <v>#N/A</v>
      </c>
      <c r="M20" s="47" t="e">
        <f>VLOOKUP($J20,'2-SettingLevelData'!$A$3:$N$20,7,FALSE)</f>
        <v>#N/A</v>
      </c>
      <c r="N20" s="47" t="e">
        <f>VLOOKUP($J20,'2-SettingLevelData'!$A$3:$N$20,8,FALSE)</f>
        <v>#N/A</v>
      </c>
      <c r="O20" s="47" t="e">
        <f>VLOOKUP($J20,'2-SettingLevelData'!$A$3:$N$20,9,FALSE)</f>
        <v>#N/A</v>
      </c>
      <c r="P20" s="47" t="e">
        <f>VLOOKUP($J20,'2-SettingLevelData'!$A$3:$N$20,10,FALSE)</f>
        <v>#N/A</v>
      </c>
      <c r="Q20" s="47" t="e">
        <f>VLOOKUP($J20,'2-SettingLevelData'!$A$3:$N$20,11,FALSE)</f>
        <v>#N/A</v>
      </c>
      <c r="R20" s="47" t="e">
        <f>VLOOKUP($J20,'2-SettingLevelData'!$A$3:$N$20,12,FALSE)</f>
        <v>#N/A</v>
      </c>
      <c r="S20" s="47" t="e">
        <f>VLOOKUP($J20,'2-SettingLevelData'!$A$3:$O$20,14,FALSE)</f>
        <v>#N/A</v>
      </c>
      <c r="T20" s="65" t="e">
        <f>VLOOKUP($J20,'2-SettingLevelData'!$A$3:$O$20,15,FALSE)</f>
        <v>#N/A</v>
      </c>
      <c r="U20" s="35" t="s">
        <v>150</v>
      </c>
      <c r="X20" s="36"/>
    </row>
    <row r="21" spans="3:24" x14ac:dyDescent="0.35">
      <c r="C21" s="73"/>
      <c r="D21" s="46" t="e">
        <f>VLOOKUP(C21,'2-SettingLevelData'!$A$3:$N$20,2,FALSE)</f>
        <v>#N/A</v>
      </c>
      <c r="E21" s="46" t="e">
        <f>VLOOKUP($C21,'2-SettingLevelData'!$A$3:$N$20,3,FALSE)</f>
        <v>#N/A</v>
      </c>
      <c r="F21" s="46" t="e">
        <f>VLOOKUP($C22,'2-SettingLevelData'!$A$3:$N$20,4,FALSE)</f>
        <v>#N/A</v>
      </c>
      <c r="G21" s="46" t="e">
        <f>VLOOKUP($C21,'2-SettingLevelData'!$A$3:$N$20,5,FALSE)</f>
        <v>#N/A</v>
      </c>
      <c r="H21" s="58" t="e">
        <f>VLOOKUP($C21,'2-SettingLevelData'!$A$3:$O$20,15,FALSE)</f>
        <v>#N/A</v>
      </c>
      <c r="J21" s="73"/>
      <c r="K21" s="48" t="e">
        <f>VLOOKUP(J21,'2-SettingLevelData'!$A$3:$C$20,3,FALSE)</f>
        <v>#N/A</v>
      </c>
      <c r="L21" s="47" t="e">
        <f>VLOOKUP($J21,'2-SettingLevelData'!$A$3:$O$20,13,FALSE)</f>
        <v>#N/A</v>
      </c>
      <c r="M21" s="47" t="e">
        <f>VLOOKUP($J21,'2-SettingLevelData'!$A$3:$N$20,7,FALSE)</f>
        <v>#N/A</v>
      </c>
      <c r="N21" s="47" t="e">
        <f>VLOOKUP($J21,'2-SettingLevelData'!$A$3:$N$20,8,FALSE)</f>
        <v>#N/A</v>
      </c>
      <c r="O21" s="47" t="e">
        <f>VLOOKUP($J21,'2-SettingLevelData'!$A$3:$N$20,9,FALSE)</f>
        <v>#N/A</v>
      </c>
      <c r="P21" s="47" t="e">
        <f>VLOOKUP($J21,'2-SettingLevelData'!$A$3:$N$20,10,FALSE)</f>
        <v>#N/A</v>
      </c>
      <c r="Q21" s="47" t="e">
        <f>VLOOKUP($J21,'2-SettingLevelData'!$A$3:$N$20,11,FALSE)</f>
        <v>#N/A</v>
      </c>
      <c r="R21" s="47" t="e">
        <f>VLOOKUP($J21,'2-SettingLevelData'!$A$3:$N$20,12,FALSE)</f>
        <v>#N/A</v>
      </c>
      <c r="S21" s="47" t="e">
        <f>VLOOKUP($J21,'2-SettingLevelData'!$A$3:$O$20,14,FALSE)</f>
        <v>#N/A</v>
      </c>
      <c r="T21" s="65" t="e">
        <f>VLOOKUP($J21,'2-SettingLevelData'!$A$3:$O$20,15,FALSE)</f>
        <v>#N/A</v>
      </c>
      <c r="X21" s="36"/>
    </row>
    <row r="22" spans="3:24" x14ac:dyDescent="0.35">
      <c r="C22" s="73"/>
      <c r="D22" s="46" t="e">
        <f>VLOOKUP(C22,'2-SettingLevelData'!$A$3:$N$20,2,FALSE)</f>
        <v>#N/A</v>
      </c>
      <c r="E22" s="46" t="e">
        <f>VLOOKUP($C22,'2-SettingLevelData'!$A$3:$N$20,3,FALSE)</f>
        <v>#N/A</v>
      </c>
      <c r="F22" s="46" t="e">
        <f>VLOOKUP($C23,'2-SettingLevelData'!$A$3:$N$20,4,FALSE)</f>
        <v>#N/A</v>
      </c>
      <c r="G22" s="46" t="e">
        <f>VLOOKUP($C22,'2-SettingLevelData'!$A$3:$N$20,5,FALSE)</f>
        <v>#N/A</v>
      </c>
      <c r="H22" s="58" t="e">
        <f>VLOOKUP($C22,'2-SettingLevelData'!$A$3:$O$20,15,FALSE)</f>
        <v>#N/A</v>
      </c>
      <c r="J22" s="73"/>
      <c r="K22" s="48" t="e">
        <f>VLOOKUP(J22,'2-SettingLevelData'!$A$3:$C$20,3,FALSE)</f>
        <v>#N/A</v>
      </c>
      <c r="L22" s="47" t="e">
        <f>VLOOKUP($J22,'2-SettingLevelData'!$A$3:$O$20,13,FALSE)</f>
        <v>#N/A</v>
      </c>
      <c r="M22" s="47" t="e">
        <f>VLOOKUP($J22,'2-SettingLevelData'!$A$3:$N$20,7,FALSE)</f>
        <v>#N/A</v>
      </c>
      <c r="N22" s="47" t="e">
        <f>VLOOKUP($J22,'2-SettingLevelData'!$A$3:$N$20,8,FALSE)</f>
        <v>#N/A</v>
      </c>
      <c r="O22" s="47" t="e">
        <f>VLOOKUP($J22,'2-SettingLevelData'!$A$3:$N$20,9,FALSE)</f>
        <v>#N/A</v>
      </c>
      <c r="P22" s="47" t="e">
        <f>VLOOKUP($J22,'2-SettingLevelData'!$A$3:$N$20,10,FALSE)</f>
        <v>#N/A</v>
      </c>
      <c r="Q22" s="47" t="e">
        <f>VLOOKUP($J22,'2-SettingLevelData'!$A$3:$N$20,11,FALSE)</f>
        <v>#N/A</v>
      </c>
      <c r="R22" s="47" t="e">
        <f>VLOOKUP($J22,'2-SettingLevelData'!$A$3:$N$20,12,FALSE)</f>
        <v>#N/A</v>
      </c>
      <c r="S22" s="47" t="e">
        <f>VLOOKUP($J22,'2-SettingLevelData'!$A$3:$O$20,14,FALSE)</f>
        <v>#N/A</v>
      </c>
      <c r="T22" s="65" t="e">
        <f>VLOOKUP($J22,'2-SettingLevelData'!$A$3:$O$20,15,FALSE)</f>
        <v>#N/A</v>
      </c>
      <c r="X22" s="36"/>
    </row>
    <row r="23" spans="3:24" x14ac:dyDescent="0.35">
      <c r="C23" s="73"/>
      <c r="D23" s="46" t="e">
        <f>VLOOKUP(C23,'2-SettingLevelData'!$A$3:$N$20,2,FALSE)</f>
        <v>#N/A</v>
      </c>
      <c r="E23" s="46" t="e">
        <f>VLOOKUP($C23,'2-SettingLevelData'!$A$3:$N$20,3,FALSE)</f>
        <v>#N/A</v>
      </c>
      <c r="F23" s="46" t="e">
        <f>VLOOKUP($C24,'2-SettingLevelData'!$A$3:$N$20,4,FALSE)</f>
        <v>#N/A</v>
      </c>
      <c r="G23" s="46" t="e">
        <f>VLOOKUP($C23,'2-SettingLevelData'!$A$3:$N$20,5,FALSE)</f>
        <v>#N/A</v>
      </c>
      <c r="H23" s="58" t="e">
        <f>VLOOKUP($C23,'2-SettingLevelData'!$A$3:$O$20,15,FALSE)</f>
        <v>#N/A</v>
      </c>
      <c r="J23" s="73"/>
      <c r="K23" s="48" t="e">
        <f>VLOOKUP(J23,'2-SettingLevelData'!$A$3:$C$20,3,FALSE)</f>
        <v>#N/A</v>
      </c>
      <c r="L23" s="47" t="e">
        <f>VLOOKUP($J23,'2-SettingLevelData'!$A$3:$O$20,13,FALSE)</f>
        <v>#N/A</v>
      </c>
      <c r="M23" s="47" t="e">
        <f>VLOOKUP($J23,'2-SettingLevelData'!$A$3:$N$20,7,FALSE)</f>
        <v>#N/A</v>
      </c>
      <c r="N23" s="47" t="e">
        <f>VLOOKUP($J23,'2-SettingLevelData'!$A$3:$N$20,8,FALSE)</f>
        <v>#N/A</v>
      </c>
      <c r="O23" s="47" t="e">
        <f>VLOOKUP($J23,'2-SettingLevelData'!$A$3:$N$20,9,FALSE)</f>
        <v>#N/A</v>
      </c>
      <c r="P23" s="47" t="e">
        <f>VLOOKUP($J23,'2-SettingLevelData'!$A$3:$N$20,10,FALSE)</f>
        <v>#N/A</v>
      </c>
      <c r="Q23" s="47" t="e">
        <f>VLOOKUP($J23,'2-SettingLevelData'!$A$3:$N$20,11,FALSE)</f>
        <v>#N/A</v>
      </c>
      <c r="R23" s="47" t="e">
        <f>VLOOKUP($J23,'2-SettingLevelData'!$A$3:$N$20,12,FALSE)</f>
        <v>#N/A</v>
      </c>
      <c r="S23" s="47" t="e">
        <f>VLOOKUP($J23,'2-SettingLevelData'!$A$3:$O$20,14,FALSE)</f>
        <v>#N/A</v>
      </c>
      <c r="T23" s="65" t="e">
        <f>VLOOKUP($J23,'2-SettingLevelData'!$A$3:$O$20,15,FALSE)</f>
        <v>#N/A</v>
      </c>
      <c r="X23" s="36"/>
    </row>
    <row r="24" spans="3:24" x14ac:dyDescent="0.35">
      <c r="C24" s="73"/>
      <c r="D24" s="46" t="e">
        <f>VLOOKUP(C24,'2-SettingLevelData'!$A$3:$N$20,2,FALSE)</f>
        <v>#N/A</v>
      </c>
      <c r="E24" s="46" t="e">
        <f>VLOOKUP($C24,'2-SettingLevelData'!$A$3:$N$20,3,FALSE)</f>
        <v>#N/A</v>
      </c>
      <c r="F24" s="46" t="e">
        <f>VLOOKUP($C25,'2-SettingLevelData'!$A$3:$N$20,4,FALSE)</f>
        <v>#N/A</v>
      </c>
      <c r="G24" s="46" t="e">
        <f>VLOOKUP($C24,'2-SettingLevelData'!$A$3:$N$20,5,FALSE)</f>
        <v>#N/A</v>
      </c>
      <c r="H24" s="58" t="e">
        <f>VLOOKUP($C24,'2-SettingLevelData'!$A$3:$O$20,15,FALSE)</f>
        <v>#N/A</v>
      </c>
      <c r="J24" s="73"/>
      <c r="K24" s="48" t="e">
        <f>VLOOKUP(J24,'2-SettingLevelData'!$A$3:$C$20,3,FALSE)</f>
        <v>#N/A</v>
      </c>
      <c r="L24" s="47" t="e">
        <f>VLOOKUP($J24,'2-SettingLevelData'!$A$3:$O$20,13,FALSE)</f>
        <v>#N/A</v>
      </c>
      <c r="M24" s="47" t="e">
        <f>VLOOKUP($J24,'2-SettingLevelData'!$A$3:$N$20,7,FALSE)</f>
        <v>#N/A</v>
      </c>
      <c r="N24" s="47" t="e">
        <f>VLOOKUP($J24,'2-SettingLevelData'!$A$3:$N$20,8,FALSE)</f>
        <v>#N/A</v>
      </c>
      <c r="O24" s="47" t="e">
        <f>VLOOKUP($J24,'2-SettingLevelData'!$A$3:$N$20,9,FALSE)</f>
        <v>#N/A</v>
      </c>
      <c r="P24" s="47" t="e">
        <f>VLOOKUP($J24,'2-SettingLevelData'!$A$3:$N$20,10,FALSE)</f>
        <v>#N/A</v>
      </c>
      <c r="Q24" s="47" t="e">
        <f>VLOOKUP($J24,'2-SettingLevelData'!$A$3:$N$20,11,FALSE)</f>
        <v>#N/A</v>
      </c>
      <c r="R24" s="47" t="e">
        <f>VLOOKUP($J24,'2-SettingLevelData'!$A$3:$N$20,12,FALSE)</f>
        <v>#N/A</v>
      </c>
      <c r="S24" s="47" t="e">
        <f>VLOOKUP($J24,'2-SettingLevelData'!$A$3:$O$20,14,FALSE)</f>
        <v>#N/A</v>
      </c>
      <c r="T24" s="65" t="e">
        <f>VLOOKUP($J24,'2-SettingLevelData'!$A$3:$O$20,15,FALSE)</f>
        <v>#N/A</v>
      </c>
      <c r="X24" s="36"/>
    </row>
    <row r="25" spans="3:24" x14ac:dyDescent="0.35">
      <c r="C25" s="73"/>
      <c r="D25" s="46" t="e">
        <f>VLOOKUP(C25,'2-SettingLevelData'!$A$3:$N$20,2,FALSE)</f>
        <v>#N/A</v>
      </c>
      <c r="E25" s="46" t="e">
        <f>VLOOKUP($C25,'2-SettingLevelData'!$A$3:$N$20,3,FALSE)</f>
        <v>#N/A</v>
      </c>
      <c r="F25" s="46" t="e">
        <f>VLOOKUP($C26,'2-SettingLevelData'!$A$3:$N$20,4,FALSE)</f>
        <v>#N/A</v>
      </c>
      <c r="G25" s="46" t="e">
        <f>VLOOKUP($C25,'2-SettingLevelData'!$A$3:$N$20,5,FALSE)</f>
        <v>#N/A</v>
      </c>
      <c r="H25" s="58" t="e">
        <f>VLOOKUP($C25,'2-SettingLevelData'!$A$3:$O$20,15,FALSE)</f>
        <v>#N/A</v>
      </c>
      <c r="J25" s="92"/>
      <c r="K25" s="48" t="e">
        <f>VLOOKUP(J25,'2-SettingLevelData'!$A$3:$C$20,3,FALSE)</f>
        <v>#N/A</v>
      </c>
      <c r="L25" s="47" t="e">
        <f>VLOOKUP($J25,'2-SettingLevelData'!$A$3:$O$20,13,FALSE)</f>
        <v>#N/A</v>
      </c>
      <c r="M25" s="47" t="e">
        <f>VLOOKUP($J25,'2-SettingLevelData'!$A$3:$N$20,7,FALSE)</f>
        <v>#N/A</v>
      </c>
      <c r="N25" s="47" t="e">
        <f>VLOOKUP($J25,'2-SettingLevelData'!$A$3:$N$20,8,FALSE)</f>
        <v>#N/A</v>
      </c>
      <c r="O25" s="47" t="e">
        <f>VLOOKUP($J25,'2-SettingLevelData'!$A$3:$N$20,9,FALSE)</f>
        <v>#N/A</v>
      </c>
      <c r="P25" s="47" t="e">
        <f>VLOOKUP($J25,'2-SettingLevelData'!$A$3:$N$20,10,FALSE)</f>
        <v>#N/A</v>
      </c>
      <c r="Q25" s="47" t="e">
        <f>VLOOKUP($J25,'2-SettingLevelData'!$A$3:$N$20,11,FALSE)</f>
        <v>#N/A</v>
      </c>
      <c r="R25" s="47" t="e">
        <f>VLOOKUP($J25,'2-SettingLevelData'!$A$3:$N$20,12,FALSE)</f>
        <v>#N/A</v>
      </c>
      <c r="S25" s="47" t="e">
        <f>VLOOKUP($J25,'2-SettingLevelData'!$A$3:$O$20,14,FALSE)</f>
        <v>#N/A</v>
      </c>
      <c r="T25" s="65" t="e">
        <f>VLOOKUP($J25,'2-SettingLevelData'!$A$3:$O$20,15,FALSE)</f>
        <v>#N/A</v>
      </c>
    </row>
    <row r="26" spans="3:24" ht="15" thickBot="1" x14ac:dyDescent="0.4">
      <c r="C26" s="94"/>
      <c r="D26" s="50" t="e">
        <f>VLOOKUP(C26,'2-SettingLevelData'!$A$3:$N$20,2,FALSE)</f>
        <v>#N/A</v>
      </c>
      <c r="E26" s="50" t="e">
        <f>VLOOKUP($C26,'2-SettingLevelData'!$A$3:$N$20,3,FALSE)</f>
        <v>#N/A</v>
      </c>
      <c r="F26" s="50" t="e">
        <f>VLOOKUP($C27,'2-SettingLevelData'!$A$3:$N$20,4,FALSE)</f>
        <v>#N/A</v>
      </c>
      <c r="G26" s="50" t="e">
        <f>VLOOKUP($C26,'2-SettingLevelData'!$A$3:$N$20,5,FALSE)</f>
        <v>#N/A</v>
      </c>
      <c r="H26" s="59" t="e">
        <f>VLOOKUP($C26,'2-SettingLevelData'!$A$3:$O$20,15,FALSE)</f>
        <v>#N/A</v>
      </c>
      <c r="J26" s="92"/>
      <c r="K26" s="48" t="e">
        <f>VLOOKUP(J26,'2-SettingLevelData'!$A$3:$C$20,3,FALSE)</f>
        <v>#N/A</v>
      </c>
      <c r="L26" s="47" t="e">
        <f>VLOOKUP($J26,'2-SettingLevelData'!$A$3:$O$20,13,FALSE)</f>
        <v>#N/A</v>
      </c>
      <c r="M26" s="47" t="e">
        <f>VLOOKUP($J26,'2-SettingLevelData'!$A$3:$N$20,7,FALSE)</f>
        <v>#N/A</v>
      </c>
      <c r="N26" s="47" t="e">
        <f>VLOOKUP($J26,'2-SettingLevelData'!$A$3:$N$20,8,FALSE)</f>
        <v>#N/A</v>
      </c>
      <c r="O26" s="47" t="e">
        <f>VLOOKUP($J26,'2-SettingLevelData'!$A$3:$N$20,9,FALSE)</f>
        <v>#N/A</v>
      </c>
      <c r="P26" s="47" t="e">
        <f>VLOOKUP($J26,'2-SettingLevelData'!$A$3:$N$20,10,FALSE)</f>
        <v>#N/A</v>
      </c>
      <c r="Q26" s="47" t="e">
        <f>VLOOKUP($J26,'2-SettingLevelData'!$A$3:$N$20,11,FALSE)</f>
        <v>#N/A</v>
      </c>
      <c r="R26" s="47" t="e">
        <f>VLOOKUP($J26,'2-SettingLevelData'!$A$3:$N$20,12,FALSE)</f>
        <v>#N/A</v>
      </c>
      <c r="S26" s="47" t="e">
        <f>VLOOKUP($J26,'2-SettingLevelData'!$A$3:$O$20,14,FALSE)</f>
        <v>#N/A</v>
      </c>
      <c r="T26" s="65" t="e">
        <f>VLOOKUP($J26,'2-SettingLevelData'!$A$3:$O$20,15,FALSE)</f>
        <v>#N/A</v>
      </c>
    </row>
    <row r="27" spans="3:24" x14ac:dyDescent="0.35">
      <c r="C27" s="95"/>
      <c r="D27" s="39"/>
      <c r="E27" s="39"/>
      <c r="F27" s="39"/>
      <c r="G27" s="39"/>
      <c r="H27" s="39"/>
      <c r="J27" s="92"/>
      <c r="K27" s="48" t="e">
        <f>VLOOKUP(J27,'2-SettingLevelData'!$A$3:$C$20,3,FALSE)</f>
        <v>#N/A</v>
      </c>
      <c r="L27" s="47" t="e">
        <f>VLOOKUP($J27,'2-SettingLevelData'!$A$3:$O$20,13,FALSE)</f>
        <v>#N/A</v>
      </c>
      <c r="M27" s="47" t="e">
        <f>VLOOKUP($J27,'2-SettingLevelData'!$A$3:$N$20,7,FALSE)</f>
        <v>#N/A</v>
      </c>
      <c r="N27" s="47" t="e">
        <f>VLOOKUP($J27,'2-SettingLevelData'!$A$3:$N$20,8,FALSE)</f>
        <v>#N/A</v>
      </c>
      <c r="O27" s="47" t="e">
        <f>VLOOKUP($J27,'2-SettingLevelData'!$A$3:$N$20,9,FALSE)</f>
        <v>#N/A</v>
      </c>
      <c r="P27" s="47" t="e">
        <f>VLOOKUP($J27,'2-SettingLevelData'!$A$3:$N$20,10,FALSE)</f>
        <v>#N/A</v>
      </c>
      <c r="Q27" s="47" t="e">
        <f>VLOOKUP($J27,'2-SettingLevelData'!$A$3:$N$20,11,FALSE)</f>
        <v>#N/A</v>
      </c>
      <c r="R27" s="47" t="e">
        <f>VLOOKUP($J27,'2-SettingLevelData'!$A$3:$N$20,12,FALSE)</f>
        <v>#N/A</v>
      </c>
      <c r="S27" s="47" t="e">
        <f>VLOOKUP($J27,'2-SettingLevelData'!$A$3:$O$20,14,FALSE)</f>
        <v>#N/A</v>
      </c>
      <c r="T27" s="65" t="e">
        <f>VLOOKUP($J27,'2-SettingLevelData'!$A$3:$O$20,15,FALSE)</f>
        <v>#N/A</v>
      </c>
    </row>
    <row r="28" spans="3:24" x14ac:dyDescent="0.35">
      <c r="J28" s="92"/>
      <c r="K28" s="48" t="e">
        <f>VLOOKUP(J28,'2-SettingLevelData'!$A$3:$C$20,3,FALSE)</f>
        <v>#N/A</v>
      </c>
      <c r="L28" s="47" t="e">
        <f>VLOOKUP($J28,'2-SettingLevelData'!$A$3:$O$20,13,FALSE)</f>
        <v>#N/A</v>
      </c>
      <c r="M28" s="47" t="e">
        <f>VLOOKUP($J28,'2-SettingLevelData'!$A$3:$N$20,7,FALSE)</f>
        <v>#N/A</v>
      </c>
      <c r="N28" s="47" t="e">
        <f>VLOOKUP($J28,'2-SettingLevelData'!$A$3:$N$20,8,FALSE)</f>
        <v>#N/A</v>
      </c>
      <c r="O28" s="47" t="e">
        <f>VLOOKUP($J28,'2-SettingLevelData'!$A$3:$N$20,9,FALSE)</f>
        <v>#N/A</v>
      </c>
      <c r="P28" s="47" t="e">
        <f>VLOOKUP($J28,'2-SettingLevelData'!$A$3:$N$20,10,FALSE)</f>
        <v>#N/A</v>
      </c>
      <c r="Q28" s="47" t="e">
        <f>VLOOKUP($J28,'2-SettingLevelData'!$A$3:$N$20,11,FALSE)</f>
        <v>#N/A</v>
      </c>
      <c r="R28" s="47" t="e">
        <f>VLOOKUP($J28,'2-SettingLevelData'!$A$3:$N$20,12,FALSE)</f>
        <v>#N/A</v>
      </c>
      <c r="S28" s="47" t="e">
        <f>VLOOKUP($J28,'2-SettingLevelData'!$A$3:$O$20,14,FALSE)</f>
        <v>#N/A</v>
      </c>
      <c r="T28" s="65" t="e">
        <f>VLOOKUP($J28,'2-SettingLevelData'!$A$3:$O$20,15,FALSE)</f>
        <v>#N/A</v>
      </c>
    </row>
    <row r="29" spans="3:24" ht="15" thickBot="1" x14ac:dyDescent="0.4">
      <c r="J29" s="93"/>
      <c r="K29" s="49" t="e">
        <f>VLOOKUP(J29,'2-SettingLevelData'!$A$3:$C$20,3,FALSE)</f>
        <v>#N/A</v>
      </c>
      <c r="L29" s="51" t="e">
        <f>VLOOKUP($J29,'2-SettingLevelData'!$A$3:$O$20,13,FALSE)</f>
        <v>#N/A</v>
      </c>
      <c r="M29" s="51" t="e">
        <f>VLOOKUP($J29,'2-SettingLevelData'!$A$3:$N$20,7,FALSE)</f>
        <v>#N/A</v>
      </c>
      <c r="N29" s="51" t="e">
        <f>VLOOKUP($J29,'2-SettingLevelData'!$A$3:$N$20,8,FALSE)</f>
        <v>#N/A</v>
      </c>
      <c r="O29" s="51" t="e">
        <f>VLOOKUP($J29,'2-SettingLevelData'!$A$3:$N$20,9,FALSE)</f>
        <v>#N/A</v>
      </c>
      <c r="P29" s="51" t="e">
        <f>VLOOKUP($J29,'2-SettingLevelData'!$A$3:$N$20,10,FALSE)</f>
        <v>#N/A</v>
      </c>
      <c r="Q29" s="51" t="e">
        <f>VLOOKUP($J29,'2-SettingLevelData'!$A$3:$N$20,11,FALSE)</f>
        <v>#N/A</v>
      </c>
      <c r="R29" s="51" t="e">
        <f>VLOOKUP($J29,'2-SettingLevelData'!$A$3:$N$20,12,FALSE)</f>
        <v>#N/A</v>
      </c>
      <c r="S29" s="51" t="e">
        <f>VLOOKUP($J29,'2-SettingLevelData'!$A$3:$O$20,14,FALSE)</f>
        <v>#N/A</v>
      </c>
      <c r="T29" s="67" t="e">
        <f>VLOOKUP($J29,'2-SettingLevelData'!$A$3:$O$20,15,FALSE)</f>
        <v>#N/A</v>
      </c>
    </row>
    <row r="30" spans="3:24" ht="15" thickBot="1" x14ac:dyDescent="0.4"/>
    <row r="31" spans="3:24" ht="15" thickBot="1" x14ac:dyDescent="0.4">
      <c r="J31" s="135" t="s">
        <v>29</v>
      </c>
      <c r="K31" s="136"/>
      <c r="L31" s="136"/>
      <c r="M31" s="136"/>
      <c r="N31" s="136"/>
      <c r="O31" s="136"/>
      <c r="P31" s="136"/>
      <c r="Q31" s="136"/>
      <c r="R31" s="136"/>
      <c r="S31" s="136"/>
      <c r="T31" s="136"/>
      <c r="U31" s="136"/>
      <c r="V31" s="136"/>
      <c r="W31" s="137"/>
    </row>
    <row r="32" spans="3:24" ht="29" x14ac:dyDescent="0.35">
      <c r="J32" s="78" t="s">
        <v>30</v>
      </c>
      <c r="K32" s="52"/>
      <c r="L32" s="53" t="s">
        <v>31</v>
      </c>
      <c r="M32" s="53" t="s">
        <v>158</v>
      </c>
      <c r="N32" s="53" t="s">
        <v>32</v>
      </c>
      <c r="O32" s="53" t="s">
        <v>158</v>
      </c>
      <c r="P32" s="53" t="s">
        <v>33</v>
      </c>
      <c r="Q32" s="53" t="s">
        <v>158</v>
      </c>
      <c r="R32" s="53" t="s">
        <v>34</v>
      </c>
      <c r="S32" s="53" t="s">
        <v>158</v>
      </c>
      <c r="T32" s="53" t="s">
        <v>35</v>
      </c>
      <c r="U32" s="53" t="s">
        <v>158</v>
      </c>
      <c r="V32" s="53" t="s">
        <v>36</v>
      </c>
      <c r="W32" s="74" t="s">
        <v>158</v>
      </c>
    </row>
    <row r="33" spans="10:23" ht="29" x14ac:dyDescent="0.35">
      <c r="J33" s="79" t="s">
        <v>161</v>
      </c>
      <c r="K33" s="46" t="s">
        <v>61</v>
      </c>
      <c r="L33" s="47">
        <f>SUMIFS('2-SettingLevelData'!$G$3:$G$20,'2-SettingLevelData'!$B$3:$B$20,'Summary Tables'!$L$32)</f>
        <v>0</v>
      </c>
      <c r="M33" s="96"/>
      <c r="N33" s="47">
        <f>SUMIFS('2-SettingLevelData'!$G$3:$G$20,'2-SettingLevelData'!$B$3:$B$20,'Summary Tables'!$N$32)</f>
        <v>0</v>
      </c>
      <c r="O33" s="96"/>
      <c r="P33" s="47">
        <f>SUMIFS('2-SettingLevelData'!$G$3:$G$20,'2-SettingLevelData'!$B$3:$B$20,'Summary Tables'!$P$32)</f>
        <v>0</v>
      </c>
      <c r="Q33" s="96"/>
      <c r="R33" s="47">
        <f>SUMIFS('2-SettingLevelData'!$G$3:$G$20,'2-SettingLevelData'!$B$3:$B$20,'Summary Tables'!$R$32)</f>
        <v>0</v>
      </c>
      <c r="S33" s="96"/>
      <c r="T33" s="47">
        <f>SUMIFS('2-SettingLevelData'!$G$3:$G$20,'2-SettingLevelData'!$B$3:$B$20,'Summary Tables'!$T$32)</f>
        <v>0</v>
      </c>
      <c r="U33" s="96"/>
      <c r="V33" s="47">
        <f>SUMIFS('2-SettingLevelData'!$G$3:$G$20,'2-SettingLevelData'!$B$3:$B$20,'Summary Tables'!$V$32)</f>
        <v>0</v>
      </c>
      <c r="W33" s="98"/>
    </row>
    <row r="34" spans="10:23" x14ac:dyDescent="0.35">
      <c r="J34" s="80"/>
      <c r="K34" s="46" t="s">
        <v>18</v>
      </c>
      <c r="L34" s="47">
        <f>SUMIFS('2-SettingLevelData'!$H$3:$H$20,'2-SettingLevelData'!$B$3:$B$20,'Summary Tables'!$L$32)</f>
        <v>0</v>
      </c>
      <c r="M34" s="96"/>
      <c r="N34" s="47">
        <f>SUMIFS('2-SettingLevelData'!$H$3:$H$20,'2-SettingLevelData'!$B$3:$B$20,'Summary Tables'!$N$32)</f>
        <v>0</v>
      </c>
      <c r="O34" s="96"/>
      <c r="P34" s="47">
        <f>SUMIFS('2-SettingLevelData'!$H$3:$H$20,'2-SettingLevelData'!$B$3:$B$20,'Summary Tables'!$P$32)</f>
        <v>0</v>
      </c>
      <c r="Q34" s="96"/>
      <c r="R34" s="47">
        <f>SUMIFS('2-SettingLevelData'!$H$3:$H$20,'2-SettingLevelData'!$B$3:$B$20,'Summary Tables'!$R$32)</f>
        <v>0</v>
      </c>
      <c r="S34" s="96"/>
      <c r="T34" s="47">
        <f>SUMIFS('2-SettingLevelData'!$H$3:$H$20,'2-SettingLevelData'!$B$3:$B$20,'Summary Tables'!$T$32)</f>
        <v>0</v>
      </c>
      <c r="U34" s="96"/>
      <c r="V34" s="47">
        <f>SUMIFS('2-SettingLevelData'!$H$3:$H$20,'2-SettingLevelData'!$B$3:$B$20,'Summary Tables'!$V$32)</f>
        <v>0</v>
      </c>
      <c r="W34" s="98"/>
    </row>
    <row r="35" spans="10:23" x14ac:dyDescent="0.35">
      <c r="J35" s="80"/>
      <c r="K35" s="46" t="s">
        <v>38</v>
      </c>
      <c r="L35" s="47">
        <f>SUMIFS('2-SettingLevelData'!$I$3:$I$20,'2-SettingLevelData'!$B$3:$B$20,'Summary Tables'!$L$32)</f>
        <v>0</v>
      </c>
      <c r="M35" s="96"/>
      <c r="N35" s="47">
        <f>SUMIFS('2-SettingLevelData'!$I$3:$I$20,'2-SettingLevelData'!$B$3:$B$20,'Summary Tables'!$N$32)</f>
        <v>0</v>
      </c>
      <c r="O35" s="96"/>
      <c r="P35" s="47">
        <f>SUMIFS('2-SettingLevelData'!$I$3:$I$20,'2-SettingLevelData'!$B$3:$B$20,'Summary Tables'!$P$32)</f>
        <v>0</v>
      </c>
      <c r="Q35" s="96"/>
      <c r="R35" s="47">
        <f>SUMIFS('2-SettingLevelData'!$I$3:$I$20,'2-SettingLevelData'!$B$3:$B$20,'Summary Tables'!$R$32)</f>
        <v>0</v>
      </c>
      <c r="S35" s="96"/>
      <c r="T35" s="47">
        <f>SUMIFS('2-SettingLevelData'!$I$3:$I$20,'2-SettingLevelData'!$B$3:$B$20,'Summary Tables'!$T$32)</f>
        <v>0</v>
      </c>
      <c r="U35" s="96"/>
      <c r="V35" s="47">
        <f>SUMIFS('2-SettingLevelData'!$I$3:$I$20,'2-SettingLevelData'!$B$3:$B$20,'Summary Tables'!$V$32)</f>
        <v>0</v>
      </c>
      <c r="W35" s="98"/>
    </row>
    <row r="36" spans="10:23" x14ac:dyDescent="0.35">
      <c r="J36" s="80"/>
      <c r="K36" s="46" t="s">
        <v>22</v>
      </c>
      <c r="L36" s="47">
        <f>SUMIFS('2-SettingLevelData'!$J$3:$J$20,'2-SettingLevelData'!$B$3:$B$20,'Summary Tables'!$L$32)</f>
        <v>0</v>
      </c>
      <c r="M36" s="96"/>
      <c r="N36" s="47">
        <f>SUMIFS('2-SettingLevelData'!$J$3:$J$20,'2-SettingLevelData'!$B$3:$B$20,'Summary Tables'!$N$32)</f>
        <v>0</v>
      </c>
      <c r="O36" s="96"/>
      <c r="P36" s="47">
        <f>SUMIFS('2-SettingLevelData'!$J$3:$J$20,'2-SettingLevelData'!$B$3:$B$20,'Summary Tables'!$P$32)</f>
        <v>0</v>
      </c>
      <c r="Q36" s="96"/>
      <c r="R36" s="47">
        <f>SUMIFS('2-SettingLevelData'!$J$3:$J$20,'2-SettingLevelData'!$B$3:$B$20,'Summary Tables'!$R$32)</f>
        <v>0</v>
      </c>
      <c r="S36" s="96"/>
      <c r="T36" s="47">
        <f>SUMIFS('2-SettingLevelData'!$J$3:$J$20,'2-SettingLevelData'!$B$3:$B$20,'Summary Tables'!$T$32)</f>
        <v>0</v>
      </c>
      <c r="U36" s="96"/>
      <c r="V36" s="47">
        <f>SUMIFS('2-SettingLevelData'!$J$3:$J$20,'2-SettingLevelData'!$B$3:$B$20,'Summary Tables'!$V$32)</f>
        <v>0</v>
      </c>
      <c r="W36" s="98"/>
    </row>
    <row r="37" spans="10:23" x14ac:dyDescent="0.35">
      <c r="J37" s="80"/>
      <c r="K37" s="46" t="s">
        <v>62</v>
      </c>
      <c r="L37" s="47">
        <f>SUMIFS('2-SettingLevelData'!$K$3:$K$20,'2-SettingLevelData'!$B$3:$B$20,'Summary Tables'!$L$32)</f>
        <v>0</v>
      </c>
      <c r="M37" s="96"/>
      <c r="N37" s="47">
        <f>SUMIFS('2-SettingLevelData'!$K$3:$K$20,'2-SettingLevelData'!$B$3:$B$20,'Summary Tables'!$N$32)</f>
        <v>0</v>
      </c>
      <c r="O37" s="96"/>
      <c r="P37" s="47">
        <f>SUMIFS('2-SettingLevelData'!$K$3:$K$20,'2-SettingLevelData'!$B$3:$B$20,'Summary Tables'!$P$32)</f>
        <v>0</v>
      </c>
      <c r="Q37" s="96"/>
      <c r="R37" s="47">
        <f>SUMIFS('2-SettingLevelData'!$K$3:$K$20,'2-SettingLevelData'!$B$3:$B$20,'Summary Tables'!$R$32)</f>
        <v>0</v>
      </c>
      <c r="S37" s="96"/>
      <c r="T37" s="47">
        <f>SUMIFS('2-SettingLevelData'!$K$3:$K$20,'2-SettingLevelData'!$B$3:$B$20,'Summary Tables'!$T$32)</f>
        <v>0</v>
      </c>
      <c r="U37" s="96"/>
      <c r="V37" s="47">
        <f>SUMIFS('2-SettingLevelData'!$K$3:$K$20,'2-SettingLevelData'!$B$3:$B$20,'Summary Tables'!$V$32)</f>
        <v>0</v>
      </c>
      <c r="W37" s="98"/>
    </row>
    <row r="38" spans="10:23" ht="15" thickBot="1" x14ac:dyDescent="0.4">
      <c r="J38" s="81"/>
      <c r="K38" s="50" t="s">
        <v>24</v>
      </c>
      <c r="L38" s="51">
        <f>SUMIFS('2-SettingLevelData'!$L$3:$L$20,'2-SettingLevelData'!$B$3:$B$20,'Summary Tables'!$L$32)</f>
        <v>0</v>
      </c>
      <c r="M38" s="97"/>
      <c r="N38" s="51">
        <f>SUMIFS('2-SettingLevelData'!$L$3:$L$20,'2-SettingLevelData'!$B$3:$B$20,'Summary Tables'!$N$32)</f>
        <v>0</v>
      </c>
      <c r="O38" s="97"/>
      <c r="P38" s="51">
        <f>SUMIFS('2-SettingLevelData'!$L$3:$L$20,'2-SettingLevelData'!$B$3:$B$20,'Summary Tables'!$P$32)</f>
        <v>0</v>
      </c>
      <c r="Q38" s="97"/>
      <c r="R38" s="51">
        <f>SUMIFS('2-SettingLevelData'!$L$3:$L$20,'2-SettingLevelData'!$B$3:$B$20,'Summary Tables'!$R$32)</f>
        <v>0</v>
      </c>
      <c r="S38" s="97"/>
      <c r="T38" s="51">
        <f>SUMIFS('2-SettingLevelData'!$L$3:$L$20,'2-SettingLevelData'!$B$3:$B$20,'Summary Tables'!$T$32)</f>
        <v>0</v>
      </c>
      <c r="U38" s="97"/>
      <c r="V38" s="51">
        <f>SUMIFS('2-SettingLevelData'!$L$3:$L$20,'2-SettingLevelData'!$B$3:$B$20,'Summary Tables'!$V$32)</f>
        <v>0</v>
      </c>
      <c r="W38" s="99"/>
    </row>
    <row r="39" spans="10:23" ht="15" thickBot="1" x14ac:dyDescent="0.4">
      <c r="J39" s="75" t="s">
        <v>160</v>
      </c>
      <c r="K39" s="44" t="s">
        <v>153</v>
      </c>
      <c r="L39" s="45">
        <f>SUMIFS('2-SettingLevelData'!$N$3:$N$20,'2-SettingLevelData'!$B$3:$B$20,'Summary Tables'!$L$32)</f>
        <v>0</v>
      </c>
      <c r="M39" s="100"/>
      <c r="N39" s="45">
        <f>SUMIFS('2-SettingLevelData'!$N$3:$N$20,'2-SettingLevelData'!$B$3:$B$20,'Summary Tables'!$N$32)</f>
        <v>0</v>
      </c>
      <c r="O39" s="100"/>
      <c r="P39" s="45">
        <f>SUMIFS('2-SettingLevelData'!$N$3:$N$20,'2-SettingLevelData'!$B$3:$B$20,'Summary Tables'!$P$32)</f>
        <v>0</v>
      </c>
      <c r="Q39" s="100"/>
      <c r="R39" s="45">
        <f>SUMIFS('2-SettingLevelData'!$M$3:$M$20,'2-SettingLevelData'!$B$3:$B$20,'Summary Tables'!$R$32)</f>
        <v>0</v>
      </c>
      <c r="S39" s="100"/>
      <c r="T39" s="45">
        <f>SUMIFS('2-SettingLevelData'!$N$3:$N$20,'2-SettingLevelData'!$B$3:$B$20,'Summary Tables'!$T$32)</f>
        <v>0</v>
      </c>
      <c r="U39" s="100"/>
      <c r="V39" s="45">
        <f>SUMIFS('2-SettingLevelData'!$M$3:$M20,'2-SettingLevelData'!$B$3:$B$20,'Summary Tables'!$V$32)</f>
        <v>0</v>
      </c>
      <c r="W39" s="101"/>
    </row>
    <row r="40" spans="10:23" ht="15" thickBot="1" x14ac:dyDescent="0.4">
      <c r="J40" s="76" t="s">
        <v>159</v>
      </c>
      <c r="K40" s="40"/>
      <c r="L40" s="40"/>
      <c r="M40" s="41">
        <f>SUMIFS('2-SettingLevelData'!$O$3:$O$20,'2-SettingLevelData'!$B$3:$B$20,'Summary Tables'!$L$32)</f>
        <v>0</v>
      </c>
      <c r="N40" s="42"/>
      <c r="O40" s="42">
        <f>SUMIFS('2-SettingLevelData'!$O$3:$O$20,'2-SettingLevelData'!$B$3:$B$20,'Summary Tables'!$N$32)</f>
        <v>0</v>
      </c>
      <c r="P40" s="42"/>
      <c r="Q40" s="42">
        <f>SUMIFS('2-SettingLevelData'!$O$3:$O$20,'2-SettingLevelData'!$B$3:$B$20,'Summary Tables'!$P$32)</f>
        <v>0</v>
      </c>
      <c r="R40" s="43"/>
      <c r="S40" s="42">
        <f>SUMIFS('2-SettingLevelData'!$O$3:$O$20,'2-SettingLevelData'!$B$3:$B$20,'Summary Tables'!$R$32)</f>
        <v>0</v>
      </c>
      <c r="T40" s="42"/>
      <c r="U40" s="42">
        <f>SUMIFS('2-SettingLevelData'!$O$3:$O$20,'2-SettingLevelData'!$B$3:$B$20,'Summary Tables'!$T$32)</f>
        <v>0</v>
      </c>
      <c r="V40" s="42"/>
      <c r="W40" s="77">
        <f>SUMIFS('2-SettingLevelData'!$O$3:$O$20,'2-SettingLevelData'!$B$3:$B$20,'Summary Tables'!$V$32)</f>
        <v>0</v>
      </c>
    </row>
    <row r="41" spans="10:23" x14ac:dyDescent="0.35">
      <c r="J41" s="37"/>
      <c r="K41" s="38"/>
      <c r="L41" s="38"/>
      <c r="M41" s="36"/>
      <c r="N41" s="36"/>
      <c r="O41" s="36"/>
      <c r="P41" s="36"/>
      <c r="Q41" s="36"/>
      <c r="R41" s="36"/>
      <c r="S41" s="36"/>
      <c r="T41" s="36"/>
      <c r="U41" s="36"/>
      <c r="V41" s="36"/>
      <c r="W41" s="36"/>
    </row>
    <row r="42" spans="10:23" x14ac:dyDescent="0.35">
      <c r="J42" s="38"/>
      <c r="K42" s="39"/>
      <c r="L42" s="39"/>
      <c r="M42" s="36"/>
      <c r="N42" s="36"/>
      <c r="O42" s="36"/>
      <c r="P42" s="36"/>
      <c r="Q42" s="36"/>
      <c r="R42" s="36"/>
      <c r="S42" s="36"/>
      <c r="T42" s="36"/>
      <c r="U42" s="36"/>
      <c r="V42" s="36"/>
      <c r="W42" s="36"/>
    </row>
    <row r="43" spans="10:23" x14ac:dyDescent="0.35">
      <c r="J43" s="38"/>
      <c r="K43" s="39"/>
      <c r="L43" s="39"/>
      <c r="M43" s="36"/>
      <c r="N43" s="36"/>
      <c r="O43" s="36"/>
      <c r="P43" s="36"/>
      <c r="Q43" s="36"/>
      <c r="R43" s="36"/>
      <c r="S43" s="36"/>
      <c r="T43" s="36"/>
      <c r="U43" s="36"/>
      <c r="V43" s="36"/>
      <c r="W43" s="36"/>
    </row>
    <row r="44" spans="10:23" x14ac:dyDescent="0.35">
      <c r="J44" s="38"/>
      <c r="K44" s="39"/>
      <c r="L44" s="39"/>
      <c r="M44" s="36"/>
      <c r="N44" s="36"/>
      <c r="O44" s="36"/>
      <c r="P44" s="36"/>
      <c r="Q44" s="36"/>
      <c r="R44" s="36"/>
      <c r="S44" s="36"/>
      <c r="T44" s="36"/>
      <c r="U44" s="36"/>
      <c r="V44" s="36"/>
      <c r="W44" s="36"/>
    </row>
    <row r="45" spans="10:23" x14ac:dyDescent="0.35">
      <c r="J45" s="38"/>
      <c r="K45" s="39"/>
      <c r="L45" s="39"/>
      <c r="M45" s="36"/>
      <c r="N45" s="36"/>
      <c r="O45" s="36"/>
      <c r="P45" s="36"/>
      <c r="Q45" s="36"/>
      <c r="R45" s="36"/>
      <c r="S45" s="36"/>
      <c r="T45" s="36"/>
      <c r="U45" s="36"/>
      <c r="V45" s="36"/>
      <c r="W45" s="36"/>
    </row>
    <row r="46" spans="10:23" x14ac:dyDescent="0.35">
      <c r="J46" s="38"/>
      <c r="K46" s="39"/>
      <c r="L46" s="39"/>
      <c r="M46" s="36"/>
      <c r="N46" s="36"/>
      <c r="O46" s="36"/>
      <c r="P46" s="36"/>
      <c r="Q46" s="36"/>
      <c r="R46" s="36"/>
      <c r="S46" s="36"/>
      <c r="T46" s="36"/>
      <c r="U46" s="36"/>
      <c r="V46" s="36"/>
      <c r="W46" s="36"/>
    </row>
    <row r="47" spans="10:23" x14ac:dyDescent="0.35">
      <c r="J47" s="38"/>
      <c r="K47" s="39"/>
      <c r="L47" s="39"/>
      <c r="M47" s="36"/>
      <c r="N47" s="36"/>
      <c r="O47" s="36"/>
      <c r="P47" s="36"/>
      <c r="Q47" s="36"/>
      <c r="R47" s="36"/>
      <c r="S47" s="36"/>
      <c r="T47" s="36"/>
      <c r="U47" s="36"/>
      <c r="V47" s="36"/>
      <c r="W47" s="36"/>
    </row>
    <row r="48" spans="10:23" x14ac:dyDescent="0.35">
      <c r="J48" s="38"/>
      <c r="K48" s="38"/>
      <c r="L48" s="38"/>
      <c r="M48" s="36"/>
      <c r="N48" s="36"/>
      <c r="O48" s="36"/>
      <c r="P48" s="36"/>
      <c r="Q48" s="36"/>
      <c r="R48" s="36"/>
      <c r="S48" s="36"/>
      <c r="T48" s="36"/>
      <c r="U48" s="36"/>
      <c r="V48" s="36"/>
      <c r="W48" s="36"/>
    </row>
    <row r="49" spans="6:23" x14ac:dyDescent="0.35">
      <c r="F49" s="30"/>
      <c r="J49" s="37"/>
      <c r="K49" s="38"/>
      <c r="L49" s="38"/>
      <c r="M49" s="36"/>
      <c r="N49" s="36"/>
      <c r="O49" s="36"/>
      <c r="P49" s="36"/>
      <c r="Q49" s="36"/>
      <c r="R49" s="36"/>
      <c r="S49" s="36"/>
      <c r="T49" s="36"/>
      <c r="U49" s="36"/>
      <c r="V49" s="36"/>
      <c r="W49" s="36"/>
    </row>
    <row r="50" spans="6:23" x14ac:dyDescent="0.35">
      <c r="F50" s="30"/>
      <c r="J50" s="38"/>
      <c r="K50" s="39"/>
      <c r="L50" s="39"/>
      <c r="M50" s="36"/>
      <c r="N50" s="36"/>
      <c r="O50" s="36"/>
      <c r="P50" s="36"/>
      <c r="Q50" s="36"/>
      <c r="R50" s="36"/>
      <c r="S50" s="36"/>
      <c r="T50" s="36"/>
      <c r="U50" s="36"/>
      <c r="V50" s="36"/>
      <c r="W50" s="36"/>
    </row>
    <row r="51" spans="6:23" x14ac:dyDescent="0.35">
      <c r="F51" s="30"/>
      <c r="J51" s="38"/>
      <c r="K51" s="39"/>
      <c r="L51" s="39"/>
      <c r="M51" s="36"/>
      <c r="N51" s="36"/>
      <c r="O51" s="36"/>
      <c r="P51" s="36"/>
      <c r="Q51" s="36"/>
      <c r="R51" s="36"/>
      <c r="S51" s="36"/>
      <c r="T51" s="36"/>
      <c r="U51" s="36"/>
      <c r="V51" s="36"/>
      <c r="W51" s="36"/>
    </row>
    <row r="52" spans="6:23" x14ac:dyDescent="0.35">
      <c r="J52" s="38"/>
      <c r="K52" s="39"/>
      <c r="L52" s="39"/>
      <c r="M52" s="36"/>
      <c r="N52" s="36"/>
      <c r="O52" s="36"/>
      <c r="P52" s="36"/>
      <c r="Q52" s="36"/>
      <c r="R52" s="36"/>
      <c r="S52" s="36"/>
      <c r="T52" s="36"/>
      <c r="U52" s="36"/>
      <c r="V52" s="36"/>
      <c r="W52" s="36"/>
    </row>
    <row r="53" spans="6:23" x14ac:dyDescent="0.35">
      <c r="J53" s="38"/>
      <c r="K53" s="39"/>
      <c r="L53" s="39"/>
      <c r="M53" s="36"/>
      <c r="N53" s="36"/>
      <c r="O53" s="36"/>
      <c r="P53" s="36"/>
      <c r="Q53" s="36"/>
      <c r="R53" s="36"/>
      <c r="S53" s="36"/>
      <c r="T53" s="36"/>
      <c r="U53" s="36"/>
      <c r="V53" s="36"/>
      <c r="W53" s="36"/>
    </row>
    <row r="54" spans="6:23" x14ac:dyDescent="0.35">
      <c r="J54" s="38"/>
      <c r="K54" s="39"/>
      <c r="L54" s="39"/>
      <c r="M54" s="36"/>
      <c r="N54" s="36"/>
      <c r="O54" s="36"/>
      <c r="P54" s="36"/>
      <c r="Q54" s="36"/>
      <c r="R54" s="36"/>
      <c r="S54" s="36"/>
      <c r="T54" s="36"/>
      <c r="U54" s="36"/>
      <c r="V54" s="36"/>
      <c r="W54" s="36"/>
    </row>
    <row r="55" spans="6:23" x14ac:dyDescent="0.35">
      <c r="J55" s="38"/>
      <c r="K55" s="39"/>
      <c r="L55" s="39"/>
      <c r="M55" s="36"/>
      <c r="N55" s="36"/>
      <c r="O55" s="36"/>
      <c r="P55" s="36"/>
      <c r="Q55" s="36"/>
      <c r="R55" s="36"/>
      <c r="S55" s="36"/>
      <c r="T55" s="36"/>
      <c r="U55" s="36"/>
      <c r="V55" s="36"/>
      <c r="W55" s="36"/>
    </row>
    <row r="56" spans="6:23" x14ac:dyDescent="0.35">
      <c r="J56" s="38"/>
      <c r="K56" s="38"/>
      <c r="L56" s="38"/>
      <c r="M56" s="36"/>
      <c r="N56" s="36"/>
      <c r="O56" s="36"/>
      <c r="P56" s="36"/>
      <c r="Q56" s="36"/>
      <c r="R56" s="36"/>
      <c r="S56" s="36"/>
      <c r="T56" s="36"/>
      <c r="U56" s="36"/>
      <c r="V56" s="36"/>
      <c r="W56" s="36"/>
    </row>
    <row r="57" spans="6:23" x14ac:dyDescent="0.35">
      <c r="J57" s="37"/>
      <c r="K57" s="38"/>
      <c r="L57" s="38"/>
      <c r="M57" s="36"/>
      <c r="N57" s="36"/>
      <c r="O57" s="36"/>
      <c r="P57" s="36"/>
      <c r="Q57" s="36"/>
      <c r="R57" s="36"/>
      <c r="S57" s="36"/>
      <c r="T57" s="36"/>
      <c r="U57" s="36"/>
      <c r="V57" s="36"/>
      <c r="W57" s="36"/>
    </row>
    <row r="58" spans="6:23" x14ac:dyDescent="0.35">
      <c r="J58" s="38"/>
      <c r="K58" s="39"/>
      <c r="L58" s="39"/>
      <c r="M58" s="36"/>
      <c r="N58" s="36"/>
      <c r="O58" s="36"/>
      <c r="P58" s="36"/>
      <c r="Q58" s="36"/>
      <c r="R58" s="36"/>
      <c r="S58" s="36"/>
      <c r="T58" s="36"/>
      <c r="U58" s="36"/>
      <c r="V58" s="36"/>
      <c r="W58" s="36"/>
    </row>
    <row r="59" spans="6:23" x14ac:dyDescent="0.35">
      <c r="J59" s="38"/>
      <c r="K59" s="39"/>
      <c r="L59" s="39"/>
      <c r="M59" s="36"/>
      <c r="N59" s="36"/>
      <c r="O59" s="36"/>
      <c r="P59" s="36"/>
      <c r="Q59" s="36"/>
      <c r="R59" s="36"/>
      <c r="S59" s="36"/>
      <c r="T59" s="36"/>
      <c r="U59" s="36"/>
      <c r="V59" s="36"/>
      <c r="W59" s="36"/>
    </row>
    <row r="60" spans="6:23" x14ac:dyDescent="0.35">
      <c r="J60" s="38"/>
      <c r="K60" s="39"/>
      <c r="L60" s="39"/>
      <c r="M60" s="36"/>
      <c r="N60" s="36"/>
      <c r="O60" s="36"/>
      <c r="P60" s="36"/>
      <c r="Q60" s="36"/>
      <c r="R60" s="36"/>
      <c r="S60" s="36"/>
      <c r="T60" s="36"/>
      <c r="U60" s="36"/>
      <c r="V60" s="36"/>
      <c r="W60" s="36"/>
    </row>
    <row r="61" spans="6:23" x14ac:dyDescent="0.35">
      <c r="J61" s="38"/>
      <c r="K61" s="39"/>
      <c r="L61" s="39"/>
      <c r="M61" s="36"/>
      <c r="N61" s="36"/>
      <c r="O61" s="36"/>
      <c r="P61" s="36"/>
      <c r="Q61" s="36"/>
      <c r="R61" s="36"/>
      <c r="S61" s="36"/>
      <c r="T61" s="36"/>
      <c r="U61" s="36"/>
      <c r="V61" s="36"/>
      <c r="W61" s="36"/>
    </row>
    <row r="62" spans="6:23" x14ac:dyDescent="0.35">
      <c r="J62" s="38"/>
      <c r="K62" s="39"/>
      <c r="L62" s="39"/>
      <c r="M62" s="36"/>
      <c r="N62" s="36"/>
      <c r="O62" s="36"/>
      <c r="P62" s="36"/>
      <c r="Q62" s="36"/>
      <c r="R62" s="36"/>
      <c r="S62" s="36"/>
      <c r="T62" s="36"/>
      <c r="U62" s="36"/>
      <c r="V62" s="36"/>
      <c r="W62" s="36"/>
    </row>
    <row r="63" spans="6:23" x14ac:dyDescent="0.35">
      <c r="J63" s="38"/>
      <c r="K63" s="39"/>
      <c r="L63" s="39"/>
      <c r="M63" s="36"/>
      <c r="N63" s="36"/>
      <c r="O63" s="36"/>
      <c r="P63" s="36"/>
      <c r="Q63" s="36"/>
      <c r="R63" s="36"/>
      <c r="S63" s="36"/>
      <c r="T63" s="36"/>
      <c r="U63" s="36"/>
      <c r="V63" s="36"/>
      <c r="W63" s="36"/>
    </row>
    <row r="64" spans="6:23" x14ac:dyDescent="0.35">
      <c r="J64" s="38"/>
      <c r="K64" s="38"/>
      <c r="L64" s="38"/>
      <c r="M64" s="36"/>
      <c r="N64" s="36"/>
      <c r="O64" s="36"/>
      <c r="P64" s="36"/>
      <c r="Q64" s="36"/>
      <c r="R64" s="36"/>
      <c r="S64" s="36"/>
      <c r="T64" s="36"/>
      <c r="U64" s="36"/>
      <c r="V64" s="36"/>
      <c r="W64" s="36"/>
    </row>
    <row r="65" spans="10:23" x14ac:dyDescent="0.35">
      <c r="J65" s="37"/>
      <c r="K65" s="38"/>
      <c r="L65" s="38"/>
      <c r="M65" s="36"/>
      <c r="N65" s="36"/>
      <c r="O65" s="36"/>
      <c r="P65" s="36"/>
      <c r="Q65" s="36"/>
      <c r="R65" s="36"/>
      <c r="S65" s="36"/>
      <c r="T65" s="36"/>
      <c r="U65" s="36"/>
      <c r="V65" s="36"/>
      <c r="W65" s="36"/>
    </row>
    <row r="66" spans="10:23" x14ac:dyDescent="0.35">
      <c r="J66" s="38"/>
      <c r="K66" s="39"/>
      <c r="L66" s="39"/>
      <c r="M66" s="36"/>
      <c r="N66" s="36"/>
      <c r="O66" s="36"/>
      <c r="P66" s="36"/>
      <c r="Q66" s="36"/>
      <c r="R66" s="36"/>
      <c r="S66" s="36"/>
      <c r="T66" s="36"/>
      <c r="U66" s="36"/>
      <c r="V66" s="36"/>
      <c r="W66" s="36"/>
    </row>
    <row r="67" spans="10:23" x14ac:dyDescent="0.35">
      <c r="J67" s="38"/>
      <c r="K67" s="39"/>
      <c r="L67" s="39"/>
      <c r="M67" s="36"/>
      <c r="N67" s="36"/>
      <c r="O67" s="36"/>
      <c r="P67" s="36"/>
      <c r="Q67" s="36"/>
      <c r="R67" s="36"/>
      <c r="S67" s="36"/>
      <c r="T67" s="36"/>
      <c r="U67" s="36"/>
      <c r="V67" s="36"/>
      <c r="W67" s="36"/>
    </row>
    <row r="68" spans="10:23" x14ac:dyDescent="0.35">
      <c r="J68" s="38"/>
      <c r="K68" s="39"/>
      <c r="L68" s="39"/>
      <c r="M68" s="36"/>
      <c r="N68" s="36"/>
      <c r="O68" s="36"/>
      <c r="P68" s="36"/>
      <c r="Q68" s="36"/>
      <c r="R68" s="36"/>
      <c r="S68" s="36"/>
      <c r="T68" s="36"/>
      <c r="U68" s="36"/>
      <c r="V68" s="36"/>
      <c r="W68" s="36"/>
    </row>
    <row r="69" spans="10:23" x14ac:dyDescent="0.35">
      <c r="J69" s="38"/>
      <c r="K69" s="39"/>
      <c r="L69" s="39"/>
      <c r="M69" s="36"/>
      <c r="N69" s="36"/>
      <c r="O69" s="36"/>
      <c r="P69" s="36"/>
      <c r="Q69" s="36"/>
      <c r="R69" s="36"/>
      <c r="S69" s="36"/>
      <c r="T69" s="36"/>
      <c r="U69" s="36"/>
      <c r="V69" s="36"/>
      <c r="W69" s="36"/>
    </row>
    <row r="70" spans="10:23" x14ac:dyDescent="0.35">
      <c r="J70" s="38"/>
      <c r="K70" s="39"/>
      <c r="L70" s="39"/>
      <c r="M70" s="36"/>
      <c r="N70" s="36"/>
      <c r="O70" s="36"/>
      <c r="P70" s="36"/>
      <c r="Q70" s="36"/>
      <c r="R70" s="36"/>
      <c r="S70" s="36"/>
      <c r="T70" s="36"/>
      <c r="U70" s="36"/>
      <c r="V70" s="36"/>
      <c r="W70" s="36"/>
    </row>
    <row r="71" spans="10:23" x14ac:dyDescent="0.35">
      <c r="J71" s="38"/>
      <c r="K71" s="39"/>
      <c r="L71" s="39"/>
      <c r="M71" s="36"/>
      <c r="N71" s="36"/>
      <c r="O71" s="36"/>
      <c r="P71" s="36"/>
      <c r="Q71" s="36"/>
      <c r="R71" s="36"/>
      <c r="S71" s="36"/>
      <c r="T71" s="36"/>
      <c r="U71" s="36"/>
      <c r="V71" s="36"/>
      <c r="W71" s="36"/>
    </row>
    <row r="72" spans="10:23" x14ac:dyDescent="0.35">
      <c r="J72" s="38"/>
      <c r="K72" s="38"/>
      <c r="L72" s="38"/>
      <c r="M72" s="36"/>
      <c r="N72" s="36"/>
      <c r="O72" s="36"/>
      <c r="P72" s="36"/>
      <c r="Q72" s="36"/>
      <c r="R72" s="36"/>
      <c r="S72" s="36"/>
      <c r="T72" s="36"/>
      <c r="U72" s="36"/>
      <c r="V72" s="36"/>
      <c r="W72" s="36"/>
    </row>
    <row r="73" spans="10:23" x14ac:dyDescent="0.35">
      <c r="J73" s="37"/>
      <c r="K73" s="38"/>
      <c r="L73" s="38"/>
      <c r="M73" s="36"/>
      <c r="N73" s="36"/>
      <c r="O73" s="36"/>
      <c r="P73" s="36"/>
      <c r="Q73" s="36"/>
      <c r="R73" s="36"/>
      <c r="S73" s="36"/>
      <c r="T73" s="36"/>
      <c r="U73" s="36"/>
      <c r="V73" s="36"/>
      <c r="W73" s="36"/>
    </row>
    <row r="74" spans="10:23" x14ac:dyDescent="0.35">
      <c r="J74" s="38"/>
      <c r="K74" s="39"/>
      <c r="L74" s="39"/>
      <c r="M74" s="36"/>
      <c r="N74" s="36"/>
      <c r="O74" s="36"/>
      <c r="P74" s="36"/>
      <c r="Q74" s="36"/>
      <c r="R74" s="36"/>
      <c r="S74" s="36"/>
      <c r="T74" s="36"/>
      <c r="U74" s="36"/>
      <c r="V74" s="36"/>
      <c r="W74" s="36"/>
    </row>
    <row r="75" spans="10:23" x14ac:dyDescent="0.35">
      <c r="J75" s="38"/>
      <c r="K75" s="39"/>
      <c r="L75" s="39"/>
      <c r="M75" s="36"/>
      <c r="N75" s="36"/>
      <c r="O75" s="36"/>
      <c r="P75" s="36"/>
      <c r="Q75" s="36"/>
      <c r="R75" s="36"/>
      <c r="S75" s="36"/>
      <c r="T75" s="36"/>
      <c r="U75" s="36"/>
      <c r="V75" s="36"/>
      <c r="W75" s="36"/>
    </row>
    <row r="76" spans="10:23" x14ac:dyDescent="0.35">
      <c r="J76" s="38"/>
      <c r="K76" s="39"/>
      <c r="L76" s="39"/>
      <c r="M76" s="36"/>
      <c r="N76" s="36"/>
      <c r="O76" s="36"/>
      <c r="P76" s="36"/>
      <c r="Q76" s="36"/>
      <c r="R76" s="36"/>
      <c r="S76" s="36"/>
      <c r="T76" s="36"/>
      <c r="U76" s="36"/>
      <c r="V76" s="36"/>
      <c r="W76" s="36"/>
    </row>
    <row r="77" spans="10:23" x14ac:dyDescent="0.35">
      <c r="J77" s="38"/>
      <c r="K77" s="39"/>
      <c r="L77" s="39"/>
      <c r="M77" s="36"/>
      <c r="N77" s="36"/>
      <c r="O77" s="36"/>
      <c r="P77" s="36"/>
      <c r="Q77" s="36"/>
      <c r="R77" s="36"/>
      <c r="S77" s="36"/>
      <c r="T77" s="36"/>
      <c r="U77" s="36"/>
      <c r="V77" s="36"/>
      <c r="W77" s="36"/>
    </row>
    <row r="78" spans="10:23" x14ac:dyDescent="0.35">
      <c r="J78" s="38"/>
      <c r="K78" s="39"/>
      <c r="L78" s="39"/>
      <c r="M78" s="36"/>
      <c r="N78" s="36"/>
      <c r="O78" s="36"/>
      <c r="P78" s="36"/>
      <c r="Q78" s="36"/>
      <c r="R78" s="36"/>
      <c r="S78" s="36"/>
      <c r="T78" s="36"/>
      <c r="U78" s="36"/>
      <c r="V78" s="36"/>
      <c r="W78" s="36"/>
    </row>
    <row r="79" spans="10:23" x14ac:dyDescent="0.35">
      <c r="J79" s="38"/>
      <c r="K79" s="39"/>
      <c r="L79" s="39"/>
      <c r="M79" s="36"/>
      <c r="N79" s="36"/>
      <c r="O79" s="36"/>
      <c r="P79" s="36"/>
      <c r="Q79" s="36"/>
      <c r="R79" s="36"/>
      <c r="S79" s="36"/>
      <c r="T79" s="36"/>
      <c r="U79" s="36"/>
      <c r="V79" s="36"/>
      <c r="W79" s="36"/>
    </row>
    <row r="80" spans="10:23" x14ac:dyDescent="0.35">
      <c r="J80" s="38"/>
      <c r="K80" s="38"/>
      <c r="L80" s="38"/>
      <c r="M80" s="36"/>
      <c r="N80" s="36"/>
      <c r="O80" s="36"/>
      <c r="P80" s="36"/>
      <c r="Q80" s="36"/>
      <c r="R80" s="36"/>
      <c r="S80" s="36"/>
      <c r="T80" s="36"/>
      <c r="U80" s="36"/>
      <c r="V80" s="36"/>
      <c r="W80" s="36"/>
    </row>
  </sheetData>
  <mergeCells count="5">
    <mergeCell ref="C2:T3"/>
    <mergeCell ref="J18:T18"/>
    <mergeCell ref="J31:W31"/>
    <mergeCell ref="J5:O5"/>
    <mergeCell ref="C5:H5"/>
  </mergeCells>
  <dataValidations count="1">
    <dataValidation type="list" allowBlank="1" showInputMessage="1" showErrorMessage="1" sqref="C7:C11 J21:J24" xr:uid="{6594111C-0868-47CC-9586-ED007B4A1C87}">
      <formula1>$C$7:$C$205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371F1-AC6A-4F75-98DB-8799EE6730EA}">
  <dimension ref="B2:N39"/>
  <sheetViews>
    <sheetView zoomScale="70" zoomScaleNormal="70" workbookViewId="0">
      <selection activeCell="D30" sqref="D30"/>
    </sheetView>
  </sheetViews>
  <sheetFormatPr defaultColWidth="8.81640625" defaultRowHeight="14.5" x14ac:dyDescent="0.35"/>
  <cols>
    <col min="1" max="1" width="3.54296875" style="16" customWidth="1"/>
    <col min="2" max="2" width="4" style="16" customWidth="1"/>
    <col min="3" max="3" width="8.81640625" style="16"/>
    <col min="4" max="4" width="36.1796875" style="16" customWidth="1"/>
    <col min="5" max="5" width="8.81640625" style="16" customWidth="1"/>
    <col min="6" max="16384" width="8.81640625" style="16"/>
  </cols>
  <sheetData>
    <row r="2" spans="2:14" x14ac:dyDescent="0.35">
      <c r="C2" s="147"/>
      <c r="D2" s="147"/>
      <c r="E2" s="147"/>
      <c r="F2" s="147"/>
      <c r="G2" s="147"/>
      <c r="H2" s="147"/>
      <c r="I2" s="147"/>
      <c r="J2" s="147"/>
      <c r="K2" s="147"/>
      <c r="L2" s="147"/>
      <c r="M2" s="147"/>
      <c r="N2" s="147"/>
    </row>
    <row r="3" spans="2:14" x14ac:dyDescent="0.35">
      <c r="B3" s="20"/>
      <c r="C3" s="147"/>
      <c r="D3" s="147"/>
      <c r="E3" s="147"/>
      <c r="F3" s="147"/>
      <c r="G3" s="147"/>
      <c r="H3" s="147"/>
      <c r="I3" s="147"/>
      <c r="J3" s="147"/>
      <c r="K3" s="147"/>
      <c r="L3" s="147"/>
      <c r="M3" s="147"/>
      <c r="N3" s="147"/>
    </row>
    <row r="4" spans="2:14" x14ac:dyDescent="0.35">
      <c r="B4" s="19"/>
      <c r="C4" s="19"/>
      <c r="D4" s="19"/>
      <c r="E4" s="19"/>
      <c r="F4" s="19"/>
      <c r="G4" s="19"/>
      <c r="H4" s="19"/>
      <c r="I4" s="19"/>
      <c r="J4" s="19"/>
      <c r="K4" s="19"/>
      <c r="L4" s="19"/>
      <c r="M4" s="19"/>
      <c r="N4" s="19"/>
    </row>
    <row r="5" spans="2:14" x14ac:dyDescent="0.35">
      <c r="D5" s="144" t="s">
        <v>37</v>
      </c>
      <c r="E5" s="145"/>
      <c r="F5" s="145"/>
      <c r="G5" s="145"/>
      <c r="H5" s="145"/>
      <c r="I5" s="145"/>
      <c r="J5" s="145"/>
      <c r="K5" s="145"/>
      <c r="L5" s="145"/>
      <c r="M5" s="145"/>
      <c r="N5" s="146"/>
    </row>
    <row r="6" spans="2:14" x14ac:dyDescent="0.35">
      <c r="D6" s="15" t="s">
        <v>3</v>
      </c>
      <c r="E6" s="14" t="s">
        <v>38</v>
      </c>
      <c r="F6" s="14" t="s">
        <v>39</v>
      </c>
      <c r="G6" s="14" t="s">
        <v>25</v>
      </c>
      <c r="H6" s="14" t="s">
        <v>40</v>
      </c>
      <c r="I6" s="14" t="s">
        <v>41</v>
      </c>
      <c r="J6" s="14" t="s">
        <v>42</v>
      </c>
      <c r="K6" s="25" t="s">
        <v>43</v>
      </c>
      <c r="L6" s="25" t="s">
        <v>44</v>
      </c>
      <c r="M6" s="25" t="s">
        <v>45</v>
      </c>
      <c r="N6" s="14" t="s">
        <v>14</v>
      </c>
    </row>
    <row r="7" spans="2:14" ht="14.5" customHeight="1" x14ac:dyDescent="0.35">
      <c r="D7" s="17"/>
      <c r="E7" s="18">
        <f>COUNTIFS(KSR,E6)</f>
        <v>0</v>
      </c>
      <c r="F7" s="18">
        <f>COUNTIFS(KSR,F6)</f>
        <v>0</v>
      </c>
      <c r="G7" s="18">
        <f>COUNTIFS(KSR,G6)</f>
        <v>0</v>
      </c>
      <c r="H7" s="18"/>
      <c r="I7" s="18"/>
      <c r="J7" s="18"/>
      <c r="K7" s="18"/>
      <c r="L7" s="18"/>
      <c r="M7" s="18">
        <f>COUNTIFS(KSR,M6)</f>
        <v>0</v>
      </c>
      <c r="N7" s="18">
        <f t="shared" ref="N7:N15" si="0">SUM(E7:M7)</f>
        <v>0</v>
      </c>
    </row>
    <row r="8" spans="2:14" ht="14.5" customHeight="1" x14ac:dyDescent="0.35">
      <c r="D8" s="17"/>
      <c r="E8" s="18">
        <f>COUNTIFS('Summary Sheet'!S:S,E6)</f>
        <v>0</v>
      </c>
      <c r="F8" s="18">
        <f>COUNTIFS('Summary Sheet'!S:S,F6)</f>
        <v>0</v>
      </c>
      <c r="G8" s="18">
        <f>COUNTIFS('Summary Sheet'!S:S,G6)</f>
        <v>0</v>
      </c>
      <c r="H8" s="18"/>
      <c r="I8" s="18"/>
      <c r="J8" s="18"/>
      <c r="K8" s="18"/>
      <c r="L8" s="18"/>
      <c r="M8" s="18">
        <f>COUNTIFS('Summary Sheet'!S:S,M6)</f>
        <v>0</v>
      </c>
      <c r="N8" s="18">
        <f t="shared" si="0"/>
        <v>0</v>
      </c>
    </row>
    <row r="9" spans="2:14" ht="14.5" customHeight="1" x14ac:dyDescent="0.35">
      <c r="D9" s="17"/>
      <c r="E9" s="18">
        <f>COUNTIFS('Summary Sheet'!T:T,E6)</f>
        <v>1</v>
      </c>
      <c r="F9" s="18">
        <f>COUNTIFS('Summary Sheet'!T:T,F6)</f>
        <v>0</v>
      </c>
      <c r="G9" s="18">
        <f>COUNTIFS('Summary Sheet'!T:T,G6)</f>
        <v>0</v>
      </c>
      <c r="H9" s="18"/>
      <c r="I9" s="18"/>
      <c r="J9" s="18"/>
      <c r="K9" s="18"/>
      <c r="L9" s="18"/>
      <c r="M9" s="18">
        <f>COUNTIFS('Summary Sheet'!T:T,M6)</f>
        <v>0</v>
      </c>
      <c r="N9" s="18">
        <f t="shared" si="0"/>
        <v>1</v>
      </c>
    </row>
    <row r="10" spans="2:14" ht="14.5" customHeight="1" x14ac:dyDescent="0.35">
      <c r="D10" s="17"/>
      <c r="E10" s="18">
        <f>COUNTIFS('Summary Sheet'!U:U,E6)</f>
        <v>0</v>
      </c>
      <c r="F10" s="18">
        <f>COUNTIFS('Summary Sheet'!U:U,F6)</f>
        <v>0</v>
      </c>
      <c r="G10" s="18">
        <f>COUNTIFS('Summary Sheet'!U:U,G6)</f>
        <v>0</v>
      </c>
      <c r="H10" s="18"/>
      <c r="I10" s="18"/>
      <c r="J10" s="18"/>
      <c r="K10" s="18"/>
      <c r="L10" s="18"/>
      <c r="M10" s="18">
        <f>COUNTIFS('Summary Sheet'!U:U,M6)</f>
        <v>0</v>
      </c>
      <c r="N10" s="18">
        <f t="shared" si="0"/>
        <v>0</v>
      </c>
    </row>
    <row r="11" spans="2:14" ht="14.5" customHeight="1" x14ac:dyDescent="0.35">
      <c r="D11" s="17"/>
      <c r="E11" s="18">
        <f>COUNTIFS('Summary Sheet'!V:V,E6)</f>
        <v>0</v>
      </c>
      <c r="F11" s="18">
        <f>COUNTIFS('Summary Sheet'!V:V,F6)</f>
        <v>0</v>
      </c>
      <c r="G11" s="18">
        <f>COUNTIFS('Summary Sheet'!V:V,G6)</f>
        <v>0</v>
      </c>
      <c r="H11" s="18"/>
      <c r="I11" s="18"/>
      <c r="J11" s="18"/>
      <c r="K11" s="18"/>
      <c r="L11" s="18"/>
      <c r="M11" s="18">
        <f>COUNTIFS('Summary Sheet'!V:V,M6)</f>
        <v>0</v>
      </c>
      <c r="N11" s="18">
        <f t="shared" si="0"/>
        <v>0</v>
      </c>
    </row>
    <row r="12" spans="2:14" ht="14.5" customHeight="1" x14ac:dyDescent="0.35">
      <c r="D12" s="17"/>
      <c r="E12" s="18">
        <f>COUNTIFS('Summary Sheet'!W:W,E6)</f>
        <v>0</v>
      </c>
      <c r="F12" s="18">
        <f>COUNTIFS('Summary Sheet'!W:W,F6)</f>
        <v>1</v>
      </c>
      <c r="G12" s="18">
        <f>COUNTIFS('Summary Sheet'!W:W,G6)</f>
        <v>0</v>
      </c>
      <c r="H12" s="18"/>
      <c r="I12" s="18"/>
      <c r="J12" s="18"/>
      <c r="K12" s="18"/>
      <c r="L12" s="18"/>
      <c r="M12" s="18">
        <f>COUNTIFS('Summary Sheet'!W:W,M6)</f>
        <v>0</v>
      </c>
      <c r="N12" s="18">
        <f t="shared" si="0"/>
        <v>1</v>
      </c>
    </row>
    <row r="13" spans="2:14" ht="14.5" customHeight="1" x14ac:dyDescent="0.35">
      <c r="D13" s="17"/>
      <c r="E13" s="18">
        <f>COUNTIFS('Summary Sheet'!X:X,E6)</f>
        <v>0</v>
      </c>
      <c r="F13" s="18">
        <f>COUNTIFS('Summary Sheet'!X:X,F6)</f>
        <v>0</v>
      </c>
      <c r="G13" s="18">
        <f>COUNTIFS('Summary Sheet'!X:X,G6)</f>
        <v>0</v>
      </c>
      <c r="H13" s="18"/>
      <c r="I13" s="18"/>
      <c r="J13" s="18"/>
      <c r="K13" s="18"/>
      <c r="L13" s="18"/>
      <c r="M13" s="18">
        <f>COUNTIFS('Summary Sheet'!X:X,M6)</f>
        <v>0</v>
      </c>
      <c r="N13" s="18">
        <f t="shared" si="0"/>
        <v>0</v>
      </c>
    </row>
    <row r="14" spans="2:14" ht="14.5" customHeight="1" x14ac:dyDescent="0.35">
      <c r="D14" s="17"/>
      <c r="E14" s="18">
        <f>COUNTIFS('Summary Sheet'!Y:Y,E6)</f>
        <v>0</v>
      </c>
      <c r="F14" s="18">
        <f>COUNTIFS('Summary Sheet'!Y:Y,F6)</f>
        <v>0</v>
      </c>
      <c r="G14" s="18">
        <f>COUNTIFS('Summary Sheet'!Y:Y,G6)</f>
        <v>0</v>
      </c>
      <c r="H14" s="18"/>
      <c r="I14" s="18"/>
      <c r="J14" s="18"/>
      <c r="K14" s="18"/>
      <c r="L14" s="18"/>
      <c r="M14" s="18">
        <f>COUNTIFS('Summary Sheet'!Y:Y,M6)</f>
        <v>0</v>
      </c>
      <c r="N14" s="18">
        <f t="shared" si="0"/>
        <v>0</v>
      </c>
    </row>
    <row r="15" spans="2:14" ht="14.5" customHeight="1" x14ac:dyDescent="0.35">
      <c r="D15" s="17"/>
      <c r="E15" s="18">
        <f>COUNTIFS('Summary Sheet'!Z:Z,E6)</f>
        <v>0</v>
      </c>
      <c r="F15" s="18">
        <f>COUNTIFS('Summary Sheet'!Z:Z,F6)</f>
        <v>0</v>
      </c>
      <c r="G15" s="18">
        <f>COUNTIFS('Summary Sheet'!Z:Z,G6)</f>
        <v>0</v>
      </c>
      <c r="H15" s="18"/>
      <c r="I15" s="18"/>
      <c r="J15" s="18"/>
      <c r="K15" s="18"/>
      <c r="L15" s="18"/>
      <c r="M15" s="18">
        <f>COUNTIFS('Summary Sheet'!Z:Z,M6)</f>
        <v>0</v>
      </c>
      <c r="N15" s="18">
        <f t="shared" si="0"/>
        <v>0</v>
      </c>
    </row>
    <row r="17" spans="4:14" x14ac:dyDescent="0.35">
      <c r="D17" s="141" t="s">
        <v>46</v>
      </c>
      <c r="E17" s="142"/>
      <c r="F17" s="142"/>
      <c r="G17" s="143"/>
    </row>
    <row r="18" spans="4:14" ht="43.5" x14ac:dyDescent="0.35">
      <c r="D18" s="26" t="s">
        <v>3</v>
      </c>
      <c r="E18" s="27" t="s">
        <v>47</v>
      </c>
      <c r="F18" s="27" t="s">
        <v>48</v>
      </c>
      <c r="G18" s="28" t="s">
        <v>14</v>
      </c>
    </row>
    <row r="19" spans="4:14" x14ac:dyDescent="0.35">
      <c r="D19" s="17"/>
      <c r="E19" s="18">
        <f>COUNTIFS(KSR,E18)</f>
        <v>0</v>
      </c>
      <c r="F19" s="18">
        <f>COUNTIFS(KSR,F18)</f>
        <v>0</v>
      </c>
      <c r="G19" s="18">
        <f t="shared" ref="G19:G27" si="1">SUM(E19:F19)</f>
        <v>0</v>
      </c>
    </row>
    <row r="20" spans="4:14" x14ac:dyDescent="0.35">
      <c r="D20" s="17"/>
      <c r="E20" s="18">
        <f>COUNTIFS('Summary Sheet'!S:S,E18)</f>
        <v>0</v>
      </c>
      <c r="F20" s="18">
        <f>COUNTIFS('Summary Sheet'!S:S,F18)</f>
        <v>0</v>
      </c>
      <c r="G20" s="18">
        <f t="shared" si="1"/>
        <v>0</v>
      </c>
    </row>
    <row r="21" spans="4:14" x14ac:dyDescent="0.35">
      <c r="D21" s="17"/>
      <c r="E21" s="18">
        <f>COUNTIFS('Summary Sheet'!T:T,E18)</f>
        <v>0</v>
      </c>
      <c r="F21" s="18">
        <f>COUNTIFS('Summary Sheet'!T:T,F18)</f>
        <v>0</v>
      </c>
      <c r="G21" s="18">
        <f t="shared" si="1"/>
        <v>0</v>
      </c>
    </row>
    <row r="22" spans="4:14" x14ac:dyDescent="0.35">
      <c r="D22" s="17"/>
      <c r="E22" s="18">
        <f>COUNTIFS('Summary Sheet'!U:U,E18)</f>
        <v>0</v>
      </c>
      <c r="F22" s="18">
        <f>COUNTIFS('Summary Sheet'!U:U,F18)</f>
        <v>0</v>
      </c>
      <c r="G22" s="18">
        <f t="shared" si="1"/>
        <v>0</v>
      </c>
    </row>
    <row r="23" spans="4:14" x14ac:dyDescent="0.35">
      <c r="D23" s="17"/>
      <c r="E23" s="18">
        <f>COUNTIFS('Summary Sheet'!V:V,E18)</f>
        <v>0</v>
      </c>
      <c r="F23" s="18">
        <f>COUNTIFS('Summary Sheet'!V:V,F18)</f>
        <v>0</v>
      </c>
      <c r="G23" s="18">
        <f t="shared" si="1"/>
        <v>0</v>
      </c>
    </row>
    <row r="24" spans="4:14" x14ac:dyDescent="0.35">
      <c r="D24" s="17"/>
      <c r="E24" s="18">
        <f>COUNTIFS('Summary Sheet'!W:W,E18)</f>
        <v>0</v>
      </c>
      <c r="F24" s="18">
        <f>COUNTIFS('Summary Sheet'!W:W,F18)</f>
        <v>0</v>
      </c>
      <c r="G24" s="18">
        <f t="shared" si="1"/>
        <v>0</v>
      </c>
    </row>
    <row r="25" spans="4:14" x14ac:dyDescent="0.35">
      <c r="D25" s="17"/>
      <c r="E25" s="18">
        <f>COUNTIFS('Summary Sheet'!X:X,E18)</f>
        <v>0</v>
      </c>
      <c r="F25" s="18">
        <f>COUNTIFS('Summary Sheet'!X:X,F18)</f>
        <v>0</v>
      </c>
      <c r="G25" s="18">
        <f t="shared" si="1"/>
        <v>0</v>
      </c>
    </row>
    <row r="26" spans="4:14" x14ac:dyDescent="0.35">
      <c r="D26" s="17"/>
      <c r="E26" s="18">
        <f>COUNTIFS('Summary Sheet'!Y:Y,E18)</f>
        <v>0</v>
      </c>
      <c r="F26" s="18">
        <f>COUNTIFS('Summary Sheet'!Y:Y,F18)</f>
        <v>0</v>
      </c>
      <c r="G26" s="18">
        <f t="shared" si="1"/>
        <v>0</v>
      </c>
    </row>
    <row r="27" spans="4:14" x14ac:dyDescent="0.35">
      <c r="D27" s="17"/>
      <c r="E27" s="18">
        <f>COUNTIFS('Summary Sheet'!Z:Z,E18)</f>
        <v>0</v>
      </c>
      <c r="F27" s="18">
        <f>COUNTIFS('Summary Sheet'!Z:Z,F18)</f>
        <v>0</v>
      </c>
      <c r="G27" s="18">
        <f t="shared" si="1"/>
        <v>0</v>
      </c>
    </row>
    <row r="29" spans="4:14" x14ac:dyDescent="0.35">
      <c r="D29" s="144" t="s">
        <v>49</v>
      </c>
      <c r="E29" s="145"/>
      <c r="F29" s="145"/>
      <c r="G29" s="145"/>
      <c r="H29" s="145"/>
      <c r="I29" s="145"/>
      <c r="J29" s="145"/>
      <c r="K29" s="145"/>
      <c r="L29" s="145"/>
      <c r="M29" s="145"/>
      <c r="N29" s="146"/>
    </row>
    <row r="30" spans="4:14" x14ac:dyDescent="0.35">
      <c r="D30" s="15" t="s">
        <v>30</v>
      </c>
      <c r="E30" s="14" t="s">
        <v>38</v>
      </c>
      <c r="F30" s="14" t="s">
        <v>39</v>
      </c>
      <c r="G30" s="14" t="s">
        <v>25</v>
      </c>
      <c r="H30" s="14" t="s">
        <v>40</v>
      </c>
      <c r="I30" s="14" t="s">
        <v>41</v>
      </c>
      <c r="J30" s="14" t="s">
        <v>42</v>
      </c>
      <c r="K30" s="25" t="s">
        <v>43</v>
      </c>
      <c r="L30" s="25" t="s">
        <v>44</v>
      </c>
      <c r="M30" s="25" t="s">
        <v>45</v>
      </c>
      <c r="N30" s="14" t="s">
        <v>14</v>
      </c>
    </row>
    <row r="31" spans="4:14" x14ac:dyDescent="0.35">
      <c r="D31" s="17"/>
      <c r="E31" s="18">
        <f>COUNTIFS(KSR,E30)</f>
        <v>0</v>
      </c>
      <c r="F31" s="18">
        <f>COUNTIFS(KSR,F30)</f>
        <v>0</v>
      </c>
      <c r="G31" s="18">
        <f>COUNTIFS(KSR,G30)</f>
        <v>0</v>
      </c>
      <c r="H31" s="18"/>
      <c r="I31" s="18"/>
      <c r="J31" s="18"/>
      <c r="K31" s="18"/>
      <c r="L31" s="18"/>
      <c r="M31" s="18">
        <f>COUNTIFS(KSR,M30)</f>
        <v>0</v>
      </c>
      <c r="N31" s="18">
        <f t="shared" ref="N31:N39" si="2">SUM(E31:M31)</f>
        <v>0</v>
      </c>
    </row>
    <row r="32" spans="4:14" x14ac:dyDescent="0.35">
      <c r="D32" s="17"/>
      <c r="E32" s="18">
        <f>COUNTIFS('Summary Sheet'!S:S,E30)</f>
        <v>0</v>
      </c>
      <c r="F32" s="18">
        <f>COUNTIFS('Summary Sheet'!S:S,F30)</f>
        <v>0</v>
      </c>
      <c r="G32" s="18">
        <f>COUNTIFS('Summary Sheet'!S:S,G30)</f>
        <v>0</v>
      </c>
      <c r="H32" s="18"/>
      <c r="I32" s="18"/>
      <c r="J32" s="18"/>
      <c r="K32" s="18"/>
      <c r="L32" s="18"/>
      <c r="M32" s="18">
        <f>COUNTIFS('Summary Sheet'!S:S,M30)</f>
        <v>0</v>
      </c>
      <c r="N32" s="18">
        <f t="shared" si="2"/>
        <v>0</v>
      </c>
    </row>
    <row r="33" spans="4:14" x14ac:dyDescent="0.35">
      <c r="D33" s="17"/>
      <c r="E33" s="18">
        <f>COUNTIFS('Summary Sheet'!T:T,E30)</f>
        <v>1</v>
      </c>
      <c r="F33" s="18">
        <f>COUNTIFS('Summary Sheet'!T:T,F30)</f>
        <v>0</v>
      </c>
      <c r="G33" s="18">
        <f>COUNTIFS('Summary Sheet'!T:T,G30)</f>
        <v>0</v>
      </c>
      <c r="H33" s="18"/>
      <c r="I33" s="18"/>
      <c r="J33" s="18"/>
      <c r="K33" s="18"/>
      <c r="L33" s="18"/>
      <c r="M33" s="18">
        <f>COUNTIFS('Summary Sheet'!T:T,M30)</f>
        <v>0</v>
      </c>
      <c r="N33" s="18">
        <f t="shared" si="2"/>
        <v>1</v>
      </c>
    </row>
    <row r="34" spans="4:14" x14ac:dyDescent="0.35">
      <c r="D34" s="17"/>
      <c r="E34" s="18">
        <f>COUNTIFS('Summary Sheet'!U:U,E30)</f>
        <v>0</v>
      </c>
      <c r="F34" s="18">
        <f>COUNTIFS('Summary Sheet'!U:U,F30)</f>
        <v>0</v>
      </c>
      <c r="G34" s="18">
        <f>COUNTIFS('Summary Sheet'!U:U,G30)</f>
        <v>0</v>
      </c>
      <c r="H34" s="18"/>
      <c r="I34" s="18"/>
      <c r="J34" s="18"/>
      <c r="K34" s="18"/>
      <c r="L34" s="18"/>
      <c r="M34" s="18">
        <f>COUNTIFS('Summary Sheet'!U:U,M30)</f>
        <v>0</v>
      </c>
      <c r="N34" s="18">
        <f t="shared" si="2"/>
        <v>0</v>
      </c>
    </row>
    <row r="35" spans="4:14" x14ac:dyDescent="0.35">
      <c r="D35" s="17"/>
      <c r="E35" s="18">
        <f>COUNTIFS('Summary Sheet'!V:V,E30)</f>
        <v>0</v>
      </c>
      <c r="F35" s="18">
        <f>COUNTIFS('Summary Sheet'!V:V,F30)</f>
        <v>0</v>
      </c>
      <c r="G35" s="18">
        <f>COUNTIFS('Summary Sheet'!V:V,G30)</f>
        <v>0</v>
      </c>
      <c r="H35" s="18"/>
      <c r="I35" s="18"/>
      <c r="J35" s="18"/>
      <c r="K35" s="18"/>
      <c r="L35" s="18"/>
      <c r="M35" s="18">
        <f>COUNTIFS('Summary Sheet'!V:V,M30)</f>
        <v>0</v>
      </c>
      <c r="N35" s="18">
        <f t="shared" si="2"/>
        <v>0</v>
      </c>
    </row>
    <row r="36" spans="4:14" x14ac:dyDescent="0.35">
      <c r="D36" s="17"/>
      <c r="E36" s="18">
        <f>COUNTIFS('Summary Sheet'!W:W,E30)</f>
        <v>0</v>
      </c>
      <c r="F36" s="18">
        <f>COUNTIFS('Summary Sheet'!W:W,F30)</f>
        <v>1</v>
      </c>
      <c r="G36" s="18">
        <f>COUNTIFS('Summary Sheet'!W:W,G30)</f>
        <v>0</v>
      </c>
      <c r="H36" s="18"/>
      <c r="I36" s="18"/>
      <c r="J36" s="18"/>
      <c r="K36" s="18"/>
      <c r="L36" s="18"/>
      <c r="M36" s="18">
        <f>COUNTIFS('Summary Sheet'!W:W,M30)</f>
        <v>0</v>
      </c>
      <c r="N36" s="18">
        <f t="shared" si="2"/>
        <v>1</v>
      </c>
    </row>
    <row r="37" spans="4:14" x14ac:dyDescent="0.35">
      <c r="D37" s="17"/>
      <c r="E37" s="18">
        <f>COUNTIFS('Summary Sheet'!X:X,E30)</f>
        <v>0</v>
      </c>
      <c r="F37" s="18">
        <f>COUNTIFS('Summary Sheet'!X:X,F30)</f>
        <v>0</v>
      </c>
      <c r="G37" s="18">
        <f>COUNTIFS('Summary Sheet'!X:X,G30)</f>
        <v>0</v>
      </c>
      <c r="H37" s="18"/>
      <c r="I37" s="18"/>
      <c r="J37" s="18"/>
      <c r="K37" s="18"/>
      <c r="L37" s="18"/>
      <c r="M37" s="18">
        <f>COUNTIFS('Summary Sheet'!X:X,M30)</f>
        <v>0</v>
      </c>
      <c r="N37" s="18">
        <f t="shared" si="2"/>
        <v>0</v>
      </c>
    </row>
    <row r="38" spans="4:14" x14ac:dyDescent="0.35">
      <c r="D38" s="17"/>
      <c r="E38" s="18">
        <f>COUNTIFS('Summary Sheet'!Y:Y,E30)</f>
        <v>0</v>
      </c>
      <c r="F38" s="18">
        <f>COUNTIFS('Summary Sheet'!Y:Y,F30)</f>
        <v>0</v>
      </c>
      <c r="G38" s="18">
        <f>COUNTIFS('Summary Sheet'!Y:Y,G30)</f>
        <v>0</v>
      </c>
      <c r="H38" s="18"/>
      <c r="I38" s="18"/>
      <c r="J38" s="18"/>
      <c r="K38" s="18"/>
      <c r="L38" s="18"/>
      <c r="M38" s="18">
        <f>COUNTIFS('Summary Sheet'!Y:Y,M30)</f>
        <v>0</v>
      </c>
      <c r="N38" s="18">
        <f t="shared" si="2"/>
        <v>0</v>
      </c>
    </row>
    <row r="39" spans="4:14" x14ac:dyDescent="0.35">
      <c r="D39" s="17"/>
      <c r="E39" s="18">
        <f>COUNTIFS('Summary Sheet'!Z:Z,E30)</f>
        <v>0</v>
      </c>
      <c r="F39" s="18">
        <f>COUNTIFS('Summary Sheet'!Z:Z,F30)</f>
        <v>0</v>
      </c>
      <c r="G39" s="18">
        <f>COUNTIFS('Summary Sheet'!Z:Z,G30)</f>
        <v>0</v>
      </c>
      <c r="H39" s="18"/>
      <c r="I39" s="18"/>
      <c r="J39" s="18"/>
      <c r="K39" s="18"/>
      <c r="L39" s="18"/>
      <c r="M39" s="18">
        <f>COUNTIFS('Summary Sheet'!Z:Z,M30)</f>
        <v>0</v>
      </c>
      <c r="N39" s="18">
        <f t="shared" si="2"/>
        <v>0</v>
      </c>
    </row>
  </sheetData>
  <mergeCells count="4">
    <mergeCell ref="D17:G17"/>
    <mergeCell ref="D29:N29"/>
    <mergeCell ref="C2:N3"/>
    <mergeCell ref="D5:N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BC2B4-20FD-45B6-87C5-68E8A577F38B}">
  <dimension ref="A1:AD67"/>
  <sheetViews>
    <sheetView zoomScale="73" zoomScaleNormal="73" workbookViewId="0">
      <selection activeCell="N26" sqref="N26"/>
    </sheetView>
  </sheetViews>
  <sheetFormatPr defaultRowHeight="14.5" x14ac:dyDescent="0.35"/>
  <cols>
    <col min="4" max="4" width="17.54296875" style="24" customWidth="1"/>
    <col min="5" max="7" width="8.81640625" style="21"/>
    <col min="8" max="8" width="9.81640625" style="21" customWidth="1"/>
    <col min="9" max="9" width="7.453125" customWidth="1"/>
    <col min="10" max="10" width="7.26953125" customWidth="1"/>
    <col min="12" max="12" width="14.54296875" customWidth="1"/>
    <col min="15" max="17" width="12.1796875" customWidth="1"/>
    <col min="18" max="26" width="14.453125" customWidth="1"/>
  </cols>
  <sheetData>
    <row r="1" spans="1:30" s="1" customFormat="1" ht="58" x14ac:dyDescent="0.35">
      <c r="A1" s="6" t="s">
        <v>50</v>
      </c>
      <c r="B1" s="6" t="s">
        <v>51</v>
      </c>
      <c r="C1" s="6" t="s">
        <v>52</v>
      </c>
      <c r="D1" s="23" t="s">
        <v>53</v>
      </c>
      <c r="E1" s="22" t="s">
        <v>4</v>
      </c>
      <c r="F1" s="22" t="s">
        <v>5</v>
      </c>
      <c r="G1" s="22" t="s">
        <v>6</v>
      </c>
      <c r="H1" s="22" t="s">
        <v>7</v>
      </c>
      <c r="I1" s="3" t="s">
        <v>54</v>
      </c>
      <c r="J1" s="3" t="s">
        <v>55</v>
      </c>
      <c r="K1" s="3" t="s">
        <v>56</v>
      </c>
      <c r="L1" s="2" t="s">
        <v>57</v>
      </c>
      <c r="M1" s="2" t="s">
        <v>58</v>
      </c>
      <c r="N1" s="2" t="s">
        <v>5</v>
      </c>
      <c r="O1" s="2" t="s">
        <v>56</v>
      </c>
      <c r="P1" s="4" t="s">
        <v>59</v>
      </c>
      <c r="Q1" s="4" t="s">
        <v>60</v>
      </c>
      <c r="R1" s="5" t="s">
        <v>61</v>
      </c>
      <c r="S1" s="5" t="s">
        <v>18</v>
      </c>
      <c r="T1" s="5" t="s">
        <v>38</v>
      </c>
      <c r="U1" s="5" t="s">
        <v>22</v>
      </c>
      <c r="V1" s="5" t="s">
        <v>62</v>
      </c>
      <c r="W1" s="5" t="s">
        <v>24</v>
      </c>
      <c r="X1" s="5" t="s">
        <v>63</v>
      </c>
      <c r="Y1" s="11" t="s">
        <v>64</v>
      </c>
      <c r="Z1" s="12" t="s">
        <v>65</v>
      </c>
      <c r="AA1" s="13" t="s">
        <v>66</v>
      </c>
      <c r="AB1" s="13" t="s">
        <v>67</v>
      </c>
      <c r="AC1" s="13" t="s">
        <v>68</v>
      </c>
      <c r="AD1" s="13" t="s">
        <v>69</v>
      </c>
    </row>
    <row r="2" spans="1:30" x14ac:dyDescent="0.35">
      <c r="A2" t="s">
        <v>70</v>
      </c>
      <c r="C2">
        <v>5</v>
      </c>
      <c r="D2" s="24" t="s">
        <v>23</v>
      </c>
      <c r="E2" s="21" t="e">
        <f>VLOOKUP(D2,'Summary Tables'!$C:$G,2,FALSE)</f>
        <v>#N/A</v>
      </c>
      <c r="F2" s="21" t="e">
        <f>VLOOKUP(D2,'Summary Tables'!$C:$G,3,FALSE)</f>
        <v>#N/A</v>
      </c>
      <c r="G2" s="21" t="e">
        <f>VLOOKUP(D2,'Summary Tables'!$C:$G,4,FALSE)</f>
        <v>#N/A</v>
      </c>
      <c r="H2" s="21" t="e">
        <f>VLOOKUP(D2,'Summary Tables'!$C:$G,5,FALSE)</f>
        <v>#N/A</v>
      </c>
      <c r="K2">
        <v>5</v>
      </c>
      <c r="P2" t="s">
        <v>71</v>
      </c>
      <c r="Q2" t="s">
        <v>16</v>
      </c>
      <c r="R2" t="s">
        <v>11</v>
      </c>
      <c r="S2" t="s">
        <v>11</v>
      </c>
      <c r="T2" t="s">
        <v>11</v>
      </c>
      <c r="U2" t="s">
        <v>11</v>
      </c>
      <c r="V2" t="s">
        <v>11</v>
      </c>
      <c r="W2" t="s">
        <v>11</v>
      </c>
      <c r="X2" t="s">
        <v>10</v>
      </c>
      <c r="Y2" t="s">
        <v>10</v>
      </c>
    </row>
    <row r="3" spans="1:30" x14ac:dyDescent="0.35">
      <c r="A3" t="s">
        <v>11</v>
      </c>
      <c r="C3">
        <v>5</v>
      </c>
      <c r="D3" s="24" t="s">
        <v>15</v>
      </c>
      <c r="E3" s="21" t="e">
        <f>VLOOKUP(D3,'Summary Tables'!$C:$G,2,FALSE)</f>
        <v>#N/A</v>
      </c>
      <c r="F3" s="21" t="e">
        <f>VLOOKUP(D3,'Summary Tables'!$C:$G,3,FALSE)</f>
        <v>#N/A</v>
      </c>
      <c r="G3" s="21" t="e">
        <f>VLOOKUP(D3,'Summary Tables'!$C:$G,4,FALSE)</f>
        <v>#N/A</v>
      </c>
      <c r="H3" s="21" t="e">
        <f>VLOOKUP(D3,'Summary Tables'!$C:$G,5,FALSE)</f>
        <v>#N/A</v>
      </c>
      <c r="K3">
        <v>2</v>
      </c>
      <c r="P3" t="s">
        <v>72</v>
      </c>
      <c r="Q3" t="s">
        <v>16</v>
      </c>
      <c r="R3" t="s">
        <v>11</v>
      </c>
      <c r="S3" t="s">
        <v>11</v>
      </c>
      <c r="T3" t="s">
        <v>11</v>
      </c>
      <c r="U3" t="s">
        <v>11</v>
      </c>
      <c r="V3" t="s">
        <v>11</v>
      </c>
      <c r="W3" t="s">
        <v>11</v>
      </c>
      <c r="X3" t="s">
        <v>11</v>
      </c>
      <c r="Y3" t="s">
        <v>10</v>
      </c>
    </row>
    <row r="4" spans="1:30" x14ac:dyDescent="0.35">
      <c r="A4" t="s">
        <v>73</v>
      </c>
      <c r="C4">
        <v>5</v>
      </c>
      <c r="D4" s="24" t="s">
        <v>17</v>
      </c>
      <c r="E4" s="21" t="e">
        <f>VLOOKUP(D4,'Summary Tables'!$C:$G,2,FALSE)</f>
        <v>#N/A</v>
      </c>
      <c r="F4" s="21" t="e">
        <f>VLOOKUP(D4,'Summary Tables'!$C:$G,3,FALSE)</f>
        <v>#N/A</v>
      </c>
      <c r="G4" s="21" t="e">
        <f>VLOOKUP(D4,'Summary Tables'!$C:$G,4,FALSE)</f>
        <v>#N/A</v>
      </c>
      <c r="H4" s="21" t="e">
        <f>VLOOKUP(D4,'Summary Tables'!$C:$G,5,FALSE)</f>
        <v>#N/A</v>
      </c>
      <c r="K4">
        <v>3</v>
      </c>
      <c r="P4" t="s">
        <v>74</v>
      </c>
      <c r="Q4" t="s">
        <v>20</v>
      </c>
      <c r="R4" t="s">
        <v>11</v>
      </c>
      <c r="S4" t="s">
        <v>11</v>
      </c>
      <c r="T4" t="s">
        <v>12</v>
      </c>
      <c r="U4" t="s">
        <v>11</v>
      </c>
      <c r="V4" t="s">
        <v>11</v>
      </c>
      <c r="W4" t="s">
        <v>12</v>
      </c>
      <c r="X4" t="s">
        <v>13</v>
      </c>
      <c r="Y4" t="s">
        <v>12</v>
      </c>
    </row>
    <row r="5" spans="1:30" x14ac:dyDescent="0.35">
      <c r="A5" t="s">
        <v>75</v>
      </c>
      <c r="C5">
        <v>4</v>
      </c>
      <c r="D5" s="24" t="s">
        <v>15</v>
      </c>
      <c r="E5" s="21" t="e">
        <f>VLOOKUP(D5,'Summary Tables'!$C:$G,2,FALSE)</f>
        <v>#N/A</v>
      </c>
      <c r="F5" s="21" t="e">
        <f>VLOOKUP(D5,'Summary Tables'!$C:$G,3,FALSE)</f>
        <v>#N/A</v>
      </c>
      <c r="G5" s="21" t="e">
        <f>VLOOKUP(D5,'Summary Tables'!$C:$G,4,FALSE)</f>
        <v>#N/A</v>
      </c>
      <c r="H5" s="21" t="e">
        <f>VLOOKUP(D5,'Summary Tables'!$C:$G,5,FALSE)</f>
        <v>#N/A</v>
      </c>
      <c r="K5">
        <v>1</v>
      </c>
      <c r="P5" t="s">
        <v>71</v>
      </c>
      <c r="Q5" t="s">
        <v>16</v>
      </c>
      <c r="R5" t="s">
        <v>11</v>
      </c>
      <c r="S5" t="s">
        <v>11</v>
      </c>
      <c r="T5" t="s">
        <v>11</v>
      </c>
      <c r="U5" t="s">
        <v>11</v>
      </c>
      <c r="V5" t="s">
        <v>11</v>
      </c>
      <c r="W5" t="s">
        <v>11</v>
      </c>
      <c r="X5" t="s">
        <v>10</v>
      </c>
      <c r="Y5" t="s">
        <v>10</v>
      </c>
    </row>
    <row r="6" spans="1:30" x14ac:dyDescent="0.35">
      <c r="A6" t="s">
        <v>76</v>
      </c>
      <c r="C6">
        <v>5</v>
      </c>
      <c r="D6" s="24" t="s">
        <v>21</v>
      </c>
      <c r="E6" s="21" t="e">
        <f>VLOOKUP(D6,'Summary Tables'!$C:$G,2,FALSE)</f>
        <v>#N/A</v>
      </c>
      <c r="F6" s="21" t="e">
        <f>VLOOKUP(D6,'Summary Tables'!$C:$G,3,FALSE)</f>
        <v>#N/A</v>
      </c>
      <c r="G6" s="21" t="e">
        <f>VLOOKUP(D6,'Summary Tables'!$C:$G,4,FALSE)</f>
        <v>#N/A</v>
      </c>
      <c r="H6" s="21" t="e">
        <f>VLOOKUP(D6,'Summary Tables'!$C:$G,5,FALSE)</f>
        <v>#N/A</v>
      </c>
      <c r="K6">
        <v>1</v>
      </c>
      <c r="P6" t="s">
        <v>72</v>
      </c>
      <c r="Q6" t="s">
        <v>16</v>
      </c>
      <c r="R6" t="s">
        <v>11</v>
      </c>
      <c r="S6" t="s">
        <v>11</v>
      </c>
      <c r="T6" t="s">
        <v>11</v>
      </c>
      <c r="U6" t="s">
        <v>11</v>
      </c>
      <c r="V6" t="s">
        <v>11</v>
      </c>
      <c r="W6" t="s">
        <v>12</v>
      </c>
      <c r="X6" t="s">
        <v>12</v>
      </c>
      <c r="Y6" t="s">
        <v>12</v>
      </c>
    </row>
    <row r="7" spans="1:30" x14ac:dyDescent="0.35">
      <c r="A7" t="s">
        <v>77</v>
      </c>
      <c r="C7">
        <v>5</v>
      </c>
      <c r="D7" s="24" t="s">
        <v>23</v>
      </c>
      <c r="E7" s="21" t="e">
        <f>VLOOKUP(D7,'Summary Tables'!$C:$G,2,FALSE)</f>
        <v>#N/A</v>
      </c>
      <c r="F7" s="21" t="e">
        <f>VLOOKUP(D7,'Summary Tables'!$C:$G,3,FALSE)</f>
        <v>#N/A</v>
      </c>
      <c r="G7" s="21" t="e">
        <f>VLOOKUP(D7,'Summary Tables'!$C:$G,4,FALSE)</f>
        <v>#N/A</v>
      </c>
      <c r="H7" s="21" t="e">
        <f>VLOOKUP(D7,'Summary Tables'!$C:$G,5,FALSE)</f>
        <v>#N/A</v>
      </c>
      <c r="K7">
        <v>2</v>
      </c>
      <c r="P7" t="s">
        <v>74</v>
      </c>
      <c r="Q7" t="s">
        <v>20</v>
      </c>
      <c r="R7" t="s">
        <v>11</v>
      </c>
      <c r="S7" t="s">
        <v>11</v>
      </c>
      <c r="T7" t="s">
        <v>11</v>
      </c>
      <c r="U7" t="s">
        <v>11</v>
      </c>
      <c r="V7" t="s">
        <v>11</v>
      </c>
      <c r="W7" t="s">
        <v>11</v>
      </c>
      <c r="X7" t="s">
        <v>10</v>
      </c>
      <c r="Y7" t="s">
        <v>10</v>
      </c>
    </row>
    <row r="8" spans="1:30" x14ac:dyDescent="0.35">
      <c r="A8" t="s">
        <v>78</v>
      </c>
      <c r="C8">
        <v>5</v>
      </c>
      <c r="D8" s="24" t="s">
        <v>23</v>
      </c>
      <c r="E8" s="21" t="e">
        <f>VLOOKUP(D8,'Summary Tables'!$C:$G,2,FALSE)</f>
        <v>#N/A</v>
      </c>
      <c r="F8" s="21" t="e">
        <f>VLOOKUP(D8,'Summary Tables'!$C:$G,3,FALSE)</f>
        <v>#N/A</v>
      </c>
      <c r="G8" s="21" t="e">
        <f>VLOOKUP(D8,'Summary Tables'!$C:$G,4,FALSE)</f>
        <v>#N/A</v>
      </c>
      <c r="H8" s="21" t="e">
        <f>VLOOKUP(D8,'Summary Tables'!$C:$G,5,FALSE)</f>
        <v>#N/A</v>
      </c>
      <c r="K8">
        <v>2.5</v>
      </c>
      <c r="P8" t="s">
        <v>71</v>
      </c>
      <c r="Q8" t="s">
        <v>16</v>
      </c>
      <c r="R8" t="s">
        <v>12</v>
      </c>
      <c r="S8" t="s">
        <v>12</v>
      </c>
      <c r="T8" t="s">
        <v>11</v>
      </c>
      <c r="U8" t="s">
        <v>12</v>
      </c>
      <c r="V8" t="s">
        <v>12</v>
      </c>
      <c r="W8" t="s">
        <v>12</v>
      </c>
      <c r="X8" t="s">
        <v>13</v>
      </c>
      <c r="Y8" t="s">
        <v>13</v>
      </c>
      <c r="AC8" t="s">
        <v>79</v>
      </c>
      <c r="AD8" t="s">
        <v>79</v>
      </c>
    </row>
    <row r="9" spans="1:30" x14ac:dyDescent="0.35">
      <c r="A9" t="s">
        <v>80</v>
      </c>
      <c r="C9">
        <v>5</v>
      </c>
      <c r="D9" s="24" t="s">
        <v>17</v>
      </c>
      <c r="E9" s="21" t="e">
        <f>VLOOKUP(D9,'Summary Tables'!$C:$G,2,FALSE)</f>
        <v>#N/A</v>
      </c>
      <c r="F9" s="21" t="e">
        <f>VLOOKUP(D9,'Summary Tables'!$C:$G,3,FALSE)</f>
        <v>#N/A</v>
      </c>
      <c r="G9" s="21" t="e">
        <f>VLOOKUP(D9,'Summary Tables'!$C:$G,4,FALSE)</f>
        <v>#N/A</v>
      </c>
      <c r="H9" s="21" t="e">
        <f>VLOOKUP(D9,'Summary Tables'!$C:$G,5,FALSE)</f>
        <v>#N/A</v>
      </c>
      <c r="K9">
        <v>2</v>
      </c>
      <c r="P9" t="s">
        <v>72</v>
      </c>
      <c r="Q9" t="s">
        <v>16</v>
      </c>
      <c r="R9" t="s">
        <v>11</v>
      </c>
      <c r="S9" t="s">
        <v>11</v>
      </c>
      <c r="T9" t="s">
        <v>11</v>
      </c>
      <c r="U9" t="s">
        <v>11</v>
      </c>
      <c r="V9" t="s">
        <v>11</v>
      </c>
      <c r="W9" t="s">
        <v>11</v>
      </c>
      <c r="X9" t="s">
        <v>11</v>
      </c>
      <c r="Y9" t="s">
        <v>11</v>
      </c>
    </row>
    <row r="10" spans="1:30" x14ac:dyDescent="0.35">
      <c r="A10" t="s">
        <v>81</v>
      </c>
      <c r="C10">
        <v>6</v>
      </c>
      <c r="D10" s="24" t="s">
        <v>23</v>
      </c>
      <c r="E10" s="21" t="e">
        <f>VLOOKUP(D10,'Summary Tables'!$C:$G,2,FALSE)</f>
        <v>#N/A</v>
      </c>
      <c r="F10" s="21" t="e">
        <f>VLOOKUP(D10,'Summary Tables'!$C:$G,3,FALSE)</f>
        <v>#N/A</v>
      </c>
      <c r="G10" s="21" t="e">
        <f>VLOOKUP(D10,'Summary Tables'!$C:$G,4,FALSE)</f>
        <v>#N/A</v>
      </c>
      <c r="H10" s="21" t="e">
        <f>VLOOKUP(D10,'Summary Tables'!$C:$G,5,FALSE)</f>
        <v>#N/A</v>
      </c>
      <c r="K10">
        <v>5</v>
      </c>
      <c r="P10" t="s">
        <v>74</v>
      </c>
      <c r="Q10" t="s">
        <v>20</v>
      </c>
      <c r="R10" t="s">
        <v>11</v>
      </c>
      <c r="S10" t="s">
        <v>11</v>
      </c>
      <c r="T10" t="s">
        <v>12</v>
      </c>
      <c r="U10" t="s">
        <v>12</v>
      </c>
      <c r="V10" t="s">
        <v>12</v>
      </c>
      <c r="W10" t="s">
        <v>12</v>
      </c>
      <c r="X10" t="s">
        <v>13</v>
      </c>
      <c r="Y10" t="s">
        <v>13</v>
      </c>
      <c r="AC10" t="s">
        <v>79</v>
      </c>
      <c r="AD10" t="s">
        <v>79</v>
      </c>
    </row>
    <row r="11" spans="1:30" x14ac:dyDescent="0.35">
      <c r="A11" t="s">
        <v>82</v>
      </c>
      <c r="C11">
        <v>5</v>
      </c>
      <c r="D11" s="24" t="s">
        <v>17</v>
      </c>
      <c r="E11" s="21" t="e">
        <f>VLOOKUP(D11,'Summary Tables'!$C:$G,2,FALSE)</f>
        <v>#N/A</v>
      </c>
      <c r="F11" s="21" t="e">
        <f>VLOOKUP(D11,'Summary Tables'!$C:$G,3,FALSE)</f>
        <v>#N/A</v>
      </c>
      <c r="G11" s="21" t="e">
        <f>VLOOKUP(D11,'Summary Tables'!$C:$G,4,FALSE)</f>
        <v>#N/A</v>
      </c>
      <c r="H11" s="21" t="e">
        <f>VLOOKUP(D11,'Summary Tables'!$C:$G,5,FALSE)</f>
        <v>#N/A</v>
      </c>
      <c r="K11">
        <v>1</v>
      </c>
      <c r="P11" t="s">
        <v>71</v>
      </c>
      <c r="Q11" t="s">
        <v>16</v>
      </c>
      <c r="R11" t="s">
        <v>11</v>
      </c>
      <c r="S11" t="s">
        <v>11</v>
      </c>
      <c r="T11" t="s">
        <v>12</v>
      </c>
      <c r="U11" t="s">
        <v>11</v>
      </c>
      <c r="V11" t="s">
        <v>11</v>
      </c>
      <c r="W11" t="s">
        <v>12</v>
      </c>
      <c r="X11" t="s">
        <v>13</v>
      </c>
      <c r="Y11" t="s">
        <v>12</v>
      </c>
    </row>
    <row r="12" spans="1:30" x14ac:dyDescent="0.35">
      <c r="A12" t="s">
        <v>83</v>
      </c>
      <c r="C12">
        <v>5</v>
      </c>
      <c r="D12" s="24" t="s">
        <v>21</v>
      </c>
      <c r="E12" s="21" t="e">
        <f>VLOOKUP(D12,'Summary Tables'!$C:$G,2,FALSE)</f>
        <v>#N/A</v>
      </c>
      <c r="F12" s="21" t="e">
        <f>VLOOKUP(D12,'Summary Tables'!$C:$G,3,FALSE)</f>
        <v>#N/A</v>
      </c>
      <c r="G12" s="21" t="e">
        <f>VLOOKUP(D12,'Summary Tables'!$C:$G,4,FALSE)</f>
        <v>#N/A</v>
      </c>
      <c r="H12" s="21" t="e">
        <f>VLOOKUP(D12,'Summary Tables'!$C:$G,5,FALSE)</f>
        <v>#N/A</v>
      </c>
      <c r="K12">
        <v>5</v>
      </c>
      <c r="P12" t="s">
        <v>72</v>
      </c>
      <c r="Q12" t="s">
        <v>16</v>
      </c>
      <c r="R12" t="s">
        <v>11</v>
      </c>
      <c r="S12" t="s">
        <v>11</v>
      </c>
      <c r="T12" t="s">
        <v>11</v>
      </c>
      <c r="U12" t="s">
        <v>11</v>
      </c>
      <c r="V12" t="s">
        <v>12</v>
      </c>
      <c r="W12" t="s">
        <v>11</v>
      </c>
      <c r="X12" t="s">
        <v>12</v>
      </c>
      <c r="Y12" t="s">
        <v>11</v>
      </c>
    </row>
    <row r="13" spans="1:30" x14ac:dyDescent="0.35">
      <c r="A13" t="s">
        <v>84</v>
      </c>
      <c r="B13" t="s">
        <v>85</v>
      </c>
      <c r="C13">
        <v>5</v>
      </c>
      <c r="D13" s="24" t="s">
        <v>15</v>
      </c>
      <c r="E13" s="21" t="e">
        <f>VLOOKUP(D13,'Summary Tables'!$C:$G,2,FALSE)</f>
        <v>#N/A</v>
      </c>
      <c r="F13" s="21" t="e">
        <f>VLOOKUP(D13,'Summary Tables'!$C:$G,3,FALSE)</f>
        <v>#N/A</v>
      </c>
      <c r="G13" s="21" t="e">
        <f>VLOOKUP(D13,'Summary Tables'!$C:$G,4,FALSE)</f>
        <v>#N/A</v>
      </c>
      <c r="H13" s="21" t="e">
        <f>VLOOKUP(D13,'Summary Tables'!$C:$G,5,FALSE)</f>
        <v>#N/A</v>
      </c>
      <c r="K13">
        <v>2</v>
      </c>
      <c r="P13" t="s">
        <v>74</v>
      </c>
      <c r="Q13" t="s">
        <v>20</v>
      </c>
      <c r="R13" t="s">
        <v>11</v>
      </c>
      <c r="S13" t="s">
        <v>11</v>
      </c>
      <c r="T13" t="s">
        <v>11</v>
      </c>
      <c r="U13" t="s">
        <v>11</v>
      </c>
      <c r="V13" t="s">
        <v>11</v>
      </c>
      <c r="W13" t="s">
        <v>11</v>
      </c>
      <c r="X13" t="s">
        <v>10</v>
      </c>
      <c r="Y13" t="s">
        <v>10</v>
      </c>
    </row>
    <row r="14" spans="1:30" x14ac:dyDescent="0.35">
      <c r="A14" t="s">
        <v>86</v>
      </c>
      <c r="C14">
        <v>4</v>
      </c>
      <c r="D14" s="24" t="s">
        <v>15</v>
      </c>
      <c r="E14" s="21" t="e">
        <f>VLOOKUP(D14,'Summary Tables'!$C:$G,2,FALSE)</f>
        <v>#N/A</v>
      </c>
      <c r="F14" s="21" t="e">
        <f>VLOOKUP(D14,'Summary Tables'!$C:$G,3,FALSE)</f>
        <v>#N/A</v>
      </c>
      <c r="G14" s="21" t="e">
        <f>VLOOKUP(D14,'Summary Tables'!$C:$G,4,FALSE)</f>
        <v>#N/A</v>
      </c>
      <c r="H14" s="21" t="e">
        <f>VLOOKUP(D14,'Summary Tables'!$C:$G,5,FALSE)</f>
        <v>#N/A</v>
      </c>
      <c r="K14">
        <v>2</v>
      </c>
      <c r="P14" t="s">
        <v>71</v>
      </c>
      <c r="Q14" t="s">
        <v>16</v>
      </c>
      <c r="R14" t="s">
        <v>11</v>
      </c>
      <c r="S14" t="s">
        <v>11</v>
      </c>
      <c r="T14" t="s">
        <v>11</v>
      </c>
      <c r="U14" t="s">
        <v>11</v>
      </c>
      <c r="V14" t="s">
        <v>11</v>
      </c>
      <c r="W14" t="s">
        <v>11</v>
      </c>
      <c r="X14" t="s">
        <v>11</v>
      </c>
      <c r="Y14" t="s">
        <v>11</v>
      </c>
    </row>
    <row r="15" spans="1:30" x14ac:dyDescent="0.35">
      <c r="A15" t="s">
        <v>87</v>
      </c>
      <c r="C15">
        <v>5</v>
      </c>
      <c r="D15" s="24" t="s">
        <v>21</v>
      </c>
      <c r="E15" s="21" t="e">
        <f>VLOOKUP(D15,'Summary Tables'!$C:$G,2,FALSE)</f>
        <v>#N/A</v>
      </c>
      <c r="F15" s="21" t="e">
        <f>VLOOKUP(D15,'Summary Tables'!$C:$G,3,FALSE)</f>
        <v>#N/A</v>
      </c>
      <c r="G15" s="21" t="e">
        <f>VLOOKUP(D15,'Summary Tables'!$C:$G,4,FALSE)</f>
        <v>#N/A</v>
      </c>
      <c r="H15" s="21" t="e">
        <f>VLOOKUP(D15,'Summary Tables'!$C:$G,5,FALSE)</f>
        <v>#N/A</v>
      </c>
      <c r="K15">
        <v>5</v>
      </c>
      <c r="P15" t="s">
        <v>72</v>
      </c>
      <c r="Q15" t="s">
        <v>16</v>
      </c>
      <c r="R15" t="s">
        <v>12</v>
      </c>
      <c r="S15" t="s">
        <v>11</v>
      </c>
      <c r="T15" t="s">
        <v>12</v>
      </c>
      <c r="U15" t="s">
        <v>12</v>
      </c>
      <c r="V15" t="s">
        <v>12</v>
      </c>
      <c r="W15" t="s">
        <v>12</v>
      </c>
      <c r="X15" t="s">
        <v>13</v>
      </c>
      <c r="Y15" t="s">
        <v>13</v>
      </c>
      <c r="AC15" t="s">
        <v>79</v>
      </c>
      <c r="AD15" t="s">
        <v>79</v>
      </c>
    </row>
    <row r="16" spans="1:30" x14ac:dyDescent="0.35">
      <c r="A16" t="s">
        <v>88</v>
      </c>
      <c r="C16">
        <v>5</v>
      </c>
      <c r="D16" s="24" t="s">
        <v>17</v>
      </c>
      <c r="E16" s="21" t="e">
        <f>VLOOKUP(D16,'Summary Tables'!$C:$G,2,FALSE)</f>
        <v>#N/A</v>
      </c>
      <c r="F16" s="21" t="e">
        <f>VLOOKUP(D16,'Summary Tables'!$C:$G,3,FALSE)</f>
        <v>#N/A</v>
      </c>
      <c r="G16" s="21" t="e">
        <f>VLOOKUP(D16,'Summary Tables'!$C:$G,4,FALSE)</f>
        <v>#N/A</v>
      </c>
      <c r="H16" s="21" t="e">
        <f>VLOOKUP(D16,'Summary Tables'!$C:$G,5,FALSE)</f>
        <v>#N/A</v>
      </c>
      <c r="K16">
        <v>5</v>
      </c>
      <c r="P16" t="s">
        <v>71</v>
      </c>
      <c r="Q16" t="s">
        <v>16</v>
      </c>
      <c r="R16" t="s">
        <v>11</v>
      </c>
      <c r="S16" t="s">
        <v>11</v>
      </c>
      <c r="T16" t="s">
        <v>11</v>
      </c>
      <c r="U16" t="s">
        <v>11</v>
      </c>
      <c r="V16" t="s">
        <v>11</v>
      </c>
      <c r="W16" t="s">
        <v>11</v>
      </c>
      <c r="X16" t="s">
        <v>10</v>
      </c>
      <c r="Y16" t="s">
        <v>10</v>
      </c>
    </row>
    <row r="17" spans="1:30" x14ac:dyDescent="0.35">
      <c r="A17" t="s">
        <v>89</v>
      </c>
      <c r="C17">
        <v>5</v>
      </c>
      <c r="D17" s="24" t="s">
        <v>15</v>
      </c>
      <c r="E17" s="21" t="e">
        <f>VLOOKUP(D17,'Summary Tables'!$C:$G,2,FALSE)</f>
        <v>#N/A</v>
      </c>
      <c r="F17" s="21" t="e">
        <f>VLOOKUP(D17,'Summary Tables'!$C:$G,3,FALSE)</f>
        <v>#N/A</v>
      </c>
      <c r="G17" s="21" t="e">
        <f>VLOOKUP(D17,'Summary Tables'!$C:$G,4,FALSE)</f>
        <v>#N/A</v>
      </c>
      <c r="H17" s="21" t="e">
        <f>VLOOKUP(D17,'Summary Tables'!$C:$G,5,FALSE)</f>
        <v>#N/A</v>
      </c>
      <c r="K17">
        <v>2</v>
      </c>
      <c r="P17" t="s">
        <v>72</v>
      </c>
      <c r="Q17" t="s">
        <v>16</v>
      </c>
      <c r="R17" t="s">
        <v>11</v>
      </c>
      <c r="S17" t="s">
        <v>11</v>
      </c>
      <c r="T17" t="s">
        <v>11</v>
      </c>
      <c r="U17" t="s">
        <v>11</v>
      </c>
      <c r="V17" t="s">
        <v>11</v>
      </c>
      <c r="W17" t="s">
        <v>11</v>
      </c>
      <c r="X17" t="s">
        <v>10</v>
      </c>
      <c r="Y17" t="s">
        <v>11</v>
      </c>
    </row>
    <row r="18" spans="1:30" x14ac:dyDescent="0.35">
      <c r="A18" t="s">
        <v>90</v>
      </c>
      <c r="C18">
        <v>5</v>
      </c>
      <c r="D18" s="24" t="s">
        <v>17</v>
      </c>
      <c r="E18" s="21" t="e">
        <f>VLOOKUP(D18,'Summary Tables'!$C:$G,2,FALSE)</f>
        <v>#N/A</v>
      </c>
      <c r="F18" s="21" t="e">
        <f>VLOOKUP(D18,'Summary Tables'!$C:$G,3,FALSE)</f>
        <v>#N/A</v>
      </c>
      <c r="G18" s="21" t="e">
        <f>VLOOKUP(D18,'Summary Tables'!$C:$G,4,FALSE)</f>
        <v>#N/A</v>
      </c>
      <c r="H18" s="21" t="e">
        <f>VLOOKUP(D18,'Summary Tables'!$C:$G,5,FALSE)</f>
        <v>#N/A</v>
      </c>
      <c r="K18">
        <v>3</v>
      </c>
      <c r="P18" t="s">
        <v>74</v>
      </c>
      <c r="Q18" t="s">
        <v>20</v>
      </c>
      <c r="R18" t="s">
        <v>11</v>
      </c>
      <c r="S18" t="s">
        <v>11</v>
      </c>
      <c r="T18" t="s">
        <v>11</v>
      </c>
      <c r="U18" t="s">
        <v>12</v>
      </c>
      <c r="V18" t="s">
        <v>12</v>
      </c>
      <c r="W18" t="s">
        <v>12</v>
      </c>
      <c r="X18" t="s">
        <v>13</v>
      </c>
      <c r="Y18" t="s">
        <v>13</v>
      </c>
      <c r="AC18" t="s">
        <v>79</v>
      </c>
      <c r="AD18" t="s">
        <v>79</v>
      </c>
    </row>
    <row r="19" spans="1:30" x14ac:dyDescent="0.35">
      <c r="A19" t="s">
        <v>91</v>
      </c>
      <c r="C19">
        <v>4</v>
      </c>
      <c r="D19" s="24" t="s">
        <v>15</v>
      </c>
      <c r="E19" s="21" t="e">
        <f>VLOOKUP(D19,'Summary Tables'!$C:$G,2,FALSE)</f>
        <v>#N/A</v>
      </c>
      <c r="F19" s="21" t="e">
        <f>VLOOKUP(D19,'Summary Tables'!$C:$G,3,FALSE)</f>
        <v>#N/A</v>
      </c>
      <c r="G19" s="21" t="e">
        <f>VLOOKUP(D19,'Summary Tables'!$C:$G,4,FALSE)</f>
        <v>#N/A</v>
      </c>
      <c r="H19" s="21" t="e">
        <f>VLOOKUP(D19,'Summary Tables'!$C:$G,5,FALSE)</f>
        <v>#N/A</v>
      </c>
      <c r="K19">
        <v>1</v>
      </c>
      <c r="P19" t="s">
        <v>71</v>
      </c>
      <c r="Q19" t="s">
        <v>16</v>
      </c>
      <c r="R19" t="s">
        <v>11</v>
      </c>
      <c r="S19" t="s">
        <v>11</v>
      </c>
      <c r="T19" t="s">
        <v>11</v>
      </c>
      <c r="U19" t="s">
        <v>11</v>
      </c>
      <c r="V19" t="s">
        <v>11</v>
      </c>
      <c r="W19" t="s">
        <v>12</v>
      </c>
      <c r="X19" t="s">
        <v>12</v>
      </c>
      <c r="Y19" t="s">
        <v>12</v>
      </c>
    </row>
    <row r="20" spans="1:30" x14ac:dyDescent="0.35">
      <c r="A20" t="s">
        <v>92</v>
      </c>
      <c r="C20">
        <v>5</v>
      </c>
      <c r="D20" s="24" t="s">
        <v>19</v>
      </c>
      <c r="E20" s="21" t="e">
        <f>VLOOKUP(D20,'Summary Tables'!$C:$G,2,FALSE)</f>
        <v>#N/A</v>
      </c>
      <c r="F20" s="21" t="e">
        <f>VLOOKUP(D20,'Summary Tables'!$C:$G,3,FALSE)</f>
        <v>#N/A</v>
      </c>
      <c r="G20" s="21" t="e">
        <f>VLOOKUP(D20,'Summary Tables'!$C:$G,4,FALSE)</f>
        <v>#N/A</v>
      </c>
      <c r="H20" s="21" t="e">
        <f>VLOOKUP(D20,'Summary Tables'!$C:$G,5,FALSE)</f>
        <v>#N/A</v>
      </c>
      <c r="K20">
        <v>1</v>
      </c>
      <c r="P20" t="s">
        <v>72</v>
      </c>
      <c r="Q20" t="s">
        <v>16</v>
      </c>
      <c r="R20" t="s">
        <v>11</v>
      </c>
      <c r="S20" t="s">
        <v>11</v>
      </c>
      <c r="T20" t="s">
        <v>12</v>
      </c>
      <c r="U20" t="s">
        <v>11</v>
      </c>
      <c r="V20" t="s">
        <v>11</v>
      </c>
      <c r="W20" t="s">
        <v>12</v>
      </c>
      <c r="X20" t="s">
        <v>13</v>
      </c>
      <c r="Y20" t="s">
        <v>13</v>
      </c>
    </row>
    <row r="21" spans="1:30" x14ac:dyDescent="0.35">
      <c r="A21" t="s">
        <v>93</v>
      </c>
      <c r="C21">
        <v>5</v>
      </c>
      <c r="D21" s="24" t="s">
        <v>15</v>
      </c>
      <c r="E21" s="21" t="e">
        <f>VLOOKUP(D21,'Summary Tables'!$C:$G,2,FALSE)</f>
        <v>#N/A</v>
      </c>
      <c r="F21" s="21" t="e">
        <f>VLOOKUP(D21,'Summary Tables'!$C:$G,3,FALSE)</f>
        <v>#N/A</v>
      </c>
      <c r="G21" s="21" t="e">
        <f>VLOOKUP(D21,'Summary Tables'!$C:$G,4,FALSE)</f>
        <v>#N/A</v>
      </c>
      <c r="H21" s="21" t="e">
        <f>VLOOKUP(D21,'Summary Tables'!$C:$G,5,FALSE)</f>
        <v>#N/A</v>
      </c>
      <c r="K21">
        <v>2</v>
      </c>
      <c r="P21" t="s">
        <v>74</v>
      </c>
      <c r="Q21" t="s">
        <v>20</v>
      </c>
      <c r="R21" t="s">
        <v>11</v>
      </c>
      <c r="S21" t="s">
        <v>11</v>
      </c>
      <c r="T21" t="s">
        <v>11</v>
      </c>
      <c r="U21" t="s">
        <v>11</v>
      </c>
      <c r="V21" t="s">
        <v>12</v>
      </c>
      <c r="W21" t="s">
        <v>11</v>
      </c>
      <c r="X21" t="s">
        <v>12</v>
      </c>
      <c r="Y21" t="s">
        <v>12</v>
      </c>
    </row>
    <row r="22" spans="1:30" x14ac:dyDescent="0.35">
      <c r="A22" t="s">
        <v>94</v>
      </c>
      <c r="C22">
        <v>5</v>
      </c>
      <c r="D22" s="24" t="s">
        <v>19</v>
      </c>
      <c r="E22" s="21" t="e">
        <f>VLOOKUP(D22,'Summary Tables'!$C:$G,2,FALSE)</f>
        <v>#N/A</v>
      </c>
      <c r="F22" s="21" t="e">
        <f>VLOOKUP(D22,'Summary Tables'!$C:$G,3,FALSE)</f>
        <v>#N/A</v>
      </c>
      <c r="G22" s="21" t="e">
        <f>VLOOKUP(D22,'Summary Tables'!$C:$G,4,FALSE)</f>
        <v>#N/A</v>
      </c>
      <c r="H22" s="21" t="e">
        <f>VLOOKUP(D22,'Summary Tables'!$C:$G,5,FALSE)</f>
        <v>#N/A</v>
      </c>
      <c r="K22">
        <v>2.5</v>
      </c>
      <c r="P22" t="s">
        <v>71</v>
      </c>
      <c r="Q22" t="s">
        <v>16</v>
      </c>
      <c r="R22" t="s">
        <v>11</v>
      </c>
      <c r="S22" t="s">
        <v>11</v>
      </c>
      <c r="T22" t="s">
        <v>12</v>
      </c>
      <c r="U22" t="s">
        <v>12</v>
      </c>
      <c r="V22" t="s">
        <v>12</v>
      </c>
      <c r="W22" t="s">
        <v>12</v>
      </c>
      <c r="X22" t="s">
        <v>13</v>
      </c>
      <c r="Y22" t="s">
        <v>13</v>
      </c>
      <c r="AC22" t="s">
        <v>79</v>
      </c>
      <c r="AD22" t="s">
        <v>79</v>
      </c>
    </row>
    <row r="23" spans="1:30" x14ac:dyDescent="0.35">
      <c r="A23" t="s">
        <v>95</v>
      </c>
      <c r="C23">
        <v>5</v>
      </c>
      <c r="D23" s="24" t="s">
        <v>17</v>
      </c>
      <c r="E23" s="21" t="e">
        <f>VLOOKUP(D23,'Summary Tables'!$C:$G,2,FALSE)</f>
        <v>#N/A</v>
      </c>
      <c r="F23" s="21" t="e">
        <f>VLOOKUP(D23,'Summary Tables'!$C:$G,3,FALSE)</f>
        <v>#N/A</v>
      </c>
      <c r="G23" s="21" t="e">
        <f>VLOOKUP(D23,'Summary Tables'!$C:$G,4,FALSE)</f>
        <v>#N/A</v>
      </c>
      <c r="H23" s="21" t="e">
        <f>VLOOKUP(D23,'Summary Tables'!$C:$G,5,FALSE)</f>
        <v>#N/A</v>
      </c>
      <c r="K23">
        <v>2</v>
      </c>
      <c r="P23" t="s">
        <v>72</v>
      </c>
      <c r="Q23" t="s">
        <v>16</v>
      </c>
      <c r="R23" t="s">
        <v>11</v>
      </c>
      <c r="S23" t="s">
        <v>11</v>
      </c>
      <c r="T23" t="s">
        <v>11</v>
      </c>
      <c r="U23" t="s">
        <v>11</v>
      </c>
      <c r="V23" t="s">
        <v>11</v>
      </c>
      <c r="W23" t="s">
        <v>11</v>
      </c>
      <c r="X23" t="s">
        <v>10</v>
      </c>
      <c r="Y23" t="s">
        <v>10</v>
      </c>
    </row>
    <row r="24" spans="1:30" x14ac:dyDescent="0.35">
      <c r="A24" t="s">
        <v>79</v>
      </c>
      <c r="C24">
        <v>6</v>
      </c>
      <c r="D24" s="24" t="s">
        <v>21</v>
      </c>
      <c r="E24" s="21" t="e">
        <f>VLOOKUP(D24,'Summary Tables'!$C:$G,2,FALSE)</f>
        <v>#N/A</v>
      </c>
      <c r="F24" s="21" t="e">
        <f>VLOOKUP(D24,'Summary Tables'!$C:$G,3,FALSE)</f>
        <v>#N/A</v>
      </c>
      <c r="G24" s="21" t="e">
        <f>VLOOKUP(D24,'Summary Tables'!$C:$G,4,FALSE)</f>
        <v>#N/A</v>
      </c>
      <c r="H24" s="21" t="e">
        <f>VLOOKUP(D24,'Summary Tables'!$C:$G,5,FALSE)</f>
        <v>#N/A</v>
      </c>
      <c r="K24">
        <v>5</v>
      </c>
      <c r="P24" t="s">
        <v>74</v>
      </c>
      <c r="Q24" t="s">
        <v>20</v>
      </c>
      <c r="R24" t="s">
        <v>12</v>
      </c>
      <c r="S24" t="s">
        <v>12</v>
      </c>
      <c r="T24" t="s">
        <v>12</v>
      </c>
      <c r="U24" t="s">
        <v>12</v>
      </c>
      <c r="V24" t="s">
        <v>12</v>
      </c>
      <c r="W24" t="s">
        <v>12</v>
      </c>
      <c r="X24" t="s">
        <v>13</v>
      </c>
      <c r="Y24" t="s">
        <v>13</v>
      </c>
      <c r="AA24" t="s">
        <v>79</v>
      </c>
      <c r="AC24" t="s">
        <v>79</v>
      </c>
      <c r="AD24" t="s">
        <v>79</v>
      </c>
    </row>
    <row r="25" spans="1:30" x14ac:dyDescent="0.35">
      <c r="A25" t="s">
        <v>96</v>
      </c>
      <c r="C25">
        <v>5</v>
      </c>
      <c r="D25" s="24" t="s">
        <v>17</v>
      </c>
      <c r="E25" s="21" t="e">
        <f>VLOOKUP(D25,'Summary Tables'!$C:$G,2,FALSE)</f>
        <v>#N/A</v>
      </c>
      <c r="F25" s="21" t="e">
        <f>VLOOKUP(D25,'Summary Tables'!$C:$G,3,FALSE)</f>
        <v>#N/A</v>
      </c>
      <c r="G25" s="21" t="e">
        <f>VLOOKUP(D25,'Summary Tables'!$C:$G,4,FALSE)</f>
        <v>#N/A</v>
      </c>
      <c r="H25" s="21" t="e">
        <f>VLOOKUP(D25,'Summary Tables'!$C:$G,5,FALSE)</f>
        <v>#N/A</v>
      </c>
      <c r="K25">
        <v>1</v>
      </c>
      <c r="P25" t="s">
        <v>71</v>
      </c>
      <c r="Q25" t="s">
        <v>16</v>
      </c>
      <c r="R25" t="s">
        <v>11</v>
      </c>
      <c r="S25" t="s">
        <v>11</v>
      </c>
      <c r="T25" t="s">
        <v>11</v>
      </c>
      <c r="U25" t="s">
        <v>11</v>
      </c>
      <c r="V25" t="s">
        <v>12</v>
      </c>
      <c r="W25" t="s">
        <v>11</v>
      </c>
      <c r="X25" t="s">
        <v>12</v>
      </c>
      <c r="Y25" t="s">
        <v>12</v>
      </c>
    </row>
    <row r="26" spans="1:30" x14ac:dyDescent="0.35">
      <c r="A26" t="s">
        <v>97</v>
      </c>
      <c r="C26">
        <v>5</v>
      </c>
      <c r="D26" s="24" t="s">
        <v>21</v>
      </c>
      <c r="E26" s="21" t="e">
        <f>VLOOKUP(D26,'Summary Tables'!$C:$G,2,FALSE)</f>
        <v>#N/A</v>
      </c>
      <c r="F26" s="21" t="e">
        <f>VLOOKUP(D26,'Summary Tables'!$C:$G,3,FALSE)</f>
        <v>#N/A</v>
      </c>
      <c r="G26" s="21" t="e">
        <f>VLOOKUP(D26,'Summary Tables'!$C:$G,4,FALSE)</f>
        <v>#N/A</v>
      </c>
      <c r="H26" s="21" t="e">
        <f>VLOOKUP(D26,'Summary Tables'!$C:$G,5,FALSE)</f>
        <v>#N/A</v>
      </c>
      <c r="K26">
        <v>5</v>
      </c>
      <c r="P26" t="s">
        <v>72</v>
      </c>
      <c r="Q26" t="s">
        <v>16</v>
      </c>
      <c r="R26" t="s">
        <v>11</v>
      </c>
      <c r="S26" t="s">
        <v>11</v>
      </c>
      <c r="T26" t="s">
        <v>12</v>
      </c>
      <c r="U26" t="s">
        <v>11</v>
      </c>
      <c r="V26" t="s">
        <v>11</v>
      </c>
      <c r="W26" t="s">
        <v>11</v>
      </c>
      <c r="X26" t="s">
        <v>12</v>
      </c>
      <c r="Y26" t="s">
        <v>11</v>
      </c>
    </row>
    <row r="27" spans="1:30" x14ac:dyDescent="0.35">
      <c r="A27" t="s">
        <v>98</v>
      </c>
      <c r="B27" t="s">
        <v>79</v>
      </c>
      <c r="C27">
        <v>5</v>
      </c>
      <c r="D27" s="24" t="s">
        <v>15</v>
      </c>
      <c r="E27" s="21" t="e">
        <f>VLOOKUP(D27,'Summary Tables'!$C:$G,2,FALSE)</f>
        <v>#N/A</v>
      </c>
      <c r="F27" s="21" t="e">
        <f>VLOOKUP(D27,'Summary Tables'!$C:$G,3,FALSE)</f>
        <v>#N/A</v>
      </c>
      <c r="G27" s="21" t="e">
        <f>VLOOKUP(D27,'Summary Tables'!$C:$G,4,FALSE)</f>
        <v>#N/A</v>
      </c>
      <c r="H27" s="21" t="e">
        <f>VLOOKUP(D27,'Summary Tables'!$C:$G,5,FALSE)</f>
        <v>#N/A</v>
      </c>
      <c r="K27">
        <v>2</v>
      </c>
      <c r="P27" t="s">
        <v>74</v>
      </c>
      <c r="Q27" t="s">
        <v>20</v>
      </c>
      <c r="R27" t="s">
        <v>11</v>
      </c>
      <c r="S27" t="s">
        <v>11</v>
      </c>
      <c r="T27" t="s">
        <v>11</v>
      </c>
      <c r="U27" t="s">
        <v>11</v>
      </c>
      <c r="V27" t="s">
        <v>11</v>
      </c>
      <c r="W27" t="s">
        <v>11</v>
      </c>
      <c r="X27" t="s">
        <v>10</v>
      </c>
      <c r="Y27" t="s">
        <v>10</v>
      </c>
    </row>
    <row r="28" spans="1:30" x14ac:dyDescent="0.35">
      <c r="A28" t="s">
        <v>12</v>
      </c>
      <c r="C28">
        <v>4</v>
      </c>
      <c r="D28" s="24" t="s">
        <v>15</v>
      </c>
      <c r="E28" s="21" t="e">
        <f>VLOOKUP(D28,'Summary Tables'!$C:$G,2,FALSE)</f>
        <v>#N/A</v>
      </c>
      <c r="F28" s="21" t="e">
        <f>VLOOKUP(D28,'Summary Tables'!$C:$G,3,FALSE)</f>
        <v>#N/A</v>
      </c>
      <c r="G28" s="21" t="e">
        <f>VLOOKUP(D28,'Summary Tables'!$C:$G,4,FALSE)</f>
        <v>#N/A</v>
      </c>
      <c r="H28" s="21" t="e">
        <f>VLOOKUP(D28,'Summary Tables'!$C:$G,5,FALSE)</f>
        <v>#N/A</v>
      </c>
      <c r="K28">
        <v>2</v>
      </c>
      <c r="P28" t="s">
        <v>71</v>
      </c>
      <c r="Q28" t="s">
        <v>16</v>
      </c>
      <c r="R28" t="s">
        <v>11</v>
      </c>
      <c r="S28" t="s">
        <v>11</v>
      </c>
      <c r="T28" t="s">
        <v>11</v>
      </c>
      <c r="U28" t="s">
        <v>11</v>
      </c>
      <c r="V28" t="s">
        <v>11</v>
      </c>
      <c r="W28" t="s">
        <v>11</v>
      </c>
      <c r="X28" t="s">
        <v>10</v>
      </c>
      <c r="Y28" t="s">
        <v>10</v>
      </c>
    </row>
    <row r="29" spans="1:30" x14ac:dyDescent="0.35">
      <c r="A29" t="s">
        <v>99</v>
      </c>
      <c r="C29">
        <v>5</v>
      </c>
      <c r="D29" s="24" t="s">
        <v>21</v>
      </c>
      <c r="E29" s="21" t="e">
        <f>VLOOKUP(D29,'Summary Tables'!$C:$G,2,FALSE)</f>
        <v>#N/A</v>
      </c>
      <c r="F29" s="21" t="e">
        <f>VLOOKUP(D29,'Summary Tables'!$C:$G,3,FALSE)</f>
        <v>#N/A</v>
      </c>
      <c r="G29" s="21" t="e">
        <f>VLOOKUP(D29,'Summary Tables'!$C:$G,4,FALSE)</f>
        <v>#N/A</v>
      </c>
      <c r="H29" s="21" t="e">
        <f>VLOOKUP(D29,'Summary Tables'!$C:$G,5,FALSE)</f>
        <v>#N/A</v>
      </c>
      <c r="K29">
        <v>5</v>
      </c>
      <c r="P29" t="s">
        <v>72</v>
      </c>
      <c r="Q29" t="s">
        <v>16</v>
      </c>
      <c r="R29" t="s">
        <v>12</v>
      </c>
      <c r="S29" t="s">
        <v>12</v>
      </c>
      <c r="T29" t="s">
        <v>12</v>
      </c>
      <c r="U29" t="s">
        <v>12</v>
      </c>
      <c r="V29" t="s">
        <v>12</v>
      </c>
      <c r="W29" t="s">
        <v>12</v>
      </c>
      <c r="X29" t="s">
        <v>13</v>
      </c>
      <c r="Y29" t="s">
        <v>13</v>
      </c>
      <c r="AA29" t="s">
        <v>79</v>
      </c>
      <c r="AC29" t="s">
        <v>79</v>
      </c>
      <c r="AD29" t="s">
        <v>79</v>
      </c>
    </row>
    <row r="30" spans="1:30" x14ac:dyDescent="0.35">
      <c r="A30" t="s">
        <v>100</v>
      </c>
      <c r="C30">
        <v>5</v>
      </c>
      <c r="D30" s="24" t="s">
        <v>17</v>
      </c>
      <c r="E30" s="21" t="e">
        <f>VLOOKUP(D30,'Summary Tables'!$C:$G,2,FALSE)</f>
        <v>#N/A</v>
      </c>
      <c r="F30" s="21" t="e">
        <f>VLOOKUP(D30,'Summary Tables'!$C:$G,3,FALSE)</f>
        <v>#N/A</v>
      </c>
      <c r="G30" s="21" t="e">
        <f>VLOOKUP(D30,'Summary Tables'!$C:$G,4,FALSE)</f>
        <v>#N/A</v>
      </c>
      <c r="H30" s="21" t="e">
        <f>VLOOKUP(D30,'Summary Tables'!$C:$G,5,FALSE)</f>
        <v>#N/A</v>
      </c>
      <c r="K30">
        <v>5</v>
      </c>
      <c r="P30" t="s">
        <v>71</v>
      </c>
      <c r="Q30" t="s">
        <v>16</v>
      </c>
      <c r="R30" t="s">
        <v>11</v>
      </c>
      <c r="S30" t="s">
        <v>11</v>
      </c>
      <c r="T30" t="s">
        <v>11</v>
      </c>
      <c r="U30" t="s">
        <v>11</v>
      </c>
      <c r="V30" t="s">
        <v>11</v>
      </c>
      <c r="W30" t="s">
        <v>11</v>
      </c>
      <c r="X30" t="s">
        <v>10</v>
      </c>
      <c r="Y30" t="s">
        <v>10</v>
      </c>
    </row>
    <row r="31" spans="1:30" x14ac:dyDescent="0.35">
      <c r="A31" t="s">
        <v>101</v>
      </c>
      <c r="C31">
        <v>5</v>
      </c>
      <c r="D31" s="24" t="s">
        <v>15</v>
      </c>
      <c r="E31" s="21" t="e">
        <f>VLOOKUP(D31,'Summary Tables'!$C:$G,2,FALSE)</f>
        <v>#N/A</v>
      </c>
      <c r="F31" s="21" t="e">
        <f>VLOOKUP(D31,'Summary Tables'!$C:$G,3,FALSE)</f>
        <v>#N/A</v>
      </c>
      <c r="G31" s="21" t="e">
        <f>VLOOKUP(D31,'Summary Tables'!$C:$G,4,FALSE)</f>
        <v>#N/A</v>
      </c>
      <c r="H31" s="21" t="e">
        <f>VLOOKUP(D31,'Summary Tables'!$C:$G,5,FALSE)</f>
        <v>#N/A</v>
      </c>
      <c r="K31">
        <v>2</v>
      </c>
      <c r="P31" t="s">
        <v>72</v>
      </c>
      <c r="Q31" t="s">
        <v>16</v>
      </c>
      <c r="R31" t="s">
        <v>11</v>
      </c>
      <c r="S31" t="s">
        <v>11</v>
      </c>
      <c r="T31" t="s">
        <v>11</v>
      </c>
      <c r="U31" t="s">
        <v>11</v>
      </c>
      <c r="V31" t="s">
        <v>11</v>
      </c>
      <c r="W31" t="s">
        <v>11</v>
      </c>
      <c r="X31" t="s">
        <v>11</v>
      </c>
      <c r="Y31" t="s">
        <v>11</v>
      </c>
    </row>
    <row r="32" spans="1:30" x14ac:dyDescent="0.35">
      <c r="A32" t="s">
        <v>102</v>
      </c>
      <c r="C32">
        <v>5</v>
      </c>
      <c r="D32" s="24" t="s">
        <v>17</v>
      </c>
      <c r="E32" s="21" t="e">
        <f>VLOOKUP(D32,'Summary Tables'!$C:$G,2,FALSE)</f>
        <v>#N/A</v>
      </c>
      <c r="F32" s="21" t="e">
        <f>VLOOKUP(D32,'Summary Tables'!$C:$G,3,FALSE)</f>
        <v>#N/A</v>
      </c>
      <c r="G32" s="21" t="e">
        <f>VLOOKUP(D32,'Summary Tables'!$C:$G,4,FALSE)</f>
        <v>#N/A</v>
      </c>
      <c r="H32" s="21" t="e">
        <f>VLOOKUP(D32,'Summary Tables'!$C:$G,5,FALSE)</f>
        <v>#N/A</v>
      </c>
      <c r="K32">
        <v>3</v>
      </c>
      <c r="P32" t="s">
        <v>74</v>
      </c>
      <c r="Q32" t="s">
        <v>20</v>
      </c>
      <c r="R32" t="s">
        <v>11</v>
      </c>
      <c r="S32" t="s">
        <v>11</v>
      </c>
      <c r="T32" t="s">
        <v>11</v>
      </c>
      <c r="U32" t="s">
        <v>12</v>
      </c>
      <c r="V32" t="s">
        <v>11</v>
      </c>
      <c r="W32" t="s">
        <v>11</v>
      </c>
      <c r="X32" t="s">
        <v>12</v>
      </c>
      <c r="Y32" t="s">
        <v>12</v>
      </c>
      <c r="AC32" t="s">
        <v>79</v>
      </c>
      <c r="AD32" t="s">
        <v>79</v>
      </c>
    </row>
    <row r="33" spans="1:30" x14ac:dyDescent="0.35">
      <c r="A33" t="s">
        <v>103</v>
      </c>
      <c r="C33">
        <v>4</v>
      </c>
      <c r="D33" s="24" t="s">
        <v>15</v>
      </c>
      <c r="E33" s="21" t="e">
        <f>VLOOKUP(D33,'Summary Tables'!$C:$G,2,FALSE)</f>
        <v>#N/A</v>
      </c>
      <c r="F33" s="21" t="e">
        <f>VLOOKUP(D33,'Summary Tables'!$C:$G,3,FALSE)</f>
        <v>#N/A</v>
      </c>
      <c r="G33" s="21" t="e">
        <f>VLOOKUP(D33,'Summary Tables'!$C:$G,4,FALSE)</f>
        <v>#N/A</v>
      </c>
      <c r="H33" s="21" t="e">
        <f>VLOOKUP(D33,'Summary Tables'!$C:$G,5,FALSE)</f>
        <v>#N/A</v>
      </c>
      <c r="K33">
        <v>1</v>
      </c>
      <c r="P33" t="s">
        <v>71</v>
      </c>
      <c r="Q33" t="s">
        <v>16</v>
      </c>
      <c r="R33" t="s">
        <v>11</v>
      </c>
      <c r="S33" t="s">
        <v>11</v>
      </c>
      <c r="T33" t="s">
        <v>11</v>
      </c>
      <c r="U33" t="s">
        <v>11</v>
      </c>
      <c r="V33" t="s">
        <v>11</v>
      </c>
      <c r="W33" t="s">
        <v>11</v>
      </c>
      <c r="X33" t="s">
        <v>10</v>
      </c>
      <c r="Y33" t="s">
        <v>10</v>
      </c>
    </row>
    <row r="34" spans="1:30" x14ac:dyDescent="0.35">
      <c r="A34" t="s">
        <v>104</v>
      </c>
      <c r="C34">
        <v>5</v>
      </c>
      <c r="D34" s="24" t="s">
        <v>19</v>
      </c>
      <c r="E34" s="21" t="e">
        <f>VLOOKUP(D34,'Summary Tables'!$C:$G,2,FALSE)</f>
        <v>#N/A</v>
      </c>
      <c r="F34" s="21" t="e">
        <f>VLOOKUP(D34,'Summary Tables'!$C:$G,3,FALSE)</f>
        <v>#N/A</v>
      </c>
      <c r="G34" s="21" t="e">
        <f>VLOOKUP(D34,'Summary Tables'!$C:$G,4,FALSE)</f>
        <v>#N/A</v>
      </c>
      <c r="H34" s="21" t="e">
        <f>VLOOKUP(D34,'Summary Tables'!$C:$G,5,FALSE)</f>
        <v>#N/A</v>
      </c>
      <c r="K34">
        <v>1</v>
      </c>
      <c r="P34" t="s">
        <v>72</v>
      </c>
      <c r="Q34" t="s">
        <v>16</v>
      </c>
      <c r="R34" t="s">
        <v>11</v>
      </c>
      <c r="S34" t="s">
        <v>11</v>
      </c>
      <c r="T34" t="s">
        <v>11</v>
      </c>
      <c r="U34" t="s">
        <v>12</v>
      </c>
      <c r="V34" t="s">
        <v>11</v>
      </c>
      <c r="W34" t="s">
        <v>11</v>
      </c>
      <c r="X34" t="s">
        <v>12</v>
      </c>
      <c r="Y34" t="s">
        <v>12</v>
      </c>
    </row>
    <row r="35" spans="1:30" x14ac:dyDescent="0.35">
      <c r="A35" t="s">
        <v>105</v>
      </c>
      <c r="C35">
        <v>5</v>
      </c>
      <c r="D35" s="24" t="s">
        <v>15</v>
      </c>
      <c r="E35" s="21" t="e">
        <f>VLOOKUP(D35,'Summary Tables'!$C:$G,2,FALSE)</f>
        <v>#N/A</v>
      </c>
      <c r="F35" s="21" t="e">
        <f>VLOOKUP(D35,'Summary Tables'!$C:$G,3,FALSE)</f>
        <v>#N/A</v>
      </c>
      <c r="G35" s="21" t="e">
        <f>VLOOKUP(D35,'Summary Tables'!$C:$G,4,FALSE)</f>
        <v>#N/A</v>
      </c>
      <c r="H35" s="21" t="e">
        <f>VLOOKUP(D35,'Summary Tables'!$C:$G,5,FALSE)</f>
        <v>#N/A</v>
      </c>
      <c r="K35">
        <v>2</v>
      </c>
      <c r="P35" t="s">
        <v>74</v>
      </c>
      <c r="Q35" t="s">
        <v>20</v>
      </c>
      <c r="R35" t="s">
        <v>11</v>
      </c>
      <c r="S35" t="s">
        <v>11</v>
      </c>
      <c r="T35" t="s">
        <v>11</v>
      </c>
      <c r="U35" t="s">
        <v>11</v>
      </c>
      <c r="V35" t="s">
        <v>11</v>
      </c>
      <c r="W35" t="s">
        <v>12</v>
      </c>
      <c r="X35" t="s">
        <v>12</v>
      </c>
      <c r="Y35" t="s">
        <v>12</v>
      </c>
    </row>
    <row r="36" spans="1:30" x14ac:dyDescent="0.35">
      <c r="A36" t="s">
        <v>106</v>
      </c>
      <c r="C36">
        <v>5</v>
      </c>
      <c r="D36" s="24" t="s">
        <v>19</v>
      </c>
      <c r="E36" s="21" t="e">
        <f>VLOOKUP(D36,'Summary Tables'!$C:$G,2,FALSE)</f>
        <v>#N/A</v>
      </c>
      <c r="F36" s="21" t="e">
        <f>VLOOKUP(D36,'Summary Tables'!$C:$G,3,FALSE)</f>
        <v>#N/A</v>
      </c>
      <c r="G36" s="21" t="e">
        <f>VLOOKUP(D36,'Summary Tables'!$C:$G,4,FALSE)</f>
        <v>#N/A</v>
      </c>
      <c r="H36" s="21" t="e">
        <f>VLOOKUP(D36,'Summary Tables'!$C:$G,5,FALSE)</f>
        <v>#N/A</v>
      </c>
      <c r="K36">
        <v>2.5</v>
      </c>
      <c r="P36" t="s">
        <v>71</v>
      </c>
      <c r="Q36" t="s">
        <v>16</v>
      </c>
      <c r="R36" t="s">
        <v>11</v>
      </c>
      <c r="S36" t="s">
        <v>11</v>
      </c>
      <c r="T36" t="s">
        <v>12</v>
      </c>
      <c r="U36" t="s">
        <v>11</v>
      </c>
      <c r="V36" t="s">
        <v>12</v>
      </c>
      <c r="W36" t="s">
        <v>12</v>
      </c>
      <c r="X36" t="s">
        <v>13</v>
      </c>
      <c r="Y36" t="s">
        <v>13</v>
      </c>
    </row>
    <row r="37" spans="1:30" x14ac:dyDescent="0.35">
      <c r="A37" t="s">
        <v>107</v>
      </c>
      <c r="C37">
        <v>5</v>
      </c>
      <c r="D37" s="24" t="s">
        <v>17</v>
      </c>
      <c r="E37" s="21" t="e">
        <f>VLOOKUP(D37,'Summary Tables'!$C:$G,2,FALSE)</f>
        <v>#N/A</v>
      </c>
      <c r="F37" s="21" t="e">
        <f>VLOOKUP(D37,'Summary Tables'!$C:$G,3,FALSE)</f>
        <v>#N/A</v>
      </c>
      <c r="G37" s="21" t="e">
        <f>VLOOKUP(D37,'Summary Tables'!$C:$G,4,FALSE)</f>
        <v>#N/A</v>
      </c>
      <c r="H37" s="21" t="e">
        <f>VLOOKUP(D37,'Summary Tables'!$C:$G,5,FALSE)</f>
        <v>#N/A</v>
      </c>
      <c r="K37">
        <v>2</v>
      </c>
      <c r="P37" t="s">
        <v>72</v>
      </c>
      <c r="Q37" t="s">
        <v>16</v>
      </c>
      <c r="R37" t="s">
        <v>11</v>
      </c>
      <c r="S37" t="s">
        <v>11</v>
      </c>
      <c r="T37" t="s">
        <v>11</v>
      </c>
      <c r="U37" t="s">
        <v>11</v>
      </c>
      <c r="V37" t="s">
        <v>11</v>
      </c>
      <c r="W37" t="s">
        <v>11</v>
      </c>
      <c r="X37" t="s">
        <v>10</v>
      </c>
      <c r="Y37" t="s">
        <v>10</v>
      </c>
    </row>
    <row r="38" spans="1:30" x14ac:dyDescent="0.35">
      <c r="A38" t="s">
        <v>108</v>
      </c>
      <c r="C38">
        <v>6</v>
      </c>
      <c r="D38" s="24" t="s">
        <v>21</v>
      </c>
      <c r="E38" s="21" t="e">
        <f>VLOOKUP(D38,'Summary Tables'!$C:$G,2,FALSE)</f>
        <v>#N/A</v>
      </c>
      <c r="F38" s="21" t="e">
        <f>VLOOKUP(D38,'Summary Tables'!$C:$G,3,FALSE)</f>
        <v>#N/A</v>
      </c>
      <c r="G38" s="21" t="e">
        <f>VLOOKUP(D38,'Summary Tables'!$C:$G,4,FALSE)</f>
        <v>#N/A</v>
      </c>
      <c r="H38" s="21" t="e">
        <f>VLOOKUP(D38,'Summary Tables'!$C:$G,5,FALSE)</f>
        <v>#N/A</v>
      </c>
      <c r="K38">
        <v>5</v>
      </c>
      <c r="P38" t="s">
        <v>74</v>
      </c>
      <c r="Q38" t="s">
        <v>20</v>
      </c>
      <c r="R38" t="s">
        <v>11</v>
      </c>
      <c r="S38" t="s">
        <v>12</v>
      </c>
      <c r="T38" t="s">
        <v>12</v>
      </c>
      <c r="U38" t="s">
        <v>12</v>
      </c>
      <c r="V38" t="s">
        <v>11</v>
      </c>
      <c r="W38" t="s">
        <v>12</v>
      </c>
      <c r="X38" t="s">
        <v>13</v>
      </c>
      <c r="Y38" t="s">
        <v>13</v>
      </c>
      <c r="AC38" t="s">
        <v>79</v>
      </c>
      <c r="AD38" t="s">
        <v>79</v>
      </c>
    </row>
    <row r="39" spans="1:30" x14ac:dyDescent="0.35">
      <c r="A39" t="s">
        <v>109</v>
      </c>
      <c r="C39">
        <v>5</v>
      </c>
      <c r="D39" s="24" t="s">
        <v>17</v>
      </c>
      <c r="E39" s="21" t="e">
        <f>VLOOKUP(D39,'Summary Tables'!$C:$G,2,FALSE)</f>
        <v>#N/A</v>
      </c>
      <c r="F39" s="21" t="e">
        <f>VLOOKUP(D39,'Summary Tables'!$C:$G,3,FALSE)</f>
        <v>#N/A</v>
      </c>
      <c r="G39" s="21" t="e">
        <f>VLOOKUP(D39,'Summary Tables'!$C:$G,4,FALSE)</f>
        <v>#N/A</v>
      </c>
      <c r="H39" s="21" t="e">
        <f>VLOOKUP(D39,'Summary Tables'!$C:$G,5,FALSE)</f>
        <v>#N/A</v>
      </c>
      <c r="K39">
        <v>1</v>
      </c>
      <c r="P39" t="s">
        <v>71</v>
      </c>
      <c r="Q39" t="s">
        <v>16</v>
      </c>
      <c r="R39" t="s">
        <v>11</v>
      </c>
      <c r="S39" t="s">
        <v>11</v>
      </c>
      <c r="T39" t="s">
        <v>12</v>
      </c>
      <c r="U39" t="s">
        <v>11</v>
      </c>
      <c r="V39" t="s">
        <v>11</v>
      </c>
      <c r="W39" t="s">
        <v>12</v>
      </c>
      <c r="X39" t="s">
        <v>13</v>
      </c>
      <c r="Y39" t="s">
        <v>12</v>
      </c>
    </row>
    <row r="40" spans="1:30" x14ac:dyDescent="0.35">
      <c r="A40" t="s">
        <v>110</v>
      </c>
      <c r="C40">
        <v>5</v>
      </c>
      <c r="D40" s="24" t="s">
        <v>21</v>
      </c>
      <c r="E40" s="21" t="e">
        <f>VLOOKUP(D40,'Summary Tables'!$C:$G,2,FALSE)</f>
        <v>#N/A</v>
      </c>
      <c r="F40" s="21" t="e">
        <f>VLOOKUP(D40,'Summary Tables'!$C:$G,3,FALSE)</f>
        <v>#N/A</v>
      </c>
      <c r="G40" s="21" t="e">
        <f>VLOOKUP(D40,'Summary Tables'!$C:$G,4,FALSE)</f>
        <v>#N/A</v>
      </c>
      <c r="H40" s="21" t="e">
        <f>VLOOKUP(D40,'Summary Tables'!$C:$G,5,FALSE)</f>
        <v>#N/A</v>
      </c>
      <c r="K40">
        <v>5</v>
      </c>
      <c r="P40" t="s">
        <v>72</v>
      </c>
      <c r="Q40" t="s">
        <v>16</v>
      </c>
      <c r="R40" t="s">
        <v>11</v>
      </c>
      <c r="S40" t="s">
        <v>11</v>
      </c>
      <c r="T40" t="s">
        <v>11</v>
      </c>
      <c r="U40" t="s">
        <v>12</v>
      </c>
      <c r="V40" t="s">
        <v>11</v>
      </c>
      <c r="W40" t="s">
        <v>11</v>
      </c>
      <c r="X40" t="s">
        <v>12</v>
      </c>
      <c r="Y40" t="s">
        <v>11</v>
      </c>
    </row>
    <row r="41" spans="1:30" x14ac:dyDescent="0.35">
      <c r="A41" t="s">
        <v>111</v>
      </c>
      <c r="B41" t="s">
        <v>79</v>
      </c>
      <c r="C41">
        <v>5</v>
      </c>
      <c r="D41" s="24" t="s">
        <v>15</v>
      </c>
      <c r="E41" s="21" t="e">
        <f>VLOOKUP(D41,'Summary Tables'!$C:$G,2,FALSE)</f>
        <v>#N/A</v>
      </c>
      <c r="F41" s="21" t="e">
        <f>VLOOKUP(D41,'Summary Tables'!$C:$G,3,FALSE)</f>
        <v>#N/A</v>
      </c>
      <c r="G41" s="21" t="e">
        <f>VLOOKUP(D41,'Summary Tables'!$C:$G,4,FALSE)</f>
        <v>#N/A</v>
      </c>
      <c r="H41" s="21" t="e">
        <f>VLOOKUP(D41,'Summary Tables'!$C:$G,5,FALSE)</f>
        <v>#N/A</v>
      </c>
      <c r="K41">
        <v>2</v>
      </c>
      <c r="P41" t="s">
        <v>74</v>
      </c>
      <c r="Q41" t="s">
        <v>20</v>
      </c>
      <c r="R41" t="s">
        <v>11</v>
      </c>
      <c r="S41" t="s">
        <v>11</v>
      </c>
      <c r="T41" t="s">
        <v>11</v>
      </c>
      <c r="U41" t="s">
        <v>11</v>
      </c>
      <c r="V41" t="s">
        <v>11</v>
      </c>
      <c r="W41" t="s">
        <v>11</v>
      </c>
      <c r="X41" t="s">
        <v>10</v>
      </c>
      <c r="Y41" t="s">
        <v>10</v>
      </c>
    </row>
    <row r="42" spans="1:30" x14ac:dyDescent="0.35">
      <c r="A42" t="s">
        <v>112</v>
      </c>
      <c r="C42">
        <v>4</v>
      </c>
      <c r="D42" s="24" t="s">
        <v>15</v>
      </c>
      <c r="E42" s="21" t="e">
        <f>VLOOKUP(D42,'Summary Tables'!$C:$G,2,FALSE)</f>
        <v>#N/A</v>
      </c>
      <c r="F42" s="21" t="e">
        <f>VLOOKUP(D42,'Summary Tables'!$C:$G,3,FALSE)</f>
        <v>#N/A</v>
      </c>
      <c r="G42" s="21" t="e">
        <f>VLOOKUP(D42,'Summary Tables'!$C:$G,4,FALSE)</f>
        <v>#N/A</v>
      </c>
      <c r="H42" s="21" t="e">
        <f>VLOOKUP(D42,'Summary Tables'!$C:$G,5,FALSE)</f>
        <v>#N/A</v>
      </c>
      <c r="K42">
        <v>2</v>
      </c>
      <c r="P42" t="s">
        <v>71</v>
      </c>
      <c r="Q42" t="s">
        <v>16</v>
      </c>
      <c r="R42" t="s">
        <v>11</v>
      </c>
      <c r="S42" t="s">
        <v>11</v>
      </c>
      <c r="T42" t="s">
        <v>11</v>
      </c>
      <c r="U42" t="s">
        <v>11</v>
      </c>
      <c r="V42" t="s">
        <v>11</v>
      </c>
      <c r="W42" t="s">
        <v>11</v>
      </c>
      <c r="X42" t="s">
        <v>11</v>
      </c>
      <c r="Y42" t="s">
        <v>11</v>
      </c>
    </row>
    <row r="43" spans="1:30" x14ac:dyDescent="0.35">
      <c r="A43" t="s">
        <v>113</v>
      </c>
      <c r="C43">
        <v>5</v>
      </c>
      <c r="D43" s="24" t="s">
        <v>21</v>
      </c>
      <c r="E43" s="21" t="e">
        <f>VLOOKUP(D43,'Summary Tables'!$C:$G,2,FALSE)</f>
        <v>#N/A</v>
      </c>
      <c r="F43" s="21" t="e">
        <f>VLOOKUP(D43,'Summary Tables'!$C:$G,3,FALSE)</f>
        <v>#N/A</v>
      </c>
      <c r="G43" s="21" t="e">
        <f>VLOOKUP(D43,'Summary Tables'!$C:$G,4,FALSE)</f>
        <v>#N/A</v>
      </c>
      <c r="H43" s="21" t="e">
        <f>VLOOKUP(D43,'Summary Tables'!$C:$G,5,FALSE)</f>
        <v>#N/A</v>
      </c>
      <c r="K43">
        <v>5</v>
      </c>
      <c r="P43" t="s">
        <v>72</v>
      </c>
      <c r="Q43" t="s">
        <v>16</v>
      </c>
      <c r="R43" t="s">
        <v>12</v>
      </c>
      <c r="S43" t="s">
        <v>12</v>
      </c>
      <c r="T43" t="s">
        <v>12</v>
      </c>
      <c r="U43" t="s">
        <v>12</v>
      </c>
      <c r="V43" t="s">
        <v>12</v>
      </c>
      <c r="W43" t="s">
        <v>12</v>
      </c>
      <c r="X43" t="s">
        <v>13</v>
      </c>
      <c r="Y43" t="s">
        <v>13</v>
      </c>
      <c r="AA43" t="s">
        <v>79</v>
      </c>
      <c r="AC43" t="s">
        <v>79</v>
      </c>
      <c r="AD43" t="s">
        <v>79</v>
      </c>
    </row>
    <row r="44" spans="1:30" x14ac:dyDescent="0.35">
      <c r="A44" t="s">
        <v>114</v>
      </c>
      <c r="C44">
        <v>5</v>
      </c>
      <c r="D44" s="24" t="s">
        <v>17</v>
      </c>
      <c r="E44" s="21" t="e">
        <f>VLOOKUP(D44,'Summary Tables'!$C:$G,2,FALSE)</f>
        <v>#N/A</v>
      </c>
      <c r="F44" s="21" t="e">
        <f>VLOOKUP(D44,'Summary Tables'!$C:$G,3,FALSE)</f>
        <v>#N/A</v>
      </c>
      <c r="G44" s="21" t="e">
        <f>VLOOKUP(D44,'Summary Tables'!$C:$G,4,FALSE)</f>
        <v>#N/A</v>
      </c>
      <c r="H44" s="21" t="e">
        <f>VLOOKUP(D44,'Summary Tables'!$C:$G,5,FALSE)</f>
        <v>#N/A</v>
      </c>
      <c r="K44">
        <v>5</v>
      </c>
      <c r="P44" t="s">
        <v>71</v>
      </c>
      <c r="Q44" t="s">
        <v>16</v>
      </c>
      <c r="R44" t="s">
        <v>11</v>
      </c>
      <c r="S44" t="s">
        <v>11</v>
      </c>
      <c r="T44" t="s">
        <v>11</v>
      </c>
      <c r="U44" t="s">
        <v>11</v>
      </c>
      <c r="V44" t="s">
        <v>11</v>
      </c>
      <c r="W44" t="s">
        <v>11</v>
      </c>
      <c r="X44" t="s">
        <v>10</v>
      </c>
      <c r="Y44" t="s">
        <v>11</v>
      </c>
    </row>
    <row r="45" spans="1:30" x14ac:dyDescent="0.35">
      <c r="A45" t="s">
        <v>115</v>
      </c>
      <c r="C45">
        <v>5</v>
      </c>
      <c r="D45" s="24" t="s">
        <v>15</v>
      </c>
      <c r="E45" s="21" t="e">
        <f>VLOOKUP(D45,'Summary Tables'!$C:$G,2,FALSE)</f>
        <v>#N/A</v>
      </c>
      <c r="F45" s="21" t="e">
        <f>VLOOKUP(D45,'Summary Tables'!$C:$G,3,FALSE)</f>
        <v>#N/A</v>
      </c>
      <c r="G45" s="21" t="e">
        <f>VLOOKUP(D45,'Summary Tables'!$C:$G,4,FALSE)</f>
        <v>#N/A</v>
      </c>
      <c r="H45" s="21" t="e">
        <f>VLOOKUP(D45,'Summary Tables'!$C:$G,5,FALSE)</f>
        <v>#N/A</v>
      </c>
      <c r="K45">
        <v>2</v>
      </c>
      <c r="P45" t="s">
        <v>72</v>
      </c>
      <c r="Q45" t="s">
        <v>16</v>
      </c>
      <c r="R45" t="s">
        <v>11</v>
      </c>
      <c r="S45" t="s">
        <v>11</v>
      </c>
      <c r="T45" t="s">
        <v>11</v>
      </c>
      <c r="U45" t="s">
        <v>11</v>
      </c>
      <c r="V45" t="s">
        <v>11</v>
      </c>
      <c r="W45" t="s">
        <v>11</v>
      </c>
      <c r="X45" t="s">
        <v>11</v>
      </c>
      <c r="Y45" t="s">
        <v>10</v>
      </c>
    </row>
    <row r="46" spans="1:30" x14ac:dyDescent="0.35">
      <c r="A46" t="s">
        <v>116</v>
      </c>
      <c r="C46">
        <v>5</v>
      </c>
      <c r="D46" s="24" t="s">
        <v>17</v>
      </c>
      <c r="E46" s="21" t="e">
        <f>VLOOKUP(D46,'Summary Tables'!$C:$G,2,FALSE)</f>
        <v>#N/A</v>
      </c>
      <c r="F46" s="21" t="e">
        <f>VLOOKUP(D46,'Summary Tables'!$C:$G,3,FALSE)</f>
        <v>#N/A</v>
      </c>
      <c r="G46" s="21" t="e">
        <f>VLOOKUP(D46,'Summary Tables'!$C:$G,4,FALSE)</f>
        <v>#N/A</v>
      </c>
      <c r="H46" s="21" t="e">
        <f>VLOOKUP(D46,'Summary Tables'!$C:$G,5,FALSE)</f>
        <v>#N/A</v>
      </c>
      <c r="K46">
        <v>3</v>
      </c>
      <c r="P46" t="s">
        <v>74</v>
      </c>
      <c r="Q46" t="s">
        <v>20</v>
      </c>
      <c r="R46" t="s">
        <v>12</v>
      </c>
      <c r="S46" t="s">
        <v>11</v>
      </c>
      <c r="T46" t="s">
        <v>11</v>
      </c>
      <c r="U46" t="s">
        <v>11</v>
      </c>
      <c r="V46" t="s">
        <v>12</v>
      </c>
      <c r="W46" t="s">
        <v>12</v>
      </c>
      <c r="X46" t="s">
        <v>13</v>
      </c>
      <c r="Y46" t="s">
        <v>13</v>
      </c>
      <c r="AC46" t="s">
        <v>79</v>
      </c>
      <c r="AD46" t="s">
        <v>79</v>
      </c>
    </row>
    <row r="47" spans="1:30" x14ac:dyDescent="0.35">
      <c r="A47" t="s">
        <v>117</v>
      </c>
      <c r="C47">
        <v>4</v>
      </c>
      <c r="D47" s="24" t="s">
        <v>15</v>
      </c>
      <c r="E47" s="21" t="e">
        <f>VLOOKUP(D47,'Summary Tables'!$C:$G,2,FALSE)</f>
        <v>#N/A</v>
      </c>
      <c r="F47" s="21" t="e">
        <f>VLOOKUP(D47,'Summary Tables'!$C:$G,3,FALSE)</f>
        <v>#N/A</v>
      </c>
      <c r="G47" s="21" t="e">
        <f>VLOOKUP(D47,'Summary Tables'!$C:$G,4,FALSE)</f>
        <v>#N/A</v>
      </c>
      <c r="H47" s="21" t="e">
        <f>VLOOKUP(D47,'Summary Tables'!$C:$G,5,FALSE)</f>
        <v>#N/A</v>
      </c>
      <c r="K47">
        <v>1</v>
      </c>
      <c r="P47" t="s">
        <v>71</v>
      </c>
      <c r="Q47" t="s">
        <v>16</v>
      </c>
      <c r="R47" t="s">
        <v>11</v>
      </c>
      <c r="S47" t="s">
        <v>11</v>
      </c>
      <c r="T47" t="s">
        <v>11</v>
      </c>
      <c r="U47" t="s">
        <v>12</v>
      </c>
      <c r="V47" t="s">
        <v>11</v>
      </c>
      <c r="W47" t="s">
        <v>11</v>
      </c>
      <c r="X47" t="s">
        <v>12</v>
      </c>
      <c r="Y47" t="s">
        <v>11</v>
      </c>
    </row>
    <row r="48" spans="1:30" x14ac:dyDescent="0.35">
      <c r="A48" t="s">
        <v>118</v>
      </c>
      <c r="C48">
        <v>5</v>
      </c>
      <c r="D48" s="24" t="s">
        <v>19</v>
      </c>
      <c r="E48" s="21" t="e">
        <f>VLOOKUP(D48,'Summary Tables'!$C:$G,2,FALSE)</f>
        <v>#N/A</v>
      </c>
      <c r="F48" s="21" t="e">
        <f>VLOOKUP(D48,'Summary Tables'!$C:$G,3,FALSE)</f>
        <v>#N/A</v>
      </c>
      <c r="G48" s="21" t="e">
        <f>VLOOKUP(D48,'Summary Tables'!$C:$G,4,FALSE)</f>
        <v>#N/A</v>
      </c>
      <c r="H48" s="21" t="e">
        <f>VLOOKUP(D48,'Summary Tables'!$C:$G,5,FALSE)</f>
        <v>#N/A</v>
      </c>
      <c r="K48">
        <v>1</v>
      </c>
      <c r="P48" t="s">
        <v>72</v>
      </c>
      <c r="Q48" t="s">
        <v>16</v>
      </c>
      <c r="R48" t="s">
        <v>11</v>
      </c>
      <c r="S48" t="s">
        <v>11</v>
      </c>
      <c r="T48" t="s">
        <v>11</v>
      </c>
      <c r="U48" t="s">
        <v>11</v>
      </c>
      <c r="V48" t="s">
        <v>11</v>
      </c>
      <c r="W48" t="s">
        <v>11</v>
      </c>
      <c r="X48" t="s">
        <v>10</v>
      </c>
      <c r="Y48" t="s">
        <v>10</v>
      </c>
    </row>
    <row r="49" spans="1:30" x14ac:dyDescent="0.35">
      <c r="A49" t="s">
        <v>119</v>
      </c>
      <c r="C49">
        <v>5</v>
      </c>
      <c r="D49" s="24" t="s">
        <v>15</v>
      </c>
      <c r="E49" s="21" t="e">
        <f>VLOOKUP(D49,'Summary Tables'!$C:$G,2,FALSE)</f>
        <v>#N/A</v>
      </c>
      <c r="F49" s="21" t="e">
        <f>VLOOKUP(D49,'Summary Tables'!$C:$G,3,FALSE)</f>
        <v>#N/A</v>
      </c>
      <c r="G49" s="21" t="e">
        <f>VLOOKUP(D49,'Summary Tables'!$C:$G,4,FALSE)</f>
        <v>#N/A</v>
      </c>
      <c r="H49" s="21" t="e">
        <f>VLOOKUP(D49,'Summary Tables'!$C:$G,5,FALSE)</f>
        <v>#N/A</v>
      </c>
      <c r="K49">
        <v>2</v>
      </c>
      <c r="P49" t="s">
        <v>74</v>
      </c>
      <c r="Q49" t="s">
        <v>20</v>
      </c>
      <c r="R49" t="s">
        <v>11</v>
      </c>
      <c r="S49" t="s">
        <v>11</v>
      </c>
      <c r="T49" t="s">
        <v>11</v>
      </c>
      <c r="U49" t="s">
        <v>12</v>
      </c>
      <c r="V49" t="s">
        <v>11</v>
      </c>
      <c r="W49" t="s">
        <v>11</v>
      </c>
      <c r="X49" t="s">
        <v>11</v>
      </c>
      <c r="Y49" t="s">
        <v>11</v>
      </c>
    </row>
    <row r="50" spans="1:30" x14ac:dyDescent="0.35">
      <c r="A50" t="s">
        <v>120</v>
      </c>
      <c r="C50">
        <v>5</v>
      </c>
      <c r="D50" s="24" t="s">
        <v>19</v>
      </c>
      <c r="E50" s="21" t="e">
        <f>VLOOKUP(D50,'Summary Tables'!$C:$G,2,FALSE)</f>
        <v>#N/A</v>
      </c>
      <c r="F50" s="21" t="e">
        <f>VLOOKUP(D50,'Summary Tables'!$C:$G,3,FALSE)</f>
        <v>#N/A</v>
      </c>
      <c r="G50" s="21" t="e">
        <f>VLOOKUP(D50,'Summary Tables'!$C:$G,4,FALSE)</f>
        <v>#N/A</v>
      </c>
      <c r="H50" s="21" t="e">
        <f>VLOOKUP(D50,'Summary Tables'!$C:$G,5,FALSE)</f>
        <v>#N/A</v>
      </c>
      <c r="K50">
        <v>2.5</v>
      </c>
      <c r="P50" t="s">
        <v>71</v>
      </c>
      <c r="Q50" t="s">
        <v>16</v>
      </c>
      <c r="R50" t="s">
        <v>11</v>
      </c>
      <c r="S50" t="s">
        <v>12</v>
      </c>
      <c r="T50" t="s">
        <v>12</v>
      </c>
      <c r="U50" t="s">
        <v>12</v>
      </c>
      <c r="V50" t="s">
        <v>12</v>
      </c>
      <c r="W50" t="s">
        <v>12</v>
      </c>
      <c r="X50" t="s">
        <v>13</v>
      </c>
      <c r="Y50" t="s">
        <v>13</v>
      </c>
      <c r="AA50" t="s">
        <v>79</v>
      </c>
      <c r="AC50" t="s">
        <v>79</v>
      </c>
      <c r="AD50" t="s">
        <v>79</v>
      </c>
    </row>
    <row r="51" spans="1:30" x14ac:dyDescent="0.35">
      <c r="A51" t="s">
        <v>121</v>
      </c>
      <c r="C51">
        <v>5</v>
      </c>
      <c r="D51" s="24" t="s">
        <v>17</v>
      </c>
      <c r="E51" s="21" t="e">
        <f>VLOOKUP(D51,'Summary Tables'!$C:$G,2,FALSE)</f>
        <v>#N/A</v>
      </c>
      <c r="F51" s="21" t="e">
        <f>VLOOKUP(D51,'Summary Tables'!$C:$G,3,FALSE)</f>
        <v>#N/A</v>
      </c>
      <c r="G51" s="21" t="e">
        <f>VLOOKUP(D51,'Summary Tables'!$C:$G,4,FALSE)</f>
        <v>#N/A</v>
      </c>
      <c r="H51" s="21" t="e">
        <f>VLOOKUP(D51,'Summary Tables'!$C:$G,5,FALSE)</f>
        <v>#N/A</v>
      </c>
      <c r="K51">
        <v>2</v>
      </c>
      <c r="P51" t="s">
        <v>72</v>
      </c>
      <c r="Q51" t="s">
        <v>16</v>
      </c>
      <c r="R51" t="s">
        <v>11</v>
      </c>
      <c r="S51" t="s">
        <v>11</v>
      </c>
      <c r="T51" t="s">
        <v>11</v>
      </c>
      <c r="U51" t="s">
        <v>11</v>
      </c>
      <c r="V51" t="s">
        <v>11</v>
      </c>
      <c r="W51" t="s">
        <v>11</v>
      </c>
      <c r="X51" t="s">
        <v>10</v>
      </c>
      <c r="Y51" t="s">
        <v>10</v>
      </c>
    </row>
    <row r="52" spans="1:30" x14ac:dyDescent="0.35">
      <c r="A52" t="s">
        <v>122</v>
      </c>
      <c r="C52">
        <v>6</v>
      </c>
      <c r="D52" s="24" t="s">
        <v>21</v>
      </c>
      <c r="E52" s="21" t="e">
        <f>VLOOKUP(D52,'Summary Tables'!$C:$G,2,FALSE)</f>
        <v>#N/A</v>
      </c>
      <c r="F52" s="21" t="e">
        <f>VLOOKUP(D52,'Summary Tables'!$C:$G,3,FALSE)</f>
        <v>#N/A</v>
      </c>
      <c r="G52" s="21" t="e">
        <f>VLOOKUP(D52,'Summary Tables'!$C:$G,4,FALSE)</f>
        <v>#N/A</v>
      </c>
      <c r="H52" s="21" t="e">
        <f>VLOOKUP(D52,'Summary Tables'!$C:$G,5,FALSE)</f>
        <v>#N/A</v>
      </c>
      <c r="K52">
        <v>5</v>
      </c>
      <c r="P52" t="s">
        <v>74</v>
      </c>
      <c r="Q52" t="s">
        <v>20</v>
      </c>
      <c r="R52" t="s">
        <v>12</v>
      </c>
      <c r="S52" t="s">
        <v>12</v>
      </c>
      <c r="T52" t="s">
        <v>12</v>
      </c>
      <c r="U52" t="s">
        <v>12</v>
      </c>
      <c r="V52" t="s">
        <v>12</v>
      </c>
      <c r="W52" t="s">
        <v>12</v>
      </c>
      <c r="X52" t="s">
        <v>13</v>
      </c>
      <c r="Y52" t="s">
        <v>13</v>
      </c>
      <c r="AA52" t="s">
        <v>79</v>
      </c>
      <c r="AC52" t="s">
        <v>79</v>
      </c>
      <c r="AD52" t="s">
        <v>79</v>
      </c>
    </row>
    <row r="53" spans="1:30" x14ac:dyDescent="0.35">
      <c r="A53" t="s">
        <v>123</v>
      </c>
      <c r="B53" t="s">
        <v>79</v>
      </c>
      <c r="C53">
        <v>5</v>
      </c>
      <c r="D53" s="24" t="s">
        <v>17</v>
      </c>
      <c r="E53" s="21" t="e">
        <f>VLOOKUP(D53,'Summary Tables'!$C:$G,2,FALSE)</f>
        <v>#N/A</v>
      </c>
      <c r="F53" s="21" t="e">
        <f>VLOOKUP(D53,'Summary Tables'!$C:$G,3,FALSE)</f>
        <v>#N/A</v>
      </c>
      <c r="G53" s="21" t="e">
        <f>VLOOKUP(D53,'Summary Tables'!$C:$G,4,FALSE)</f>
        <v>#N/A</v>
      </c>
      <c r="H53" s="21" t="e">
        <f>VLOOKUP(D53,'Summary Tables'!$C:$G,5,FALSE)</f>
        <v>#N/A</v>
      </c>
      <c r="K53">
        <v>1</v>
      </c>
      <c r="P53" t="s">
        <v>71</v>
      </c>
      <c r="Q53" t="s">
        <v>16</v>
      </c>
      <c r="R53" t="s">
        <v>11</v>
      </c>
      <c r="S53" t="s">
        <v>12</v>
      </c>
      <c r="T53" t="s">
        <v>11</v>
      </c>
      <c r="U53" t="s">
        <v>11</v>
      </c>
      <c r="V53" t="s">
        <v>11</v>
      </c>
      <c r="W53" t="s">
        <v>12</v>
      </c>
      <c r="X53" t="s">
        <v>13</v>
      </c>
      <c r="Y53" t="s">
        <v>12</v>
      </c>
    </row>
    <row r="54" spans="1:30" x14ac:dyDescent="0.35">
      <c r="A54" t="s">
        <v>124</v>
      </c>
      <c r="C54">
        <v>5</v>
      </c>
      <c r="D54" s="24" t="s">
        <v>21</v>
      </c>
      <c r="E54" s="21" t="e">
        <f>VLOOKUP(D54,'Summary Tables'!$C:$G,2,FALSE)</f>
        <v>#N/A</v>
      </c>
      <c r="F54" s="21" t="e">
        <f>VLOOKUP(D54,'Summary Tables'!$C:$G,3,FALSE)</f>
        <v>#N/A</v>
      </c>
      <c r="G54" s="21" t="e">
        <f>VLOOKUP(D54,'Summary Tables'!$C:$G,4,FALSE)</f>
        <v>#N/A</v>
      </c>
      <c r="H54" s="21" t="e">
        <f>VLOOKUP(D54,'Summary Tables'!$C:$G,5,FALSE)</f>
        <v>#N/A</v>
      </c>
      <c r="K54">
        <v>5</v>
      </c>
      <c r="P54" t="s">
        <v>72</v>
      </c>
      <c r="Q54" t="s">
        <v>16</v>
      </c>
      <c r="R54" t="s">
        <v>11</v>
      </c>
      <c r="S54" t="s">
        <v>11</v>
      </c>
      <c r="T54" t="s">
        <v>11</v>
      </c>
      <c r="U54" t="s">
        <v>11</v>
      </c>
      <c r="V54" t="s">
        <v>12</v>
      </c>
      <c r="W54" t="s">
        <v>11</v>
      </c>
      <c r="X54" t="s">
        <v>11</v>
      </c>
      <c r="Y54" t="s">
        <v>11</v>
      </c>
    </row>
    <row r="55" spans="1:30" x14ac:dyDescent="0.35">
      <c r="A55" t="s">
        <v>125</v>
      </c>
      <c r="C55">
        <v>5</v>
      </c>
      <c r="D55" s="24" t="s">
        <v>15</v>
      </c>
      <c r="E55" s="21" t="e">
        <f>VLOOKUP(D55,'Summary Tables'!$C:$G,2,FALSE)</f>
        <v>#N/A</v>
      </c>
      <c r="F55" s="21" t="e">
        <f>VLOOKUP(D55,'Summary Tables'!$C:$G,3,FALSE)</f>
        <v>#N/A</v>
      </c>
      <c r="G55" s="21" t="e">
        <f>VLOOKUP(D55,'Summary Tables'!$C:$G,4,FALSE)</f>
        <v>#N/A</v>
      </c>
      <c r="H55" s="21" t="e">
        <f>VLOOKUP(D55,'Summary Tables'!$C:$G,5,FALSE)</f>
        <v>#N/A</v>
      </c>
      <c r="K55">
        <v>2</v>
      </c>
      <c r="P55" t="s">
        <v>74</v>
      </c>
      <c r="Q55" t="s">
        <v>20</v>
      </c>
      <c r="R55" t="s">
        <v>11</v>
      </c>
      <c r="S55" t="s">
        <v>11</v>
      </c>
      <c r="T55" t="s">
        <v>11</v>
      </c>
      <c r="U55" t="s">
        <v>11</v>
      </c>
      <c r="V55" t="s">
        <v>11</v>
      </c>
      <c r="W55" t="s">
        <v>11</v>
      </c>
      <c r="X55" t="s">
        <v>10</v>
      </c>
      <c r="Y55" t="s">
        <v>10</v>
      </c>
    </row>
    <row r="56" spans="1:30" x14ac:dyDescent="0.35">
      <c r="A56" t="s">
        <v>126</v>
      </c>
      <c r="C56">
        <v>4</v>
      </c>
      <c r="D56" s="24" t="s">
        <v>15</v>
      </c>
      <c r="E56" s="21" t="e">
        <f>VLOOKUP(D56,'Summary Tables'!$C:$G,2,FALSE)</f>
        <v>#N/A</v>
      </c>
      <c r="F56" s="21" t="e">
        <f>VLOOKUP(D56,'Summary Tables'!$C:$G,3,FALSE)</f>
        <v>#N/A</v>
      </c>
      <c r="G56" s="21" t="e">
        <f>VLOOKUP(D56,'Summary Tables'!$C:$G,4,FALSE)</f>
        <v>#N/A</v>
      </c>
      <c r="H56" s="21" t="e">
        <f>VLOOKUP(D56,'Summary Tables'!$C:$G,5,FALSE)</f>
        <v>#N/A</v>
      </c>
      <c r="K56">
        <v>2</v>
      </c>
      <c r="P56" t="s">
        <v>71</v>
      </c>
      <c r="Q56" t="s">
        <v>16</v>
      </c>
      <c r="R56" t="s">
        <v>11</v>
      </c>
      <c r="S56" t="s">
        <v>11</v>
      </c>
      <c r="T56" t="s">
        <v>11</v>
      </c>
      <c r="U56" t="s">
        <v>11</v>
      </c>
      <c r="V56" t="s">
        <v>11</v>
      </c>
      <c r="W56" t="s">
        <v>11</v>
      </c>
      <c r="X56" t="s">
        <v>11</v>
      </c>
      <c r="Y56" t="s">
        <v>11</v>
      </c>
    </row>
    <row r="57" spans="1:30" x14ac:dyDescent="0.35">
      <c r="A57" t="s">
        <v>127</v>
      </c>
      <c r="C57">
        <v>5</v>
      </c>
      <c r="D57" s="24" t="s">
        <v>21</v>
      </c>
      <c r="E57" s="21" t="e">
        <f>VLOOKUP(D57,'Summary Tables'!$C:$G,2,FALSE)</f>
        <v>#N/A</v>
      </c>
      <c r="F57" s="21" t="e">
        <f>VLOOKUP(D57,'Summary Tables'!$C:$G,3,FALSE)</f>
        <v>#N/A</v>
      </c>
      <c r="G57" s="21" t="e">
        <f>VLOOKUP(D57,'Summary Tables'!$C:$G,4,FALSE)</f>
        <v>#N/A</v>
      </c>
      <c r="H57" s="21" t="e">
        <f>VLOOKUP(D57,'Summary Tables'!$C:$G,5,FALSE)</f>
        <v>#N/A</v>
      </c>
      <c r="K57">
        <v>5</v>
      </c>
      <c r="P57" t="s">
        <v>72</v>
      </c>
      <c r="Q57" t="s">
        <v>16</v>
      </c>
      <c r="R57" t="s">
        <v>11</v>
      </c>
      <c r="S57" t="s">
        <v>11</v>
      </c>
      <c r="T57" t="s">
        <v>12</v>
      </c>
      <c r="U57" t="s">
        <v>11</v>
      </c>
      <c r="V57" t="s">
        <v>11</v>
      </c>
      <c r="W57" t="s">
        <v>12</v>
      </c>
      <c r="X57" t="s">
        <v>12</v>
      </c>
      <c r="Y57" t="s">
        <v>12</v>
      </c>
    </row>
    <row r="59" spans="1:30" x14ac:dyDescent="0.35">
      <c r="A59" s="7" t="s">
        <v>128</v>
      </c>
      <c r="X59" t="s">
        <v>129</v>
      </c>
      <c r="Y59" s="10">
        <v>0.48</v>
      </c>
      <c r="AA59" s="8"/>
      <c r="AB59" s="8"/>
      <c r="AC59" s="8"/>
      <c r="AD59" s="8"/>
    </row>
    <row r="60" spans="1:30" x14ac:dyDescent="0.35">
      <c r="A60" s="7" t="s">
        <v>130</v>
      </c>
      <c r="X60" t="s">
        <v>131</v>
      </c>
      <c r="Y60" s="10"/>
      <c r="AA60" s="8">
        <v>8.7999999999999995E-2</v>
      </c>
      <c r="AB60" s="8">
        <v>0.22800000000000001</v>
      </c>
      <c r="AC60" s="8">
        <v>0.216</v>
      </c>
      <c r="AD60" s="8">
        <v>0.23100000000000001</v>
      </c>
    </row>
    <row r="61" spans="1:30" x14ac:dyDescent="0.35">
      <c r="X61" t="s">
        <v>132</v>
      </c>
      <c r="Y61" s="10">
        <v>0.52</v>
      </c>
    </row>
    <row r="62" spans="1:30" x14ac:dyDescent="0.35">
      <c r="X62" t="s">
        <v>133</v>
      </c>
    </row>
    <row r="63" spans="1:30" x14ac:dyDescent="0.35">
      <c r="R63" s="8"/>
      <c r="S63" s="8"/>
      <c r="T63" s="8"/>
      <c r="U63" s="8"/>
      <c r="V63" s="8"/>
      <c r="W63" s="8"/>
    </row>
    <row r="64" spans="1:30" x14ac:dyDescent="0.35">
      <c r="R64" s="8"/>
      <c r="S64" s="8"/>
      <c r="T64" s="8"/>
      <c r="U64" s="8"/>
      <c r="V64" s="8"/>
      <c r="W64" s="8"/>
    </row>
    <row r="67" spans="18:27" ht="29" x14ac:dyDescent="0.35">
      <c r="R67" s="9"/>
      <c r="S67" s="9"/>
      <c r="T67" s="9"/>
      <c r="U67" s="9"/>
      <c r="V67" s="9"/>
      <c r="W67" s="9"/>
      <c r="X67" s="9" t="s">
        <v>134</v>
      </c>
      <c r="Y67" s="9" t="s">
        <v>134</v>
      </c>
      <c r="AA67" s="7" t="s">
        <v>135</v>
      </c>
    </row>
  </sheetData>
  <autoFilter ref="A1:AD57" xr:uid="{483BC2B4-20FD-45B6-87C5-68E8A577F38B}"/>
  <conditionalFormatting sqref="R2:W15">
    <cfRule type="colorScale" priority="33">
      <colorScale>
        <cfvo type="min"/>
        <cfvo type="percentile" val="50"/>
        <cfvo type="max"/>
        <color rgb="FFF8696B"/>
        <color rgb="FFFFEB84"/>
        <color rgb="FF63BE7B"/>
      </colorScale>
    </cfRule>
  </conditionalFormatting>
  <conditionalFormatting sqref="X2:Y15 Y16:Y24 Y27:Y39">
    <cfRule type="containsText" dxfId="43" priority="31" operator="containsText" text="AB">
      <formula>NOT(ISERROR(SEARCH("AB",X2)))</formula>
    </cfRule>
    <cfRule type="colorScale" priority="32">
      <colorScale>
        <cfvo type="min"/>
        <cfvo type="percentile" val="50"/>
        <cfvo type="max"/>
        <color rgb="FFF8696B"/>
        <color rgb="FFFFEB84"/>
        <color rgb="FF63BE7B"/>
      </colorScale>
    </cfRule>
  </conditionalFormatting>
  <conditionalFormatting sqref="X3:Y15 Y16:Y24 Y27:Y39">
    <cfRule type="containsText" dxfId="42" priority="30" operator="containsText" text="B">
      <formula>NOT(ISERROR(SEARCH("B",X3)))</formula>
    </cfRule>
  </conditionalFormatting>
  <conditionalFormatting sqref="X4:Y15 Y16:Y24 Y27:Y39">
    <cfRule type="containsText" dxfId="41" priority="29" operator="containsText" text="BB">
      <formula>NOT(ISERROR(SEARCH("BB",X4)))</formula>
    </cfRule>
  </conditionalFormatting>
  <conditionalFormatting sqref="X8:X15 Y12:Y24 Y27:Y39">
    <cfRule type="containsText" dxfId="40" priority="28" operator="containsText" text="WBB">
      <formula>NOT(ISERROR(SEARCH("WBB",X8)))</formula>
    </cfRule>
  </conditionalFormatting>
  <conditionalFormatting sqref="R16:W29">
    <cfRule type="colorScale" priority="27">
      <colorScale>
        <cfvo type="min"/>
        <cfvo type="percentile" val="50"/>
        <cfvo type="max"/>
        <color rgb="FFF8696B"/>
        <color rgb="FFFFEB84"/>
        <color rgb="FF63BE7B"/>
      </colorScale>
    </cfRule>
  </conditionalFormatting>
  <conditionalFormatting sqref="X16:X29 Y25:Y26">
    <cfRule type="containsText" dxfId="39" priority="25" operator="containsText" text="AB">
      <formula>NOT(ISERROR(SEARCH("AB",X16)))</formula>
    </cfRule>
    <cfRule type="colorScale" priority="26">
      <colorScale>
        <cfvo type="min"/>
        <cfvo type="percentile" val="50"/>
        <cfvo type="max"/>
        <color rgb="FFF8696B"/>
        <color rgb="FFFFEB84"/>
        <color rgb="FF63BE7B"/>
      </colorScale>
    </cfRule>
  </conditionalFormatting>
  <conditionalFormatting sqref="X17:X29 Y25:Y26">
    <cfRule type="containsText" dxfId="38" priority="24" operator="containsText" text="B">
      <formula>NOT(ISERROR(SEARCH("B",X17)))</formula>
    </cfRule>
  </conditionalFormatting>
  <conditionalFormatting sqref="X18:X29 Y25:Y26">
    <cfRule type="containsText" dxfId="37" priority="23" operator="containsText" text="BB">
      <formula>NOT(ISERROR(SEARCH("BB",X18)))</formula>
    </cfRule>
  </conditionalFormatting>
  <conditionalFormatting sqref="X22:X29 Y25:Y26">
    <cfRule type="containsText" dxfId="36" priority="22" operator="containsText" text="WBB">
      <formula>NOT(ISERROR(SEARCH("WBB",X22)))</formula>
    </cfRule>
  </conditionalFormatting>
  <conditionalFormatting sqref="R30:W43">
    <cfRule type="colorScale" priority="21">
      <colorScale>
        <cfvo type="min"/>
        <cfvo type="percentile" val="50"/>
        <cfvo type="max"/>
        <color rgb="FFF8696B"/>
        <color rgb="FFFFEB84"/>
        <color rgb="FF63BE7B"/>
      </colorScale>
    </cfRule>
  </conditionalFormatting>
  <conditionalFormatting sqref="X30:X43 Y49:Y50 Y40:Y46">
    <cfRule type="containsText" dxfId="35" priority="19" operator="containsText" text="AB">
      <formula>NOT(ISERROR(SEARCH("AB",X30)))</formula>
    </cfRule>
    <cfRule type="colorScale" priority="20">
      <colorScale>
        <cfvo type="min"/>
        <cfvo type="percentile" val="50"/>
        <cfvo type="max"/>
        <color rgb="FFF8696B"/>
        <color rgb="FFFFEB84"/>
        <color rgb="FF63BE7B"/>
      </colorScale>
    </cfRule>
  </conditionalFormatting>
  <conditionalFormatting sqref="X31:X43 Y49:Y50 Y40:Y46">
    <cfRule type="containsText" dxfId="34" priority="18" operator="containsText" text="B">
      <formula>NOT(ISERROR(SEARCH("B",X31)))</formula>
    </cfRule>
  </conditionalFormatting>
  <conditionalFormatting sqref="X32:X43 Y49:Y50 Y40:Y46">
    <cfRule type="containsText" dxfId="33" priority="17" operator="containsText" text="BB">
      <formula>NOT(ISERROR(SEARCH("BB",X32)))</formula>
    </cfRule>
  </conditionalFormatting>
  <conditionalFormatting sqref="X36:X43 Y49:Y50 Y40:Y46">
    <cfRule type="containsText" dxfId="32" priority="16" operator="containsText" text="WBB">
      <formula>NOT(ISERROR(SEARCH("WBB",X36)))</formula>
    </cfRule>
  </conditionalFormatting>
  <conditionalFormatting sqref="R44:W57">
    <cfRule type="colorScale" priority="15">
      <colorScale>
        <cfvo type="min"/>
        <cfvo type="percentile" val="50"/>
        <cfvo type="max"/>
        <color rgb="FFF8696B"/>
        <color rgb="FFFFEB84"/>
        <color rgb="FF63BE7B"/>
      </colorScale>
    </cfRule>
  </conditionalFormatting>
  <conditionalFormatting sqref="X44:X57 X59:X62 Y47:Y48 Y51:Y57">
    <cfRule type="containsText" dxfId="31" priority="13" operator="containsText" text="AB">
      <formula>NOT(ISERROR(SEARCH("AB",X44)))</formula>
    </cfRule>
    <cfRule type="colorScale" priority="14">
      <colorScale>
        <cfvo type="min"/>
        <cfvo type="percentile" val="50"/>
        <cfvo type="max"/>
        <color rgb="FFF8696B"/>
        <color rgb="FFFFEB84"/>
        <color rgb="FF63BE7B"/>
      </colorScale>
    </cfRule>
  </conditionalFormatting>
  <conditionalFormatting sqref="X45:X57 X59:X62 Y47:Y48 Y51:Y57">
    <cfRule type="containsText" dxfId="30" priority="12" operator="containsText" text="B">
      <formula>NOT(ISERROR(SEARCH("B",X45)))</formula>
    </cfRule>
  </conditionalFormatting>
  <conditionalFormatting sqref="X46:X57 X59:X62 Y47:Y48 Y51:Y57">
    <cfRule type="containsText" dxfId="29" priority="11" operator="containsText" text="BB">
      <formula>NOT(ISERROR(SEARCH("BB",X46)))</formula>
    </cfRule>
  </conditionalFormatting>
  <conditionalFormatting sqref="X50:X57 X59:X62 Y51:Y57">
    <cfRule type="containsText" dxfId="28" priority="10" operator="containsText" text="WBB">
      <formula>NOT(ISERROR(SEARCH("WBB",X50)))</formula>
    </cfRule>
  </conditionalFormatting>
  <conditionalFormatting sqref="R59:W65">
    <cfRule type="colorScale" priority="9">
      <colorScale>
        <cfvo type="min"/>
        <cfvo type="percentile" val="50"/>
        <cfvo type="max"/>
        <color rgb="FFF8696B"/>
        <color rgb="FFFFEB84"/>
        <color rgb="FF63BE7B"/>
      </colorScale>
    </cfRule>
  </conditionalFormatting>
  <conditionalFormatting sqref="X2:Y57">
    <cfRule type="containsText" dxfId="27" priority="8" operator="containsText" text="AB">
      <formula>NOT(ISERROR(SEARCH("AB",X2)))</formula>
    </cfRule>
  </conditionalFormatting>
  <conditionalFormatting sqref="X2:X62 Y2:Y57">
    <cfRule type="containsText" dxfId="26" priority="6" operator="containsText" text="AB">
      <formula>NOT(ISERROR(SEARCH("AB",X2)))</formula>
    </cfRule>
    <cfRule type="containsText" dxfId="25" priority="7" operator="containsText" text="WBB">
      <formula>NOT(ISERROR(SEARCH("WBB",X2)))</formula>
    </cfRule>
  </conditionalFormatting>
  <conditionalFormatting sqref="R2:W57">
    <cfRule type="cellIs" dxfId="24" priority="1" operator="equal">
      <formula>"B"</formula>
    </cfRule>
    <cfRule type="cellIs" dxfId="23" priority="2" operator="equal">
      <formula>"B"</formula>
    </cfRule>
    <cfRule type="containsText" dxfId="22" priority="3" operator="containsText" text="B">
      <formula>NOT(ISERROR(SEARCH("B",R2)))</formula>
    </cfRule>
    <cfRule type="containsText" dxfId="21" priority="4" operator="containsText" text="BB">
      <formula>NOT(ISERROR(SEARCH("BB",R2)))</formula>
    </cfRule>
    <cfRule type="colorScale" priority="5">
      <colorScale>
        <cfvo type="min"/>
        <cfvo type="percentile" val="50"/>
        <cfvo type="max"/>
        <color rgb="FFF8696B"/>
        <color rgb="FFFFEB84"/>
        <color rgb="FF63BE7B"/>
      </colorScale>
    </cfRule>
  </conditionalFormatting>
  <dataValidations count="2">
    <dataValidation type="list" allowBlank="1" showInputMessage="1" showErrorMessage="1" sqref="L2:L15" xr:uid="{C29C9BC5-9147-45C5-82DD-8239C2838626}">
      <formula1>"ABC Childcare, District Preschool, Nancy's Home, Family Friend or neighbor"</formula1>
    </dataValidation>
    <dataValidation type="list" allowBlank="1" showInputMessage="1" showErrorMessage="1" sqref="M2:M15" xr:uid="{84ECA5A9-B7DC-4933-80D2-CC6663795B7D}">
      <formula1>"0, 1, 2, 3, 4, 5"</formula1>
    </dataValidation>
  </dataValidations>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51360C-6D78-4634-95B2-4EA65B5BA11B}">
          <x14:formula1>
            <xm:f>'Summary Tables'!$C$7:$C$205</xm:f>
          </x14:formula1>
          <xm:sqref>D2:D57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A918A-C865-4961-832D-C131A3BE8F40}">
  <sheetPr>
    <tabColor theme="9"/>
  </sheetPr>
  <dimension ref="A1:X102"/>
  <sheetViews>
    <sheetView zoomScale="90" zoomScaleNormal="90" workbookViewId="0">
      <pane ySplit="2" topLeftCell="A3" activePane="bottomLeft" state="frozen"/>
      <selection pane="bottomLeft" activeCell="Q2" sqref="Q2"/>
    </sheetView>
  </sheetViews>
  <sheetFormatPr defaultRowHeight="14.5" x14ac:dyDescent="0.35"/>
  <cols>
    <col min="4" max="4" width="8.54296875" customWidth="1"/>
    <col min="5" max="5" width="9.36328125" customWidth="1"/>
    <col min="7" max="7" width="14.54296875" hidden="1" customWidth="1"/>
    <col min="8" max="8" width="12.1796875" hidden="1" customWidth="1"/>
    <col min="9" max="9" width="24.81640625" style="30" bestFit="1" customWidth="1"/>
    <col min="10" max="11" width="12.1796875" customWidth="1"/>
    <col min="12" max="20" width="14.453125" customWidth="1"/>
    <col min="21" max="21" width="16.90625" customWidth="1"/>
    <col min="22" max="23" width="0" hidden="1" customWidth="1"/>
    <col min="24" max="24" width="13.1796875" hidden="1" customWidth="1"/>
  </cols>
  <sheetData>
    <row r="1" spans="1:24" x14ac:dyDescent="0.35">
      <c r="A1" s="148" t="s">
        <v>138</v>
      </c>
      <c r="B1" s="148"/>
      <c r="C1" s="148"/>
      <c r="D1" s="148"/>
      <c r="E1" s="148"/>
      <c r="F1" s="148"/>
      <c r="G1" s="148"/>
      <c r="H1" s="148"/>
      <c r="I1" s="34" t="s">
        <v>136</v>
      </c>
      <c r="J1" s="148" t="s">
        <v>137</v>
      </c>
      <c r="K1" s="148"/>
      <c r="L1" s="148" t="s">
        <v>139</v>
      </c>
      <c r="M1" s="148"/>
      <c r="N1" s="148"/>
      <c r="O1" s="148"/>
      <c r="P1" s="148"/>
      <c r="Q1" s="148"/>
      <c r="R1" s="148"/>
      <c r="S1" s="148"/>
      <c r="T1" s="148"/>
      <c r="U1" s="148" t="s">
        <v>155</v>
      </c>
      <c r="V1" s="148"/>
      <c r="W1" s="148"/>
      <c r="X1" s="148"/>
    </row>
    <row r="2" spans="1:24" s="1" customFormat="1" ht="58" x14ac:dyDescent="0.35">
      <c r="A2" s="102" t="s">
        <v>50</v>
      </c>
      <c r="B2" s="102" t="s">
        <v>51</v>
      </c>
      <c r="C2" s="102" t="s">
        <v>154</v>
      </c>
      <c r="D2" s="103" t="s">
        <v>54</v>
      </c>
      <c r="E2" s="103" t="s">
        <v>55</v>
      </c>
      <c r="F2" s="103" t="s">
        <v>56</v>
      </c>
      <c r="G2" s="104" t="s">
        <v>141</v>
      </c>
      <c r="H2" s="104" t="s">
        <v>56</v>
      </c>
      <c r="I2" s="105" t="s">
        <v>53</v>
      </c>
      <c r="J2" s="106" t="s">
        <v>59</v>
      </c>
      <c r="K2" s="106" t="s">
        <v>60</v>
      </c>
      <c r="L2" s="107" t="s">
        <v>61</v>
      </c>
      <c r="M2" s="107" t="s">
        <v>18</v>
      </c>
      <c r="N2" s="107" t="s">
        <v>38</v>
      </c>
      <c r="O2" s="107" t="s">
        <v>22</v>
      </c>
      <c r="P2" s="107" t="s">
        <v>62</v>
      </c>
      <c r="Q2" s="107" t="s">
        <v>24</v>
      </c>
      <c r="R2" s="107" t="s">
        <v>63</v>
      </c>
      <c r="S2" s="108" t="s">
        <v>64</v>
      </c>
      <c r="T2" s="109" t="s">
        <v>65</v>
      </c>
      <c r="U2" s="122" t="s">
        <v>66</v>
      </c>
      <c r="V2" s="13" t="s">
        <v>67</v>
      </c>
      <c r="W2" s="13" t="s">
        <v>68</v>
      </c>
      <c r="X2" s="13" t="s">
        <v>69</v>
      </c>
    </row>
    <row r="3" spans="1:24" x14ac:dyDescent="0.35">
      <c r="A3" s="46"/>
      <c r="B3" s="46"/>
      <c r="C3" s="46"/>
      <c r="D3" s="110"/>
      <c r="E3" s="110"/>
      <c r="F3" s="110"/>
      <c r="I3" s="111"/>
      <c r="J3" s="114"/>
      <c r="K3" s="114"/>
      <c r="L3" s="117"/>
      <c r="M3" s="117"/>
      <c r="N3" s="117"/>
      <c r="O3" s="117"/>
      <c r="P3" s="117"/>
      <c r="Q3" s="117"/>
      <c r="R3" s="117"/>
      <c r="S3" s="117"/>
      <c r="T3" s="117"/>
      <c r="U3" s="118"/>
    </row>
    <row r="4" spans="1:24" x14ac:dyDescent="0.35">
      <c r="A4" s="46"/>
      <c r="B4" s="46"/>
      <c r="C4" s="46"/>
      <c r="D4" s="110"/>
      <c r="E4" s="110"/>
      <c r="F4" s="110"/>
      <c r="I4" s="111"/>
      <c r="J4" s="114"/>
      <c r="K4" s="114"/>
      <c r="L4" s="117"/>
      <c r="M4" s="117"/>
      <c r="N4" s="117"/>
      <c r="O4" s="117"/>
      <c r="P4" s="117"/>
      <c r="Q4" s="117"/>
      <c r="R4" s="117"/>
      <c r="S4" s="117"/>
      <c r="T4" s="117"/>
      <c r="U4" s="118"/>
    </row>
    <row r="5" spans="1:24" x14ac:dyDescent="0.35">
      <c r="A5" s="46"/>
      <c r="B5" s="46"/>
      <c r="C5" s="46"/>
      <c r="D5" s="110"/>
      <c r="E5" s="110"/>
      <c r="F5" s="110"/>
      <c r="I5" s="111"/>
      <c r="J5" s="114"/>
      <c r="K5" s="114"/>
      <c r="L5" s="117"/>
      <c r="M5" s="117"/>
      <c r="N5" s="117"/>
      <c r="O5" s="117"/>
      <c r="P5" s="117"/>
      <c r="Q5" s="117"/>
      <c r="R5" s="117"/>
      <c r="S5" s="117"/>
      <c r="T5" s="117"/>
      <c r="U5" s="118"/>
    </row>
    <row r="6" spans="1:24" x14ac:dyDescent="0.35">
      <c r="A6" s="46"/>
      <c r="B6" s="46"/>
      <c r="C6" s="46"/>
      <c r="D6" s="110"/>
      <c r="E6" s="110"/>
      <c r="F6" s="110"/>
      <c r="I6" s="111"/>
      <c r="J6" s="114"/>
      <c r="K6" s="114"/>
      <c r="L6" s="117"/>
      <c r="M6" s="117"/>
      <c r="N6" s="117"/>
      <c r="O6" s="117"/>
      <c r="P6" s="117"/>
      <c r="Q6" s="117"/>
      <c r="R6" s="117"/>
      <c r="S6" s="117"/>
      <c r="T6" s="117"/>
      <c r="U6" s="118"/>
    </row>
    <row r="7" spans="1:24" x14ac:dyDescent="0.35">
      <c r="A7" s="46"/>
      <c r="B7" s="46"/>
      <c r="C7" s="46"/>
      <c r="D7" s="110"/>
      <c r="E7" s="110"/>
      <c r="F7" s="110"/>
      <c r="I7" s="111"/>
      <c r="J7" s="114"/>
      <c r="K7" s="114"/>
      <c r="L7" s="117"/>
      <c r="M7" s="117"/>
      <c r="N7" s="117"/>
      <c r="O7" s="117"/>
      <c r="P7" s="117"/>
      <c r="Q7" s="117"/>
      <c r="R7" s="117"/>
      <c r="S7" s="117"/>
      <c r="T7" s="117"/>
      <c r="U7" s="118"/>
    </row>
    <row r="8" spans="1:24" x14ac:dyDescent="0.35">
      <c r="A8" s="46"/>
      <c r="B8" s="46"/>
      <c r="C8" s="46"/>
      <c r="D8" s="110"/>
      <c r="E8" s="110"/>
      <c r="F8" s="110"/>
      <c r="I8" s="111"/>
      <c r="J8" s="114"/>
      <c r="K8" s="114"/>
      <c r="L8" s="117"/>
      <c r="M8" s="117"/>
      <c r="N8" s="117"/>
      <c r="O8" s="117"/>
      <c r="P8" s="117"/>
      <c r="Q8" s="117"/>
      <c r="R8" s="117"/>
      <c r="S8" s="117"/>
      <c r="T8" s="117"/>
      <c r="U8" s="118"/>
    </row>
    <row r="9" spans="1:24" x14ac:dyDescent="0.35">
      <c r="A9" s="46"/>
      <c r="B9" s="46"/>
      <c r="C9" s="46"/>
      <c r="D9" s="110"/>
      <c r="E9" s="110"/>
      <c r="F9" s="110"/>
      <c r="I9" s="111"/>
      <c r="J9" s="114"/>
      <c r="K9" s="114"/>
      <c r="L9" s="117"/>
      <c r="M9" s="117"/>
      <c r="N9" s="117"/>
      <c r="O9" s="117"/>
      <c r="P9" s="117"/>
      <c r="Q9" s="117"/>
      <c r="R9" s="117"/>
      <c r="S9" s="117"/>
      <c r="T9" s="117"/>
      <c r="U9" s="118"/>
      <c r="W9" t="s">
        <v>79</v>
      </c>
      <c r="X9" t="s">
        <v>79</v>
      </c>
    </row>
    <row r="10" spans="1:24" x14ac:dyDescent="0.35">
      <c r="A10" s="46"/>
      <c r="B10" s="46"/>
      <c r="C10" s="46"/>
      <c r="D10" s="110"/>
      <c r="E10" s="110"/>
      <c r="F10" s="110"/>
      <c r="I10" s="111"/>
      <c r="J10" s="114"/>
      <c r="K10" s="114"/>
      <c r="L10" s="117"/>
      <c r="M10" s="117"/>
      <c r="N10" s="117"/>
      <c r="O10" s="117"/>
      <c r="P10" s="117"/>
      <c r="Q10" s="117"/>
      <c r="R10" s="117"/>
      <c r="S10" s="117"/>
      <c r="T10" s="117"/>
      <c r="U10" s="118"/>
    </row>
    <row r="11" spans="1:24" x14ac:dyDescent="0.35">
      <c r="A11" s="46"/>
      <c r="B11" s="46"/>
      <c r="C11" s="46"/>
      <c r="D11" s="110"/>
      <c r="E11" s="110"/>
      <c r="F11" s="110"/>
      <c r="I11" s="111"/>
      <c r="J11" s="114"/>
      <c r="K11" s="114"/>
      <c r="L11" s="117"/>
      <c r="M11" s="117"/>
      <c r="N11" s="117"/>
      <c r="O11" s="117"/>
      <c r="P11" s="117"/>
      <c r="Q11" s="117"/>
      <c r="R11" s="117"/>
      <c r="S11" s="117"/>
      <c r="T11" s="117"/>
      <c r="U11" s="118"/>
      <c r="W11" t="s">
        <v>79</v>
      </c>
      <c r="X11" t="s">
        <v>79</v>
      </c>
    </row>
    <row r="12" spans="1:24" x14ac:dyDescent="0.35">
      <c r="A12" s="46"/>
      <c r="B12" s="46"/>
      <c r="C12" s="46"/>
      <c r="D12" s="110"/>
      <c r="E12" s="110"/>
      <c r="F12" s="110"/>
      <c r="I12" s="111"/>
      <c r="J12" s="114"/>
      <c r="K12" s="114"/>
      <c r="L12" s="117"/>
      <c r="M12" s="117"/>
      <c r="N12" s="117"/>
      <c r="O12" s="117"/>
      <c r="P12" s="117"/>
      <c r="Q12" s="117"/>
      <c r="R12" s="117"/>
      <c r="S12" s="117"/>
      <c r="T12" s="117"/>
      <c r="U12" s="118"/>
    </row>
    <row r="13" spans="1:24" x14ac:dyDescent="0.35">
      <c r="A13" s="46"/>
      <c r="B13" s="46"/>
      <c r="C13" s="46"/>
      <c r="D13" s="110"/>
      <c r="E13" s="110"/>
      <c r="F13" s="110"/>
      <c r="I13" s="111"/>
      <c r="J13" s="114"/>
      <c r="K13" s="114"/>
      <c r="L13" s="117"/>
      <c r="M13" s="117"/>
      <c r="N13" s="117"/>
      <c r="O13" s="117"/>
      <c r="P13" s="117"/>
      <c r="Q13" s="117"/>
      <c r="R13" s="117"/>
      <c r="S13" s="117"/>
      <c r="T13" s="117"/>
      <c r="U13" s="118"/>
    </row>
    <row r="14" spans="1:24" x14ac:dyDescent="0.35">
      <c r="A14" s="46"/>
      <c r="B14" s="46"/>
      <c r="C14" s="46"/>
      <c r="D14" s="110"/>
      <c r="E14" s="110"/>
      <c r="F14" s="110"/>
      <c r="I14" s="111"/>
      <c r="J14" s="114"/>
      <c r="K14" s="114"/>
      <c r="L14" s="117"/>
      <c r="M14" s="117"/>
      <c r="N14" s="117"/>
      <c r="O14" s="117"/>
      <c r="P14" s="117"/>
      <c r="Q14" s="117"/>
      <c r="R14" s="117"/>
      <c r="S14" s="117"/>
      <c r="T14" s="117"/>
      <c r="U14" s="118"/>
    </row>
    <row r="15" spans="1:24" x14ac:dyDescent="0.35">
      <c r="A15" s="46"/>
      <c r="B15" s="46"/>
      <c r="C15" s="46"/>
      <c r="D15" s="110"/>
      <c r="E15" s="110"/>
      <c r="F15" s="110"/>
      <c r="I15" s="111"/>
      <c r="J15" s="114"/>
      <c r="K15" s="114"/>
      <c r="L15" s="117"/>
      <c r="M15" s="117"/>
      <c r="N15" s="117"/>
      <c r="O15" s="117"/>
      <c r="P15" s="117"/>
      <c r="Q15" s="117"/>
      <c r="R15" s="117"/>
      <c r="S15" s="117"/>
      <c r="T15" s="117"/>
      <c r="U15" s="118"/>
    </row>
    <row r="16" spans="1:24" x14ac:dyDescent="0.35">
      <c r="A16" s="46"/>
      <c r="B16" s="46"/>
      <c r="C16" s="46"/>
      <c r="D16" s="110"/>
      <c r="E16" s="110"/>
      <c r="F16" s="110"/>
      <c r="I16" s="111"/>
      <c r="J16" s="114"/>
      <c r="K16" s="114"/>
      <c r="L16" s="117"/>
      <c r="M16" s="117"/>
      <c r="N16" s="117"/>
      <c r="O16" s="117"/>
      <c r="P16" s="117"/>
      <c r="Q16" s="117"/>
      <c r="R16" s="117"/>
      <c r="S16" s="117"/>
      <c r="T16" s="117"/>
      <c r="U16" s="118"/>
      <c r="W16" t="s">
        <v>79</v>
      </c>
      <c r="X16" t="s">
        <v>79</v>
      </c>
    </row>
    <row r="17" spans="1:24" x14ac:dyDescent="0.35">
      <c r="A17" s="46"/>
      <c r="B17" s="46"/>
      <c r="C17" s="46"/>
      <c r="D17" s="110"/>
      <c r="E17" s="110"/>
      <c r="F17" s="110"/>
      <c r="I17" s="111"/>
      <c r="J17" s="114"/>
      <c r="K17" s="114"/>
      <c r="L17" s="117"/>
      <c r="M17" s="117"/>
      <c r="N17" s="117"/>
      <c r="O17" s="117"/>
      <c r="P17" s="117"/>
      <c r="Q17" s="117"/>
      <c r="R17" s="117"/>
      <c r="S17" s="117"/>
      <c r="T17" s="117"/>
      <c r="U17" s="118"/>
    </row>
    <row r="18" spans="1:24" x14ac:dyDescent="0.35">
      <c r="A18" s="46"/>
      <c r="B18" s="46"/>
      <c r="C18" s="46"/>
      <c r="D18" s="110"/>
      <c r="E18" s="110"/>
      <c r="F18" s="110"/>
      <c r="I18" s="111"/>
      <c r="J18" s="114"/>
      <c r="K18" s="114"/>
      <c r="L18" s="117"/>
      <c r="M18" s="117"/>
      <c r="N18" s="117"/>
      <c r="O18" s="117"/>
      <c r="P18" s="117"/>
      <c r="Q18" s="117"/>
      <c r="R18" s="117"/>
      <c r="S18" s="117"/>
      <c r="T18" s="117"/>
      <c r="U18" s="118"/>
    </row>
    <row r="19" spans="1:24" x14ac:dyDescent="0.35">
      <c r="A19" s="46"/>
      <c r="B19" s="46"/>
      <c r="C19" s="46"/>
      <c r="D19" s="110"/>
      <c r="E19" s="110"/>
      <c r="F19" s="110"/>
      <c r="I19" s="111"/>
      <c r="J19" s="114"/>
      <c r="K19" s="114"/>
      <c r="L19" s="117"/>
      <c r="M19" s="117"/>
      <c r="N19" s="117"/>
      <c r="O19" s="117"/>
      <c r="P19" s="117"/>
      <c r="Q19" s="117"/>
      <c r="R19" s="117"/>
      <c r="S19" s="117"/>
      <c r="T19" s="117"/>
      <c r="U19" s="118"/>
      <c r="W19" t="s">
        <v>79</v>
      </c>
      <c r="X19" t="s">
        <v>79</v>
      </c>
    </row>
    <row r="20" spans="1:24" x14ac:dyDescent="0.35">
      <c r="A20" s="46"/>
      <c r="B20" s="46"/>
      <c r="C20" s="46"/>
      <c r="D20" s="110"/>
      <c r="E20" s="110"/>
      <c r="F20" s="110"/>
      <c r="I20" s="111"/>
      <c r="J20" s="114"/>
      <c r="K20" s="114"/>
      <c r="L20" s="117"/>
      <c r="M20" s="117"/>
      <c r="N20" s="117"/>
      <c r="O20" s="117"/>
      <c r="P20" s="117"/>
      <c r="Q20" s="117"/>
      <c r="R20" s="117"/>
      <c r="S20" s="117"/>
      <c r="T20" s="117"/>
      <c r="U20" s="118"/>
    </row>
    <row r="21" spans="1:24" x14ac:dyDescent="0.35">
      <c r="A21" s="46"/>
      <c r="B21" s="46"/>
      <c r="C21" s="46"/>
      <c r="D21" s="110"/>
      <c r="E21" s="110"/>
      <c r="F21" s="110"/>
      <c r="I21" s="111"/>
      <c r="J21" s="114"/>
      <c r="K21" s="114"/>
      <c r="L21" s="117"/>
      <c r="M21" s="117"/>
      <c r="N21" s="117"/>
      <c r="O21" s="117"/>
      <c r="P21" s="117"/>
      <c r="Q21" s="117"/>
      <c r="R21" s="117"/>
      <c r="S21" s="117"/>
      <c r="T21" s="117"/>
      <c r="U21" s="118"/>
    </row>
    <row r="22" spans="1:24" x14ac:dyDescent="0.35">
      <c r="A22" s="46"/>
      <c r="B22" s="46"/>
      <c r="C22" s="46"/>
      <c r="D22" s="110"/>
      <c r="E22" s="110"/>
      <c r="F22" s="110"/>
      <c r="I22" s="111"/>
      <c r="J22" s="114"/>
      <c r="K22" s="114"/>
      <c r="L22" s="117"/>
      <c r="M22" s="117"/>
      <c r="N22" s="117"/>
      <c r="O22" s="117"/>
      <c r="P22" s="117"/>
      <c r="Q22" s="117"/>
      <c r="R22" s="117"/>
      <c r="S22" s="117"/>
      <c r="T22" s="117"/>
      <c r="U22" s="118"/>
    </row>
    <row r="23" spans="1:24" x14ac:dyDescent="0.35">
      <c r="A23" s="46"/>
      <c r="B23" s="46"/>
      <c r="C23" s="46"/>
      <c r="D23" s="110"/>
      <c r="E23" s="110"/>
      <c r="F23" s="110"/>
      <c r="I23" s="111"/>
      <c r="J23" s="114"/>
      <c r="K23" s="114"/>
      <c r="L23" s="117"/>
      <c r="M23" s="117"/>
      <c r="N23" s="117"/>
      <c r="O23" s="117"/>
      <c r="P23" s="117"/>
      <c r="Q23" s="117"/>
      <c r="R23" s="117"/>
      <c r="S23" s="117"/>
      <c r="T23" s="117"/>
      <c r="U23" s="118"/>
      <c r="W23" t="s">
        <v>79</v>
      </c>
      <c r="X23" t="s">
        <v>79</v>
      </c>
    </row>
    <row r="24" spans="1:24" x14ac:dyDescent="0.35">
      <c r="A24" s="46"/>
      <c r="B24" s="46"/>
      <c r="C24" s="46"/>
      <c r="D24" s="110"/>
      <c r="E24" s="110"/>
      <c r="F24" s="110"/>
      <c r="I24" s="111"/>
      <c r="J24" s="114"/>
      <c r="K24" s="114"/>
      <c r="L24" s="117"/>
      <c r="M24" s="117"/>
      <c r="N24" s="117"/>
      <c r="O24" s="117"/>
      <c r="P24" s="117"/>
      <c r="Q24" s="117"/>
      <c r="R24" s="117"/>
      <c r="S24" s="117"/>
      <c r="T24" s="117"/>
      <c r="U24" s="118"/>
    </row>
    <row r="25" spans="1:24" x14ac:dyDescent="0.35">
      <c r="A25" s="46"/>
      <c r="B25" s="46"/>
      <c r="C25" s="46"/>
      <c r="D25" s="110"/>
      <c r="E25" s="110"/>
      <c r="F25" s="110"/>
      <c r="I25" s="111"/>
      <c r="J25" s="114"/>
      <c r="K25" s="114"/>
      <c r="L25" s="117"/>
      <c r="M25" s="117"/>
      <c r="N25" s="117"/>
      <c r="O25" s="117"/>
      <c r="P25" s="117"/>
      <c r="Q25" s="117"/>
      <c r="R25" s="117"/>
      <c r="S25" s="117"/>
      <c r="T25" s="117"/>
      <c r="U25" s="118"/>
      <c r="W25" t="s">
        <v>79</v>
      </c>
      <c r="X25" t="s">
        <v>79</v>
      </c>
    </row>
    <row r="26" spans="1:24" x14ac:dyDescent="0.35">
      <c r="A26" s="46"/>
      <c r="B26" s="46"/>
      <c r="C26" s="46"/>
      <c r="D26" s="110"/>
      <c r="E26" s="110"/>
      <c r="F26" s="110"/>
      <c r="I26" s="111"/>
      <c r="J26" s="114"/>
      <c r="K26" s="114"/>
      <c r="L26" s="117"/>
      <c r="M26" s="117"/>
      <c r="N26" s="117"/>
      <c r="O26" s="117"/>
      <c r="P26" s="117"/>
      <c r="Q26" s="117"/>
      <c r="R26" s="117"/>
      <c r="S26" s="117"/>
      <c r="T26" s="117"/>
      <c r="U26" s="118"/>
    </row>
    <row r="27" spans="1:24" x14ac:dyDescent="0.35">
      <c r="A27" s="46"/>
      <c r="B27" s="46"/>
      <c r="C27" s="46"/>
      <c r="D27" s="110"/>
      <c r="E27" s="110"/>
      <c r="F27" s="110"/>
      <c r="I27" s="111"/>
      <c r="J27" s="114"/>
      <c r="K27" s="114"/>
      <c r="L27" s="117"/>
      <c r="M27" s="117"/>
      <c r="N27" s="117"/>
      <c r="O27" s="117"/>
      <c r="P27" s="117"/>
      <c r="Q27" s="117"/>
      <c r="R27" s="117"/>
      <c r="S27" s="117"/>
      <c r="T27" s="117"/>
      <c r="U27" s="118"/>
    </row>
    <row r="28" spans="1:24" x14ac:dyDescent="0.35">
      <c r="A28" s="46"/>
      <c r="B28" s="46"/>
      <c r="C28" s="46"/>
      <c r="D28" s="110"/>
      <c r="E28" s="110"/>
      <c r="F28" s="110"/>
      <c r="I28" s="111"/>
      <c r="J28" s="114"/>
      <c r="K28" s="114"/>
      <c r="L28" s="117"/>
      <c r="M28" s="117"/>
      <c r="N28" s="117"/>
      <c r="O28" s="117"/>
      <c r="P28" s="117"/>
      <c r="Q28" s="117"/>
      <c r="R28" s="117"/>
      <c r="S28" s="117"/>
      <c r="T28" s="117"/>
      <c r="U28" s="118"/>
    </row>
    <row r="29" spans="1:24" x14ac:dyDescent="0.35">
      <c r="A29" s="46"/>
      <c r="B29" s="46"/>
      <c r="C29" s="46"/>
      <c r="D29" s="110"/>
      <c r="E29" s="110"/>
      <c r="F29" s="110"/>
      <c r="I29" s="111"/>
      <c r="J29" s="114"/>
      <c r="K29" s="114"/>
      <c r="L29" s="117"/>
      <c r="M29" s="117"/>
      <c r="N29" s="117"/>
      <c r="O29" s="117"/>
      <c r="P29" s="117"/>
      <c r="Q29" s="117"/>
      <c r="R29" s="117"/>
      <c r="S29" s="117"/>
      <c r="T29" s="117"/>
      <c r="U29" s="118"/>
    </row>
    <row r="30" spans="1:24" x14ac:dyDescent="0.35">
      <c r="A30" s="46"/>
      <c r="B30" s="46"/>
      <c r="C30" s="46"/>
      <c r="D30" s="110"/>
      <c r="E30" s="110"/>
      <c r="F30" s="110"/>
      <c r="I30" s="111"/>
      <c r="J30" s="114"/>
      <c r="K30" s="114"/>
      <c r="L30" s="117"/>
      <c r="M30" s="117"/>
      <c r="N30" s="117"/>
      <c r="O30" s="117"/>
      <c r="P30" s="117"/>
      <c r="Q30" s="117"/>
      <c r="R30" s="117"/>
      <c r="S30" s="117"/>
      <c r="T30" s="117"/>
      <c r="U30" s="118"/>
      <c r="W30" t="s">
        <v>79</v>
      </c>
      <c r="X30" t="s">
        <v>79</v>
      </c>
    </row>
    <row r="31" spans="1:24" x14ac:dyDescent="0.35">
      <c r="A31" s="46"/>
      <c r="B31" s="46"/>
      <c r="C31" s="46"/>
      <c r="D31" s="110"/>
      <c r="E31" s="110"/>
      <c r="F31" s="110"/>
      <c r="I31" s="111"/>
      <c r="J31" s="114"/>
      <c r="K31" s="114"/>
      <c r="L31" s="117"/>
      <c r="M31" s="117"/>
      <c r="N31" s="117"/>
      <c r="O31" s="117"/>
      <c r="P31" s="117"/>
      <c r="Q31" s="117"/>
      <c r="R31" s="117"/>
      <c r="S31" s="117"/>
      <c r="T31" s="117"/>
      <c r="U31" s="118"/>
    </row>
    <row r="32" spans="1:24" x14ac:dyDescent="0.35">
      <c r="A32" s="46"/>
      <c r="B32" s="46"/>
      <c r="C32" s="46"/>
      <c r="D32" s="110"/>
      <c r="E32" s="110"/>
      <c r="F32" s="110"/>
      <c r="I32" s="111"/>
      <c r="J32" s="114"/>
      <c r="K32" s="114"/>
      <c r="L32" s="117"/>
      <c r="M32" s="117"/>
      <c r="N32" s="117"/>
      <c r="O32" s="117"/>
      <c r="P32" s="117"/>
      <c r="Q32" s="117"/>
      <c r="R32" s="117"/>
      <c r="S32" s="117"/>
      <c r="T32" s="117"/>
      <c r="U32" s="118"/>
    </row>
    <row r="33" spans="1:24" x14ac:dyDescent="0.35">
      <c r="A33" s="46"/>
      <c r="B33" s="46"/>
      <c r="C33" s="46"/>
      <c r="D33" s="110"/>
      <c r="E33" s="110"/>
      <c r="F33" s="110"/>
      <c r="I33" s="111"/>
      <c r="J33" s="114"/>
      <c r="K33" s="114"/>
      <c r="L33" s="117"/>
      <c r="M33" s="117"/>
      <c r="N33" s="117"/>
      <c r="O33" s="117"/>
      <c r="P33" s="117"/>
      <c r="Q33" s="117"/>
      <c r="R33" s="117"/>
      <c r="S33" s="117"/>
      <c r="T33" s="117"/>
      <c r="U33" s="118"/>
      <c r="W33" t="s">
        <v>79</v>
      </c>
      <c r="X33" t="s">
        <v>79</v>
      </c>
    </row>
    <row r="34" spans="1:24" x14ac:dyDescent="0.35">
      <c r="A34" s="46"/>
      <c r="B34" s="46"/>
      <c r="C34" s="46"/>
      <c r="D34" s="110"/>
      <c r="E34" s="110"/>
      <c r="F34" s="110"/>
      <c r="I34" s="111"/>
      <c r="J34" s="114"/>
      <c r="K34" s="114"/>
      <c r="L34" s="117"/>
      <c r="M34" s="117"/>
      <c r="N34" s="117"/>
      <c r="O34" s="117"/>
      <c r="P34" s="117"/>
      <c r="Q34" s="117"/>
      <c r="R34" s="117"/>
      <c r="S34" s="117"/>
      <c r="T34" s="117"/>
      <c r="U34" s="118"/>
    </row>
    <row r="35" spans="1:24" x14ac:dyDescent="0.35">
      <c r="A35" s="46"/>
      <c r="B35" s="46"/>
      <c r="C35" s="46"/>
      <c r="D35" s="110"/>
      <c r="E35" s="110"/>
      <c r="F35" s="110"/>
      <c r="I35" s="111"/>
      <c r="J35" s="114"/>
      <c r="K35" s="114"/>
      <c r="L35" s="117"/>
      <c r="M35" s="117"/>
      <c r="N35" s="117"/>
      <c r="O35" s="117"/>
      <c r="P35" s="117"/>
      <c r="Q35" s="117"/>
      <c r="R35" s="117"/>
      <c r="S35" s="117"/>
      <c r="T35" s="117"/>
      <c r="U35" s="118"/>
    </row>
    <row r="36" spans="1:24" x14ac:dyDescent="0.35">
      <c r="A36" s="46"/>
      <c r="B36" s="46"/>
      <c r="C36" s="46"/>
      <c r="D36" s="110"/>
      <c r="E36" s="110"/>
      <c r="F36" s="110"/>
      <c r="I36" s="111"/>
      <c r="J36" s="114"/>
      <c r="K36" s="114"/>
      <c r="L36" s="117"/>
      <c r="M36" s="117"/>
      <c r="N36" s="117"/>
      <c r="O36" s="117"/>
      <c r="P36" s="117"/>
      <c r="Q36" s="117"/>
      <c r="R36" s="117"/>
      <c r="S36" s="117"/>
      <c r="T36" s="117"/>
      <c r="U36" s="118"/>
    </row>
    <row r="37" spans="1:24" x14ac:dyDescent="0.35">
      <c r="A37" s="46"/>
      <c r="B37" s="46"/>
      <c r="C37" s="46"/>
      <c r="D37" s="110"/>
      <c r="E37" s="110"/>
      <c r="F37" s="110"/>
      <c r="I37" s="111"/>
      <c r="J37" s="114"/>
      <c r="K37" s="114"/>
      <c r="L37" s="117"/>
      <c r="M37" s="117"/>
      <c r="N37" s="117"/>
      <c r="O37" s="117"/>
      <c r="P37" s="117"/>
      <c r="Q37" s="117"/>
      <c r="R37" s="117"/>
      <c r="S37" s="117"/>
      <c r="T37" s="117"/>
      <c r="U37" s="118"/>
    </row>
    <row r="38" spans="1:24" x14ac:dyDescent="0.35">
      <c r="A38" s="46"/>
      <c r="B38" s="46"/>
      <c r="C38" s="46"/>
      <c r="D38" s="110"/>
      <c r="E38" s="110"/>
      <c r="F38" s="110"/>
      <c r="I38" s="111"/>
      <c r="J38" s="114"/>
      <c r="K38" s="114"/>
      <c r="L38" s="117"/>
      <c r="M38" s="117"/>
      <c r="N38" s="117"/>
      <c r="O38" s="117"/>
      <c r="P38" s="117"/>
      <c r="Q38" s="117"/>
      <c r="R38" s="117"/>
      <c r="S38" s="117"/>
      <c r="T38" s="117"/>
      <c r="U38" s="118"/>
    </row>
    <row r="39" spans="1:24" x14ac:dyDescent="0.35">
      <c r="A39" s="46"/>
      <c r="B39" s="46"/>
      <c r="C39" s="46"/>
      <c r="D39" s="110"/>
      <c r="E39" s="110"/>
      <c r="F39" s="110"/>
      <c r="I39" s="111"/>
      <c r="J39" s="114"/>
      <c r="K39" s="114"/>
      <c r="L39" s="117"/>
      <c r="M39" s="117"/>
      <c r="N39" s="117"/>
      <c r="O39" s="117"/>
      <c r="P39" s="117"/>
      <c r="Q39" s="117"/>
      <c r="R39" s="117"/>
      <c r="S39" s="117"/>
      <c r="T39" s="117"/>
      <c r="U39" s="118"/>
      <c r="W39" t="s">
        <v>79</v>
      </c>
      <c r="X39" t="s">
        <v>79</v>
      </c>
    </row>
    <row r="40" spans="1:24" x14ac:dyDescent="0.35">
      <c r="A40" s="46"/>
      <c r="B40" s="46"/>
      <c r="C40" s="46"/>
      <c r="D40" s="110"/>
      <c r="E40" s="110"/>
      <c r="F40" s="110"/>
      <c r="I40" s="111"/>
      <c r="J40" s="114"/>
      <c r="K40" s="114"/>
      <c r="L40" s="117"/>
      <c r="M40" s="117"/>
      <c r="N40" s="117"/>
      <c r="O40" s="117"/>
      <c r="P40" s="117"/>
      <c r="Q40" s="117"/>
      <c r="R40" s="117"/>
      <c r="S40" s="117"/>
      <c r="T40" s="117"/>
      <c r="U40" s="118"/>
    </row>
    <row r="41" spans="1:24" x14ac:dyDescent="0.35">
      <c r="A41" s="46"/>
      <c r="B41" s="46"/>
      <c r="C41" s="46"/>
      <c r="D41" s="110"/>
      <c r="E41" s="110"/>
      <c r="F41" s="110"/>
      <c r="I41" s="111"/>
      <c r="J41" s="114"/>
      <c r="K41" s="114"/>
      <c r="L41" s="117"/>
      <c r="M41" s="117"/>
      <c r="N41" s="117"/>
      <c r="O41" s="117"/>
      <c r="P41" s="117"/>
      <c r="Q41" s="117"/>
      <c r="R41" s="117"/>
      <c r="S41" s="117"/>
      <c r="T41" s="117"/>
      <c r="U41" s="118"/>
    </row>
    <row r="42" spans="1:24" x14ac:dyDescent="0.35">
      <c r="A42" s="46"/>
      <c r="B42" s="46"/>
      <c r="C42" s="46"/>
      <c r="D42" s="110"/>
      <c r="E42" s="110"/>
      <c r="F42" s="110"/>
      <c r="I42" s="111"/>
      <c r="J42" s="114"/>
      <c r="K42" s="114"/>
      <c r="L42" s="117"/>
      <c r="M42" s="117"/>
      <c r="N42" s="117"/>
      <c r="O42" s="117"/>
      <c r="P42" s="117"/>
      <c r="Q42" s="117"/>
      <c r="R42" s="117"/>
      <c r="S42" s="117"/>
      <c r="T42" s="117"/>
      <c r="U42" s="118"/>
    </row>
    <row r="43" spans="1:24" x14ac:dyDescent="0.35">
      <c r="A43" s="46"/>
      <c r="B43" s="46"/>
      <c r="C43" s="46"/>
      <c r="D43" s="110"/>
      <c r="E43" s="110"/>
      <c r="F43" s="110"/>
      <c r="I43" s="111"/>
      <c r="J43" s="114"/>
      <c r="K43" s="114"/>
      <c r="L43" s="117"/>
      <c r="M43" s="117"/>
      <c r="N43" s="117"/>
      <c r="O43" s="117"/>
      <c r="P43" s="117"/>
      <c r="Q43" s="117"/>
      <c r="R43" s="117"/>
      <c r="S43" s="117"/>
      <c r="T43" s="117"/>
      <c r="U43" s="118"/>
    </row>
    <row r="44" spans="1:24" x14ac:dyDescent="0.35">
      <c r="A44" s="46"/>
      <c r="B44" s="46"/>
      <c r="C44" s="46"/>
      <c r="D44" s="110"/>
      <c r="E44" s="110"/>
      <c r="F44" s="110"/>
      <c r="I44" s="111"/>
      <c r="J44" s="114"/>
      <c r="K44" s="114"/>
      <c r="L44" s="117"/>
      <c r="M44" s="117"/>
      <c r="N44" s="117"/>
      <c r="O44" s="117"/>
      <c r="P44" s="117"/>
      <c r="Q44" s="117"/>
      <c r="R44" s="117"/>
      <c r="S44" s="117"/>
      <c r="T44" s="117"/>
      <c r="U44" s="118"/>
      <c r="W44" t="s">
        <v>79</v>
      </c>
      <c r="X44" t="s">
        <v>79</v>
      </c>
    </row>
    <row r="45" spans="1:24" x14ac:dyDescent="0.35">
      <c r="A45" s="46"/>
      <c r="B45" s="46"/>
      <c r="C45" s="46"/>
      <c r="D45" s="110"/>
      <c r="E45" s="110"/>
      <c r="F45" s="110"/>
      <c r="I45" s="111"/>
      <c r="J45" s="114"/>
      <c r="K45" s="114"/>
      <c r="L45" s="117"/>
      <c r="M45" s="117"/>
      <c r="N45" s="117"/>
      <c r="O45" s="117"/>
      <c r="P45" s="117"/>
      <c r="Q45" s="117"/>
      <c r="R45" s="117"/>
      <c r="S45" s="117"/>
      <c r="T45" s="117"/>
      <c r="U45" s="118"/>
    </row>
    <row r="46" spans="1:24" x14ac:dyDescent="0.35">
      <c r="A46" s="46"/>
      <c r="B46" s="46"/>
      <c r="C46" s="46"/>
      <c r="D46" s="110"/>
      <c r="E46" s="110"/>
      <c r="F46" s="110"/>
      <c r="I46" s="111"/>
      <c r="J46" s="114"/>
      <c r="K46" s="114"/>
      <c r="L46" s="117"/>
      <c r="M46" s="117"/>
      <c r="N46" s="117"/>
      <c r="O46" s="117"/>
      <c r="P46" s="117"/>
      <c r="Q46" s="117"/>
      <c r="R46" s="117"/>
      <c r="S46" s="117"/>
      <c r="T46" s="117"/>
      <c r="U46" s="118"/>
    </row>
    <row r="47" spans="1:24" x14ac:dyDescent="0.35">
      <c r="A47" s="46"/>
      <c r="B47" s="46"/>
      <c r="C47" s="46"/>
      <c r="D47" s="110"/>
      <c r="E47" s="110"/>
      <c r="F47" s="110"/>
      <c r="I47" s="111"/>
      <c r="J47" s="114"/>
      <c r="K47" s="114"/>
      <c r="L47" s="117"/>
      <c r="M47" s="117"/>
      <c r="N47" s="117"/>
      <c r="O47" s="117"/>
      <c r="P47" s="117"/>
      <c r="Q47" s="117"/>
      <c r="R47" s="117"/>
      <c r="S47" s="117"/>
      <c r="T47" s="117"/>
      <c r="U47" s="118"/>
      <c r="W47" t="s">
        <v>79</v>
      </c>
      <c r="X47" t="s">
        <v>79</v>
      </c>
    </row>
    <row r="48" spans="1:24" x14ac:dyDescent="0.35">
      <c r="A48" s="46"/>
      <c r="B48" s="46"/>
      <c r="C48" s="46"/>
      <c r="D48" s="110"/>
      <c r="E48" s="110"/>
      <c r="F48" s="110"/>
      <c r="I48" s="111"/>
      <c r="J48" s="114"/>
      <c r="K48" s="114"/>
      <c r="L48" s="117"/>
      <c r="M48" s="117"/>
      <c r="N48" s="117"/>
      <c r="O48" s="117"/>
      <c r="P48" s="117"/>
      <c r="Q48" s="117"/>
      <c r="R48" s="117"/>
      <c r="S48" s="117"/>
      <c r="T48" s="117"/>
      <c r="U48" s="118"/>
    </row>
    <row r="49" spans="1:24" x14ac:dyDescent="0.35">
      <c r="A49" s="46"/>
      <c r="B49" s="46"/>
      <c r="C49" s="46"/>
      <c r="D49" s="110"/>
      <c r="E49" s="110"/>
      <c r="F49" s="110"/>
      <c r="I49" s="111"/>
      <c r="J49" s="114"/>
      <c r="K49" s="114"/>
      <c r="L49" s="117"/>
      <c r="M49" s="117"/>
      <c r="N49" s="117"/>
      <c r="O49" s="117"/>
      <c r="P49" s="117"/>
      <c r="Q49" s="117"/>
      <c r="R49" s="117"/>
      <c r="S49" s="117"/>
      <c r="T49" s="117"/>
      <c r="U49" s="118"/>
    </row>
    <row r="50" spans="1:24" x14ac:dyDescent="0.35">
      <c r="A50" s="46"/>
      <c r="B50" s="46"/>
      <c r="C50" s="46"/>
      <c r="D50" s="110"/>
      <c r="E50" s="110"/>
      <c r="F50" s="110"/>
      <c r="I50" s="111"/>
      <c r="J50" s="114"/>
      <c r="K50" s="114"/>
      <c r="L50" s="117"/>
      <c r="M50" s="117"/>
      <c r="N50" s="117"/>
      <c r="O50" s="117"/>
      <c r="P50" s="117"/>
      <c r="Q50" s="117"/>
      <c r="R50" s="117"/>
      <c r="S50" s="117"/>
      <c r="T50" s="117"/>
      <c r="U50" s="118"/>
    </row>
    <row r="51" spans="1:24" x14ac:dyDescent="0.35">
      <c r="A51" s="46"/>
      <c r="B51" s="46"/>
      <c r="C51" s="46"/>
      <c r="D51" s="110"/>
      <c r="E51" s="110"/>
      <c r="F51" s="110"/>
      <c r="I51" s="111"/>
      <c r="J51" s="114"/>
      <c r="K51" s="114"/>
      <c r="L51" s="117"/>
      <c r="M51" s="117"/>
      <c r="N51" s="117"/>
      <c r="O51" s="117"/>
      <c r="P51" s="117"/>
      <c r="Q51" s="117"/>
      <c r="R51" s="117"/>
      <c r="S51" s="117"/>
      <c r="T51" s="117"/>
      <c r="U51" s="118"/>
      <c r="W51" t="s">
        <v>79</v>
      </c>
      <c r="X51" t="s">
        <v>79</v>
      </c>
    </row>
    <row r="52" spans="1:24" x14ac:dyDescent="0.35">
      <c r="A52" s="46"/>
      <c r="B52" s="46"/>
      <c r="C52" s="46"/>
      <c r="D52" s="110"/>
      <c r="E52" s="110"/>
      <c r="F52" s="110"/>
      <c r="I52" s="111"/>
      <c r="J52" s="114"/>
      <c r="K52" s="114"/>
      <c r="L52" s="117"/>
      <c r="M52" s="117"/>
      <c r="N52" s="117"/>
      <c r="O52" s="117"/>
      <c r="P52" s="117"/>
      <c r="Q52" s="117"/>
      <c r="R52" s="117"/>
      <c r="S52" s="117"/>
      <c r="T52" s="117"/>
      <c r="U52" s="118"/>
    </row>
    <row r="53" spans="1:24" x14ac:dyDescent="0.35">
      <c r="A53" s="46"/>
      <c r="B53" s="46"/>
      <c r="C53" s="46"/>
      <c r="D53" s="110"/>
      <c r="E53" s="110"/>
      <c r="F53" s="110"/>
      <c r="I53" s="111"/>
      <c r="J53" s="114"/>
      <c r="K53" s="114"/>
      <c r="L53" s="117"/>
      <c r="M53" s="117"/>
      <c r="N53" s="117"/>
      <c r="O53" s="117"/>
      <c r="P53" s="117"/>
      <c r="Q53" s="117"/>
      <c r="R53" s="117"/>
      <c r="S53" s="117"/>
      <c r="T53" s="117"/>
      <c r="U53" s="118"/>
      <c r="W53" t="s">
        <v>79</v>
      </c>
      <c r="X53" t="s">
        <v>79</v>
      </c>
    </row>
    <row r="54" spans="1:24" x14ac:dyDescent="0.35">
      <c r="A54" s="46"/>
      <c r="B54" s="46"/>
      <c r="C54" s="46"/>
      <c r="D54" s="110"/>
      <c r="E54" s="110"/>
      <c r="F54" s="110"/>
      <c r="I54" s="111"/>
      <c r="J54" s="114"/>
      <c r="K54" s="114"/>
      <c r="L54" s="117"/>
      <c r="M54" s="117"/>
      <c r="N54" s="117"/>
      <c r="O54" s="117"/>
      <c r="P54" s="117"/>
      <c r="Q54" s="117"/>
      <c r="R54" s="117"/>
      <c r="S54" s="117"/>
      <c r="T54" s="117"/>
      <c r="U54" s="118"/>
    </row>
    <row r="55" spans="1:24" x14ac:dyDescent="0.35">
      <c r="A55" s="46"/>
      <c r="B55" s="46"/>
      <c r="C55" s="46"/>
      <c r="D55" s="110"/>
      <c r="E55" s="110"/>
      <c r="F55" s="110"/>
      <c r="I55" s="111"/>
      <c r="J55" s="114"/>
      <c r="K55" s="114"/>
      <c r="L55" s="117"/>
      <c r="M55" s="117"/>
      <c r="N55" s="117"/>
      <c r="O55" s="117"/>
      <c r="P55" s="117"/>
      <c r="Q55" s="117"/>
      <c r="R55" s="117"/>
      <c r="S55" s="117"/>
      <c r="T55" s="117"/>
      <c r="U55" s="118"/>
    </row>
    <row r="56" spans="1:24" x14ac:dyDescent="0.35">
      <c r="A56" s="46"/>
      <c r="B56" s="46"/>
      <c r="C56" s="46"/>
      <c r="D56" s="110"/>
      <c r="E56" s="110"/>
      <c r="F56" s="110"/>
      <c r="I56" s="111"/>
      <c r="J56" s="114"/>
      <c r="K56" s="114"/>
      <c r="L56" s="117"/>
      <c r="M56" s="117"/>
      <c r="N56" s="117"/>
      <c r="O56" s="117"/>
      <c r="P56" s="117"/>
      <c r="Q56" s="117"/>
      <c r="R56" s="117"/>
      <c r="S56" s="117"/>
      <c r="T56" s="117"/>
      <c r="U56" s="118"/>
    </row>
    <row r="57" spans="1:24" x14ac:dyDescent="0.35">
      <c r="A57" s="46"/>
      <c r="B57" s="46"/>
      <c r="C57" s="46"/>
      <c r="D57" s="110"/>
      <c r="E57" s="110"/>
      <c r="F57" s="110"/>
      <c r="I57" s="111"/>
      <c r="J57" s="114"/>
      <c r="K57" s="114"/>
      <c r="L57" s="117"/>
      <c r="M57" s="117"/>
      <c r="N57" s="117"/>
      <c r="O57" s="117"/>
      <c r="P57" s="117"/>
      <c r="Q57" s="117"/>
      <c r="R57" s="117"/>
      <c r="S57" s="117"/>
      <c r="T57" s="117"/>
      <c r="U57" s="118"/>
    </row>
    <row r="58" spans="1:24" x14ac:dyDescent="0.35">
      <c r="A58" s="46"/>
      <c r="B58" s="46"/>
      <c r="C58" s="46"/>
      <c r="D58" s="110"/>
      <c r="E58" s="110"/>
      <c r="F58" s="110"/>
      <c r="I58" s="111"/>
      <c r="J58" s="114"/>
      <c r="K58" s="114"/>
      <c r="L58" s="117"/>
      <c r="M58" s="117"/>
      <c r="N58" s="117"/>
      <c r="O58" s="117"/>
      <c r="P58" s="117"/>
      <c r="Q58" s="117"/>
      <c r="R58" s="117"/>
      <c r="S58" s="117"/>
      <c r="T58" s="117"/>
      <c r="U58" s="118"/>
    </row>
    <row r="59" spans="1:24" x14ac:dyDescent="0.35">
      <c r="A59" s="46"/>
      <c r="B59" s="46"/>
      <c r="C59" s="46"/>
      <c r="D59" s="110"/>
      <c r="E59" s="110"/>
      <c r="F59" s="110"/>
      <c r="I59" s="111"/>
      <c r="J59" s="114"/>
      <c r="K59" s="114"/>
      <c r="L59" s="117"/>
      <c r="M59" s="117"/>
      <c r="N59" s="117"/>
      <c r="O59" s="117"/>
      <c r="P59" s="117"/>
      <c r="Q59" s="117"/>
      <c r="R59" s="117"/>
      <c r="S59" s="117"/>
      <c r="T59" s="117"/>
      <c r="U59" s="118"/>
    </row>
    <row r="60" spans="1:24" x14ac:dyDescent="0.35">
      <c r="A60" s="46"/>
      <c r="B60" s="46"/>
      <c r="C60" s="46"/>
      <c r="D60" s="110"/>
      <c r="E60" s="110"/>
      <c r="F60" s="110"/>
      <c r="I60" s="111"/>
      <c r="J60" s="114"/>
      <c r="K60" s="114"/>
      <c r="L60" s="117"/>
      <c r="M60" s="117"/>
      <c r="N60" s="117"/>
      <c r="O60" s="117"/>
      <c r="P60" s="117"/>
      <c r="Q60" s="117"/>
      <c r="R60" s="117"/>
      <c r="S60" s="117"/>
      <c r="T60" s="117"/>
      <c r="U60" s="118"/>
    </row>
    <row r="61" spans="1:24" x14ac:dyDescent="0.35">
      <c r="A61" s="46"/>
      <c r="B61" s="46"/>
      <c r="C61" s="46"/>
      <c r="D61" s="110"/>
      <c r="E61" s="110"/>
      <c r="F61" s="110"/>
      <c r="I61" s="111"/>
      <c r="J61" s="114"/>
      <c r="K61" s="114"/>
      <c r="L61" s="117"/>
      <c r="M61" s="117"/>
      <c r="N61" s="117"/>
      <c r="O61" s="117"/>
      <c r="P61" s="117"/>
      <c r="Q61" s="117"/>
      <c r="R61" s="117"/>
      <c r="S61" s="117"/>
      <c r="T61" s="117"/>
      <c r="U61" s="118"/>
    </row>
    <row r="62" spans="1:24" x14ac:dyDescent="0.35">
      <c r="A62" s="46"/>
      <c r="B62" s="46"/>
      <c r="C62" s="46"/>
      <c r="D62" s="110"/>
      <c r="E62" s="110"/>
      <c r="F62" s="110"/>
      <c r="I62" s="111"/>
      <c r="J62" s="114"/>
      <c r="K62" s="114"/>
      <c r="L62" s="117"/>
      <c r="M62" s="117"/>
      <c r="N62" s="117"/>
      <c r="O62" s="117"/>
      <c r="P62" s="117"/>
      <c r="Q62" s="117"/>
      <c r="R62" s="117"/>
      <c r="S62" s="117"/>
      <c r="T62" s="117"/>
      <c r="U62" s="118"/>
    </row>
    <row r="63" spans="1:24" x14ac:dyDescent="0.35">
      <c r="A63" s="46"/>
      <c r="B63" s="46"/>
      <c r="C63" s="46"/>
      <c r="D63" s="110"/>
      <c r="E63" s="110"/>
      <c r="F63" s="110"/>
      <c r="I63" s="111"/>
      <c r="J63" s="114"/>
      <c r="K63" s="114"/>
      <c r="L63" s="117"/>
      <c r="M63" s="117"/>
      <c r="N63" s="117"/>
      <c r="O63" s="117"/>
      <c r="P63" s="117"/>
      <c r="Q63" s="117"/>
      <c r="R63" s="117"/>
      <c r="S63" s="117"/>
      <c r="T63" s="117"/>
      <c r="U63" s="118"/>
    </row>
    <row r="64" spans="1:24" x14ac:dyDescent="0.35">
      <c r="A64" s="46"/>
      <c r="B64" s="46"/>
      <c r="C64" s="46"/>
      <c r="D64" s="110"/>
      <c r="E64" s="110"/>
      <c r="F64" s="110"/>
      <c r="I64" s="111"/>
      <c r="J64" s="114"/>
      <c r="K64" s="114"/>
      <c r="L64" s="117"/>
      <c r="M64" s="117"/>
      <c r="N64" s="117"/>
      <c r="O64" s="117"/>
      <c r="P64" s="117"/>
      <c r="Q64" s="117"/>
      <c r="R64" s="117"/>
      <c r="S64" s="117"/>
      <c r="T64" s="117"/>
      <c r="U64" s="118"/>
    </row>
    <row r="65" spans="1:21" x14ac:dyDescent="0.35">
      <c r="A65" s="46"/>
      <c r="B65" s="46"/>
      <c r="C65" s="46"/>
      <c r="D65" s="110"/>
      <c r="E65" s="110"/>
      <c r="F65" s="110"/>
      <c r="I65" s="111"/>
      <c r="J65" s="114"/>
      <c r="K65" s="114"/>
      <c r="L65" s="117"/>
      <c r="M65" s="117"/>
      <c r="N65" s="117"/>
      <c r="O65" s="117"/>
      <c r="P65" s="117"/>
      <c r="Q65" s="117"/>
      <c r="R65" s="117"/>
      <c r="S65" s="117"/>
      <c r="T65" s="117"/>
      <c r="U65" s="118"/>
    </row>
    <row r="66" spans="1:21" x14ac:dyDescent="0.35">
      <c r="A66" s="46"/>
      <c r="B66" s="46"/>
      <c r="C66" s="46"/>
      <c r="D66" s="110"/>
      <c r="E66" s="110"/>
      <c r="F66" s="110"/>
      <c r="I66" s="111"/>
      <c r="J66" s="114"/>
      <c r="K66" s="114"/>
      <c r="L66" s="117"/>
      <c r="M66" s="117"/>
      <c r="N66" s="117"/>
      <c r="O66" s="117"/>
      <c r="P66" s="117"/>
      <c r="Q66" s="117"/>
      <c r="R66" s="117"/>
      <c r="S66" s="117"/>
      <c r="T66" s="117"/>
      <c r="U66" s="118"/>
    </row>
    <row r="67" spans="1:21" x14ac:dyDescent="0.35">
      <c r="A67" s="46"/>
      <c r="B67" s="46"/>
      <c r="C67" s="46"/>
      <c r="D67" s="110"/>
      <c r="E67" s="110"/>
      <c r="F67" s="110"/>
      <c r="I67" s="111"/>
      <c r="J67" s="114"/>
      <c r="K67" s="114"/>
      <c r="L67" s="117"/>
      <c r="M67" s="117"/>
      <c r="N67" s="117"/>
      <c r="O67" s="117"/>
      <c r="P67" s="117"/>
      <c r="Q67" s="117"/>
      <c r="R67" s="117"/>
      <c r="S67" s="117"/>
      <c r="T67" s="117"/>
      <c r="U67" s="118"/>
    </row>
    <row r="68" spans="1:21" x14ac:dyDescent="0.35">
      <c r="A68" s="46"/>
      <c r="B68" s="46"/>
      <c r="C68" s="46"/>
      <c r="D68" s="110"/>
      <c r="E68" s="110"/>
      <c r="F68" s="110"/>
      <c r="I68" s="111"/>
      <c r="J68" s="114"/>
      <c r="K68" s="114"/>
      <c r="L68" s="117"/>
      <c r="M68" s="117"/>
      <c r="N68" s="117"/>
      <c r="O68" s="117"/>
      <c r="P68" s="117"/>
      <c r="Q68" s="117"/>
      <c r="R68" s="117"/>
      <c r="S68" s="117"/>
      <c r="T68" s="117"/>
      <c r="U68" s="118"/>
    </row>
    <row r="69" spans="1:21" x14ac:dyDescent="0.35">
      <c r="A69" s="46"/>
      <c r="B69" s="46"/>
      <c r="C69" s="46"/>
      <c r="D69" s="110"/>
      <c r="E69" s="110"/>
      <c r="F69" s="110"/>
      <c r="I69" s="111"/>
      <c r="J69" s="114"/>
      <c r="K69" s="114"/>
      <c r="L69" s="117"/>
      <c r="M69" s="117"/>
      <c r="N69" s="117"/>
      <c r="O69" s="117"/>
      <c r="P69" s="117"/>
      <c r="Q69" s="117"/>
      <c r="R69" s="117"/>
      <c r="S69" s="117"/>
      <c r="T69" s="117"/>
      <c r="U69" s="118"/>
    </row>
    <row r="70" spans="1:21" x14ac:dyDescent="0.35">
      <c r="A70" s="46"/>
      <c r="B70" s="46"/>
      <c r="C70" s="46"/>
      <c r="D70" s="110"/>
      <c r="E70" s="110"/>
      <c r="F70" s="110"/>
      <c r="I70" s="111"/>
      <c r="J70" s="114"/>
      <c r="K70" s="114"/>
      <c r="L70" s="117"/>
      <c r="M70" s="117"/>
      <c r="N70" s="117"/>
      <c r="O70" s="117"/>
      <c r="P70" s="117"/>
      <c r="Q70" s="117"/>
      <c r="R70" s="117"/>
      <c r="S70" s="117"/>
      <c r="T70" s="117"/>
      <c r="U70" s="118"/>
    </row>
    <row r="71" spans="1:21" x14ac:dyDescent="0.35">
      <c r="A71" s="46"/>
      <c r="B71" s="46"/>
      <c r="C71" s="46"/>
      <c r="D71" s="110"/>
      <c r="E71" s="110"/>
      <c r="F71" s="110"/>
      <c r="I71" s="111"/>
      <c r="J71" s="114"/>
      <c r="K71" s="114"/>
      <c r="L71" s="117"/>
      <c r="M71" s="117"/>
      <c r="N71" s="117"/>
      <c r="O71" s="117"/>
      <c r="P71" s="117"/>
      <c r="Q71" s="117"/>
      <c r="R71" s="117"/>
      <c r="S71" s="117"/>
      <c r="T71" s="117"/>
      <c r="U71" s="118"/>
    </row>
    <row r="72" spans="1:21" x14ac:dyDescent="0.35">
      <c r="A72" s="46"/>
      <c r="B72" s="46"/>
      <c r="C72" s="46"/>
      <c r="D72" s="110"/>
      <c r="E72" s="110"/>
      <c r="F72" s="110"/>
      <c r="I72" s="111"/>
      <c r="J72" s="114"/>
      <c r="K72" s="114"/>
      <c r="L72" s="117"/>
      <c r="M72" s="117"/>
      <c r="N72" s="117"/>
      <c r="O72" s="117"/>
      <c r="P72" s="117"/>
      <c r="Q72" s="117"/>
      <c r="R72" s="117"/>
      <c r="S72" s="117"/>
      <c r="T72" s="117"/>
      <c r="U72" s="118"/>
    </row>
    <row r="73" spans="1:21" x14ac:dyDescent="0.35">
      <c r="A73" s="46"/>
      <c r="B73" s="46"/>
      <c r="C73" s="46"/>
      <c r="D73" s="110"/>
      <c r="E73" s="110"/>
      <c r="F73" s="110"/>
      <c r="I73" s="111"/>
      <c r="J73" s="114"/>
      <c r="K73" s="114"/>
      <c r="L73" s="117"/>
      <c r="M73" s="117"/>
      <c r="N73" s="117"/>
      <c r="O73" s="117"/>
      <c r="P73" s="117"/>
      <c r="Q73" s="117"/>
      <c r="R73" s="117"/>
      <c r="S73" s="117"/>
      <c r="T73" s="117"/>
      <c r="U73" s="118"/>
    </row>
    <row r="74" spans="1:21" x14ac:dyDescent="0.35">
      <c r="A74" s="46"/>
      <c r="B74" s="46"/>
      <c r="C74" s="46"/>
      <c r="D74" s="110"/>
      <c r="E74" s="110"/>
      <c r="F74" s="110"/>
      <c r="I74" s="111"/>
      <c r="J74" s="114"/>
      <c r="K74" s="114"/>
      <c r="L74" s="117"/>
      <c r="M74" s="117"/>
      <c r="N74" s="117"/>
      <c r="O74" s="117"/>
      <c r="P74" s="117"/>
      <c r="Q74" s="117"/>
      <c r="R74" s="117"/>
      <c r="S74" s="117"/>
      <c r="T74" s="117"/>
      <c r="U74" s="118"/>
    </row>
    <row r="75" spans="1:21" x14ac:dyDescent="0.35">
      <c r="A75" s="46"/>
      <c r="B75" s="46"/>
      <c r="C75" s="46"/>
      <c r="D75" s="110"/>
      <c r="E75" s="110"/>
      <c r="F75" s="110"/>
      <c r="I75" s="111"/>
      <c r="J75" s="114"/>
      <c r="K75" s="114"/>
      <c r="L75" s="117"/>
      <c r="M75" s="117"/>
      <c r="N75" s="117"/>
      <c r="O75" s="117"/>
      <c r="P75" s="117"/>
      <c r="Q75" s="117"/>
      <c r="R75" s="117"/>
      <c r="S75" s="117"/>
      <c r="T75" s="117"/>
      <c r="U75" s="118"/>
    </row>
    <row r="76" spans="1:21" x14ac:dyDescent="0.35">
      <c r="A76" s="46"/>
      <c r="B76" s="46"/>
      <c r="C76" s="46"/>
      <c r="D76" s="110"/>
      <c r="E76" s="110"/>
      <c r="F76" s="110"/>
      <c r="I76" s="111"/>
      <c r="J76" s="114"/>
      <c r="K76" s="114"/>
      <c r="L76" s="117"/>
      <c r="M76" s="117"/>
      <c r="N76" s="117"/>
      <c r="O76" s="117"/>
      <c r="P76" s="117"/>
      <c r="Q76" s="117"/>
      <c r="R76" s="117"/>
      <c r="S76" s="117"/>
      <c r="T76" s="117"/>
      <c r="U76" s="118"/>
    </row>
    <row r="77" spans="1:21" x14ac:dyDescent="0.35">
      <c r="A77" s="46"/>
      <c r="B77" s="46"/>
      <c r="C77" s="46"/>
      <c r="D77" s="110"/>
      <c r="E77" s="110"/>
      <c r="F77" s="110"/>
      <c r="I77" s="111"/>
      <c r="J77" s="114"/>
      <c r="K77" s="114"/>
      <c r="L77" s="117"/>
      <c r="M77" s="117"/>
      <c r="N77" s="117"/>
      <c r="O77" s="117"/>
      <c r="P77" s="117"/>
      <c r="Q77" s="117"/>
      <c r="R77" s="117"/>
      <c r="S77" s="117"/>
      <c r="T77" s="117"/>
      <c r="U77" s="118"/>
    </row>
    <row r="78" spans="1:21" x14ac:dyDescent="0.35">
      <c r="A78" s="46"/>
      <c r="B78" s="46"/>
      <c r="C78" s="46"/>
      <c r="D78" s="110"/>
      <c r="E78" s="110"/>
      <c r="F78" s="110"/>
      <c r="I78" s="111"/>
      <c r="J78" s="114"/>
      <c r="K78" s="114"/>
      <c r="L78" s="117"/>
      <c r="M78" s="117"/>
      <c r="N78" s="117"/>
      <c r="O78" s="117"/>
      <c r="P78" s="117"/>
      <c r="Q78" s="117"/>
      <c r="R78" s="117"/>
      <c r="S78" s="117"/>
      <c r="T78" s="117"/>
      <c r="U78" s="118"/>
    </row>
    <row r="79" spans="1:21" x14ac:dyDescent="0.35">
      <c r="A79" s="46"/>
      <c r="B79" s="46"/>
      <c r="C79" s="46"/>
      <c r="D79" s="110"/>
      <c r="E79" s="110"/>
      <c r="F79" s="110"/>
      <c r="I79" s="111"/>
      <c r="J79" s="114"/>
      <c r="K79" s="114"/>
      <c r="L79" s="117"/>
      <c r="M79" s="117"/>
      <c r="N79" s="117"/>
      <c r="O79" s="117"/>
      <c r="P79" s="117"/>
      <c r="Q79" s="117"/>
      <c r="R79" s="117"/>
      <c r="S79" s="117"/>
      <c r="T79" s="117"/>
      <c r="U79" s="118"/>
    </row>
    <row r="80" spans="1:21" x14ac:dyDescent="0.35">
      <c r="A80" s="46"/>
      <c r="B80" s="46"/>
      <c r="C80" s="46"/>
      <c r="D80" s="110"/>
      <c r="E80" s="110"/>
      <c r="F80" s="110"/>
      <c r="I80" s="111"/>
      <c r="J80" s="114"/>
      <c r="K80" s="114"/>
      <c r="L80" s="117"/>
      <c r="M80" s="117"/>
      <c r="N80" s="117"/>
      <c r="O80" s="117"/>
      <c r="P80" s="117"/>
      <c r="Q80" s="117"/>
      <c r="R80" s="117"/>
      <c r="S80" s="117"/>
      <c r="T80" s="117"/>
      <c r="U80" s="118"/>
    </row>
    <row r="81" spans="1:21" x14ac:dyDescent="0.35">
      <c r="A81" s="46"/>
      <c r="B81" s="46"/>
      <c r="C81" s="46"/>
      <c r="D81" s="110"/>
      <c r="E81" s="110"/>
      <c r="F81" s="110"/>
      <c r="I81" s="111"/>
      <c r="J81" s="114"/>
      <c r="K81" s="114"/>
      <c r="L81" s="117"/>
      <c r="M81" s="117"/>
      <c r="N81" s="117"/>
      <c r="O81" s="117"/>
      <c r="P81" s="117"/>
      <c r="Q81" s="117"/>
      <c r="R81" s="117"/>
      <c r="S81" s="117"/>
      <c r="T81" s="117"/>
      <c r="U81" s="118"/>
    </row>
    <row r="82" spans="1:21" x14ac:dyDescent="0.35">
      <c r="A82" s="46"/>
      <c r="B82" s="46"/>
      <c r="C82" s="46"/>
      <c r="D82" s="110"/>
      <c r="E82" s="110"/>
      <c r="F82" s="110"/>
      <c r="I82" s="111"/>
      <c r="J82" s="114"/>
      <c r="K82" s="114"/>
      <c r="L82" s="117"/>
      <c r="M82" s="117"/>
      <c r="N82" s="117"/>
      <c r="O82" s="117"/>
      <c r="P82" s="117"/>
      <c r="Q82" s="117"/>
      <c r="R82" s="117"/>
      <c r="S82" s="117"/>
      <c r="T82" s="117"/>
      <c r="U82" s="118"/>
    </row>
    <row r="83" spans="1:21" x14ac:dyDescent="0.35">
      <c r="A83" s="46"/>
      <c r="B83" s="46"/>
      <c r="C83" s="46"/>
      <c r="D83" s="110"/>
      <c r="E83" s="110"/>
      <c r="F83" s="110"/>
      <c r="I83" s="111"/>
      <c r="J83" s="114"/>
      <c r="K83" s="114"/>
      <c r="L83" s="117"/>
      <c r="M83" s="117"/>
      <c r="N83" s="117"/>
      <c r="O83" s="117"/>
      <c r="P83" s="117"/>
      <c r="Q83" s="117"/>
      <c r="R83" s="117"/>
      <c r="S83" s="117"/>
      <c r="T83" s="117"/>
      <c r="U83" s="118"/>
    </row>
    <row r="84" spans="1:21" x14ac:dyDescent="0.35">
      <c r="A84" s="46"/>
      <c r="B84" s="46"/>
      <c r="C84" s="46"/>
      <c r="D84" s="110"/>
      <c r="E84" s="110"/>
      <c r="F84" s="110"/>
      <c r="I84" s="111"/>
      <c r="J84" s="114"/>
      <c r="K84" s="114"/>
      <c r="L84" s="117"/>
      <c r="M84" s="117"/>
      <c r="N84" s="117"/>
      <c r="O84" s="117"/>
      <c r="P84" s="117"/>
      <c r="Q84" s="117"/>
      <c r="R84" s="117"/>
      <c r="S84" s="117"/>
      <c r="T84" s="117"/>
      <c r="U84" s="118"/>
    </row>
    <row r="85" spans="1:21" x14ac:dyDescent="0.35">
      <c r="A85" s="46"/>
      <c r="B85" s="46"/>
      <c r="C85" s="46"/>
      <c r="D85" s="110"/>
      <c r="E85" s="110"/>
      <c r="F85" s="110"/>
      <c r="I85" s="111"/>
      <c r="J85" s="114"/>
      <c r="K85" s="114"/>
      <c r="L85" s="117"/>
      <c r="M85" s="117"/>
      <c r="N85" s="117"/>
      <c r="O85" s="117"/>
      <c r="P85" s="117"/>
      <c r="Q85" s="117"/>
      <c r="R85" s="117"/>
      <c r="S85" s="117"/>
      <c r="T85" s="117"/>
      <c r="U85" s="118"/>
    </row>
    <row r="86" spans="1:21" x14ac:dyDescent="0.35">
      <c r="A86" s="46"/>
      <c r="B86" s="46"/>
      <c r="C86" s="46"/>
      <c r="D86" s="110"/>
      <c r="E86" s="110"/>
      <c r="F86" s="110"/>
      <c r="I86" s="111"/>
      <c r="J86" s="114"/>
      <c r="K86" s="114"/>
      <c r="L86" s="117"/>
      <c r="M86" s="117"/>
      <c r="N86" s="117"/>
      <c r="O86" s="117"/>
      <c r="P86" s="117"/>
      <c r="Q86" s="117"/>
      <c r="R86" s="117"/>
      <c r="S86" s="117"/>
      <c r="T86" s="117"/>
      <c r="U86" s="118"/>
    </row>
    <row r="87" spans="1:21" x14ac:dyDescent="0.35">
      <c r="A87" s="46"/>
      <c r="B87" s="46"/>
      <c r="C87" s="46"/>
      <c r="D87" s="110"/>
      <c r="E87" s="110"/>
      <c r="F87" s="110"/>
      <c r="I87" s="111"/>
      <c r="J87" s="114"/>
      <c r="K87" s="114"/>
      <c r="L87" s="117"/>
      <c r="M87" s="117"/>
      <c r="N87" s="117"/>
      <c r="O87" s="117"/>
      <c r="P87" s="117"/>
      <c r="Q87" s="117"/>
      <c r="R87" s="117"/>
      <c r="S87" s="117"/>
      <c r="T87" s="117"/>
      <c r="U87" s="118"/>
    </row>
    <row r="88" spans="1:21" x14ac:dyDescent="0.35">
      <c r="A88" s="46"/>
      <c r="B88" s="46"/>
      <c r="C88" s="46"/>
      <c r="D88" s="110"/>
      <c r="E88" s="110"/>
      <c r="F88" s="110"/>
      <c r="I88" s="111"/>
      <c r="J88" s="114"/>
      <c r="K88" s="114"/>
      <c r="L88" s="117"/>
      <c r="M88" s="117"/>
      <c r="N88" s="117"/>
      <c r="O88" s="117"/>
      <c r="P88" s="117"/>
      <c r="Q88" s="117"/>
      <c r="R88" s="117"/>
      <c r="S88" s="117"/>
      <c r="T88" s="117"/>
      <c r="U88" s="118"/>
    </row>
    <row r="89" spans="1:21" x14ac:dyDescent="0.35">
      <c r="A89" s="46"/>
      <c r="B89" s="46"/>
      <c r="C89" s="46"/>
      <c r="D89" s="110"/>
      <c r="E89" s="110"/>
      <c r="F89" s="110"/>
      <c r="I89" s="111"/>
      <c r="J89" s="114"/>
      <c r="K89" s="114"/>
      <c r="L89" s="117"/>
      <c r="M89" s="117"/>
      <c r="N89" s="117"/>
      <c r="O89" s="117"/>
      <c r="P89" s="117"/>
      <c r="Q89" s="117"/>
      <c r="R89" s="117"/>
      <c r="S89" s="117"/>
      <c r="T89" s="117"/>
      <c r="U89" s="118"/>
    </row>
    <row r="90" spans="1:21" x14ac:dyDescent="0.35">
      <c r="A90" s="46"/>
      <c r="B90" s="46"/>
      <c r="C90" s="46"/>
      <c r="D90" s="110"/>
      <c r="E90" s="110"/>
      <c r="F90" s="110"/>
      <c r="I90" s="111"/>
      <c r="J90" s="114"/>
      <c r="K90" s="114"/>
      <c r="L90" s="117"/>
      <c r="M90" s="117"/>
      <c r="N90" s="117"/>
      <c r="O90" s="117"/>
      <c r="P90" s="117"/>
      <c r="Q90" s="117"/>
      <c r="R90" s="117"/>
      <c r="S90" s="117"/>
      <c r="T90" s="117"/>
      <c r="U90" s="118"/>
    </row>
    <row r="91" spans="1:21" x14ac:dyDescent="0.35">
      <c r="A91" s="46"/>
      <c r="B91" s="46"/>
      <c r="C91" s="46"/>
      <c r="D91" s="110"/>
      <c r="E91" s="110"/>
      <c r="F91" s="110"/>
      <c r="I91" s="111"/>
      <c r="J91" s="114"/>
      <c r="K91" s="114"/>
      <c r="L91" s="117"/>
      <c r="M91" s="117"/>
      <c r="N91" s="117"/>
      <c r="O91" s="117"/>
      <c r="P91" s="117"/>
      <c r="Q91" s="117"/>
      <c r="R91" s="117"/>
      <c r="S91" s="117"/>
      <c r="T91" s="117"/>
      <c r="U91" s="118"/>
    </row>
    <row r="92" spans="1:21" x14ac:dyDescent="0.35">
      <c r="A92" s="46"/>
      <c r="B92" s="46"/>
      <c r="C92" s="46"/>
      <c r="D92" s="110"/>
      <c r="E92" s="110"/>
      <c r="F92" s="110"/>
      <c r="I92" s="111"/>
      <c r="J92" s="114"/>
      <c r="K92" s="114"/>
      <c r="L92" s="117"/>
      <c r="M92" s="117"/>
      <c r="N92" s="117"/>
      <c r="O92" s="117"/>
      <c r="P92" s="117"/>
      <c r="Q92" s="117"/>
      <c r="R92" s="117"/>
      <c r="S92" s="117"/>
      <c r="T92" s="117"/>
      <c r="U92" s="118"/>
    </row>
    <row r="93" spans="1:21" x14ac:dyDescent="0.35">
      <c r="A93" s="46"/>
      <c r="B93" s="46"/>
      <c r="C93" s="46"/>
      <c r="D93" s="110"/>
      <c r="E93" s="110"/>
      <c r="F93" s="110"/>
      <c r="I93" s="111"/>
      <c r="J93" s="114"/>
      <c r="K93" s="114"/>
      <c r="L93" s="117"/>
      <c r="M93" s="117"/>
      <c r="N93" s="117"/>
      <c r="O93" s="117"/>
      <c r="P93" s="117"/>
      <c r="Q93" s="117"/>
      <c r="R93" s="117"/>
      <c r="S93" s="117"/>
      <c r="T93" s="117"/>
      <c r="U93" s="118"/>
    </row>
    <row r="94" spans="1:21" x14ac:dyDescent="0.35">
      <c r="A94" s="46"/>
      <c r="B94" s="46"/>
      <c r="C94" s="46"/>
      <c r="D94" s="110"/>
      <c r="E94" s="110"/>
      <c r="F94" s="110"/>
      <c r="I94" s="111"/>
      <c r="J94" s="114"/>
      <c r="K94" s="114"/>
      <c r="L94" s="117"/>
      <c r="M94" s="117"/>
      <c r="N94" s="117"/>
      <c r="O94" s="117"/>
      <c r="P94" s="117"/>
      <c r="Q94" s="117"/>
      <c r="R94" s="117"/>
      <c r="S94" s="117"/>
      <c r="T94" s="117"/>
      <c r="U94" s="118"/>
    </row>
    <row r="95" spans="1:21" x14ac:dyDescent="0.35">
      <c r="A95" s="46"/>
      <c r="B95" s="46"/>
      <c r="C95" s="46"/>
      <c r="D95" s="110"/>
      <c r="E95" s="110"/>
      <c r="F95" s="110"/>
      <c r="I95" s="111"/>
      <c r="J95" s="114"/>
      <c r="K95" s="114"/>
      <c r="L95" s="117"/>
      <c r="M95" s="117"/>
      <c r="N95" s="117"/>
      <c r="O95" s="117"/>
      <c r="P95" s="117"/>
      <c r="Q95" s="117"/>
      <c r="R95" s="117"/>
      <c r="S95" s="117"/>
      <c r="T95" s="117"/>
      <c r="U95" s="118"/>
    </row>
    <row r="96" spans="1:21" x14ac:dyDescent="0.35">
      <c r="A96" s="46"/>
      <c r="B96" s="46"/>
      <c r="C96" s="46"/>
      <c r="D96" s="110"/>
      <c r="E96" s="110"/>
      <c r="F96" s="110"/>
      <c r="I96" s="111"/>
      <c r="J96" s="114"/>
      <c r="K96" s="114"/>
      <c r="L96" s="117"/>
      <c r="M96" s="117"/>
      <c r="N96" s="117"/>
      <c r="O96" s="117"/>
      <c r="P96" s="117"/>
      <c r="Q96" s="117"/>
      <c r="R96" s="117"/>
      <c r="S96" s="117"/>
      <c r="T96" s="117"/>
      <c r="U96" s="118"/>
    </row>
    <row r="97" spans="1:21" x14ac:dyDescent="0.35">
      <c r="A97" s="46"/>
      <c r="B97" s="46"/>
      <c r="C97" s="46"/>
      <c r="D97" s="110"/>
      <c r="E97" s="110"/>
      <c r="F97" s="110"/>
      <c r="I97" s="111"/>
      <c r="J97" s="114"/>
      <c r="K97" s="114"/>
      <c r="L97" s="117"/>
      <c r="M97" s="117"/>
      <c r="N97" s="117"/>
      <c r="O97" s="117"/>
      <c r="P97" s="117"/>
      <c r="Q97" s="117"/>
      <c r="R97" s="117"/>
      <c r="S97" s="117"/>
      <c r="T97" s="117"/>
      <c r="U97" s="118"/>
    </row>
    <row r="98" spans="1:21" x14ac:dyDescent="0.35">
      <c r="A98" s="46"/>
      <c r="B98" s="46"/>
      <c r="C98" s="46"/>
      <c r="D98" s="110"/>
      <c r="E98" s="110"/>
      <c r="F98" s="110"/>
      <c r="I98" s="111"/>
      <c r="J98" s="114"/>
      <c r="K98" s="114"/>
      <c r="L98" s="117"/>
      <c r="M98" s="117"/>
      <c r="N98" s="117"/>
      <c r="O98" s="117"/>
      <c r="P98" s="117"/>
      <c r="Q98" s="117"/>
      <c r="R98" s="117"/>
      <c r="S98" s="117"/>
      <c r="T98" s="117"/>
      <c r="U98" s="118"/>
    </row>
    <row r="99" spans="1:21" x14ac:dyDescent="0.35">
      <c r="A99" s="46"/>
      <c r="B99" s="46"/>
      <c r="C99" s="46"/>
      <c r="D99" s="110"/>
      <c r="E99" s="110"/>
      <c r="F99" s="110"/>
      <c r="I99" s="111"/>
      <c r="J99" s="114"/>
      <c r="K99" s="114"/>
      <c r="L99" s="117"/>
      <c r="M99" s="117"/>
      <c r="N99" s="117"/>
      <c r="O99" s="117"/>
      <c r="P99" s="117"/>
      <c r="Q99" s="117"/>
      <c r="R99" s="117"/>
      <c r="S99" s="117"/>
      <c r="T99" s="117"/>
      <c r="U99" s="118"/>
    </row>
    <row r="100" spans="1:21" x14ac:dyDescent="0.35">
      <c r="A100" s="46"/>
      <c r="B100" s="46"/>
      <c r="C100" s="46"/>
      <c r="D100" s="110"/>
      <c r="E100" s="110"/>
      <c r="F100" s="110"/>
      <c r="I100" s="111"/>
      <c r="J100" s="114"/>
      <c r="K100" s="114"/>
      <c r="L100" s="117"/>
      <c r="M100" s="117"/>
      <c r="N100" s="117"/>
      <c r="O100" s="117"/>
      <c r="P100" s="117"/>
      <c r="Q100" s="117"/>
      <c r="R100" s="117"/>
      <c r="S100" s="117"/>
      <c r="T100" s="117"/>
      <c r="U100" s="118"/>
    </row>
    <row r="101" spans="1:21" x14ac:dyDescent="0.35">
      <c r="A101" s="46"/>
      <c r="B101" s="46"/>
      <c r="C101" s="46"/>
      <c r="D101" s="110"/>
      <c r="E101" s="110"/>
      <c r="F101" s="110"/>
      <c r="I101" s="111"/>
      <c r="J101" s="114"/>
      <c r="K101" s="114"/>
      <c r="L101" s="117"/>
      <c r="M101" s="117"/>
      <c r="N101" s="117"/>
      <c r="O101" s="117"/>
      <c r="P101" s="117"/>
      <c r="Q101" s="117"/>
      <c r="R101" s="117"/>
      <c r="S101" s="117"/>
      <c r="T101" s="117"/>
      <c r="U101" s="118"/>
    </row>
    <row r="102" spans="1:21" ht="15" thickBot="1" x14ac:dyDescent="0.4">
      <c r="A102" s="50"/>
      <c r="B102" s="50"/>
      <c r="C102" s="50"/>
      <c r="D102" s="112"/>
      <c r="E102" s="112"/>
      <c r="F102" s="112"/>
      <c r="G102" s="91"/>
      <c r="H102" s="91"/>
      <c r="I102" s="113"/>
      <c r="J102" s="119"/>
      <c r="K102" s="119"/>
      <c r="L102" s="120"/>
      <c r="M102" s="120"/>
      <c r="N102" s="120"/>
      <c r="O102" s="120"/>
      <c r="P102" s="120"/>
      <c r="Q102" s="120"/>
      <c r="R102" s="120"/>
      <c r="S102" s="120"/>
      <c r="T102" s="120"/>
      <c r="U102" s="121"/>
    </row>
  </sheetData>
  <autoFilter ref="A2:X58" xr:uid="{483BC2B4-20FD-45B6-87C5-68E8A577F38B}"/>
  <mergeCells count="4">
    <mergeCell ref="A1:H1"/>
    <mergeCell ref="J1:K1"/>
    <mergeCell ref="L1:T1"/>
    <mergeCell ref="U1:X1"/>
  </mergeCells>
  <conditionalFormatting sqref="L3:Q16">
    <cfRule type="colorScale" priority="35">
      <colorScale>
        <cfvo type="min"/>
        <cfvo type="percentile" val="50"/>
        <cfvo type="max"/>
        <color rgb="FFF8696B"/>
        <color rgb="FFFFEB84"/>
        <color rgb="FF63BE7B"/>
      </colorScale>
    </cfRule>
  </conditionalFormatting>
  <conditionalFormatting sqref="R9:R16 S13:S25 S28:S40">
    <cfRule type="containsText" dxfId="20" priority="30" operator="containsText" text="WBB">
      <formula>NOT(ISERROR(SEARCH("WBB",R9)))</formula>
    </cfRule>
  </conditionalFormatting>
  <conditionalFormatting sqref="L17:Q30">
    <cfRule type="colorScale" priority="29">
      <colorScale>
        <cfvo type="min"/>
        <cfvo type="percentile" val="50"/>
        <cfvo type="max"/>
        <color rgb="FFF8696B"/>
        <color rgb="FFFFEB84"/>
        <color rgb="FF63BE7B"/>
      </colorScale>
    </cfRule>
  </conditionalFormatting>
  <conditionalFormatting sqref="R17:R30 S26:S27">
    <cfRule type="containsText" dxfId="19" priority="27" operator="containsText" text="AB">
      <formula>NOT(ISERROR(SEARCH("AB",R17)))</formula>
    </cfRule>
    <cfRule type="colorScale" priority="28">
      <colorScale>
        <cfvo type="min"/>
        <cfvo type="percentile" val="50"/>
        <cfvo type="max"/>
        <color rgb="FFF8696B"/>
        <color rgb="FFFFEB84"/>
        <color rgb="FF63BE7B"/>
      </colorScale>
    </cfRule>
  </conditionalFormatting>
  <conditionalFormatting sqref="R18:R30 S26:S27">
    <cfRule type="containsText" dxfId="18" priority="26" operator="containsText" text="B">
      <formula>NOT(ISERROR(SEARCH("B",R18)))</formula>
    </cfRule>
  </conditionalFormatting>
  <conditionalFormatting sqref="R19:R30 S26:S27">
    <cfRule type="containsText" dxfId="17" priority="25" operator="containsText" text="BB">
      <formula>NOT(ISERROR(SEARCH("BB",R19)))</formula>
    </cfRule>
  </conditionalFormatting>
  <conditionalFormatting sqref="R23:R30 S26:S27">
    <cfRule type="containsText" dxfId="16" priority="24" operator="containsText" text="WBB">
      <formula>NOT(ISERROR(SEARCH("WBB",R23)))</formula>
    </cfRule>
  </conditionalFormatting>
  <conditionalFormatting sqref="L31:Q44">
    <cfRule type="colorScale" priority="23">
      <colorScale>
        <cfvo type="min"/>
        <cfvo type="percentile" val="50"/>
        <cfvo type="max"/>
        <color rgb="FFF8696B"/>
        <color rgb="FFFFEB84"/>
        <color rgb="FF63BE7B"/>
      </colorScale>
    </cfRule>
  </conditionalFormatting>
  <conditionalFormatting sqref="R31:R44 S50:S51 S41:S47">
    <cfRule type="containsText" dxfId="15" priority="21" operator="containsText" text="AB">
      <formula>NOT(ISERROR(SEARCH("AB",R31)))</formula>
    </cfRule>
    <cfRule type="colorScale" priority="22">
      <colorScale>
        <cfvo type="min"/>
        <cfvo type="percentile" val="50"/>
        <cfvo type="max"/>
        <color rgb="FFF8696B"/>
        <color rgb="FFFFEB84"/>
        <color rgb="FF63BE7B"/>
      </colorScale>
    </cfRule>
  </conditionalFormatting>
  <conditionalFormatting sqref="R32:R44 S50:S51 S41:S47">
    <cfRule type="containsText" dxfId="14" priority="20" operator="containsText" text="B">
      <formula>NOT(ISERROR(SEARCH("B",R32)))</formula>
    </cfRule>
  </conditionalFormatting>
  <conditionalFormatting sqref="R33:R44 S50:S51 S41:S47">
    <cfRule type="containsText" dxfId="13" priority="19" operator="containsText" text="BB">
      <formula>NOT(ISERROR(SEARCH("BB",R33)))</formula>
    </cfRule>
  </conditionalFormatting>
  <conditionalFormatting sqref="R37:R44 S50:S51 S41:S47">
    <cfRule type="containsText" dxfId="12" priority="18" operator="containsText" text="WBB">
      <formula>NOT(ISERROR(SEARCH("WBB",R37)))</formula>
    </cfRule>
  </conditionalFormatting>
  <conditionalFormatting sqref="L45:Q59">
    <cfRule type="colorScale" priority="17">
      <colorScale>
        <cfvo type="min"/>
        <cfvo type="percentile" val="50"/>
        <cfvo type="max"/>
        <color rgb="FFF8696B"/>
        <color rgb="FFFFEB84"/>
        <color rgb="FF63BE7B"/>
      </colorScale>
    </cfRule>
  </conditionalFormatting>
  <conditionalFormatting sqref="R46:R58 S48:S49 S52:S59">
    <cfRule type="containsText" dxfId="11" priority="14" operator="containsText" text="B">
      <formula>NOT(ISERROR(SEARCH("B",R46)))</formula>
    </cfRule>
  </conditionalFormatting>
  <conditionalFormatting sqref="R47:R58 S48:S49 S52:S59">
    <cfRule type="containsText" dxfId="10" priority="13" operator="containsText" text="BB">
      <formula>NOT(ISERROR(SEARCH("BB",R47)))</formula>
    </cfRule>
  </conditionalFormatting>
  <conditionalFormatting sqref="R51:R58 S52:S59">
    <cfRule type="containsText" dxfId="9" priority="12" operator="containsText" text="WBB">
      <formula>NOT(ISERROR(SEARCH("WBB",R51)))</formula>
    </cfRule>
  </conditionalFormatting>
  <conditionalFormatting sqref="L3:Q59">
    <cfRule type="cellIs" dxfId="8" priority="3" operator="equal">
      <formula>"B"</formula>
    </cfRule>
    <cfRule type="cellIs" dxfId="7" priority="4" operator="equal">
      <formula>"B"</formula>
    </cfRule>
    <cfRule type="containsText" dxfId="6" priority="5" operator="containsText" text="B">
      <formula>NOT(ISERROR(SEARCH("B",L3)))</formula>
    </cfRule>
    <cfRule type="containsText" dxfId="5" priority="6" operator="containsText" text="BB">
      <formula>NOT(ISERROR(SEARCH("BB",L3)))</formula>
    </cfRule>
    <cfRule type="colorScale" priority="7">
      <colorScale>
        <cfvo type="min"/>
        <cfvo type="percentile" val="50"/>
        <cfvo type="max"/>
        <color rgb="FFF8696B"/>
        <color rgb="FFFFEB84"/>
        <color rgb="FF63BE7B"/>
      </colorScale>
    </cfRule>
  </conditionalFormatting>
  <conditionalFormatting sqref="R45:R58 S48:S49 S52:S59">
    <cfRule type="containsText" dxfId="4" priority="36" operator="containsText" text="AB">
      <formula>NOT(ISERROR(SEARCH("AB",R45)))</formula>
    </cfRule>
    <cfRule type="colorScale" priority="37">
      <colorScale>
        <cfvo type="min"/>
        <cfvo type="percentile" val="50"/>
        <cfvo type="max"/>
        <color rgb="FFF8696B"/>
        <color rgb="FFFFEB84"/>
        <color rgb="FF63BE7B"/>
      </colorScale>
    </cfRule>
  </conditionalFormatting>
  <conditionalFormatting sqref="R3:T102">
    <cfRule type="containsText" dxfId="3" priority="9" operator="containsText" text="WBB">
      <formula>NOT(ISERROR(SEARCH("WBB",R3)))</formula>
    </cfRule>
    <cfRule type="containsText" dxfId="2" priority="10" operator="containsText" text="AB">
      <formula>NOT(ISERROR(SEARCH("AB",R3)))</formula>
    </cfRule>
  </conditionalFormatting>
  <conditionalFormatting sqref="L3:T102">
    <cfRule type="containsText" dxfId="1" priority="31" operator="containsText" text="BB">
      <formula>NOT(ISERROR(SEARCH("BB",L3)))</formula>
    </cfRule>
    <cfRule type="containsText" dxfId="0" priority="32" operator="containsText" text="B">
      <formula>NOT(ISERROR(SEARCH("B",L3)))</formula>
    </cfRule>
  </conditionalFormatting>
  <dataValidations count="1">
    <dataValidation type="list" allowBlank="1" showInputMessage="1" showErrorMessage="1" sqref="G3:G16" xr:uid="{ECA50858-80CF-4FC3-9123-DD67F794934A}">
      <formula1>"ABC Childcare, District Preschool, Nancy's Home, Family Friend or neighbor"</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265DACC-7001-466B-8B2A-DE0D727B0638}">
          <x14:formula1>
            <xm:f>'Summary Tables'!$C$7:$C$205</xm:f>
          </x14:formula1>
          <xm:sqref>I3:I58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4AD26-0CB9-4A1F-B293-F403848F9250}">
  <sheetPr>
    <tabColor theme="4"/>
  </sheetPr>
  <dimension ref="A1:R56"/>
  <sheetViews>
    <sheetView topLeftCell="A2" zoomScaleNormal="100" workbookViewId="0">
      <selection activeCell="A10" sqref="A10"/>
    </sheetView>
  </sheetViews>
  <sheetFormatPr defaultRowHeight="14.5" x14ac:dyDescent="0.35"/>
  <cols>
    <col min="1" max="1" width="24.1796875" style="24" bestFit="1" customWidth="1"/>
    <col min="2" max="2" width="11.7265625" style="21" bestFit="1" customWidth="1"/>
    <col min="3" max="4" width="9.1796875" style="21"/>
    <col min="5" max="5" width="9.81640625" style="21" customWidth="1"/>
    <col min="6" max="6" width="15.54296875" hidden="1" customWidth="1"/>
    <col min="15" max="15" width="15.453125" customWidth="1"/>
  </cols>
  <sheetData>
    <row r="1" spans="1:18" ht="15" thickBot="1" x14ac:dyDescent="0.4">
      <c r="A1" s="30"/>
      <c r="B1" s="149" t="s">
        <v>140</v>
      </c>
      <c r="C1" s="149"/>
      <c r="D1" s="149"/>
      <c r="E1" s="149"/>
      <c r="F1" s="149"/>
      <c r="G1" s="29"/>
      <c r="H1" s="29"/>
      <c r="I1" s="29"/>
      <c r="J1" s="29"/>
      <c r="K1" s="29"/>
      <c r="L1" s="29"/>
      <c r="M1" s="29"/>
      <c r="N1" s="29"/>
      <c r="O1" s="29"/>
      <c r="P1" s="29"/>
      <c r="Q1" s="29"/>
      <c r="R1" s="29"/>
    </row>
    <row r="2" spans="1:18" s="1" customFormat="1" ht="58" x14ac:dyDescent="0.35">
      <c r="A2" s="123" t="s">
        <v>53</v>
      </c>
      <c r="B2" s="124" t="s">
        <v>4</v>
      </c>
      <c r="C2" s="124" t="s">
        <v>5</v>
      </c>
      <c r="D2" s="124" t="s">
        <v>6</v>
      </c>
      <c r="E2" s="125" t="s">
        <v>7</v>
      </c>
      <c r="F2" s="124" t="s">
        <v>148</v>
      </c>
      <c r="G2" s="124" t="s">
        <v>61</v>
      </c>
      <c r="H2" s="124" t="s">
        <v>18</v>
      </c>
      <c r="I2" s="124" t="s">
        <v>38</v>
      </c>
      <c r="J2" s="124" t="s">
        <v>22</v>
      </c>
      <c r="K2" s="124" t="s">
        <v>62</v>
      </c>
      <c r="L2" s="124" t="s">
        <v>24</v>
      </c>
      <c r="M2" s="126" t="s">
        <v>27</v>
      </c>
      <c r="N2" s="126" t="s">
        <v>28</v>
      </c>
      <c r="O2" s="127" t="s">
        <v>149</v>
      </c>
      <c r="P2" s="31"/>
      <c r="Q2" s="31"/>
      <c r="R2" s="31"/>
    </row>
    <row r="3" spans="1:18" x14ac:dyDescent="0.35">
      <c r="A3" s="73"/>
      <c r="B3" s="90"/>
      <c r="C3" s="90"/>
      <c r="D3" s="90"/>
      <c r="E3" s="90"/>
      <c r="F3" s="115">
        <v>18</v>
      </c>
      <c r="G3" s="46">
        <f>COUNTIFS('1-ChildLevelData'!$I$3:$I$100,'2-SettingLevelData'!$A3,'1-ChildLevelData'!$L$3:$L$100,"B")</f>
        <v>0</v>
      </c>
      <c r="H3" s="46">
        <f>COUNTIFS('1-ChildLevelData'!$I$3:$I$100,'2-SettingLevelData'!$A3,'1-ChildLevelData'!$M$3:$M$100,"B")</f>
        <v>0</v>
      </c>
      <c r="I3" s="46">
        <f>COUNTIFS('1-ChildLevelData'!$I$3:$I$100,'2-SettingLevelData'!$A3,'1-ChildLevelData'!$N$3:$N$100,"B")</f>
        <v>0</v>
      </c>
      <c r="J3" s="46">
        <f>COUNTIFS('1-ChildLevelData'!$I$3:$I$100,'2-SettingLevelData'!$A3,'1-ChildLevelData'!$O$3:$O$100,"B")</f>
        <v>0</v>
      </c>
      <c r="K3" s="46">
        <f>COUNTIFS('1-ChildLevelData'!$I$3:$I$100,'2-SettingLevelData'!$A3,'1-ChildLevelData'!$P$3:$P$100,"B")</f>
        <v>0</v>
      </c>
      <c r="L3" s="46">
        <f>COUNTIFS('1-ChildLevelData'!$I$3:$I$100,'2-SettingLevelData'!$A3,'1-ChildLevelData'!$Q$3:$Q$100,"B")</f>
        <v>0</v>
      </c>
      <c r="M3" s="46">
        <f>COUNTIFS('1-ChildLevelData'!$I$3:$I$100,'2-SettingLevelData'!$A3,'1-ChildLevelData'!$B$3:$B$100,"X")</f>
        <v>0</v>
      </c>
      <c r="N3" s="46">
        <f>COUNTIFS('1-ChildLevelData'!$I$3:$I$100,'2-SettingLevelData'!$A3,'1-ChildLevelData'!$U$3:$U$100,"X")</f>
        <v>0</v>
      </c>
      <c r="O3" s="58">
        <f>COUNTIF('1-ChildLevelData'!$I$3:$I$100,'2-SettingLevelData'!$A3)</f>
        <v>0</v>
      </c>
      <c r="P3" s="29"/>
      <c r="Q3" s="29"/>
      <c r="R3" s="29"/>
    </row>
    <row r="4" spans="1:18" x14ac:dyDescent="0.35">
      <c r="A4" s="73"/>
      <c r="B4" s="90"/>
      <c r="C4" s="90"/>
      <c r="D4" s="90"/>
      <c r="E4" s="90"/>
      <c r="F4" s="115">
        <v>29</v>
      </c>
      <c r="G4" s="46">
        <f>COUNTIFS('1-ChildLevelData'!$I$3:$I$100,'2-SettingLevelData'!A4,'1-ChildLevelData'!$L$3:$L$100,"B")</f>
        <v>0</v>
      </c>
      <c r="H4" s="46">
        <f>COUNTIFS('1-ChildLevelData'!$I$3:$I$100,'2-SettingLevelData'!$A4,'1-ChildLevelData'!$M$3:$M$100,"B")</f>
        <v>0</v>
      </c>
      <c r="I4" s="46">
        <f>COUNTIFS('1-ChildLevelData'!$I$3:$I$100,'2-SettingLevelData'!$A4,'1-ChildLevelData'!$N$3:$N$100,"B")</f>
        <v>0</v>
      </c>
      <c r="J4" s="46">
        <f>COUNTIFS('1-ChildLevelData'!$I$3:$I$100,'2-SettingLevelData'!$A4,'1-ChildLevelData'!$O$3:$O$100,"B")</f>
        <v>0</v>
      </c>
      <c r="K4" s="46">
        <f>COUNTIFS('1-ChildLevelData'!$I$3:$I$100,'2-SettingLevelData'!$A4,'1-ChildLevelData'!$P$3:$P$100,"B")</f>
        <v>0</v>
      </c>
      <c r="L4" s="46">
        <f>COUNTIFS('1-ChildLevelData'!$I$3:$I$100,'2-SettingLevelData'!$A4,'1-ChildLevelData'!$Q$3:$Q$100,"B")</f>
        <v>0</v>
      </c>
      <c r="M4" s="46">
        <f>COUNTIFS('1-ChildLevelData'!$I$3:$I$100,'2-SettingLevelData'!$A4,'1-ChildLevelData'!$B$3:$B$100,"X")</f>
        <v>0</v>
      </c>
      <c r="N4" s="46">
        <f>COUNTIFS('1-ChildLevelData'!$I$3:$I$100,'2-SettingLevelData'!$A4,'1-ChildLevelData'!$U$3:$U$100,"X")</f>
        <v>0</v>
      </c>
      <c r="O4" s="58">
        <f>COUNTIF('1-ChildLevelData'!$I$3:$I$100,'2-SettingLevelData'!$A4)</f>
        <v>0</v>
      </c>
      <c r="P4" s="29"/>
      <c r="Q4" s="29"/>
      <c r="R4" s="29"/>
    </row>
    <row r="5" spans="1:18" x14ac:dyDescent="0.35">
      <c r="A5" s="73"/>
      <c r="B5" s="90"/>
      <c r="C5" s="90"/>
      <c r="D5" s="90"/>
      <c r="E5" s="90"/>
      <c r="F5" s="115">
        <v>8</v>
      </c>
      <c r="G5" s="46">
        <f>COUNTIFS('1-ChildLevelData'!$I$3:$I$100,'2-SettingLevelData'!A5,'1-ChildLevelData'!$L$3:$L$100,"B")</f>
        <v>0</v>
      </c>
      <c r="H5" s="46">
        <f>COUNTIFS('1-ChildLevelData'!$I$3:$I$100,'2-SettingLevelData'!$A5,'1-ChildLevelData'!$M$3:$M$100,"B")</f>
        <v>0</v>
      </c>
      <c r="I5" s="46">
        <f>COUNTIFS('1-ChildLevelData'!$I$3:$I$100,'2-SettingLevelData'!$A5,'1-ChildLevelData'!$N$3:$N$100,"B")</f>
        <v>0</v>
      </c>
      <c r="J5" s="46">
        <f>COUNTIFS('1-ChildLevelData'!$I$3:$I$100,'2-SettingLevelData'!$A5,'1-ChildLevelData'!$O$3:$O$100,"B")</f>
        <v>0</v>
      </c>
      <c r="K5" s="46">
        <f>COUNTIFS('1-ChildLevelData'!$I$3:$I$100,'2-SettingLevelData'!$A5,'1-ChildLevelData'!$P$3:$P$100,"B")</f>
        <v>0</v>
      </c>
      <c r="L5" s="46">
        <f>COUNTIFS('1-ChildLevelData'!$I$3:$I$100,'2-SettingLevelData'!$A5,'1-ChildLevelData'!$Q$3:$Q$100,"B")</f>
        <v>0</v>
      </c>
      <c r="M5" s="46">
        <f>COUNTIFS('1-ChildLevelData'!$I$3:$I$100,'2-SettingLevelData'!$A5,'1-ChildLevelData'!$B$3:$B$100,"X")</f>
        <v>0</v>
      </c>
      <c r="N5" s="46">
        <f>COUNTIFS('1-ChildLevelData'!$I$3:$I$100,'2-SettingLevelData'!$A5,'1-ChildLevelData'!$U$3:$U$100,"X")</f>
        <v>0</v>
      </c>
      <c r="O5" s="58">
        <f>COUNTIF('1-ChildLevelData'!$I$3:$I$100,'2-SettingLevelData'!$A5)</f>
        <v>0</v>
      </c>
      <c r="P5" s="29"/>
      <c r="Q5" s="29"/>
      <c r="R5" s="29"/>
    </row>
    <row r="6" spans="1:18" x14ac:dyDescent="0.35">
      <c r="A6" s="73"/>
      <c r="B6" s="90"/>
      <c r="C6" s="90"/>
      <c r="D6" s="90"/>
      <c r="E6" s="90"/>
      <c r="F6" s="115">
        <v>48</v>
      </c>
      <c r="G6" s="46">
        <f>COUNTIFS('1-ChildLevelData'!$I$3:$I$100,'2-SettingLevelData'!A6,'1-ChildLevelData'!$L$3:$L$100,"B")</f>
        <v>0</v>
      </c>
      <c r="H6" s="46">
        <f>COUNTIFS('1-ChildLevelData'!$I$3:$I$100,'2-SettingLevelData'!$A6,'1-ChildLevelData'!$M$3:$M$100,"B")</f>
        <v>0</v>
      </c>
      <c r="I6" s="46">
        <f>COUNTIFS('1-ChildLevelData'!$I$3:$I$100,'2-SettingLevelData'!$A6,'1-ChildLevelData'!$N$3:$N$100,"B")</f>
        <v>0</v>
      </c>
      <c r="J6" s="46">
        <f>COUNTIFS('1-ChildLevelData'!$I$3:$I$100,'2-SettingLevelData'!$A6,'1-ChildLevelData'!$O$3:$O$100,"B")</f>
        <v>0</v>
      </c>
      <c r="K6" s="46">
        <f>COUNTIFS('1-ChildLevelData'!$I$3:$I$100,'2-SettingLevelData'!$A6,'1-ChildLevelData'!$P$3:$P$100,"B")</f>
        <v>0</v>
      </c>
      <c r="L6" s="46">
        <f>COUNTIFS('1-ChildLevelData'!$I$3:$I$100,'2-SettingLevelData'!$A6,'1-ChildLevelData'!$Q$3:$Q$100,"B")</f>
        <v>0</v>
      </c>
      <c r="M6" s="46">
        <f>COUNTIFS('1-ChildLevelData'!$I$3:$I$100,'2-SettingLevelData'!$A6,'1-ChildLevelData'!$B$3:$B$100,"X")</f>
        <v>0</v>
      </c>
      <c r="N6" s="46">
        <f>COUNTIFS('1-ChildLevelData'!$I$3:$I$100,'2-SettingLevelData'!$A6,'1-ChildLevelData'!$U$3:$U$100,"X")</f>
        <v>0</v>
      </c>
      <c r="O6" s="58">
        <f>COUNTIF('1-ChildLevelData'!$I$3:$I$100,'2-SettingLevelData'!$A6)</f>
        <v>0</v>
      </c>
      <c r="P6" s="29"/>
      <c r="Q6" s="29"/>
      <c r="R6" s="29"/>
    </row>
    <row r="7" spans="1:18" x14ac:dyDescent="0.35">
      <c r="A7" s="73"/>
      <c r="B7" s="90"/>
      <c r="C7" s="90"/>
      <c r="D7" s="90"/>
      <c r="E7" s="90"/>
      <c r="F7" s="115">
        <v>49</v>
      </c>
      <c r="G7" s="46">
        <f>COUNTIFS('1-ChildLevelData'!$I$3:$I$100,'2-SettingLevelData'!A7,'1-ChildLevelData'!$L$3:$L$100,"B")</f>
        <v>0</v>
      </c>
      <c r="H7" s="46">
        <f>COUNTIFS('1-ChildLevelData'!$I$3:$I$100,'2-SettingLevelData'!$A7,'1-ChildLevelData'!$M$3:$M$100,"B")</f>
        <v>0</v>
      </c>
      <c r="I7" s="46">
        <f>COUNTIFS('1-ChildLevelData'!$I$3:$I$100,'2-SettingLevelData'!$A7,'1-ChildLevelData'!$N$3:$N$100,"B")</f>
        <v>0</v>
      </c>
      <c r="J7" s="46">
        <f>COUNTIFS('1-ChildLevelData'!$I$3:$I$100,'2-SettingLevelData'!$A7,'1-ChildLevelData'!$O$3:$O$100,"B")</f>
        <v>0</v>
      </c>
      <c r="K7" s="46">
        <f>COUNTIFS('1-ChildLevelData'!$I$3:$I$100,'2-SettingLevelData'!$A7,'1-ChildLevelData'!$P$3:$P$100,"B")</f>
        <v>0</v>
      </c>
      <c r="L7" s="46">
        <f>COUNTIFS('1-ChildLevelData'!$I$3:$I$100,'2-SettingLevelData'!$A7,'1-ChildLevelData'!$Q$3:$Q$100,"B")</f>
        <v>0</v>
      </c>
      <c r="M7" s="46">
        <f>COUNTIFS('1-ChildLevelData'!$I$3:$I$100,'2-SettingLevelData'!$A7,'1-ChildLevelData'!$B$3:$B$100,"X")</f>
        <v>0</v>
      </c>
      <c r="N7" s="46">
        <f>COUNTIFS('1-ChildLevelData'!$I$3:$I$100,'2-SettingLevelData'!$A7,'1-ChildLevelData'!$U$3:$U$100,"X")</f>
        <v>0</v>
      </c>
      <c r="O7" s="58">
        <f>COUNTIF('1-ChildLevelData'!$I$3:$I$100,'2-SettingLevelData'!$A7)</f>
        <v>0</v>
      </c>
      <c r="P7" s="29"/>
      <c r="Q7" s="29"/>
      <c r="R7" s="29"/>
    </row>
    <row r="8" spans="1:18" x14ac:dyDescent="0.35">
      <c r="A8" s="73"/>
      <c r="B8" s="90"/>
      <c r="C8" s="90"/>
      <c r="D8" s="90"/>
      <c r="E8" s="90"/>
      <c r="F8" s="115"/>
      <c r="G8" s="46">
        <f>COUNTIFS('1-ChildLevelData'!$I$3:$I$100,'2-SettingLevelData'!A8,'1-ChildLevelData'!$L$3:$L$100,"B")</f>
        <v>0</v>
      </c>
      <c r="H8" s="46">
        <f>COUNTIFS('1-ChildLevelData'!$I$3:$I$100,'2-SettingLevelData'!$A8,'1-ChildLevelData'!$M$3:$M$100,"B")</f>
        <v>0</v>
      </c>
      <c r="I8" s="46">
        <f>COUNTIFS('1-ChildLevelData'!$I$3:$I$100,'2-SettingLevelData'!$A8,'1-ChildLevelData'!$N$3:$N$100,"B")</f>
        <v>0</v>
      </c>
      <c r="J8" s="46">
        <f>COUNTIFS('1-ChildLevelData'!$I$3:$I$100,'2-SettingLevelData'!$A8,'1-ChildLevelData'!$O$3:$O$100,"B")</f>
        <v>0</v>
      </c>
      <c r="K8" s="46">
        <f>COUNTIFS('1-ChildLevelData'!$I$3:$I$100,'2-SettingLevelData'!$A8,'1-ChildLevelData'!$P$3:$P$100,"B")</f>
        <v>0</v>
      </c>
      <c r="L8" s="46">
        <f>COUNTIFS('1-ChildLevelData'!$I$3:$I$100,'2-SettingLevelData'!$A8,'1-ChildLevelData'!$Q$3:$Q$100,"B")</f>
        <v>0</v>
      </c>
      <c r="M8" s="46">
        <f>COUNTIFS('1-ChildLevelData'!$I$3:$I$100,'2-SettingLevelData'!$A8,'1-ChildLevelData'!$B$3:$B$100,"X")</f>
        <v>0</v>
      </c>
      <c r="N8" s="46">
        <f>COUNTIFS('1-ChildLevelData'!$I$3:$I$100,'2-SettingLevelData'!$A8,'1-ChildLevelData'!$U$3:$U$100,"X")</f>
        <v>0</v>
      </c>
      <c r="O8" s="58">
        <f>COUNTIF('1-ChildLevelData'!$I$3:$I$100,'2-SettingLevelData'!$A8)</f>
        <v>0</v>
      </c>
      <c r="P8" s="29"/>
      <c r="Q8" s="29"/>
      <c r="R8" s="29"/>
    </row>
    <row r="9" spans="1:18" x14ac:dyDescent="0.35">
      <c r="A9" s="73"/>
      <c r="B9" s="90"/>
      <c r="C9" s="90"/>
      <c r="D9" s="90"/>
      <c r="E9" s="90"/>
      <c r="F9" s="115"/>
      <c r="G9" s="46"/>
      <c r="H9" s="46"/>
      <c r="I9" s="46"/>
      <c r="J9" s="46"/>
      <c r="K9" s="46"/>
      <c r="L9" s="46"/>
      <c r="M9" s="46"/>
      <c r="N9" s="46"/>
      <c r="O9" s="58"/>
      <c r="P9" s="29"/>
      <c r="Q9" s="29"/>
      <c r="R9" s="29"/>
    </row>
    <row r="10" spans="1:18" x14ac:dyDescent="0.35">
      <c r="A10" s="73"/>
      <c r="B10" s="90"/>
      <c r="C10" s="90"/>
      <c r="D10" s="90"/>
      <c r="E10" s="90"/>
      <c r="F10" s="115"/>
      <c r="G10" s="46"/>
      <c r="H10" s="46"/>
      <c r="I10" s="46"/>
      <c r="J10" s="46"/>
      <c r="K10" s="46"/>
      <c r="L10" s="46"/>
      <c r="M10" s="46"/>
      <c r="N10" s="46"/>
      <c r="O10" s="58"/>
      <c r="P10" s="29"/>
      <c r="Q10" s="29"/>
      <c r="R10" s="29"/>
    </row>
    <row r="11" spans="1:18" x14ac:dyDescent="0.35">
      <c r="A11" s="73"/>
      <c r="B11" s="90"/>
      <c r="C11" s="90"/>
      <c r="D11" s="90"/>
      <c r="E11" s="90"/>
      <c r="F11" s="115"/>
      <c r="G11" s="46"/>
      <c r="H11" s="46"/>
      <c r="I11" s="46"/>
      <c r="J11" s="46"/>
      <c r="K11" s="46"/>
      <c r="L11" s="46"/>
      <c r="M11" s="46"/>
      <c r="N11" s="46"/>
      <c r="O11" s="58"/>
      <c r="P11" s="29"/>
      <c r="Q11" s="29"/>
      <c r="R11" s="29"/>
    </row>
    <row r="12" spans="1:18" x14ac:dyDescent="0.35">
      <c r="A12" s="73"/>
      <c r="B12" s="90"/>
      <c r="C12" s="90"/>
      <c r="D12" s="90"/>
      <c r="E12" s="90"/>
      <c r="F12" s="116"/>
      <c r="G12" s="46"/>
      <c r="H12" s="46"/>
      <c r="I12" s="46"/>
      <c r="J12" s="46"/>
      <c r="K12" s="46"/>
      <c r="L12" s="46"/>
      <c r="M12" s="46"/>
      <c r="N12" s="46"/>
      <c r="O12" s="58"/>
    </row>
    <row r="13" spans="1:18" x14ac:dyDescent="0.35">
      <c r="A13" s="73"/>
      <c r="B13" s="90"/>
      <c r="C13" s="90"/>
      <c r="D13" s="90"/>
      <c r="E13" s="90"/>
      <c r="F13" s="116"/>
      <c r="G13" s="46"/>
      <c r="H13" s="46"/>
      <c r="I13" s="46"/>
      <c r="J13" s="46"/>
      <c r="K13" s="46"/>
      <c r="L13" s="46"/>
      <c r="M13" s="46"/>
      <c r="N13" s="46"/>
      <c r="O13" s="58"/>
    </row>
    <row r="14" spans="1:18" x14ac:dyDescent="0.35">
      <c r="A14" s="73"/>
      <c r="B14" s="90"/>
      <c r="C14" s="90"/>
      <c r="D14" s="90"/>
      <c r="E14" s="90"/>
      <c r="F14" s="116"/>
      <c r="G14" s="46"/>
      <c r="H14" s="46"/>
      <c r="I14" s="46"/>
      <c r="J14" s="46"/>
      <c r="K14" s="46"/>
      <c r="L14" s="46"/>
      <c r="M14" s="46"/>
      <c r="N14" s="46"/>
      <c r="O14" s="58"/>
    </row>
    <row r="15" spans="1:18" x14ac:dyDescent="0.35">
      <c r="A15" s="73"/>
      <c r="B15" s="90"/>
      <c r="C15" s="90"/>
      <c r="D15" s="90"/>
      <c r="E15" s="90"/>
      <c r="F15" s="116"/>
      <c r="G15" s="46"/>
      <c r="H15" s="46"/>
      <c r="I15" s="46"/>
      <c r="J15" s="46"/>
      <c r="K15" s="46"/>
      <c r="L15" s="46"/>
      <c r="M15" s="46"/>
      <c r="N15" s="46"/>
      <c r="O15" s="58"/>
    </row>
    <row r="16" spans="1:18" x14ac:dyDescent="0.35">
      <c r="A16" s="73"/>
      <c r="B16" s="90"/>
      <c r="C16" s="90"/>
      <c r="D16" s="90"/>
      <c r="E16" s="90"/>
      <c r="F16" s="116"/>
      <c r="G16" s="46"/>
      <c r="H16" s="46"/>
      <c r="I16" s="46"/>
      <c r="J16" s="46"/>
      <c r="K16" s="46"/>
      <c r="L16" s="46"/>
      <c r="M16" s="46"/>
      <c r="N16" s="46"/>
      <c r="O16" s="58"/>
    </row>
    <row r="17" spans="1:15" x14ac:dyDescent="0.35">
      <c r="A17" s="73"/>
      <c r="B17" s="90"/>
      <c r="C17" s="90"/>
      <c r="D17" s="90"/>
      <c r="E17" s="90"/>
      <c r="F17" s="116"/>
      <c r="G17" s="46"/>
      <c r="H17" s="46"/>
      <c r="I17" s="46"/>
      <c r="J17" s="46"/>
      <c r="K17" s="46"/>
      <c r="L17" s="46"/>
      <c r="M17" s="46"/>
      <c r="N17" s="46"/>
      <c r="O17" s="58"/>
    </row>
    <row r="18" spans="1:15" x14ac:dyDescent="0.35">
      <c r="A18" s="73"/>
      <c r="B18" s="90"/>
      <c r="C18" s="90"/>
      <c r="D18" s="90"/>
      <c r="E18" s="90"/>
      <c r="F18" s="116"/>
      <c r="G18" s="46"/>
      <c r="H18" s="46"/>
      <c r="I18" s="46"/>
      <c r="J18" s="46"/>
      <c r="K18" s="46"/>
      <c r="L18" s="46"/>
      <c r="M18" s="46"/>
      <c r="N18" s="46"/>
      <c r="O18" s="58"/>
    </row>
    <row r="19" spans="1:15" x14ac:dyDescent="0.35">
      <c r="A19" s="73"/>
      <c r="B19" s="90"/>
      <c r="C19" s="90"/>
      <c r="D19" s="90"/>
      <c r="E19" s="90"/>
      <c r="F19" s="116"/>
      <c r="G19" s="46"/>
      <c r="H19" s="46"/>
      <c r="I19" s="46"/>
      <c r="J19" s="46"/>
      <c r="K19" s="46"/>
      <c r="L19" s="46"/>
      <c r="M19" s="46"/>
      <c r="N19" s="46"/>
      <c r="O19" s="58"/>
    </row>
    <row r="20" spans="1:15" ht="15" thickBot="1" x14ac:dyDescent="0.4">
      <c r="A20" s="94"/>
      <c r="B20" s="128"/>
      <c r="C20" s="128"/>
      <c r="D20" s="128"/>
      <c r="E20" s="128"/>
      <c r="F20" s="129"/>
      <c r="G20" s="50"/>
      <c r="H20" s="50"/>
      <c r="I20" s="50"/>
      <c r="J20" s="50"/>
      <c r="K20" s="50"/>
      <c r="L20" s="50"/>
      <c r="M20" s="50"/>
      <c r="N20" s="50"/>
      <c r="O20" s="59"/>
    </row>
    <row r="21" spans="1:15" x14ac:dyDescent="0.35">
      <c r="A21"/>
      <c r="B21"/>
      <c r="C21"/>
      <c r="D21"/>
      <c r="E21"/>
    </row>
    <row r="22" spans="1:15" x14ac:dyDescent="0.35">
      <c r="A22"/>
      <c r="B22"/>
      <c r="C22"/>
      <c r="D22"/>
      <c r="E22"/>
    </row>
    <row r="23" spans="1:15" x14ac:dyDescent="0.35">
      <c r="A23"/>
      <c r="B23"/>
      <c r="C23"/>
      <c r="D23"/>
      <c r="E23"/>
    </row>
    <row r="24" spans="1:15" x14ac:dyDescent="0.35">
      <c r="A24"/>
      <c r="B24"/>
      <c r="C24"/>
      <c r="D24"/>
      <c r="E24"/>
    </row>
    <row r="25" spans="1:15" x14ac:dyDescent="0.35">
      <c r="A25"/>
      <c r="B25"/>
      <c r="C25"/>
      <c r="D25"/>
      <c r="E25"/>
    </row>
    <row r="26" spans="1:15" x14ac:dyDescent="0.35">
      <c r="A26"/>
      <c r="B26"/>
      <c r="C26"/>
      <c r="D26"/>
      <c r="E26"/>
    </row>
    <row r="27" spans="1:15" x14ac:dyDescent="0.35">
      <c r="A27"/>
      <c r="B27"/>
      <c r="C27"/>
      <c r="D27"/>
      <c r="E27"/>
    </row>
    <row r="28" spans="1:15" x14ac:dyDescent="0.35">
      <c r="A28"/>
      <c r="B28"/>
      <c r="C28"/>
      <c r="D28"/>
      <c r="E28"/>
    </row>
    <row r="29" spans="1:15" x14ac:dyDescent="0.35">
      <c r="A29"/>
      <c r="B29"/>
      <c r="C29"/>
      <c r="D29"/>
      <c r="E29"/>
    </row>
    <row r="30" spans="1:15" x14ac:dyDescent="0.35">
      <c r="A30"/>
      <c r="B30"/>
      <c r="C30"/>
      <c r="D30"/>
      <c r="E30"/>
    </row>
    <row r="31" spans="1:15" x14ac:dyDescent="0.35">
      <c r="A31"/>
      <c r="B31"/>
      <c r="C31"/>
      <c r="D31"/>
      <c r="E31"/>
    </row>
    <row r="32" spans="1:15" x14ac:dyDescent="0.35">
      <c r="A32"/>
      <c r="B32"/>
      <c r="C32"/>
      <c r="D32"/>
      <c r="E32"/>
    </row>
    <row r="33" customFormat="1" x14ac:dyDescent="0.35"/>
    <row r="34" customFormat="1" x14ac:dyDescent="0.35"/>
    <row r="35" customFormat="1" x14ac:dyDescent="0.35"/>
    <row r="36" customFormat="1" x14ac:dyDescent="0.35"/>
    <row r="37" customFormat="1" x14ac:dyDescent="0.35"/>
    <row r="38" customFormat="1" x14ac:dyDescent="0.35"/>
    <row r="39" customFormat="1" x14ac:dyDescent="0.35"/>
    <row r="40" customFormat="1" x14ac:dyDescent="0.35"/>
    <row r="41" customFormat="1" x14ac:dyDescent="0.35"/>
    <row r="42" customFormat="1" x14ac:dyDescent="0.35"/>
    <row r="43" customFormat="1" x14ac:dyDescent="0.35"/>
    <row r="44" customFormat="1" x14ac:dyDescent="0.35"/>
    <row r="45" customFormat="1" x14ac:dyDescent="0.35"/>
    <row r="46" customFormat="1" x14ac:dyDescent="0.35"/>
    <row r="47" customFormat="1" x14ac:dyDescent="0.35"/>
    <row r="48" customFormat="1" x14ac:dyDescent="0.35"/>
    <row r="49" customFormat="1" x14ac:dyDescent="0.35"/>
    <row r="50" customFormat="1" x14ac:dyDescent="0.35"/>
    <row r="51" customFormat="1" x14ac:dyDescent="0.35"/>
    <row r="52" customFormat="1" x14ac:dyDescent="0.35"/>
    <row r="53" customFormat="1" x14ac:dyDescent="0.35"/>
    <row r="54" customFormat="1" x14ac:dyDescent="0.35"/>
    <row r="55" customFormat="1" x14ac:dyDescent="0.35"/>
    <row r="56" customFormat="1" x14ac:dyDescent="0.35"/>
  </sheetData>
  <mergeCells count="1">
    <mergeCell ref="B1:F1"/>
  </mergeCells>
  <phoneticPr fontId="4" type="noConversion"/>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3CE21EC7-EA49-4CC4-80EF-BDC688CAFF23}">
          <x14:formula1>
            <xm:f>'Summary Tables'!$C$7:$C$205</xm:f>
          </x14:formula1>
          <xm:sqref>A4:A7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39</vt:i4>
      </vt:variant>
    </vt:vector>
  </HeadingPairs>
  <TitlesOfParts>
    <vt:vector size="45" baseType="lpstr">
      <vt:lpstr>Directions</vt:lpstr>
      <vt:lpstr>Summary Tables</vt:lpstr>
      <vt:lpstr>Literacy Focused Data</vt:lpstr>
      <vt:lpstr>Summary Sheet</vt:lpstr>
      <vt:lpstr>1-ChildLevelData</vt:lpstr>
      <vt:lpstr>2-SettingLevelData</vt:lpstr>
      <vt:lpstr>'1-ChildLevelData'!Age</vt:lpstr>
      <vt:lpstr>Age</vt:lpstr>
      <vt:lpstr>'1-ChildLevelData'!Credential</vt:lpstr>
      <vt:lpstr>Credential</vt:lpstr>
      <vt:lpstr>'2-SettingLevelData'!Funded</vt:lpstr>
      <vt:lpstr>Funded</vt:lpstr>
      <vt:lpstr>'1-ChildLevelData'!IEP</vt:lpstr>
      <vt:lpstr>IEP</vt:lpstr>
      <vt:lpstr>'1-ChildLevelData'!KREADEOY</vt:lpstr>
      <vt:lpstr>KREADEOY</vt:lpstr>
      <vt:lpstr>'1-ChildLevelData'!KREADMOY</vt:lpstr>
      <vt:lpstr>KREADMOY</vt:lpstr>
      <vt:lpstr>'1-ChildLevelData'!KSR</vt:lpstr>
      <vt:lpstr>KSR</vt:lpstr>
      <vt:lpstr>'1-ChildLevelData'!Kteacher</vt:lpstr>
      <vt:lpstr>Kteacher</vt:lpstr>
      <vt:lpstr>'1-ChildLevelData'!Other</vt:lpstr>
      <vt:lpstr>Other</vt:lpstr>
      <vt:lpstr>'2-SettingLevelData'!quality</vt:lpstr>
      <vt:lpstr>quality</vt:lpstr>
      <vt:lpstr>quality2</vt:lpstr>
      <vt:lpstr>'1-ChildLevelData'!READBOY</vt:lpstr>
      <vt:lpstr>READBOY</vt:lpstr>
      <vt:lpstr>'2-SettingLevelData'!Relationships</vt:lpstr>
      <vt:lpstr>Relationships</vt:lpstr>
      <vt:lpstr>'1-ChildLevelData'!setting2</vt:lpstr>
      <vt:lpstr>setting2</vt:lpstr>
      <vt:lpstr>'1-ChildLevelData'!SRD_1</vt:lpstr>
      <vt:lpstr>SRD_1</vt:lpstr>
      <vt:lpstr>'1-ChildLevelData'!SRD_2</vt:lpstr>
      <vt:lpstr>SRD_2</vt:lpstr>
      <vt:lpstr>'1-ChildLevelData'!SRD_3</vt:lpstr>
      <vt:lpstr>SRD_3</vt:lpstr>
      <vt:lpstr>'1-ChildLevelData'!SRD_K</vt:lpstr>
      <vt:lpstr>SRD_K</vt:lpstr>
      <vt:lpstr>'1-ChildLevelData'!Years</vt:lpstr>
      <vt:lpstr>Years</vt:lpstr>
      <vt:lpstr>'1-ChildLevelData'!Years2</vt:lpstr>
      <vt:lpstr>Years2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Rogers, Megan</dc:creator>
  <cp:keywords/>
  <dc:description/>
  <cp:lastModifiedBy>Rogers, Megan</cp:lastModifiedBy>
  <cp:revision/>
  <dcterms:created xsi:type="dcterms:W3CDTF">2021-08-05T20:27:48Z</dcterms:created>
  <dcterms:modified xsi:type="dcterms:W3CDTF">2021-11-10T16:34:12Z</dcterms:modified>
  <cp:category/>
  <cp:contentStatus/>
</cp:coreProperties>
</file>