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11ADF1A8-69A5-4F5D-AE02-24A49A985365}" xr6:coauthVersionLast="47" xr6:coauthVersionMax="47" xr10:uidLastSave="{00000000-0000-0000-0000-000000000000}"/>
  <bookViews>
    <workbookView xWindow="28680" yWindow="-120" windowWidth="29040" windowHeight="17640" firstSheet="3" activeTab="6" xr2:uid="{626D0E5E-9555-4AE3-9344-80DC0E36A7EC}"/>
  </bookViews>
  <sheets>
    <sheet name="Introduction &amp; Rating Scale" sheetId="5" r:id="rId1"/>
    <sheet name="Statute Requirements" sheetId="8" r:id="rId2"/>
    <sheet name="Usability" sheetId="7" r:id="rId3"/>
    <sheet name="Phase 1" sheetId="6" r:id="rId4"/>
    <sheet name="Phase 2" sheetId="9"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<sst xmlns="http://schemas.openxmlformats.org/spreadsheetml/2006/main" count="489" uniqueCount="288">
  <si>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</si>
  <si>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</si>
  <si>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</si>
  <si>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</si>
  <si>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</si>
  <si>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</si>
  <si>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</si>
  <si>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</si>
  <si>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</si>
  <si>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</si>
  <si>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</si>
  <si>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</si>
  <si>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</si>
  <si>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</si>
  <si>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</si>
  <si>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Includes a rigorous end of course assessment. 
End of course evaluation aligns with course content and measures participant mastery of the content.</t>
  </si>
  <si>
    <t>Decision:</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</si>
  <si>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</si>
  <si>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</si>
  <si>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</si>
  <si>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</si>
  <si>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</si>
  <si>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</si>
  <si>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</si>
  <si>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</si>
  <si>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</si>
  <si>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</si>
  <si>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</si>
  <si>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</si>
  <si>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</si>
  <si>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</si>
  <si>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</si>
  <si>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</si>
  <si>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</si>
  <si>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</si>
  <si>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</si>
  <si>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</si>
  <si>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</si>
  <si>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</si>
  <si>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</si>
  <si>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</si>
  <si>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</si>
  <si>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</si>
  <si>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</si>
  <si>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</si>
  <si>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</si>
  <si>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</si>
  <si>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</si>
  <si>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</si>
  <si>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</si>
  <si>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</si>
  <si>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</si>
  <si>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Phase 2: Alignment to Colorado Teacher Standards</t>
  </si>
  <si>
    <t>Notes:</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</si>
  <si>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</si>
  <si>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</si>
  <si>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</si>
  <si>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</si>
  <si>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</si>
  <si>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</si>
  <si>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</si>
  <si>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out of 16</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</si>
  <si>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</si>
  <si>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</si>
  <si>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</si>
  <si>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</si>
  <si>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</si>
  <si>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</si>
  <si>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</si>
  <si>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</si>
  <si>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</si>
  <si>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Provides an explanation of the relationship between second language oral proficiency and second language literacy.</t>
  </si>
  <si>
    <t>Total  earned points for Section K:</t>
  </si>
  <si>
    <t>out of 26</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</si>
  <si>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</si>
  <si>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</si>
  <si>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</si>
  <si>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</si>
  <si>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</si>
  <si>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</si>
  <si>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</si>
  <si>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</si>
  <si>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</si>
  <si>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</si>
  <si>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Total  earned points for Section L:</t>
  </si>
  <si>
    <t>out of 18</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</si>
  <si>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</si>
  <si>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</si>
  <si>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</si>
  <si>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</si>
  <si>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</si>
  <si>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</si>
  <si>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</si>
  <si>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</si>
  <si>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</si>
  <si>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</si>
  <si>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</si>
  <si>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Total  earned points for Section M:</t>
  </si>
  <si>
    <t>out of 20</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</si>
  <si>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</si>
  <si>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</si>
  <si>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</si>
  <si>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</si>
  <si>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</si>
  <si>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</si>
  <si>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</si>
  <si>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</si>
  <si>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</si>
  <si>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Total  earned points for Section N:</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</si>
  <si>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</si>
  <si>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</si>
  <si>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</si>
  <si>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</si>
  <si>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</si>
  <si>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</si>
  <si>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</si>
  <si>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</si>
  <si>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</si>
  <si>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</si>
  <si>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t>Total  earned points for Section O:</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</si>
  <si>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</si>
  <si>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</si>
  <si>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</si>
  <si>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</si>
  <si>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</si>
  <si>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</si>
  <si>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</si>
  <si>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</si>
  <si>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Total  earned points for Section P:</t>
  </si>
  <si>
    <t>Syntax</t>
  </si>
  <si>
    <t>Defining and distinguishing among phrases, dependent clauses, and independent clauses in sentence structure. </t>
  </si>
  <si>
    <t>The parts of speech and grammatical role of a word in a sentence.</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</si>
  <si>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</si>
  <si>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</si>
  <si>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</si>
  <si>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</si>
  <si>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</si>
  <si>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Total  earned points for Section Q:</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</si>
  <si>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</si>
  <si>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</si>
  <si>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</si>
  <si>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</si>
  <si>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</si>
  <si>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</si>
  <si>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</si>
  <si>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</si>
  <si>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</si>
  <si>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</si>
  <si>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</si>
  <si>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</si>
  <si>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</si>
  <si>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Total  earned points for Section R:</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</si>
  <si>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</si>
  <si>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</si>
  <si>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</si>
  <si>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</si>
  <si>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</si>
  <si>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</si>
  <si>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</si>
  <si>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</si>
  <si>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</si>
  <si>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</si>
  <si>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</si>
  <si>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Section J:  ADMINISTRATION AND INTERPRETATION OF ASSESSMENTS</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</si>
  <si>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</si>
  <si>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</si>
  <si>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</si>
  <si>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</si>
  <si>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</si>
  <si>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</si>
  <si>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</si>
  <si>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</si>
  <si>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</si>
  <si>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</si>
  <si>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</si>
  <si>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</si>
  <si>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</si>
  <si>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</si>
  <si>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</si>
  <si>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</si>
  <si>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</si>
  <si>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</si>
  <si>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Professional Development Program Final Summary</t>
  </si>
  <si>
    <t>Name of Vendor:</t>
  </si>
  <si>
    <t>Professional Development Title:</t>
  </si>
  <si>
    <t>Publication Year:</t>
  </si>
  <si>
    <t>Professional Development Topic(s):</t>
  </si>
  <si>
    <t>Target Audience(s):</t>
  </si>
  <si>
    <t>Delivery Format:</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</si>
  <si>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</si>
  <si>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</si>
  <si>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</si>
  <si>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</si>
  <si>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</si>
  <si>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</si>
  <si>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</si>
  <si>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</si>
  <si>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</si>
  <si>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</si>
  <si>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</si>
  <si>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</si>
  <si>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</si>
  <si>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</si>
  <si>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</si>
  <si>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</si>
  <si>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</si>
  <si>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 xml:space="preserve">Section I:  ADMINISTRATION AND INTERPRETATION OF ASSESSMENTS| 1 CCR 301-101, 4.02(7) 
At a minimum, the vendor provides evidence that the product provides instruction in:
</t>
  </si>
  <si>
    <t xml:space="preserve">Section R: Literacy Instruction for English Learners
At a minimum, the vendor provides evidence that the product provides instruction in:
</t>
  </si>
  <si>
    <t>Includes instruction in strategies that are evidence-based and grounded in solid research of proven effectiveness, including differentiation of instruction for English Learners.</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</si>
  <si>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</si>
  <si>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environmental, cultural, and social factors that contribute to literacy development (e.g. language spoken at home, language and literacy experiences, literacy skills in other languages, cultural values).</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</si>
  <si>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</si>
  <si>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The phonological features of languages other than English, such as Spanish, and how they are similar to English and can support with transfer of phonemes that occur in both languages, such Spanish and English, and how they differ.</t>
  </si>
  <si>
    <t>The importance of providing frequent and intentional instruction focused on oral language development when supporting English Learners with literacy development.</t>
  </si>
  <si>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</si>
  <si>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</si>
  <si>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t>Principles of evidence-based instructional design to teach vocabulary to English Learners.</t>
  </si>
  <si>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</si>
  <si>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t>out of 34</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</si>
  <si>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</si>
  <si>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t>27 - 34 Points= Met
0 - 27 Points = Not Met</t>
  </si>
  <si>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</si>
  <si>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t>Total  earned points for 
Section I:</t>
  </si>
  <si>
    <t>Minimum points needed to pass section I: 13/16  </t>
  </si>
  <si>
    <t>Minimum points needed to pass section J:  20/26</t>
  </si>
  <si>
    <t>Total  earned points for Section J:</t>
  </si>
  <si>
    <t>Minimum points needed to pass section K:  14/18</t>
  </si>
  <si>
    <t>Minimum points needed to pass section L:  16/20</t>
  </si>
  <si>
    <t>Minimum points needed to pass section M:  14/18</t>
  </si>
  <si>
    <r>
      <t>Minimum points needed to pass section N: </t>
    </r>
    <r>
      <rPr>
        <b/>
        <sz val="12"/>
        <rFont val="Calibri"/>
        <family val="2"/>
        <scheme val="minor"/>
      </rPr>
      <t xml:space="preserve"> 14/18</t>
    </r>
  </si>
  <si>
    <t>Minimum points needed to pass section O: 12/16</t>
  </si>
  <si>
    <t>Minimum points needed to pass section P:  10/14</t>
  </si>
  <si>
    <t>Minimum points needed to pass section Q:  16/20</t>
  </si>
  <si>
    <t>Minimum points needed to pass section R:  27/34</t>
  </si>
  <si>
    <t>Review Team:</t>
  </si>
  <si>
    <t>Met</t>
  </si>
  <si>
    <t>All marked Met (Score Phase 1)</t>
  </si>
  <si>
    <t>Fully met</t>
  </si>
  <si>
    <t>Program moves to Phase 2</t>
  </si>
  <si>
    <t>Partially met</t>
  </si>
  <si>
    <t xml:space="preserve">Evidence provided on positive and negative transfer between native language and L2. </t>
  </si>
  <si>
    <t>Examples of negative transfer of phonemes between L1 and L2 provided,  but minimal information on how to support transfer of phonemes in instruction found.</t>
  </si>
  <si>
    <t>Not met</t>
  </si>
  <si>
    <t xml:space="preserve">Evidence not found. </t>
  </si>
  <si>
    <t xml:space="preserve">Principles of evidence-based instructional design to teach vocabulary provided; however, specific connections for English learners not found. </t>
  </si>
  <si>
    <t xml:space="preserve">Scientifically and evidence-based strategies, scaffolds,  and differentiation for teaching vocabulary skills provided; however, specific connections for English learners not found. More information on why these scaffolds and differentiation are critical for EL students is needed.  </t>
  </si>
  <si>
    <t>Transitions are included however evidence of  additional cohesive devices was not found.</t>
  </si>
  <si>
    <t>Evidence not found</t>
  </si>
  <si>
    <t>Institute for Multi-Sensory Education, LLC</t>
  </si>
  <si>
    <t>IMSE 30 Hour Comprehensive Course</t>
  </si>
  <si>
    <t>Original 1995 Updated Material 2020</t>
  </si>
  <si>
    <t>Administrators, Coaches, Teachers, Paraprofessionals, Tutors, Parents/Families</t>
  </si>
  <si>
    <t>Group A</t>
  </si>
  <si>
    <t xml:space="preserve">Face-to-face synchronous and online asynchronous are available. </t>
  </si>
  <si>
    <t>Evidence provided on scientifically and evidence-based instructional strategies, scaffolds, and differentiation; however, specific strategies for or explanation why these strategies are beneficial for English Learners not found.</t>
  </si>
  <si>
    <t xml:space="preserve">Notes: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</si>
  <si>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Please consider providing a definition of "leveled readers" or consider removing this language from future editions: "One approach is to construct book rooms within school buildings. Book rooms house multiple copies of books which have been leveled using a consistent leveling system. Teachers can check out fiction and nonfiction material to support learning objectives, but with tools at appropriate levels. [...] Leveled classroom libraries, school libraries, and book rooms are important in ensuring students have appropriate books to read."</t>
  </si>
  <si>
    <t xml:space="preserve">Principles of evidence-based instructional design to teach comprehension provided; however, specific connections for English learners not found. </t>
  </si>
  <si>
    <t xml:space="preserve">Scientifically and evidence-based strategies, scaffolds,  and differentiation for teaching comprehension skills provided; however, specific connections for English learners not found. More information on why these scaffolds and differentiation are critical for EL students is needed.  </t>
  </si>
  <si>
    <t xml:space="preserve">Cover page submitted indicates fewer topic areas than the course actually covers. Please confirm that all topic areas are addressed in this course. </t>
  </si>
  <si>
    <t>Online (self-paced, asynchronous), Face-to-Face (in person or virtual-live, synchronous)</t>
  </si>
  <si>
    <t xml:space="preserve">Content does not address explanations of scientifically and evidence-based practices in teaching reading to address the needs of English Learners.
</t>
  </si>
  <si>
    <t>Content minimally explains the relationship between EL students’ native oral language proficiency and literacy levels and how it relates to learning oral language proficiency and literacy in English.</t>
  </si>
  <si>
    <t xml:space="preserve"> Content minimally addresses the importance of providing frequent and intentional instruction focused on oral language development when supporting English learners with literacy development. </t>
  </si>
  <si>
    <t>Reviewers found evidence on scientifically and evidence-based instructional strategies, scaffolds, and differentiation; however specific strategies for English Learners or an explanation on why the strategies used for all students are beneficial for English Learners is needed.</t>
  </si>
  <si>
    <t xml:space="preserve">Principles of evidence-based instructional design to teach fluency provided; however, specific connections for English learners not found. </t>
  </si>
  <si>
    <t>Not Met</t>
  </si>
  <si>
    <t>of of 8</t>
  </si>
  <si>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differentiation for teaching syntax to English Learners.</t>
    </r>
  </si>
  <si>
    <t>Vowel chart provided; however, no speaker notes were provided on how this is taught to participants and video online did not work. Pronunciation guide was not provided.</t>
  </si>
  <si>
    <t>Scientifically and evidence-based strategies, scaffolds and differentiation for teaching syntax to English Learners.</t>
  </si>
  <si>
    <t>Section  J: LITERACY DEVELOPMENT|1 CCR 301-101, 4.02(5)
At a minimum, the vendor provides evidence that the product provides instruction in: 
*gray shaded criterion must be at least “partially met” in order to receive credit for this section.</t>
  </si>
  <si>
    <t>Section K:  PHONOLOGY DEVELOPMENT|1 CCR 301-101, 4.02(8) 
At a minimum, the vendor provides evidence that the product provides instruction in:
*gray shaded criterion must be at least “partially met” in order to receive credit for this section.</t>
  </si>
  <si>
    <t>Section L: PHONICS AND WORD RECOGNITION DEVELOPMENT|1 CCR 301-101, 4.02(9)
At a minimum, the vendor provides evidence that the product provides instruction in:
*gray shaded criterion must be at least "partially met” in order to receive credit for this section.</t>
  </si>
  <si>
    <t>Section M: FLUENCY DEVELOPMENT|1 CCR 301-101, 4.02(10) 
At a minimum, the vendor provides evidence that the product provides instruction in:
*gray shaded criterion must beat least  “partially met” in order to receive credit for this section.</t>
  </si>
  <si>
    <t xml:space="preserve">Section N: VOCABULARY DEVELOPMENT|1 CCR 301-101, 4.02(11) 
At a minimum, the vendor provides evidence that the product provides instruction in:
*gray shaded criterion must be at least “partially met” in order to receive credit for this section.
</t>
  </si>
  <si>
    <t>Section O: TEXT COMPREHENSION DEVELOPMENT|1 CCR 301-101, 4.02(12) 
At a minimum, the vendor provides evidence that the product provides instruction in:
*gray shaded criterion must be at least “partially met” in order to receive credit for this section.</t>
  </si>
  <si>
    <t>Section P: STRUCTURE OF LANGUAGE - Additional|1 CCR 301-101, 4.02(6) 
At a minimum, the vendor provides evidence that the product provides instruction in:
*gray shaded criterion must be at least “partially met” in order to receive credit for this section.</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</si>
  <si>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</si>
  <si>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Recommended in 8/9 topics submitted.</t>
  </si>
  <si>
    <t>Notes: Recommended in this topic area</t>
  </si>
  <si>
    <t xml:space="preserve">Notes: Recommended in this topic area </t>
  </si>
  <si>
    <t xml:space="preserve">Notes: Recommended in this topic area. Reviewers found evidence on scientifically and evidence-based instructional strategies, scaffolds, and differentiation; however specific strategies for English Learners or an explanation on why the strategies used for all students are beneficial for English Learners is needed. </t>
  </si>
  <si>
    <t>Notes: Recommended in this topic area. Evidence provided on scientifically and evidence-based instructional strategies, scaffolds, and differentiation; however, specific strategies for or explanation why these strategies are beneficial for English Learners not found.</t>
  </si>
  <si>
    <t>Notes:  Recommended in this topic area. Evidence provided on scientifically and evidence-based instructional strategies, scaffolds, and differentiation; however, specific strategies for or explanation why these strategies are beneficial for English Learners not found.</t>
  </si>
  <si>
    <t xml:space="preserve">Notes: Not Recommended in this topic area.  Reviewers were unable to find evidence for some indicators in this section within the IMSE Writing and Grammar Manual and Participant Packet.  Please provide specific page numbers (within a 3 page range) where evidence can be found. </t>
  </si>
  <si>
    <t>YES (required to move to Phase 2)</t>
  </si>
  <si>
    <t>Recommended in 8/9 topics submitted. Reviewers found evidence on scientifically and evidence-based instructional strategies, scaffolds, and differentiation; however specific strategies for English Learners or an explanation on why the strategies used for all students are beneficial for English Learners is needed. Vendor may choose to improve/add to the course or provide additional evidence in order to meet the requirements for those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</si>
</sst>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indexed="64"/>
      </top>
      <bottom/>
      <diagonal/>
    </border>
    <border>
      <left style="thick">
        <color rgb="FF000000"/>
      </left>
      <right style="thick">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211">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5"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5" fillId="6" borderId="1" xfId="0" applyFont="1" applyFill="1" applyBorder="1" applyAlignment="1" applyProtection="1">
      <alignment wrapText="1"/>
    </xf>
    <xf numFmtId="0" fontId="25" fillId="6" borderId="0" xfId="0" applyFont="1" applyFill="1" applyBorder="1" applyAlignment="1" applyProtection="1">
      <alignment wrapText="1"/>
    </xf>
    <xf numFmtId="0" fontId="11" fillId="0" borderId="17" xfId="0" applyFont="1" applyBorder="1" applyAlignment="1" applyProtection="1">
      <alignment vertical="center" wrapText="1"/>
    </xf>
    <xf numFmtId="0" fontId="27"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6"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7"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1"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19"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1" fillId="0" borderId="28"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 fillId="6" borderId="7" xfId="0" applyFont="1" applyFill="1" applyBorder="1" applyAlignment="1" applyProtection="1">
      <alignment horizontal="center" vertical="center" wrapText="1"/>
    </xf>
    <xf numFmtId="0" fontId="0" fillId="0" borderId="0" xfId="0" applyBorder="1" applyAlignment="1">
      <alignment vertical="top" wrapText="1"/>
    </xf>
    <xf numFmtId="0" fontId="0" fillId="0" borderId="35" xfId="0" applyFill="1" applyBorder="1" applyAlignment="1">
      <alignment vertical="top" wrapText="1"/>
    </xf>
    <xf numFmtId="0" fontId="0" fillId="0" borderId="36" xfId="0" applyBorder="1" applyAlignment="1" applyProtection="1">
      <alignment vertical="top" wrapText="1"/>
    </xf>
    <xf numFmtId="0" fontId="2" fillId="6" borderId="37" xfId="0" applyFont="1" applyFill="1" applyBorder="1" applyAlignment="1" applyProtection="1">
      <alignment horizontal="center" vertical="center" wrapText="1"/>
    </xf>
    <xf numFmtId="0" fontId="4" fillId="8" borderId="38" xfId="0" applyFont="1" applyFill="1" applyBorder="1" applyAlignment="1" applyProtection="1">
      <alignment horizontal="left" vertical="center"/>
    </xf>
    <xf numFmtId="0" fontId="4" fillId="0" borderId="39" xfId="0" applyFont="1" applyBorder="1" applyAlignment="1" applyProtection="1">
      <alignment vertical="center" wrapText="1"/>
    </xf>
    <xf numFmtId="0" fontId="0" fillId="0" borderId="41" xfId="0" applyBorder="1" applyAlignment="1" applyProtection="1">
      <alignment vertical="top" wrapText="1"/>
    </xf>
    <xf numFmtId="0" fontId="0" fillId="0" borderId="42" xfId="0" applyBorder="1" applyAlignment="1" applyProtection="1">
      <alignment vertical="top" wrapText="1"/>
    </xf>
    <xf numFmtId="0" fontId="24" fillId="6" borderId="7" xfId="0" applyFont="1" applyFill="1" applyBorder="1" applyAlignment="1" applyProtection="1">
      <alignment vertical="top" wrapText="1"/>
    </xf>
    <xf numFmtId="0" fontId="0" fillId="0" borderId="35" xfId="0" applyBorder="1" applyAlignment="1">
      <alignment horizontal="center" vertical="center"/>
    </xf>
    <xf numFmtId="0" fontId="0" fillId="0" borderId="10" xfId="0" applyBorder="1" applyAlignment="1" applyProtection="1">
      <alignment horizontal="left" vertical="center" wrapText="1"/>
    </xf>
    <xf numFmtId="0" fontId="2" fillId="11" borderId="6" xfId="0" applyFont="1" applyFill="1" applyBorder="1" applyAlignment="1" applyProtection="1">
      <alignment horizontal="center" vertical="center" wrapText="1"/>
    </xf>
    <xf numFmtId="0" fontId="0" fillId="0" borderId="33" xfId="0" applyBorder="1" applyAlignment="1" applyProtection="1">
      <alignment vertical="top" wrapText="1"/>
    </xf>
    <xf numFmtId="0" fontId="0" fillId="0" borderId="40" xfId="0" applyBorder="1" applyAlignment="1" applyProtection="1">
      <alignment vertical="top" wrapText="1"/>
    </xf>
    <xf numFmtId="0" fontId="0" fillId="6" borderId="33" xfId="0" applyFill="1" applyBorder="1" applyAlignment="1" applyProtection="1">
      <alignment vertical="top" wrapText="1"/>
    </xf>
    <xf numFmtId="0" fontId="9" fillId="2" borderId="14" xfId="0" applyFont="1" applyFill="1" applyBorder="1" applyAlignment="1" applyProtection="1">
      <alignment vertical="center" wrapText="1"/>
    </xf>
    <xf numFmtId="0" fontId="24" fillId="6" borderId="10" xfId="0" applyFont="1" applyFill="1" applyBorder="1" applyAlignment="1" applyProtection="1">
      <alignment vertical="top" wrapText="1"/>
    </xf>
    <xf numFmtId="0" fontId="0" fillId="6" borderId="0" xfId="0" applyFill="1" applyBorder="1" applyAlignment="1" applyProtection="1">
      <alignment vertical="top" wrapText="1"/>
    </xf>
    <xf numFmtId="0" fontId="24" fillId="6" borderId="1" xfId="0" applyFont="1" applyFill="1" applyBorder="1" applyAlignment="1" applyProtection="1">
      <alignment vertical="top"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9" sqref="A9"/>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221</v>
      </c>
    </row>
    <row r="10" spans="1:1" ht="285" customHeight="1" x14ac:dyDescent="0.35">
      <c r="A10" s="2" t="s">
        <v>6</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C13" sqref="C13"/>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7</v>
      </c>
      <c r="B1" s="14"/>
      <c r="C1" s="15"/>
      <c r="D1" s="15"/>
      <c r="E1" s="14"/>
    </row>
    <row r="2" spans="1:5" ht="18.5" x14ac:dyDescent="0.45">
      <c r="A2" s="13"/>
      <c r="B2" s="14"/>
      <c r="C2" s="15"/>
      <c r="D2" s="15"/>
      <c r="E2" s="14"/>
    </row>
    <row r="3" spans="1:5" ht="16" thickBot="1" x14ac:dyDescent="0.4">
      <c r="A3" s="16" t="s">
        <v>8</v>
      </c>
      <c r="B3" s="17"/>
      <c r="C3" s="15"/>
      <c r="D3" s="15"/>
      <c r="E3" s="14"/>
    </row>
    <row r="4" spans="1:5" ht="41" thickBot="1" x14ac:dyDescent="0.4">
      <c r="A4" s="18" t="s">
        <v>9</v>
      </c>
      <c r="B4" s="19" t="s">
        <v>10</v>
      </c>
      <c r="C4" s="20" t="s">
        <v>11</v>
      </c>
      <c r="D4" s="20" t="s">
        <v>12</v>
      </c>
      <c r="E4" s="20" t="s">
        <v>13</v>
      </c>
    </row>
    <row r="5" spans="1:5" ht="128.25" customHeight="1" x14ac:dyDescent="0.35">
      <c r="A5" s="21">
        <v>1</v>
      </c>
      <c r="B5" s="22" t="s">
        <v>14</v>
      </c>
      <c r="C5" s="21" t="s">
        <v>235</v>
      </c>
      <c r="D5" s="21">
        <f>IF(C5="Met", 2, 0)</f>
        <v>2</v>
      </c>
      <c r="E5" s="23"/>
    </row>
    <row r="6" spans="1:5" ht="82.5" customHeight="1" x14ac:dyDescent="0.35">
      <c r="A6" s="21">
        <v>2</v>
      </c>
      <c r="B6" s="22" t="s">
        <v>15</v>
      </c>
      <c r="C6" s="21" t="s">
        <v>235</v>
      </c>
      <c r="D6" s="21">
        <f>IF(C6="Met", 2, 0)</f>
        <v>2</v>
      </c>
      <c r="E6" s="23"/>
    </row>
    <row r="7" spans="1:5" ht="20.149999999999999" customHeight="1" thickBot="1" x14ac:dyDescent="0.4">
      <c r="A7" s="24"/>
      <c r="B7" s="25"/>
      <c r="C7" s="26" t="s">
        <v>16</v>
      </c>
      <c r="D7" s="27" t="s">
        <v>236</v>
      </c>
      <c r="E7" s="28"/>
    </row>
  </sheetData>
  <sheetProtection algorithmName="SHA-512" hashValue="heI81qmscg0763+THBfmbG/kfd3A4H7MMIOGAYoMII61t6VnFcf7wIB63+Kqy5hvui2WIHWVnq4zomxL/U1D4w==" saltValue="kAqnfaLaku5tTKqhUNyTFA=="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D15" sqref="D15"/>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0" t="s">
        <v>152</v>
      </c>
      <c r="B1" s="14"/>
      <c r="C1" s="14"/>
      <c r="D1" s="29"/>
      <c r="E1" s="14"/>
    </row>
    <row r="2" spans="1:5" ht="15" thickBot="1" x14ac:dyDescent="0.4">
      <c r="A2" s="14"/>
      <c r="B2" s="14"/>
      <c r="C2" s="14"/>
      <c r="D2" s="29"/>
      <c r="E2" s="14"/>
    </row>
    <row r="3" spans="1:5" ht="50.15" customHeight="1" thickBot="1" x14ac:dyDescent="0.4">
      <c r="A3" s="40"/>
      <c r="B3" s="31" t="s">
        <v>153</v>
      </c>
      <c r="C3" s="20" t="s">
        <v>11</v>
      </c>
      <c r="D3" s="20" t="s">
        <v>12</v>
      </c>
      <c r="E3" s="20" t="s">
        <v>13</v>
      </c>
    </row>
    <row r="4" spans="1:5" ht="50.15" customHeight="1" thickBot="1" x14ac:dyDescent="0.4">
      <c r="A4" s="45">
        <v>1</v>
      </c>
      <c r="B4" s="46" t="s">
        <v>154</v>
      </c>
      <c r="C4" s="66" t="s">
        <v>237</v>
      </c>
      <c r="D4" s="45">
        <f>IF(C4="Fully met", 2, IF(C4="Partially met",1, 0))</f>
        <v>2</v>
      </c>
      <c r="E4" s="64" t="s">
        <v>253</v>
      </c>
    </row>
    <row r="5" spans="1:5" ht="50.15" customHeight="1" thickBot="1" x14ac:dyDescent="0.4">
      <c r="A5" s="45">
        <v>2</v>
      </c>
      <c r="B5" s="46" t="s">
        <v>155</v>
      </c>
      <c r="C5" s="66" t="s">
        <v>237</v>
      </c>
      <c r="D5" s="45">
        <f t="shared" ref="D5:D7" si="0">IF(C5="Fully met", 2, IF(C5="Partially met",1, 0))</f>
        <v>2</v>
      </c>
      <c r="E5" s="64"/>
    </row>
    <row r="6" spans="1:5" ht="50.15" customHeight="1" thickBot="1" x14ac:dyDescent="0.4">
      <c r="A6" s="45">
        <v>3</v>
      </c>
      <c r="B6" s="46" t="s">
        <v>156</v>
      </c>
      <c r="C6" s="66" t="s">
        <v>237</v>
      </c>
      <c r="D6" s="45">
        <f t="shared" si="0"/>
        <v>2</v>
      </c>
      <c r="E6" s="64"/>
    </row>
    <row r="7" spans="1:5" ht="50.15" customHeight="1" thickBot="1" x14ac:dyDescent="0.4">
      <c r="A7" s="45">
        <v>4</v>
      </c>
      <c r="B7" s="46" t="s">
        <v>157</v>
      </c>
      <c r="C7" s="66" t="s">
        <v>237</v>
      </c>
      <c r="D7" s="45">
        <f t="shared" si="0"/>
        <v>2</v>
      </c>
      <c r="E7" s="64"/>
    </row>
    <row r="8" spans="1:5" ht="44" thickTop="1" x14ac:dyDescent="0.35">
      <c r="A8" s="161"/>
      <c r="B8" s="162"/>
      <c r="C8" s="163" t="s">
        <v>158</v>
      </c>
      <c r="D8" s="164">
        <f>SUM(D4:D7)</f>
        <v>8</v>
      </c>
      <c r="E8" s="165" t="s">
        <v>53</v>
      </c>
    </row>
    <row r="9" spans="1:5" ht="20.149999999999999" customHeight="1" thickBot="1" x14ac:dyDescent="0.4">
      <c r="A9" s="166"/>
      <c r="B9" s="167"/>
      <c r="C9" s="168"/>
      <c r="D9" s="169" t="s">
        <v>24</v>
      </c>
      <c r="E9" s="170"/>
    </row>
    <row r="10" spans="1:5" ht="15" thickTop="1" x14ac:dyDescent="0.35">
      <c r="A10" s="14"/>
      <c r="B10" s="14"/>
      <c r="C10" s="14"/>
      <c r="D10" s="29"/>
      <c r="E10" s="14"/>
    </row>
  </sheetData>
  <sheetProtection algorithmName="SHA-512" hashValue="1RUABRA/C7FW/h83oQAdUaDvGBPViC42HhSLceRE0RpmBLfYFEhq+cc1Vo3BNs0izvcbnaILVcpePmSCHe8JpA==" saltValue="Mvbw8SXJc7YrLilmb0OTlw=="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sqref="A1:E41"/>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17</v>
      </c>
      <c r="B1" s="14"/>
      <c r="C1" s="15"/>
      <c r="D1" s="15"/>
      <c r="E1" s="14"/>
    </row>
    <row r="2" spans="1:5" ht="15" thickBot="1" x14ac:dyDescent="0.4">
      <c r="A2" s="29"/>
      <c r="B2" s="14"/>
      <c r="C2" s="15"/>
      <c r="D2" s="15"/>
      <c r="E2" s="14"/>
    </row>
    <row r="3" spans="1:5" ht="63" customHeight="1" thickBot="1" x14ac:dyDescent="0.4">
      <c r="A3" s="30"/>
      <c r="B3" s="31" t="s">
        <v>18</v>
      </c>
      <c r="C3" s="20" t="s">
        <v>11</v>
      </c>
      <c r="D3" s="20" t="s">
        <v>12</v>
      </c>
      <c r="E3" s="20" t="s">
        <v>13</v>
      </c>
    </row>
    <row r="4" spans="1:5" ht="200.15" customHeight="1" thickBot="1" x14ac:dyDescent="0.4">
      <c r="A4" s="21">
        <v>1</v>
      </c>
      <c r="B4" s="32" t="s">
        <v>19</v>
      </c>
      <c r="C4" s="33" t="s">
        <v>235</v>
      </c>
      <c r="D4" s="33">
        <f>IF(C4="Met", 2, 0)</f>
        <v>2</v>
      </c>
      <c r="E4" s="23"/>
    </row>
    <row r="5" spans="1:5" ht="60" customHeight="1" thickBot="1" x14ac:dyDescent="0.4">
      <c r="A5" s="21">
        <v>2</v>
      </c>
      <c r="B5" s="22" t="s">
        <v>20</v>
      </c>
      <c r="C5" s="21" t="s">
        <v>235</v>
      </c>
      <c r="D5" s="33">
        <f t="shared" ref="D5:D7" si="0">IF(C5="Met", 2, 0)</f>
        <v>2</v>
      </c>
      <c r="E5" s="23"/>
    </row>
    <row r="6" spans="1:5" ht="60" customHeight="1" thickBot="1" x14ac:dyDescent="0.4">
      <c r="A6" s="21">
        <v>3</v>
      </c>
      <c r="B6" s="22" t="s">
        <v>21</v>
      </c>
      <c r="C6" s="21" t="s">
        <v>235</v>
      </c>
      <c r="D6" s="33">
        <f t="shared" si="0"/>
        <v>2</v>
      </c>
      <c r="E6" s="23"/>
    </row>
    <row r="7" spans="1:5" ht="99.75" customHeight="1" x14ac:dyDescent="0.35">
      <c r="A7" s="21">
        <v>4</v>
      </c>
      <c r="B7" s="34" t="s">
        <v>22</v>
      </c>
      <c r="C7" s="21" t="s">
        <v>235</v>
      </c>
      <c r="D7" s="33">
        <f t="shared" si="0"/>
        <v>2</v>
      </c>
      <c r="E7" s="23"/>
    </row>
    <row r="8" spans="1:5" ht="30" customHeight="1" thickBot="1" x14ac:dyDescent="0.4">
      <c r="A8" s="35"/>
      <c r="B8" s="36"/>
      <c r="C8" s="37" t="s">
        <v>23</v>
      </c>
      <c r="D8" s="38">
        <f>SUM(D4:D7)</f>
        <v>8</v>
      </c>
      <c r="E8" s="39" t="s">
        <v>24</v>
      </c>
    </row>
    <row r="9" spans="1:5" ht="15" thickBot="1" x14ac:dyDescent="0.4">
      <c r="A9" s="29"/>
      <c r="B9" s="14"/>
      <c r="C9" s="15"/>
      <c r="D9" s="15"/>
      <c r="E9" s="14"/>
    </row>
    <row r="10" spans="1:5" ht="50.15" customHeight="1" thickBot="1" x14ac:dyDescent="0.4">
      <c r="A10" s="40"/>
      <c r="B10" s="31" t="s">
        <v>25</v>
      </c>
      <c r="C10" s="20" t="s">
        <v>11</v>
      </c>
      <c r="D10" s="20" t="s">
        <v>12</v>
      </c>
      <c r="E10" s="41" t="s">
        <v>13</v>
      </c>
    </row>
    <row r="11" spans="1:5" ht="50.15" customHeight="1" thickBot="1" x14ac:dyDescent="0.4">
      <c r="A11" s="21">
        <v>1</v>
      </c>
      <c r="B11" s="42" t="s">
        <v>26</v>
      </c>
      <c r="C11" s="21" t="s">
        <v>235</v>
      </c>
      <c r="D11" s="21">
        <f>IF(C11="Met", 2, 0)</f>
        <v>2</v>
      </c>
      <c r="E11" s="23"/>
    </row>
    <row r="12" spans="1:5" ht="50.15" customHeight="1" thickBot="1" x14ac:dyDescent="0.4">
      <c r="A12" s="21">
        <v>2</v>
      </c>
      <c r="B12" s="42" t="s">
        <v>27</v>
      </c>
      <c r="C12" s="21" t="s">
        <v>235</v>
      </c>
      <c r="D12" s="21">
        <f t="shared" ref="D12:D13" si="1">IF(C12="Met", 2, 0)</f>
        <v>2</v>
      </c>
      <c r="E12" s="23"/>
    </row>
    <row r="13" spans="1:5" ht="50.15" customHeight="1" thickBot="1" x14ac:dyDescent="0.4">
      <c r="A13" s="43">
        <v>3</v>
      </c>
      <c r="B13" s="44" t="s">
        <v>28</v>
      </c>
      <c r="C13" s="21" t="s">
        <v>235</v>
      </c>
      <c r="D13" s="21">
        <f t="shared" si="1"/>
        <v>2</v>
      </c>
      <c r="E13" s="23"/>
    </row>
    <row r="14" spans="1:5" ht="50.15" customHeight="1" thickBot="1" x14ac:dyDescent="0.4">
      <c r="A14" s="45">
        <v>4</v>
      </c>
      <c r="B14" s="46" t="s">
        <v>29</v>
      </c>
      <c r="C14" s="47" t="s">
        <v>237</v>
      </c>
      <c r="D14" s="48">
        <f>IF(C14="Fully met", 2, IF(C14="Partially met",1, 0))</f>
        <v>2</v>
      </c>
      <c r="E14" s="49"/>
    </row>
    <row r="15" spans="1:5" ht="50.15" customHeight="1" thickBot="1" x14ac:dyDescent="0.4">
      <c r="A15" s="45">
        <v>5</v>
      </c>
      <c r="B15" s="50" t="s">
        <v>30</v>
      </c>
      <c r="C15" s="51" t="s">
        <v>237</v>
      </c>
      <c r="D15" s="48">
        <f t="shared" ref="D15:D17" si="2">IF(C15="Fully met", 2, IF(C15="Partially met",1, 0))</f>
        <v>2</v>
      </c>
      <c r="E15" s="52"/>
    </row>
    <row r="16" spans="1:5" ht="100" customHeight="1" thickBot="1" x14ac:dyDescent="0.4">
      <c r="A16" s="45">
        <v>6</v>
      </c>
      <c r="B16" s="50" t="s">
        <v>31</v>
      </c>
      <c r="C16" s="51" t="s">
        <v>237</v>
      </c>
      <c r="D16" s="48">
        <f t="shared" si="2"/>
        <v>2</v>
      </c>
      <c r="E16" s="52"/>
    </row>
    <row r="17" spans="1:5" ht="50.15" customHeight="1" thickBot="1" x14ac:dyDescent="0.4">
      <c r="A17" s="53">
        <v>7</v>
      </c>
      <c r="B17" s="54" t="s">
        <v>208</v>
      </c>
      <c r="C17" s="55" t="s">
        <v>237</v>
      </c>
      <c r="D17" s="56">
        <f t="shared" si="2"/>
        <v>2</v>
      </c>
      <c r="E17" s="57"/>
    </row>
    <row r="18" spans="1:5" ht="30" customHeight="1" thickBot="1" x14ac:dyDescent="0.4">
      <c r="A18" s="35"/>
      <c r="B18" s="36"/>
      <c r="C18" s="37" t="s">
        <v>32</v>
      </c>
      <c r="D18" s="58">
        <f>SUM(D11:D17)</f>
        <v>14</v>
      </c>
      <c r="E18" s="59" t="s">
        <v>33</v>
      </c>
    </row>
    <row r="19" spans="1:5" ht="15" thickBot="1" x14ac:dyDescent="0.4">
      <c r="A19" s="29"/>
      <c r="B19" s="14"/>
      <c r="C19" s="15"/>
      <c r="D19" s="15"/>
      <c r="E19" s="14"/>
    </row>
    <row r="20" spans="1:5" ht="50.15" customHeight="1" thickBot="1" x14ac:dyDescent="0.4">
      <c r="A20" s="40"/>
      <c r="B20" s="31" t="s">
        <v>34</v>
      </c>
      <c r="C20" s="20" t="s">
        <v>11</v>
      </c>
      <c r="D20" s="20" t="s">
        <v>12</v>
      </c>
      <c r="E20" s="20" t="s">
        <v>13</v>
      </c>
    </row>
    <row r="21" spans="1:5" ht="113.25" customHeight="1" x14ac:dyDescent="0.35">
      <c r="A21" s="21">
        <v>1</v>
      </c>
      <c r="B21" s="22" t="s">
        <v>14</v>
      </c>
      <c r="C21" s="21" t="str">
        <f>'Statute Requirements'!C5</f>
        <v>Met</v>
      </c>
      <c r="D21" s="21">
        <f>'Statute Requirements'!D5</f>
        <v>2</v>
      </c>
      <c r="E21" s="60">
        <f>'Statute Requirements'!E5</f>
        <v>0</v>
      </c>
    </row>
    <row r="22" spans="1:5" ht="119.25" customHeight="1" x14ac:dyDescent="0.35">
      <c r="A22" s="21">
        <v>2</v>
      </c>
      <c r="B22" s="22" t="s">
        <v>15</v>
      </c>
      <c r="C22" s="21" t="str">
        <f>'Statute Requirements'!C6</f>
        <v>Met</v>
      </c>
      <c r="D22" s="21">
        <f>'Statute Requirements'!D6</f>
        <v>2</v>
      </c>
      <c r="E22" s="60">
        <f>'Statute Requirements'!E6</f>
        <v>0</v>
      </c>
    </row>
    <row r="23" spans="1:5" ht="30" customHeight="1" thickBot="1" x14ac:dyDescent="0.4">
      <c r="A23" s="35"/>
      <c r="B23" s="36"/>
      <c r="C23" s="37" t="s">
        <v>35</v>
      </c>
      <c r="D23" s="38">
        <f>SUM(D21:D22)</f>
        <v>4</v>
      </c>
      <c r="E23" s="61" t="s">
        <v>36</v>
      </c>
    </row>
    <row r="24" spans="1:5" ht="15" thickBot="1" x14ac:dyDescent="0.4">
      <c r="A24" s="29"/>
      <c r="B24" s="14"/>
      <c r="C24" s="15"/>
      <c r="D24" s="15"/>
      <c r="E24" s="14"/>
    </row>
    <row r="25" spans="1:5" ht="70" customHeight="1" thickBot="1" x14ac:dyDescent="0.4">
      <c r="A25" s="40"/>
      <c r="B25" s="31" t="s">
        <v>37</v>
      </c>
      <c r="C25" s="20" t="s">
        <v>11</v>
      </c>
      <c r="D25" s="20" t="s">
        <v>12</v>
      </c>
      <c r="E25" s="20" t="s">
        <v>13</v>
      </c>
    </row>
    <row r="26" spans="1:5" ht="50.15" customHeight="1" thickBot="1" x14ac:dyDescent="0.4">
      <c r="A26" s="43">
        <v>1</v>
      </c>
      <c r="B26" s="44" t="s">
        <v>38</v>
      </c>
      <c r="C26" s="43" t="s">
        <v>235</v>
      </c>
      <c r="D26" s="43">
        <f>IF(C26="Met", 2, 0)</f>
        <v>2</v>
      </c>
      <c r="E26" s="62"/>
    </row>
    <row r="27" spans="1:5" ht="70" customHeight="1" thickBot="1" x14ac:dyDescent="0.4">
      <c r="A27" s="45">
        <v>2</v>
      </c>
      <c r="B27" s="46" t="s">
        <v>39</v>
      </c>
      <c r="C27" s="45" t="s">
        <v>237</v>
      </c>
      <c r="D27" s="63">
        <f>IF(C27="Fully met", 2, IF(C27="Partially met",1, 0))</f>
        <v>2</v>
      </c>
      <c r="E27" s="64"/>
    </row>
    <row r="28" spans="1:5" ht="30" customHeight="1" thickBot="1" x14ac:dyDescent="0.4">
      <c r="A28" s="35"/>
      <c r="B28" s="36"/>
      <c r="C28" s="37" t="s">
        <v>40</v>
      </c>
      <c r="D28" s="38">
        <f>SUM(D26:D27)</f>
        <v>4</v>
      </c>
      <c r="E28" s="61" t="s">
        <v>36</v>
      </c>
    </row>
    <row r="29" spans="1:5" ht="15" thickBot="1" x14ac:dyDescent="0.4">
      <c r="A29" s="29"/>
      <c r="B29" s="14"/>
      <c r="C29" s="15"/>
      <c r="D29" s="15"/>
      <c r="E29" s="14"/>
    </row>
    <row r="30" spans="1:5" ht="50.15" customHeight="1" thickBot="1" x14ac:dyDescent="0.4">
      <c r="A30" s="40"/>
      <c r="B30" s="31" t="s">
        <v>41</v>
      </c>
      <c r="C30" s="20" t="s">
        <v>11</v>
      </c>
      <c r="D30" s="20" t="s">
        <v>12</v>
      </c>
      <c r="E30" s="65" t="s">
        <v>13</v>
      </c>
    </row>
    <row r="31" spans="1:5" ht="50.15" customHeight="1" thickBot="1" x14ac:dyDescent="0.4">
      <c r="A31" s="45">
        <v>1</v>
      </c>
      <c r="B31" s="46" t="s">
        <v>42</v>
      </c>
      <c r="C31" s="45" t="s">
        <v>237</v>
      </c>
      <c r="D31" s="15">
        <f>IF(C31="Fully met", 2, IF(C31="Partially met",1, 0))</f>
        <v>2</v>
      </c>
      <c r="E31" s="64"/>
    </row>
    <row r="32" spans="1:5" ht="145.5" thickBot="1" x14ac:dyDescent="0.4">
      <c r="A32" s="45">
        <v>2</v>
      </c>
      <c r="B32" s="66" t="s">
        <v>43</v>
      </c>
      <c r="C32" s="45" t="s">
        <v>237</v>
      </c>
      <c r="D32" s="63">
        <f t="shared" ref="D32:D33" si="3">IF(C32="Fully met", 2, IF(C32="Partially met",1, 0))</f>
        <v>2</v>
      </c>
      <c r="E32" s="64"/>
    </row>
    <row r="33" spans="1:5" ht="116.5" thickBot="1" x14ac:dyDescent="0.4">
      <c r="A33" s="45">
        <v>3</v>
      </c>
      <c r="B33" s="66" t="s">
        <v>44</v>
      </c>
      <c r="C33" s="45" t="s">
        <v>237</v>
      </c>
      <c r="D33" s="15">
        <f t="shared" si="3"/>
        <v>2</v>
      </c>
      <c r="E33" s="64"/>
    </row>
    <row r="34" spans="1:5" ht="30" customHeight="1" thickBot="1" x14ac:dyDescent="0.4">
      <c r="A34" s="35"/>
      <c r="B34" s="36"/>
      <c r="C34" s="37" t="s">
        <v>45</v>
      </c>
      <c r="D34" s="38">
        <f>SUM(D31:D33)</f>
        <v>6</v>
      </c>
      <c r="E34" s="67" t="s">
        <v>46</v>
      </c>
    </row>
    <row r="35" spans="1:5" ht="15" thickBot="1" x14ac:dyDescent="0.4">
      <c r="A35" s="29"/>
      <c r="B35" s="14"/>
      <c r="C35" s="15"/>
      <c r="D35" s="15"/>
      <c r="E35" s="14"/>
    </row>
    <row r="36" spans="1:5" ht="16" thickBot="1" x14ac:dyDescent="0.4">
      <c r="A36" s="18"/>
      <c r="B36" s="68" t="s">
        <v>47</v>
      </c>
      <c r="C36" s="69"/>
      <c r="D36" s="69"/>
      <c r="E36" s="19"/>
    </row>
    <row r="37" spans="1:5" ht="15" thickBot="1" x14ac:dyDescent="0.4">
      <c r="A37" s="18"/>
      <c r="B37" s="70" t="s">
        <v>48</v>
      </c>
      <c r="C37" s="69"/>
      <c r="D37" s="69"/>
      <c r="E37" s="19"/>
    </row>
    <row r="38" spans="1:5" ht="15" thickBot="1" x14ac:dyDescent="0.4">
      <c r="A38" s="71"/>
      <c r="B38" s="72" t="s">
        <v>49</v>
      </c>
      <c r="C38" s="73"/>
      <c r="D38" s="73"/>
      <c r="E38" s="74"/>
    </row>
    <row r="39" spans="1:5" ht="15" thickBot="1" x14ac:dyDescent="0.4">
      <c r="A39" s="71"/>
      <c r="B39" s="75"/>
      <c r="C39" s="76" t="s">
        <v>50</v>
      </c>
      <c r="D39" s="77" t="s">
        <v>286</v>
      </c>
      <c r="E39" s="78"/>
    </row>
    <row r="40" spans="1:5" ht="15" thickBot="1" x14ac:dyDescent="0.4">
      <c r="A40" s="71"/>
      <c r="B40" s="79" t="s">
        <v>51</v>
      </c>
      <c r="C40" s="80">
        <f>SUM(D8+D18+D23+D28+D34)</f>
        <v>36</v>
      </c>
      <c r="D40" s="81"/>
      <c r="E40" s="78"/>
    </row>
    <row r="41" spans="1:5" s="7" customFormat="1" ht="16" thickBot="1" x14ac:dyDescent="0.4">
      <c r="A41" s="82"/>
      <c r="B41" s="83"/>
      <c r="C41" s="84" t="s">
        <v>16</v>
      </c>
      <c r="D41" s="85" t="s">
        <v>238</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berMoVEyIfm3tbsHTKRFWFShP25xAXhVBeMpMwO7lV6DSyCGP2UPgo+04wZ8gyy0FU5pPV8Nce95oX+OYweiPQ==" saltValue="vM3f8UnrFGJ95kRC9DH2fw=="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zoomScale="87" zoomScaleNormal="87" workbookViewId="0">
      <selection activeCell="B9" sqref="B9"/>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52</v>
      </c>
      <c r="B1" s="14"/>
      <c r="C1" s="15"/>
      <c r="D1" s="15"/>
      <c r="E1" s="15"/>
    </row>
    <row r="2" spans="1:6" ht="15" thickBot="1" x14ac:dyDescent="0.4">
      <c r="A2" s="87"/>
      <c r="B2" s="14"/>
      <c r="C2" s="29"/>
      <c r="D2" s="14"/>
      <c r="E2" s="14"/>
    </row>
    <row r="3" spans="1:6" ht="100" customHeight="1" thickBot="1" x14ac:dyDescent="0.4">
      <c r="A3" s="88"/>
      <c r="B3" s="31" t="s">
        <v>206</v>
      </c>
      <c r="C3" s="20" t="s">
        <v>11</v>
      </c>
      <c r="D3" s="20" t="s">
        <v>12</v>
      </c>
      <c r="E3" s="20" t="s">
        <v>13</v>
      </c>
    </row>
    <row r="4" spans="1:6" ht="80.150000000000006" customHeight="1" thickBot="1" x14ac:dyDescent="0.4">
      <c r="A4" s="45">
        <v>1</v>
      </c>
      <c r="B4" s="89" t="s">
        <v>54</v>
      </c>
      <c r="C4" s="45" t="s">
        <v>237</v>
      </c>
      <c r="D4" s="63">
        <f>IF(C4="Fully met", 2, IF(C4="Partially met",1, 0))</f>
        <v>2</v>
      </c>
      <c r="E4" s="64"/>
    </row>
    <row r="5" spans="1:6" ht="50.15" customHeight="1" thickBot="1" x14ac:dyDescent="0.4">
      <c r="A5" s="45">
        <v>2</v>
      </c>
      <c r="B5" s="46" t="s">
        <v>55</v>
      </c>
      <c r="C5" s="45" t="s">
        <v>237</v>
      </c>
      <c r="D5" s="63">
        <f t="shared" ref="D5:D11" si="0">IF(C5="Fully met", 2, IF(C5="Partially met",1, 0))</f>
        <v>2</v>
      </c>
      <c r="E5" s="64"/>
    </row>
    <row r="6" spans="1:6" ht="50.15" customHeight="1" thickBot="1" x14ac:dyDescent="0.4">
      <c r="A6" s="45">
        <v>3</v>
      </c>
      <c r="B6" s="46" t="s">
        <v>56</v>
      </c>
      <c r="C6" s="45" t="s">
        <v>237</v>
      </c>
      <c r="D6" s="63">
        <f t="shared" si="0"/>
        <v>2</v>
      </c>
      <c r="E6" s="64"/>
    </row>
    <row r="7" spans="1:6" ht="50.15" customHeight="1" thickBot="1" x14ac:dyDescent="0.4">
      <c r="A7" s="45">
        <v>4</v>
      </c>
      <c r="B7" s="50" t="s">
        <v>57</v>
      </c>
      <c r="C7" s="45" t="s">
        <v>237</v>
      </c>
      <c r="D7" s="63">
        <f t="shared" si="0"/>
        <v>2</v>
      </c>
      <c r="E7" s="64"/>
    </row>
    <row r="8" spans="1:6" ht="50.15" customHeight="1" thickBot="1" x14ac:dyDescent="0.4">
      <c r="A8" s="45">
        <v>5</v>
      </c>
      <c r="B8" s="46" t="s">
        <v>58</v>
      </c>
      <c r="C8" s="45" t="s">
        <v>237</v>
      </c>
      <c r="D8" s="63">
        <f t="shared" si="0"/>
        <v>2</v>
      </c>
      <c r="E8" s="64"/>
    </row>
    <row r="9" spans="1:6" ht="121.5" customHeight="1" thickBot="1" x14ac:dyDescent="0.4">
      <c r="A9" s="45">
        <v>6</v>
      </c>
      <c r="B9" s="46" t="s">
        <v>209</v>
      </c>
      <c r="C9" s="45" t="s">
        <v>237</v>
      </c>
      <c r="D9" s="63">
        <f t="shared" si="0"/>
        <v>2</v>
      </c>
      <c r="E9" s="64"/>
    </row>
    <row r="10" spans="1:6" ht="50.15" customHeight="1" thickBot="1" x14ac:dyDescent="0.4">
      <c r="A10" s="45">
        <v>7</v>
      </c>
      <c r="B10" s="46" t="s">
        <v>59</v>
      </c>
      <c r="C10" s="45" t="s">
        <v>237</v>
      </c>
      <c r="D10" s="63">
        <f t="shared" si="0"/>
        <v>2</v>
      </c>
      <c r="E10" s="64"/>
    </row>
    <row r="11" spans="1:6" ht="100" customHeight="1" x14ac:dyDescent="0.35">
      <c r="A11" s="45">
        <v>8</v>
      </c>
      <c r="B11" s="89" t="s">
        <v>60</v>
      </c>
      <c r="C11" s="45" t="s">
        <v>237</v>
      </c>
      <c r="D11" s="90">
        <f t="shared" si="0"/>
        <v>2</v>
      </c>
      <c r="E11" s="64"/>
    </row>
    <row r="12" spans="1:6" ht="39.5" thickTop="1" x14ac:dyDescent="0.35">
      <c r="A12" s="91"/>
      <c r="B12" s="92" t="s">
        <v>223</v>
      </c>
      <c r="C12" s="93" t="s">
        <v>222</v>
      </c>
      <c r="D12" s="94">
        <f>SUM(D4:D11)</f>
        <v>16</v>
      </c>
      <c r="E12" s="92" t="s">
        <v>280</v>
      </c>
    </row>
    <row r="13" spans="1:6" ht="20.149999999999999" customHeight="1" thickBot="1" x14ac:dyDescent="0.4">
      <c r="A13" s="95"/>
      <c r="B13" s="96"/>
      <c r="C13" s="97"/>
      <c r="D13" s="97" t="s">
        <v>61</v>
      </c>
      <c r="E13" s="98"/>
    </row>
    <row r="14" spans="1:6" ht="15.5" thickTop="1" thickBot="1" x14ac:dyDescent="0.4">
      <c r="A14" s="29"/>
      <c r="B14" s="14"/>
      <c r="C14" s="15"/>
      <c r="D14" s="15"/>
      <c r="E14" s="15"/>
    </row>
    <row r="15" spans="1:6" ht="107.5" customHeight="1" thickBot="1" x14ac:dyDescent="0.4">
      <c r="A15" s="40"/>
      <c r="B15" s="31" t="s">
        <v>271</v>
      </c>
      <c r="C15" s="20" t="s">
        <v>11</v>
      </c>
      <c r="D15" s="20" t="s">
        <v>12</v>
      </c>
      <c r="E15" s="20" t="s">
        <v>13</v>
      </c>
      <c r="F15" s="6"/>
    </row>
    <row r="16" spans="1:6" ht="50.15" customHeight="1" thickBot="1" x14ac:dyDescent="0.4">
      <c r="A16" s="45">
        <v>1</v>
      </c>
      <c r="B16" s="50" t="s">
        <v>62</v>
      </c>
      <c r="C16" s="45" t="s">
        <v>237</v>
      </c>
      <c r="D16" s="45">
        <f>IF(C16="Fully met", 2, IF(C16="Partially met",1, 0))</f>
        <v>2</v>
      </c>
      <c r="E16" s="64"/>
      <c r="F16" s="6"/>
    </row>
    <row r="17" spans="1:6" ht="50.15" customHeight="1" thickBot="1" x14ac:dyDescent="0.4">
      <c r="A17" s="45">
        <v>2</v>
      </c>
      <c r="B17" s="50" t="s">
        <v>63</v>
      </c>
      <c r="C17" s="45" t="s">
        <v>237</v>
      </c>
      <c r="D17" s="45">
        <f t="shared" ref="D17:D26" si="1">IF(C17="Fully met", 2, IF(C17="Partially met",1, 0))</f>
        <v>2</v>
      </c>
      <c r="E17" s="64"/>
      <c r="F17" s="6"/>
    </row>
    <row r="18" spans="1:6" ht="50.15" customHeight="1" thickBot="1" x14ac:dyDescent="0.4">
      <c r="A18" s="45">
        <v>3</v>
      </c>
      <c r="B18" s="50" t="s">
        <v>64</v>
      </c>
      <c r="C18" s="45" t="s">
        <v>237</v>
      </c>
      <c r="D18" s="45">
        <f t="shared" si="1"/>
        <v>2</v>
      </c>
      <c r="E18" s="64"/>
      <c r="F18" s="6"/>
    </row>
    <row r="19" spans="1:6" ht="92.5" customHeight="1" thickBot="1" x14ac:dyDescent="0.4">
      <c r="A19" s="45">
        <v>4</v>
      </c>
      <c r="B19" s="50" t="s">
        <v>65</v>
      </c>
      <c r="C19" s="45" t="s">
        <v>237</v>
      </c>
      <c r="D19" s="45">
        <f t="shared" si="1"/>
        <v>2</v>
      </c>
      <c r="E19" s="64"/>
      <c r="F19" s="6"/>
    </row>
    <row r="20" spans="1:6" ht="96" customHeight="1" thickBot="1" x14ac:dyDescent="0.4">
      <c r="A20" s="45">
        <v>5</v>
      </c>
      <c r="B20" s="50" t="s">
        <v>66</v>
      </c>
      <c r="C20" s="45" t="s">
        <v>237</v>
      </c>
      <c r="D20" s="45">
        <f t="shared" si="1"/>
        <v>2</v>
      </c>
      <c r="E20" s="64"/>
      <c r="F20" s="6"/>
    </row>
    <row r="21" spans="1:6" ht="80" customHeight="1" thickBot="1" x14ac:dyDescent="0.4">
      <c r="A21" s="45">
        <v>6</v>
      </c>
      <c r="B21" s="89" t="s">
        <v>210</v>
      </c>
      <c r="C21" s="45" t="s">
        <v>237</v>
      </c>
      <c r="D21" s="45">
        <f t="shared" si="1"/>
        <v>2</v>
      </c>
      <c r="E21" s="64"/>
      <c r="F21" s="6"/>
    </row>
    <row r="22" spans="1:6" ht="124" customHeight="1" thickBot="1" x14ac:dyDescent="0.4">
      <c r="A22" s="45">
        <v>7</v>
      </c>
      <c r="B22" s="99" t="s">
        <v>67</v>
      </c>
      <c r="C22" s="45" t="s">
        <v>237</v>
      </c>
      <c r="D22" s="45">
        <f t="shared" si="1"/>
        <v>2</v>
      </c>
      <c r="E22" s="64"/>
      <c r="F22" s="6"/>
    </row>
    <row r="23" spans="1:6" ht="86" customHeight="1" thickBot="1" x14ac:dyDescent="0.4">
      <c r="A23" s="45">
        <v>8</v>
      </c>
      <c r="B23" s="50" t="s">
        <v>68</v>
      </c>
      <c r="C23" s="45" t="s">
        <v>237</v>
      </c>
      <c r="D23" s="45">
        <f t="shared" si="1"/>
        <v>2</v>
      </c>
      <c r="E23" s="64"/>
      <c r="F23" s="6"/>
    </row>
    <row r="24" spans="1:6" ht="158" customHeight="1" thickBot="1" x14ac:dyDescent="0.4">
      <c r="A24" s="45">
        <v>9</v>
      </c>
      <c r="B24" s="100" t="s">
        <v>69</v>
      </c>
      <c r="C24" s="45" t="s">
        <v>237</v>
      </c>
      <c r="D24" s="45">
        <f t="shared" si="1"/>
        <v>2</v>
      </c>
      <c r="E24" s="64"/>
      <c r="F24" s="6"/>
    </row>
    <row r="25" spans="1:6" ht="50.15" customHeight="1" thickBot="1" x14ac:dyDescent="0.4">
      <c r="A25" s="45">
        <v>10</v>
      </c>
      <c r="B25" s="46" t="s">
        <v>70</v>
      </c>
      <c r="C25" s="45" t="s">
        <v>237</v>
      </c>
      <c r="D25" s="45">
        <f t="shared" si="1"/>
        <v>2</v>
      </c>
      <c r="E25" s="64"/>
      <c r="F25" s="6"/>
    </row>
    <row r="26" spans="1:6" ht="120" customHeight="1" x14ac:dyDescent="0.35">
      <c r="A26" s="101">
        <v>11</v>
      </c>
      <c r="B26" s="34" t="s">
        <v>211</v>
      </c>
      <c r="C26" s="101" t="s">
        <v>239</v>
      </c>
      <c r="D26" s="53">
        <f t="shared" si="1"/>
        <v>1</v>
      </c>
      <c r="E26" s="102" t="s">
        <v>261</v>
      </c>
      <c r="F26" s="6"/>
    </row>
    <row r="27" spans="1:6" ht="72" customHeight="1" thickBot="1" x14ac:dyDescent="0.4">
      <c r="A27" s="101">
        <v>12</v>
      </c>
      <c r="B27" s="103" t="s">
        <v>71</v>
      </c>
      <c r="C27" s="101" t="s">
        <v>239</v>
      </c>
      <c r="D27" s="53">
        <f>IF(C27="Fully met", 2, IF(C27="Partially met",1, 0))</f>
        <v>1</v>
      </c>
      <c r="E27" s="102" t="s">
        <v>262</v>
      </c>
      <c r="F27" s="6"/>
    </row>
    <row r="28" spans="1:6" ht="71" customHeight="1" thickBot="1" x14ac:dyDescent="0.4">
      <c r="A28" s="101">
        <v>13</v>
      </c>
      <c r="B28" s="104" t="s">
        <v>213</v>
      </c>
      <c r="C28" s="101" t="s">
        <v>239</v>
      </c>
      <c r="D28" s="101">
        <f>IF(C28="Fully met", 2, IF(C28="Partially met",1, 0))</f>
        <v>1</v>
      </c>
      <c r="E28" s="102" t="s">
        <v>263</v>
      </c>
      <c r="F28" s="6"/>
    </row>
    <row r="29" spans="1:6" ht="39.5" thickTop="1" x14ac:dyDescent="0.35">
      <c r="A29" s="91"/>
      <c r="B29" s="105" t="s">
        <v>224</v>
      </c>
      <c r="C29" s="93" t="s">
        <v>225</v>
      </c>
      <c r="D29" s="106">
        <f>SUM(D16:D28)</f>
        <v>23</v>
      </c>
      <c r="E29" s="92" t="s">
        <v>281</v>
      </c>
      <c r="F29" s="6"/>
    </row>
    <row r="30" spans="1:6" ht="20.149999999999999" customHeight="1" thickBot="1" x14ac:dyDescent="0.4">
      <c r="A30" s="95"/>
      <c r="B30" s="96"/>
      <c r="C30" s="107"/>
      <c r="D30" s="108" t="s">
        <v>73</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5" customHeight="1" thickBot="1" x14ac:dyDescent="0.4">
      <c r="A33" s="40"/>
      <c r="B33" s="31" t="s">
        <v>272</v>
      </c>
      <c r="C33" s="20" t="s">
        <v>11</v>
      </c>
      <c r="D33" s="20" t="s">
        <v>12</v>
      </c>
      <c r="E33" s="20" t="s">
        <v>13</v>
      </c>
      <c r="F33" s="6"/>
    </row>
    <row r="34" spans="1:6" ht="50.15" customHeight="1" thickBot="1" x14ac:dyDescent="0.4">
      <c r="A34" s="45">
        <v>1</v>
      </c>
      <c r="B34" s="46" t="s">
        <v>74</v>
      </c>
      <c r="C34" s="45" t="s">
        <v>237</v>
      </c>
      <c r="D34" s="15">
        <f>IF(C34="Fully met", 2, IF(C34="Partially met",1, 0))</f>
        <v>2</v>
      </c>
      <c r="E34" s="64"/>
      <c r="F34" s="6"/>
    </row>
    <row r="35" spans="1:6" ht="50.15" customHeight="1" thickBot="1" x14ac:dyDescent="0.4">
      <c r="A35" s="45">
        <v>2</v>
      </c>
      <c r="B35" s="46" t="s">
        <v>75</v>
      </c>
      <c r="C35" s="45" t="s">
        <v>237</v>
      </c>
      <c r="D35" s="63">
        <f t="shared" ref="D35:D38" si="2">IF(C35="Fully met", 2, IF(C35="Partially met",1, 0))</f>
        <v>2</v>
      </c>
      <c r="E35" s="64"/>
      <c r="F35" s="6"/>
    </row>
    <row r="36" spans="1:6" ht="50.15" customHeight="1" thickBot="1" x14ac:dyDescent="0.4">
      <c r="A36" s="45">
        <v>3</v>
      </c>
      <c r="B36" s="46" t="s">
        <v>76</v>
      </c>
      <c r="C36" s="45" t="s">
        <v>237</v>
      </c>
      <c r="D36" s="63">
        <f t="shared" si="2"/>
        <v>2</v>
      </c>
      <c r="E36" s="64"/>
      <c r="F36" s="6"/>
    </row>
    <row r="37" spans="1:6" ht="50.15" customHeight="1" thickBot="1" x14ac:dyDescent="0.4">
      <c r="A37" s="45">
        <v>4</v>
      </c>
      <c r="B37" s="46" t="s">
        <v>77</v>
      </c>
      <c r="C37" s="45" t="s">
        <v>237</v>
      </c>
      <c r="D37" s="63">
        <f t="shared" si="2"/>
        <v>2</v>
      </c>
      <c r="E37" s="64"/>
      <c r="F37" s="6"/>
    </row>
    <row r="38" spans="1:6" ht="50.15" customHeight="1" thickBot="1" x14ac:dyDescent="0.4">
      <c r="A38" s="45">
        <v>5</v>
      </c>
      <c r="B38" s="46" t="s">
        <v>78</v>
      </c>
      <c r="C38" s="45" t="s">
        <v>237</v>
      </c>
      <c r="D38" s="63">
        <f t="shared" si="2"/>
        <v>2</v>
      </c>
      <c r="E38" s="64"/>
      <c r="F38" s="6"/>
    </row>
    <row r="39" spans="1:6" ht="50.15" customHeight="1" thickBot="1" x14ac:dyDescent="0.4">
      <c r="A39" s="53">
        <v>6</v>
      </c>
      <c r="B39" s="54" t="s">
        <v>79</v>
      </c>
      <c r="C39" s="53" t="s">
        <v>237</v>
      </c>
      <c r="D39" s="109">
        <f>IF(C39="Fully met", 2, IF(C39="Partially met",1, 0))</f>
        <v>2</v>
      </c>
      <c r="E39" s="110" t="s">
        <v>240</v>
      </c>
      <c r="F39" s="6"/>
    </row>
    <row r="40" spans="1:6" ht="76.5" customHeight="1" thickBot="1" x14ac:dyDescent="0.4">
      <c r="A40" s="53">
        <v>7</v>
      </c>
      <c r="B40" s="54" t="s">
        <v>212</v>
      </c>
      <c r="C40" s="53" t="s">
        <v>239</v>
      </c>
      <c r="D40" s="109">
        <f>IF(C40="Fully met", 2, IF(C40="Partially met",1, 0))</f>
        <v>1</v>
      </c>
      <c r="E40" s="110" t="s">
        <v>241</v>
      </c>
      <c r="F40" s="6"/>
    </row>
    <row r="41" spans="1:6" s="11" customFormat="1" ht="102" thickBot="1" x14ac:dyDescent="0.4">
      <c r="A41" s="101">
        <v>8</v>
      </c>
      <c r="B41" s="111" t="s">
        <v>80</v>
      </c>
      <c r="C41" s="101" t="s">
        <v>239</v>
      </c>
      <c r="D41" s="112">
        <f>IF(C41="Fully met", 2, IF(C41="Partially met",1, 0))</f>
        <v>1</v>
      </c>
      <c r="E41" s="102" t="s">
        <v>264</v>
      </c>
      <c r="F41" s="10"/>
    </row>
    <row r="42" spans="1:6" ht="14.5" customHeight="1" x14ac:dyDescent="0.35">
      <c r="A42" s="113" t="s">
        <v>81</v>
      </c>
      <c r="B42" s="114"/>
      <c r="C42" s="115"/>
      <c r="D42" s="114"/>
      <c r="E42" s="116"/>
      <c r="F42" s="6"/>
    </row>
    <row r="43" spans="1:6" ht="15" customHeight="1" thickBot="1" x14ac:dyDescent="0.4">
      <c r="A43" s="117" t="s">
        <v>82</v>
      </c>
      <c r="B43" s="118"/>
      <c r="C43" s="119"/>
      <c r="D43" s="118"/>
      <c r="E43" s="120"/>
      <c r="F43" s="6"/>
    </row>
    <row r="44" spans="1:6" ht="50.15" customHeight="1" thickBot="1" x14ac:dyDescent="0.4">
      <c r="A44" s="45">
        <v>9</v>
      </c>
      <c r="B44" s="46" t="s">
        <v>83</v>
      </c>
      <c r="C44" s="203" t="s">
        <v>239</v>
      </c>
      <c r="D44" s="45">
        <f>IF(C44="Fully met", 2, IF(C44="Partially met",1, 0))</f>
        <v>1</v>
      </c>
      <c r="E44" s="204" t="s">
        <v>269</v>
      </c>
      <c r="F44" s="6"/>
    </row>
    <row r="45" spans="1:6" ht="116.5" thickTop="1" x14ac:dyDescent="0.35">
      <c r="A45" s="121"/>
      <c r="B45" s="105" t="s">
        <v>226</v>
      </c>
      <c r="C45" s="93" t="s">
        <v>72</v>
      </c>
      <c r="D45" s="106">
        <f>SUM(D34:D41,D44)</f>
        <v>15</v>
      </c>
      <c r="E45" s="92" t="s">
        <v>282</v>
      </c>
      <c r="F45" s="6"/>
    </row>
    <row r="46" spans="1:6" ht="20.149999999999999" customHeight="1" thickBot="1" x14ac:dyDescent="0.4">
      <c r="A46" s="95"/>
      <c r="B46" s="96"/>
      <c r="C46" s="107"/>
      <c r="D46" s="108" t="s">
        <v>85</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5" customHeight="1" thickBot="1" x14ac:dyDescent="0.4">
      <c r="A49" s="40"/>
      <c r="B49" s="31" t="s">
        <v>273</v>
      </c>
      <c r="C49" s="20" t="s">
        <v>11</v>
      </c>
      <c r="D49" s="20" t="s">
        <v>12</v>
      </c>
      <c r="E49" s="20" t="s">
        <v>13</v>
      </c>
      <c r="F49" s="6"/>
    </row>
    <row r="50" spans="1:6" ht="50.15" customHeight="1" thickBot="1" x14ac:dyDescent="0.4">
      <c r="A50" s="45">
        <v>1</v>
      </c>
      <c r="B50" s="50" t="s">
        <v>86</v>
      </c>
      <c r="C50" s="122" t="s">
        <v>237</v>
      </c>
      <c r="D50" s="122">
        <f>IF(C50="Fully met", 2, IF(C50="Partially met",1, 0))</f>
        <v>2</v>
      </c>
      <c r="E50" s="123"/>
      <c r="F50" s="6"/>
    </row>
    <row r="51" spans="1:6" ht="50.15" customHeight="1" thickBot="1" x14ac:dyDescent="0.4">
      <c r="A51" s="45">
        <v>2</v>
      </c>
      <c r="B51" s="46" t="s">
        <v>87</v>
      </c>
      <c r="C51" s="45" t="s">
        <v>237</v>
      </c>
      <c r="D51" s="122">
        <f t="shared" ref="D51:D53" si="3">IF(C51="Fully met", 2, IF(C51="Partially met",1, 0))</f>
        <v>2</v>
      </c>
      <c r="E51" s="64"/>
      <c r="F51" s="6"/>
    </row>
    <row r="52" spans="1:6" ht="50.15" customHeight="1" thickBot="1" x14ac:dyDescent="0.4">
      <c r="A52" s="45">
        <v>3</v>
      </c>
      <c r="B52" s="46" t="s">
        <v>88</v>
      </c>
      <c r="C52" s="45" t="s">
        <v>237</v>
      </c>
      <c r="D52" s="122">
        <f t="shared" si="3"/>
        <v>2</v>
      </c>
      <c r="E52" s="64"/>
      <c r="F52" s="6"/>
    </row>
    <row r="53" spans="1:6" ht="50.15" customHeight="1" thickBot="1" x14ac:dyDescent="0.4">
      <c r="A53" s="45">
        <v>4</v>
      </c>
      <c r="B53" s="46" t="s">
        <v>89</v>
      </c>
      <c r="C53" s="45" t="s">
        <v>237</v>
      </c>
      <c r="D53" s="122">
        <f t="shared" si="3"/>
        <v>2</v>
      </c>
      <c r="E53" s="64"/>
      <c r="F53" s="6"/>
    </row>
    <row r="54" spans="1:6" ht="50.15" customHeight="1" thickBot="1" x14ac:dyDescent="0.4">
      <c r="A54" s="45">
        <v>5</v>
      </c>
      <c r="B54" s="46" t="s">
        <v>90</v>
      </c>
      <c r="C54" s="45" t="s">
        <v>237</v>
      </c>
      <c r="D54" s="122">
        <f>IF(C54="Fully met", 2, IF(C54="Partially met",1, 0))</f>
        <v>2</v>
      </c>
      <c r="E54" s="64"/>
      <c r="F54" s="6"/>
    </row>
    <row r="55" spans="1:6" ht="100" customHeight="1" thickBot="1" x14ac:dyDescent="0.4">
      <c r="A55" s="101">
        <v>6</v>
      </c>
      <c r="B55" s="124" t="s">
        <v>91</v>
      </c>
      <c r="C55" s="101" t="s">
        <v>239</v>
      </c>
      <c r="D55" s="101">
        <f>IF(C55="Fully met", 2, IF(C55="Partially met",1, 0))</f>
        <v>1</v>
      </c>
      <c r="E55" s="200" t="s">
        <v>254</v>
      </c>
      <c r="F55" s="201"/>
    </row>
    <row r="56" spans="1:6" ht="14.5" customHeight="1" x14ac:dyDescent="0.35">
      <c r="A56" s="125" t="s">
        <v>92</v>
      </c>
      <c r="B56" s="126"/>
      <c r="C56" s="127"/>
      <c r="D56" s="128"/>
      <c r="E56" s="129"/>
      <c r="F56" s="6"/>
    </row>
    <row r="57" spans="1:6" ht="15" customHeight="1" thickBot="1" x14ac:dyDescent="0.4">
      <c r="A57" s="130" t="s">
        <v>82</v>
      </c>
      <c r="B57" s="131"/>
      <c r="C57" s="132"/>
      <c r="D57" s="131"/>
      <c r="E57" s="133"/>
      <c r="F57" s="6"/>
    </row>
    <row r="58" spans="1:6" ht="50.15" customHeight="1" thickBot="1" x14ac:dyDescent="0.4">
      <c r="A58" s="45">
        <v>7</v>
      </c>
      <c r="B58" s="46" t="s">
        <v>93</v>
      </c>
      <c r="C58" s="45" t="s">
        <v>242</v>
      </c>
      <c r="D58" s="45">
        <f>IF(C58="Fully met", 2, IF(C58="Partially met",1, 0))</f>
        <v>0</v>
      </c>
      <c r="E58" s="199" t="s">
        <v>243</v>
      </c>
      <c r="F58" s="6"/>
    </row>
    <row r="59" spans="1:6" ht="50.15" customHeight="1" thickBot="1" x14ac:dyDescent="0.4">
      <c r="A59" s="45">
        <v>8</v>
      </c>
      <c r="B59" s="46" t="s">
        <v>94</v>
      </c>
      <c r="C59" s="45" t="s">
        <v>237</v>
      </c>
      <c r="D59" s="45">
        <f t="shared" ref="D59:D61" si="4">IF(C59="Fully met", 2, IF(C59="Partially met",1, 0))</f>
        <v>2</v>
      </c>
      <c r="E59" s="198"/>
      <c r="F59" s="6"/>
    </row>
    <row r="60" spans="1:6" ht="68.150000000000006" customHeight="1" thickBot="1" x14ac:dyDescent="0.4">
      <c r="A60" s="45">
        <v>9</v>
      </c>
      <c r="B60" s="46" t="s">
        <v>95</v>
      </c>
      <c r="C60" s="45" t="s">
        <v>237</v>
      </c>
      <c r="D60" s="45">
        <f>IF(C60="Fully met", 2, IF(C60="Partially met",1, 0))</f>
        <v>2</v>
      </c>
      <c r="E60" s="64"/>
      <c r="F60" s="6"/>
    </row>
    <row r="61" spans="1:6" ht="40" customHeight="1" thickBot="1" x14ac:dyDescent="0.4">
      <c r="A61" s="45">
        <v>10</v>
      </c>
      <c r="B61" s="100" t="s">
        <v>96</v>
      </c>
      <c r="C61" s="45" t="s">
        <v>237</v>
      </c>
      <c r="D61" s="45">
        <f t="shared" si="4"/>
        <v>2</v>
      </c>
      <c r="E61" s="134"/>
      <c r="F61" s="6"/>
    </row>
    <row r="62" spans="1:6" ht="102" thickTop="1" x14ac:dyDescent="0.35">
      <c r="A62" s="91"/>
      <c r="B62" s="105" t="s">
        <v>227</v>
      </c>
      <c r="C62" s="93" t="s">
        <v>84</v>
      </c>
      <c r="D62" s="106">
        <f>SUM(D50:D55,D58:D61)</f>
        <v>17</v>
      </c>
      <c r="E62" s="92" t="s">
        <v>255</v>
      </c>
      <c r="F62" s="6"/>
    </row>
    <row r="63" spans="1:6" ht="20.149999999999999" customHeight="1" thickBot="1" x14ac:dyDescent="0.4">
      <c r="A63" s="95"/>
      <c r="B63" s="96"/>
      <c r="C63" s="107"/>
      <c r="D63" s="135" t="s">
        <v>98</v>
      </c>
      <c r="E63" s="98"/>
      <c r="F63" s="6"/>
    </row>
    <row r="64" spans="1:6" ht="15.5" thickTop="1" thickBot="1" x14ac:dyDescent="0.4">
      <c r="A64" s="29"/>
      <c r="B64" s="14"/>
      <c r="C64" s="15"/>
      <c r="D64" s="15"/>
      <c r="E64" s="15"/>
      <c r="F64" s="6"/>
    </row>
    <row r="65" spans="1:6" ht="110" customHeight="1" thickBot="1" x14ac:dyDescent="0.4">
      <c r="A65" s="40"/>
      <c r="B65" s="31" t="s">
        <v>274</v>
      </c>
      <c r="C65" s="20" t="s">
        <v>11</v>
      </c>
      <c r="D65" s="20" t="s">
        <v>12</v>
      </c>
      <c r="E65" s="20" t="s">
        <v>13</v>
      </c>
    </row>
    <row r="66" spans="1:6" ht="50.15" customHeight="1" thickBot="1" x14ac:dyDescent="0.4">
      <c r="A66" s="45">
        <v>1</v>
      </c>
      <c r="B66" s="46" t="s">
        <v>99</v>
      </c>
      <c r="C66" s="45" t="s">
        <v>237</v>
      </c>
      <c r="D66" s="45">
        <f>IF(C66="Fully met", 2, IF(C66="Partially met",1, 0))</f>
        <v>2</v>
      </c>
      <c r="E66" s="64"/>
    </row>
    <row r="67" spans="1:6" ht="69" customHeight="1" thickBot="1" x14ac:dyDescent="0.4">
      <c r="A67" s="45">
        <v>2</v>
      </c>
      <c r="B67" s="46" t="s">
        <v>100</v>
      </c>
      <c r="C67" s="45" t="s">
        <v>237</v>
      </c>
      <c r="D67" s="45">
        <f t="shared" ref="D67:D72" si="5">IF(C67="Fully met", 2, IF(C67="Partially met",1, 0))</f>
        <v>2</v>
      </c>
      <c r="E67" s="64"/>
    </row>
    <row r="68" spans="1:6" ht="209" customHeight="1" thickBot="1" x14ac:dyDescent="0.4">
      <c r="A68" s="45">
        <v>3</v>
      </c>
      <c r="B68" s="136" t="s">
        <v>101</v>
      </c>
      <c r="C68" s="45" t="s">
        <v>237</v>
      </c>
      <c r="D68" s="45">
        <f t="shared" si="5"/>
        <v>2</v>
      </c>
      <c r="E68" s="205" t="s">
        <v>256</v>
      </c>
      <c r="F68" s="192"/>
    </row>
    <row r="69" spans="1:6" ht="50.15" customHeight="1" thickBot="1" x14ac:dyDescent="0.4">
      <c r="A69" s="45">
        <v>3</v>
      </c>
      <c r="B69" s="46" t="s">
        <v>102</v>
      </c>
      <c r="C69" s="45" t="s">
        <v>237</v>
      </c>
      <c r="D69" s="45">
        <f t="shared" si="5"/>
        <v>2</v>
      </c>
      <c r="E69" s="64"/>
    </row>
    <row r="70" spans="1:6" ht="50.15" customHeight="1" thickBot="1" x14ac:dyDescent="0.4">
      <c r="A70" s="45">
        <v>5</v>
      </c>
      <c r="B70" s="46" t="s">
        <v>103</v>
      </c>
      <c r="C70" s="45" t="s">
        <v>237</v>
      </c>
      <c r="D70" s="45">
        <f t="shared" si="5"/>
        <v>2</v>
      </c>
      <c r="E70" s="64"/>
    </row>
    <row r="71" spans="1:6" ht="50.15" customHeight="1" thickBot="1" x14ac:dyDescent="0.4">
      <c r="A71" s="45">
        <v>6</v>
      </c>
      <c r="B71" s="46" t="s">
        <v>104</v>
      </c>
      <c r="C71" s="45" t="s">
        <v>237</v>
      </c>
      <c r="D71" s="45">
        <f t="shared" si="5"/>
        <v>2</v>
      </c>
      <c r="E71" s="64"/>
    </row>
    <row r="72" spans="1:6" ht="50.15" customHeight="1" thickBot="1" x14ac:dyDescent="0.4">
      <c r="A72" s="45">
        <v>7</v>
      </c>
      <c r="B72" s="46" t="s">
        <v>105</v>
      </c>
      <c r="C72" s="45" t="s">
        <v>237</v>
      </c>
      <c r="D72" s="45">
        <f t="shared" si="5"/>
        <v>2</v>
      </c>
      <c r="E72" s="64"/>
    </row>
    <row r="73" spans="1:6" ht="50.15" customHeight="1" thickBot="1" x14ac:dyDescent="0.4">
      <c r="A73" s="45">
        <v>8</v>
      </c>
      <c r="B73" s="46" t="s">
        <v>106</v>
      </c>
      <c r="C73" s="45" t="s">
        <v>237</v>
      </c>
      <c r="D73" s="45">
        <f>IF(C73="Fully met", 2, IF(C73="Partially met",1, 0))</f>
        <v>2</v>
      </c>
      <c r="E73" s="64"/>
    </row>
    <row r="74" spans="1:6" ht="79.5" customHeight="1" thickBot="1" x14ac:dyDescent="0.4">
      <c r="A74" s="101">
        <v>9</v>
      </c>
      <c r="B74" s="111" t="s">
        <v>107</v>
      </c>
      <c r="C74" s="101" t="s">
        <v>239</v>
      </c>
      <c r="D74" s="191">
        <f>IF(C74="Fully met", 2, IF(C74="Partially met",1, 0))</f>
        <v>1</v>
      </c>
      <c r="E74" s="206" t="s">
        <v>265</v>
      </c>
      <c r="F74" s="193"/>
    </row>
    <row r="75" spans="1:6" ht="116.5" thickTop="1" x14ac:dyDescent="0.35">
      <c r="A75" s="91"/>
      <c r="B75" s="105" t="s">
        <v>228</v>
      </c>
      <c r="C75" s="93" t="s">
        <v>97</v>
      </c>
      <c r="D75" s="106">
        <f>SUM(D66:D74)</f>
        <v>17</v>
      </c>
      <c r="E75" s="197" t="s">
        <v>282</v>
      </c>
    </row>
    <row r="76" spans="1:6" ht="20.149999999999999" customHeight="1" thickBot="1" x14ac:dyDescent="0.4">
      <c r="A76" s="95"/>
      <c r="B76" s="96"/>
      <c r="C76" s="107"/>
      <c r="D76" s="108" t="s">
        <v>85</v>
      </c>
      <c r="E76" s="98"/>
    </row>
    <row r="77" spans="1:6" ht="15" thickTop="1" x14ac:dyDescent="0.35">
      <c r="A77" s="87"/>
      <c r="B77" s="14"/>
      <c r="C77" s="29"/>
      <c r="D77" s="14"/>
      <c r="E77" s="14"/>
    </row>
    <row r="78" spans="1:6" ht="12.65" customHeight="1" thickBot="1" x14ac:dyDescent="0.4">
      <c r="A78" s="87"/>
      <c r="B78" s="14"/>
      <c r="C78" s="29"/>
      <c r="D78" s="14"/>
      <c r="E78" s="14"/>
    </row>
    <row r="79" spans="1:6" ht="98.5" customHeight="1" thickBot="1" x14ac:dyDescent="0.4">
      <c r="A79" s="40"/>
      <c r="B79" s="207" t="s">
        <v>275</v>
      </c>
      <c r="C79" s="20" t="s">
        <v>11</v>
      </c>
      <c r="D79" s="20" t="s">
        <v>12</v>
      </c>
      <c r="E79" s="20" t="s">
        <v>13</v>
      </c>
    </row>
    <row r="80" spans="1:6" ht="50.15" customHeight="1" thickBot="1" x14ac:dyDescent="0.4">
      <c r="A80" s="137">
        <v>1</v>
      </c>
      <c r="B80" s="138" t="s">
        <v>109</v>
      </c>
      <c r="C80" s="45" t="s">
        <v>237</v>
      </c>
      <c r="D80" s="45">
        <f>IF(C80="Fully met", 2, IF(C80="Partially met",1, 0))</f>
        <v>2</v>
      </c>
      <c r="E80" s="64"/>
    </row>
    <row r="81" spans="1:6" ht="50.15" customHeight="1" thickBot="1" x14ac:dyDescent="0.4">
      <c r="A81" s="137">
        <v>2</v>
      </c>
      <c r="B81" s="138" t="s">
        <v>110</v>
      </c>
      <c r="C81" s="45" t="s">
        <v>237</v>
      </c>
      <c r="D81" s="45">
        <f t="shared" ref="D81:D83" si="6">IF(C81="Fully met", 2, IF(C81="Partially met",1, 0))</f>
        <v>2</v>
      </c>
      <c r="E81" s="64"/>
    </row>
    <row r="82" spans="1:6" ht="50.15" customHeight="1" thickBot="1" x14ac:dyDescent="0.4">
      <c r="A82" s="137">
        <v>3</v>
      </c>
      <c r="B82" s="138" t="s">
        <v>111</v>
      </c>
      <c r="C82" s="45" t="s">
        <v>237</v>
      </c>
      <c r="D82" s="45">
        <f t="shared" si="6"/>
        <v>2</v>
      </c>
      <c r="E82" s="64"/>
    </row>
    <row r="83" spans="1:6" ht="50.15" customHeight="1" thickBot="1" x14ac:dyDescent="0.4">
      <c r="A83" s="137">
        <v>4</v>
      </c>
      <c r="B83" s="138" t="s">
        <v>112</v>
      </c>
      <c r="C83" s="45" t="s">
        <v>237</v>
      </c>
      <c r="D83" s="45">
        <f t="shared" si="6"/>
        <v>2</v>
      </c>
      <c r="E83" s="64"/>
    </row>
    <row r="84" spans="1:6" ht="50.15" customHeight="1" thickBot="1" x14ac:dyDescent="0.4">
      <c r="A84" s="137">
        <v>5</v>
      </c>
      <c r="B84" s="138" t="s">
        <v>113</v>
      </c>
      <c r="C84" s="45" t="s">
        <v>237</v>
      </c>
      <c r="D84" s="45">
        <f>IF(C84="Fully met", 2, IF(C84="Partially met",1, 0))</f>
        <v>2</v>
      </c>
      <c r="E84" s="194"/>
    </row>
    <row r="85" spans="1:6" ht="93.5" customHeight="1" thickBot="1" x14ac:dyDescent="0.4">
      <c r="A85" s="101">
        <v>6</v>
      </c>
      <c r="B85" s="111" t="s">
        <v>216</v>
      </c>
      <c r="C85" s="101" t="s">
        <v>239</v>
      </c>
      <c r="D85" s="191">
        <f>IF(C85="Fully met", 2, IF(C85="Partially met",1, 0))</f>
        <v>1</v>
      </c>
      <c r="E85" s="208" t="s">
        <v>244</v>
      </c>
      <c r="F85" s="193"/>
    </row>
    <row r="86" spans="1:6" ht="103.5" customHeight="1" thickBot="1" x14ac:dyDescent="0.4">
      <c r="A86" s="101">
        <v>7</v>
      </c>
      <c r="B86" s="111" t="s">
        <v>114</v>
      </c>
      <c r="C86" s="101" t="s">
        <v>239</v>
      </c>
      <c r="D86" s="195">
        <f>IF(C86="Fully met", 2, IF(C86="Partially met",1, 0))</f>
        <v>1</v>
      </c>
      <c r="E86" s="209" t="s">
        <v>245</v>
      </c>
      <c r="F86" s="193"/>
    </row>
    <row r="87" spans="1:6" ht="14.5" customHeight="1" x14ac:dyDescent="0.35">
      <c r="A87" s="139" t="s">
        <v>115</v>
      </c>
      <c r="B87" s="126"/>
      <c r="C87" s="127"/>
      <c r="D87" s="126"/>
      <c r="E87" s="196"/>
    </row>
    <row r="88" spans="1:6" ht="15" customHeight="1" thickBot="1" x14ac:dyDescent="0.4">
      <c r="A88" s="130" t="s">
        <v>82</v>
      </c>
      <c r="B88" s="131"/>
      <c r="C88" s="132"/>
      <c r="D88" s="131"/>
      <c r="E88" s="133"/>
    </row>
    <row r="89" spans="1:6" ht="50.15" customHeight="1" thickBot="1" x14ac:dyDescent="0.4">
      <c r="A89" s="45">
        <v>8</v>
      </c>
      <c r="B89" s="140" t="s">
        <v>116</v>
      </c>
      <c r="C89" s="45" t="s">
        <v>237</v>
      </c>
      <c r="D89" s="15">
        <f>IF(C89="Fully met", 2, IF(C89="Partially met",1, 0))</f>
        <v>2</v>
      </c>
      <c r="E89" s="64"/>
    </row>
    <row r="90" spans="1:6" ht="14.5" customHeight="1" x14ac:dyDescent="0.35">
      <c r="A90" s="125" t="s">
        <v>117</v>
      </c>
      <c r="B90" s="128"/>
      <c r="C90" s="127"/>
      <c r="D90" s="128"/>
      <c r="E90" s="141"/>
    </row>
    <row r="91" spans="1:6" ht="15" customHeight="1" thickBot="1" x14ac:dyDescent="0.4">
      <c r="A91" s="142" t="s">
        <v>82</v>
      </c>
      <c r="B91" s="143"/>
      <c r="C91" s="132"/>
      <c r="D91" s="143"/>
      <c r="E91" s="144"/>
    </row>
    <row r="92" spans="1:6" ht="80.150000000000006" customHeight="1" thickBot="1" x14ac:dyDescent="0.4">
      <c r="A92" s="45">
        <v>9</v>
      </c>
      <c r="B92" s="140" t="s">
        <v>118</v>
      </c>
      <c r="C92" s="45" t="s">
        <v>237</v>
      </c>
      <c r="D92" s="45">
        <f>IF(C92="Fully met", 2, IF(C92="Partially met",1, 0))</f>
        <v>2</v>
      </c>
      <c r="E92" s="64"/>
    </row>
    <row r="93" spans="1:6" ht="102" thickTop="1" x14ac:dyDescent="0.35">
      <c r="A93" s="91"/>
      <c r="B93" s="145" t="s">
        <v>229</v>
      </c>
      <c r="C93" s="93" t="s">
        <v>108</v>
      </c>
      <c r="D93" s="106">
        <f>SUM(D80:D86,D89,D92)</f>
        <v>16</v>
      </c>
      <c r="E93" s="92" t="s">
        <v>255</v>
      </c>
    </row>
    <row r="94" spans="1:6" ht="20.149999999999999" customHeight="1" thickBot="1" x14ac:dyDescent="0.4">
      <c r="A94" s="95"/>
      <c r="B94" s="146"/>
      <c r="C94" s="147"/>
      <c r="D94" s="108" t="s">
        <v>85</v>
      </c>
      <c r="E94" s="98"/>
    </row>
    <row r="95" spans="1:6" ht="15" thickTop="1" x14ac:dyDescent="0.35">
      <c r="A95" s="87"/>
      <c r="B95" s="14"/>
      <c r="C95" s="29"/>
      <c r="D95" s="14"/>
      <c r="E95" s="14"/>
    </row>
    <row r="96" spans="1:6" ht="15" thickBot="1" x14ac:dyDescent="0.4">
      <c r="A96" s="87"/>
      <c r="B96" s="14"/>
      <c r="C96" s="29"/>
      <c r="D96" s="14"/>
      <c r="E96" s="14"/>
    </row>
    <row r="97" spans="1:5" ht="111" customHeight="1" thickBot="1" x14ac:dyDescent="0.4">
      <c r="A97" s="40"/>
      <c r="B97" s="31" t="s">
        <v>276</v>
      </c>
      <c r="C97" s="20" t="s">
        <v>11</v>
      </c>
      <c r="D97" s="20" t="s">
        <v>12</v>
      </c>
      <c r="E97" s="20" t="s">
        <v>13</v>
      </c>
    </row>
    <row r="98" spans="1:5" ht="50.15" customHeight="1" thickBot="1" x14ac:dyDescent="0.4">
      <c r="A98" s="45">
        <v>1</v>
      </c>
      <c r="B98" s="50" t="s">
        <v>120</v>
      </c>
      <c r="C98" s="122" t="s">
        <v>237</v>
      </c>
      <c r="D98" s="122">
        <f>IF(C98="Fully met", 2, IF(C98="Partially met",1, 0))</f>
        <v>2</v>
      </c>
      <c r="E98" s="123"/>
    </row>
    <row r="99" spans="1:5" ht="50.15" customHeight="1" thickBot="1" x14ac:dyDescent="0.4">
      <c r="A99" s="45">
        <v>2</v>
      </c>
      <c r="B99" s="50" t="s">
        <v>121</v>
      </c>
      <c r="C99" s="122" t="s">
        <v>237</v>
      </c>
      <c r="D99" s="122">
        <f t="shared" ref="D99:D102" si="7">IF(C99="Fully met", 2, IF(C99="Partially met",1, 0))</f>
        <v>2</v>
      </c>
      <c r="E99" s="123"/>
    </row>
    <row r="100" spans="1:5" ht="50.15" customHeight="1" thickBot="1" x14ac:dyDescent="0.4">
      <c r="A100" s="45">
        <v>3</v>
      </c>
      <c r="B100" s="50" t="s">
        <v>122</v>
      </c>
      <c r="C100" s="122" t="s">
        <v>237</v>
      </c>
      <c r="D100" s="122">
        <f t="shared" si="7"/>
        <v>2</v>
      </c>
      <c r="E100" s="123"/>
    </row>
    <row r="101" spans="1:5" ht="50.15" customHeight="1" thickBot="1" x14ac:dyDescent="0.4">
      <c r="A101" s="45">
        <v>4</v>
      </c>
      <c r="B101" s="50" t="s">
        <v>123</v>
      </c>
      <c r="C101" s="122" t="s">
        <v>237</v>
      </c>
      <c r="D101" s="122">
        <f t="shared" si="7"/>
        <v>2</v>
      </c>
      <c r="E101" s="123"/>
    </row>
    <row r="102" spans="1:5" ht="50.15" customHeight="1" thickBot="1" x14ac:dyDescent="0.4">
      <c r="A102" s="45">
        <v>5</v>
      </c>
      <c r="B102" s="50" t="s">
        <v>124</v>
      </c>
      <c r="C102" s="122" t="s">
        <v>237</v>
      </c>
      <c r="D102" s="122">
        <f t="shared" si="7"/>
        <v>2</v>
      </c>
      <c r="E102" s="123"/>
    </row>
    <row r="103" spans="1:5" ht="80.150000000000006" customHeight="1" thickBot="1" x14ac:dyDescent="0.4">
      <c r="A103" s="45">
        <v>6</v>
      </c>
      <c r="B103" s="50" t="s">
        <v>125</v>
      </c>
      <c r="C103" s="122" t="s">
        <v>237</v>
      </c>
      <c r="D103" s="122">
        <f>IF(C103="Fully met", 2, IF(C103="Partially met",1, 0))</f>
        <v>2</v>
      </c>
      <c r="E103" s="123"/>
    </row>
    <row r="104" spans="1:5" ht="90" customHeight="1" x14ac:dyDescent="0.35">
      <c r="A104" s="53">
        <v>7</v>
      </c>
      <c r="B104" s="148" t="s">
        <v>126</v>
      </c>
      <c r="C104" s="53" t="s">
        <v>239</v>
      </c>
      <c r="D104" s="53">
        <f>IF(C104="Fully met", 2, IF(C104="Partially met",1, 0))</f>
        <v>1</v>
      </c>
      <c r="E104" s="110" t="s">
        <v>257</v>
      </c>
    </row>
    <row r="105" spans="1:5" ht="117" customHeight="1" thickBot="1" x14ac:dyDescent="0.4">
      <c r="A105" s="101">
        <v>8</v>
      </c>
      <c r="B105" s="111" t="s">
        <v>127</v>
      </c>
      <c r="C105" s="101" t="s">
        <v>239</v>
      </c>
      <c r="D105" s="101">
        <f>IF(C105="Fully met", 2, IF(C105="Partially met",1, 0))</f>
        <v>1</v>
      </c>
      <c r="E105" s="210" t="s">
        <v>258</v>
      </c>
    </row>
    <row r="106" spans="1:5" ht="102" thickTop="1" x14ac:dyDescent="0.35">
      <c r="A106" s="91"/>
      <c r="B106" s="105" t="s">
        <v>230</v>
      </c>
      <c r="C106" s="93" t="s">
        <v>119</v>
      </c>
      <c r="D106" s="106">
        <f>SUM(D98:D105)</f>
        <v>14</v>
      </c>
      <c r="E106" s="92" t="s">
        <v>283</v>
      </c>
    </row>
    <row r="107" spans="1:5" ht="20.149999999999999" customHeight="1" thickBot="1" x14ac:dyDescent="0.4">
      <c r="A107" s="95"/>
      <c r="B107" s="96"/>
      <c r="C107" s="107"/>
      <c r="D107" s="108" t="s">
        <v>61</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277</v>
      </c>
      <c r="C110" s="20" t="s">
        <v>11</v>
      </c>
      <c r="D110" s="20" t="s">
        <v>12</v>
      </c>
      <c r="E110" s="20" t="s">
        <v>13</v>
      </c>
    </row>
    <row r="111" spans="1:5" ht="15" customHeight="1" thickBot="1" x14ac:dyDescent="0.4">
      <c r="A111" s="149" t="s">
        <v>129</v>
      </c>
      <c r="B111" s="150"/>
      <c r="C111" s="151"/>
      <c r="D111" s="150"/>
      <c r="E111" s="152"/>
    </row>
    <row r="112" spans="1:5" ht="50.15" customHeight="1" thickBot="1" x14ac:dyDescent="0.4">
      <c r="A112" s="45">
        <v>1</v>
      </c>
      <c r="B112" s="46" t="s">
        <v>130</v>
      </c>
      <c r="C112" s="45" t="s">
        <v>237</v>
      </c>
      <c r="D112" s="45">
        <f>IF(C112="Fully met", 2, IF(C112="Partially met",1, 0))</f>
        <v>2</v>
      </c>
      <c r="E112" s="64"/>
    </row>
    <row r="113" spans="1:5" ht="50.15" customHeight="1" thickBot="1" x14ac:dyDescent="0.4">
      <c r="A113" s="45">
        <v>2</v>
      </c>
      <c r="B113" s="46" t="s">
        <v>131</v>
      </c>
      <c r="C113" s="45" t="s">
        <v>237</v>
      </c>
      <c r="D113" s="45">
        <f>IF(C113="Fully met", 2, IF(C113="Partially met",1, 0))</f>
        <v>2</v>
      </c>
      <c r="E113" s="64"/>
    </row>
    <row r="114" spans="1:5" ht="74" customHeight="1" thickBot="1" x14ac:dyDescent="0.4">
      <c r="A114" s="55">
        <v>3</v>
      </c>
      <c r="B114" s="111" t="s">
        <v>270</v>
      </c>
      <c r="C114" s="101" t="s">
        <v>239</v>
      </c>
      <c r="D114" s="53">
        <f>IF(C114="Fully met", 2, IF(C114="Partially met",1, 0))</f>
        <v>1</v>
      </c>
      <c r="E114" s="102" t="s">
        <v>254</v>
      </c>
    </row>
    <row r="115" spans="1:5" ht="15" customHeight="1" thickBot="1" x14ac:dyDescent="0.4">
      <c r="A115" s="153" t="s">
        <v>132</v>
      </c>
      <c r="B115" s="151"/>
      <c r="C115" s="151"/>
      <c r="D115" s="154"/>
      <c r="E115" s="155"/>
    </row>
    <row r="116" spans="1:5" ht="50.15" customHeight="1" thickBot="1" x14ac:dyDescent="0.4">
      <c r="A116" s="45">
        <v>3</v>
      </c>
      <c r="B116" s="46" t="s">
        <v>133</v>
      </c>
      <c r="C116" s="45" t="s">
        <v>237</v>
      </c>
      <c r="D116" s="45">
        <f>IF(C116="Fully met", 2, IF(C116="Partially met",1, 0))</f>
        <v>2</v>
      </c>
      <c r="E116" s="64"/>
    </row>
    <row r="117" spans="1:5" ht="50.15" customHeight="1" thickBot="1" x14ac:dyDescent="0.4">
      <c r="A117" s="45">
        <v>4</v>
      </c>
      <c r="B117" s="50" t="s">
        <v>134</v>
      </c>
      <c r="C117" s="122" t="s">
        <v>237</v>
      </c>
      <c r="D117" s="45">
        <f t="shared" ref="D117" si="8">IF(C117="Fully met", 2, IF(C117="Partially met",1, 0))</f>
        <v>2</v>
      </c>
      <c r="E117" s="123"/>
    </row>
    <row r="118" spans="1:5" ht="50.15" customHeight="1" thickBot="1" x14ac:dyDescent="0.4">
      <c r="A118" s="45">
        <v>5</v>
      </c>
      <c r="B118" s="50" t="s">
        <v>135</v>
      </c>
      <c r="C118" s="122" t="s">
        <v>239</v>
      </c>
      <c r="D118" s="45">
        <f>IF(C118="Fully met", 2, IF(C118="Partially met",1, 0))</f>
        <v>1</v>
      </c>
      <c r="E118" s="123" t="s">
        <v>246</v>
      </c>
    </row>
    <row r="119" spans="1:5" ht="87.5" thickBot="1" x14ac:dyDescent="0.4">
      <c r="A119" s="101">
        <v>6</v>
      </c>
      <c r="B119" s="111" t="s">
        <v>136</v>
      </c>
      <c r="C119" s="101" t="s">
        <v>239</v>
      </c>
      <c r="D119" s="101">
        <f>IF(C119="Fully met", 2, IF(C119="Partially met",1, 0))</f>
        <v>1</v>
      </c>
      <c r="E119" s="102" t="s">
        <v>254</v>
      </c>
    </row>
    <row r="120" spans="1:5" ht="102" thickTop="1" x14ac:dyDescent="0.35">
      <c r="A120" s="91"/>
      <c r="B120" s="105" t="s">
        <v>231</v>
      </c>
      <c r="C120" s="93" t="s">
        <v>128</v>
      </c>
      <c r="D120" s="106">
        <f>SUM(D112:D114,D116:D119)</f>
        <v>11</v>
      </c>
      <c r="E120" s="92" t="s">
        <v>284</v>
      </c>
    </row>
    <row r="121" spans="1:5" ht="20.149999999999999" customHeight="1" thickBot="1" x14ac:dyDescent="0.4">
      <c r="A121" s="95"/>
      <c r="B121" s="96"/>
      <c r="C121" s="107"/>
      <c r="D121" s="108" t="s">
        <v>33</v>
      </c>
      <c r="E121" s="98"/>
    </row>
    <row r="122" spans="1:5" ht="15.5" thickTop="1" thickBot="1" x14ac:dyDescent="0.4">
      <c r="A122" s="87"/>
      <c r="B122" s="14"/>
      <c r="C122" s="29"/>
      <c r="D122" s="14"/>
      <c r="E122" s="14"/>
    </row>
    <row r="123" spans="1:5" ht="130" customHeight="1" x14ac:dyDescent="0.35">
      <c r="A123" s="40"/>
      <c r="B123" s="31" t="s">
        <v>278</v>
      </c>
      <c r="C123" s="20" t="s">
        <v>11</v>
      </c>
      <c r="D123" s="20" t="s">
        <v>12</v>
      </c>
      <c r="E123" s="20" t="s">
        <v>13</v>
      </c>
    </row>
    <row r="124" spans="1:5" ht="15" customHeight="1" thickBot="1" x14ac:dyDescent="0.4">
      <c r="A124" s="153" t="s">
        <v>138</v>
      </c>
      <c r="B124" s="154"/>
      <c r="C124" s="151"/>
      <c r="D124" s="154"/>
      <c r="E124" s="155"/>
    </row>
    <row r="125" spans="1:5" ht="50.15" customHeight="1" thickBot="1" x14ac:dyDescent="0.4">
      <c r="A125" s="45">
        <v>1</v>
      </c>
      <c r="B125" s="50" t="s">
        <v>139</v>
      </c>
      <c r="C125" s="122" t="s">
        <v>237</v>
      </c>
      <c r="D125" s="122">
        <f>IF(C125="Fully met", 2, IF(C125="Partially met",1, 0))</f>
        <v>2</v>
      </c>
      <c r="E125" s="123"/>
    </row>
    <row r="126" spans="1:5" ht="50.15" customHeight="1" thickBot="1" x14ac:dyDescent="0.4">
      <c r="A126" s="45">
        <v>2</v>
      </c>
      <c r="B126" s="50" t="s">
        <v>140</v>
      </c>
      <c r="C126" s="122" t="s">
        <v>237</v>
      </c>
      <c r="D126" s="122">
        <f>IF(C126="Fully met", 2, IF(C126="Partially met",1, 0))</f>
        <v>2</v>
      </c>
      <c r="E126" s="123"/>
    </row>
    <row r="127" spans="1:5" ht="15" customHeight="1" thickBot="1" x14ac:dyDescent="0.4">
      <c r="A127" s="153" t="s">
        <v>141</v>
      </c>
      <c r="B127" s="154"/>
      <c r="C127" s="151"/>
      <c r="D127" s="154"/>
      <c r="E127" s="155"/>
    </row>
    <row r="128" spans="1:5" ht="63" customHeight="1" thickBot="1" x14ac:dyDescent="0.4">
      <c r="A128" s="45">
        <v>3</v>
      </c>
      <c r="B128" s="46" t="s">
        <v>142</v>
      </c>
      <c r="C128" s="45" t="s">
        <v>242</v>
      </c>
      <c r="D128" s="63">
        <f>IF(C128="Fully met", 2, IF(C128="Partially met",1, 0))</f>
        <v>0</v>
      </c>
      <c r="E128" s="64" t="s">
        <v>247</v>
      </c>
    </row>
    <row r="129" spans="1:5" ht="50.15" customHeight="1" thickBot="1" x14ac:dyDescent="0.4">
      <c r="A129" s="45">
        <v>4</v>
      </c>
      <c r="B129" s="46" t="s">
        <v>143</v>
      </c>
      <c r="C129" s="45" t="s">
        <v>237</v>
      </c>
      <c r="D129" s="63">
        <f>IF(C129="Fully met", 2, IF(C129="Partially met",1, 0))</f>
        <v>2</v>
      </c>
      <c r="E129" s="64"/>
    </row>
    <row r="130" spans="1:5" ht="50.15" customHeight="1" thickBot="1" x14ac:dyDescent="0.4">
      <c r="A130" s="45">
        <v>5</v>
      </c>
      <c r="B130" s="156" t="s">
        <v>144</v>
      </c>
      <c r="C130" s="45" t="s">
        <v>242</v>
      </c>
      <c r="D130" s="63">
        <f>IF(C130="Fully met", 2, IF(C130="Partially met",1, 0))</f>
        <v>0</v>
      </c>
      <c r="E130" s="64" t="s">
        <v>247</v>
      </c>
    </row>
    <row r="131" spans="1:5" ht="69.5" customHeight="1" thickBot="1" x14ac:dyDescent="0.4">
      <c r="A131" s="101">
        <v>6</v>
      </c>
      <c r="B131" s="111" t="s">
        <v>145</v>
      </c>
      <c r="C131" s="101" t="s">
        <v>242</v>
      </c>
      <c r="D131" s="112">
        <f>IF(C131="Fully met", 2, IF(C131="Partially met",1, 0))</f>
        <v>0</v>
      </c>
      <c r="E131" s="102" t="s">
        <v>247</v>
      </c>
    </row>
    <row r="132" spans="1:5" ht="15" customHeight="1" thickBot="1" x14ac:dyDescent="0.4">
      <c r="A132" s="153" t="s">
        <v>146</v>
      </c>
      <c r="B132" s="154"/>
      <c r="C132" s="151"/>
      <c r="D132" s="154"/>
      <c r="E132" s="155"/>
    </row>
    <row r="133" spans="1:5" ht="70.5" customHeight="1" thickBot="1" x14ac:dyDescent="0.4">
      <c r="A133" s="45">
        <v>7</v>
      </c>
      <c r="B133" s="157" t="s">
        <v>147</v>
      </c>
      <c r="C133" s="45" t="s">
        <v>237</v>
      </c>
      <c r="D133" s="63">
        <f t="shared" ref="D133:D134" si="9">IF(C133="Fully met", 2, IF(C133="Partially met",1, 0))</f>
        <v>2</v>
      </c>
      <c r="E133" s="64"/>
    </row>
    <row r="134" spans="1:5" ht="69.5" customHeight="1" thickBot="1" x14ac:dyDescent="0.4">
      <c r="A134" s="45">
        <v>8</v>
      </c>
      <c r="B134" s="46" t="s">
        <v>148</v>
      </c>
      <c r="C134" s="45" t="s">
        <v>237</v>
      </c>
      <c r="D134" s="63">
        <f t="shared" si="9"/>
        <v>2</v>
      </c>
      <c r="E134" s="64"/>
    </row>
    <row r="135" spans="1:5" ht="71" customHeight="1" thickBot="1" x14ac:dyDescent="0.4">
      <c r="A135" s="45">
        <v>9</v>
      </c>
      <c r="B135" s="46" t="s">
        <v>149</v>
      </c>
      <c r="C135" s="45" t="s">
        <v>237</v>
      </c>
      <c r="D135" s="90">
        <f>IF(C135="Fully met", 2, IF(C135="Partially met",1, 0))</f>
        <v>2</v>
      </c>
      <c r="E135" s="64"/>
    </row>
    <row r="136" spans="1:5" ht="74" customHeight="1" thickTop="1" thickBot="1" x14ac:dyDescent="0.4">
      <c r="A136" s="101">
        <v>10</v>
      </c>
      <c r="B136" s="111" t="s">
        <v>150</v>
      </c>
      <c r="C136" s="101" t="s">
        <v>242</v>
      </c>
      <c r="D136" s="112">
        <f>IF(C136="Fully met", 2, IF(C136="Partially met",1, 0))</f>
        <v>0</v>
      </c>
      <c r="E136" s="102" t="s">
        <v>247</v>
      </c>
    </row>
    <row r="137" spans="1:5" ht="102" thickTop="1" x14ac:dyDescent="0.35">
      <c r="A137" s="91"/>
      <c r="B137" s="158" t="s">
        <v>232</v>
      </c>
      <c r="C137" s="93" t="s">
        <v>137</v>
      </c>
      <c r="D137" s="106">
        <f>SUM(D125:D126,D128:D131,D133:D136)</f>
        <v>12</v>
      </c>
      <c r="E137" s="92" t="s">
        <v>285</v>
      </c>
    </row>
    <row r="138" spans="1:5" ht="16" thickBot="1" x14ac:dyDescent="0.4">
      <c r="A138" s="95"/>
      <c r="B138" s="96"/>
      <c r="C138" s="107"/>
      <c r="D138" s="108" t="s">
        <v>98</v>
      </c>
      <c r="E138" s="98"/>
    </row>
    <row r="139" spans="1:5" ht="15.5" thickTop="1" thickBot="1" x14ac:dyDescent="0.4">
      <c r="A139" s="29"/>
      <c r="B139" s="14"/>
      <c r="C139" s="15"/>
      <c r="D139" s="15"/>
      <c r="E139" s="15"/>
    </row>
    <row r="140" spans="1:5" ht="58" x14ac:dyDescent="0.35">
      <c r="A140" s="40"/>
      <c r="B140" s="31" t="s">
        <v>207</v>
      </c>
      <c r="C140" s="20" t="s">
        <v>11</v>
      </c>
      <c r="D140" s="20" t="s">
        <v>12</v>
      </c>
      <c r="E140" s="20" t="s">
        <v>13</v>
      </c>
    </row>
    <row r="141" spans="1:5" ht="108.5" customHeight="1" x14ac:dyDescent="0.35">
      <c r="A141" s="45">
        <v>1</v>
      </c>
      <c r="B141" s="46" t="s">
        <v>219</v>
      </c>
      <c r="C141" s="45"/>
      <c r="D141" s="45">
        <f>IF(C141="Fully met", 2, IF(C141="Partially met",1, 0))</f>
        <v>0</v>
      </c>
      <c r="E141" s="64"/>
    </row>
    <row r="142" spans="1:5" ht="73" customHeight="1" x14ac:dyDescent="0.35">
      <c r="A142" s="45">
        <v>2</v>
      </c>
      <c r="B142" s="46" t="s">
        <v>194</v>
      </c>
      <c r="C142" s="45"/>
      <c r="D142" s="45">
        <f t="shared" ref="D142:D148" si="10">IF(C142="Fully met", 2, IF(C142="Partially met",1, 0))</f>
        <v>0</v>
      </c>
      <c r="E142" s="64"/>
    </row>
    <row r="143" spans="1:5" ht="79.5" customHeight="1" thickBot="1" x14ac:dyDescent="0.4">
      <c r="A143" s="45">
        <v>3</v>
      </c>
      <c r="B143" s="159" t="s">
        <v>214</v>
      </c>
      <c r="C143" s="45"/>
      <c r="D143" s="45">
        <f t="shared" si="10"/>
        <v>0</v>
      </c>
      <c r="E143" s="64"/>
    </row>
    <row r="144" spans="1:5" ht="99.5" customHeight="1" thickBot="1" x14ac:dyDescent="0.4">
      <c r="A144" s="45">
        <v>4</v>
      </c>
      <c r="B144" s="159" t="s">
        <v>215</v>
      </c>
      <c r="C144" s="45"/>
      <c r="D144" s="45">
        <v>0</v>
      </c>
      <c r="E144" s="64"/>
    </row>
    <row r="145" spans="1:5" ht="82.5" customHeight="1" thickBot="1" x14ac:dyDescent="0.4">
      <c r="A145" s="45">
        <v>5</v>
      </c>
      <c r="B145" s="46" t="s">
        <v>195</v>
      </c>
      <c r="C145" s="45"/>
      <c r="D145" s="45">
        <f t="shared" si="10"/>
        <v>0</v>
      </c>
      <c r="E145" s="64"/>
    </row>
    <row r="146" spans="1:5" ht="96" customHeight="1" x14ac:dyDescent="0.35">
      <c r="A146" s="45">
        <v>6</v>
      </c>
      <c r="B146" s="46" t="s">
        <v>196</v>
      </c>
      <c r="C146" s="45"/>
      <c r="D146" s="45">
        <f t="shared" si="10"/>
        <v>0</v>
      </c>
      <c r="E146" s="64"/>
    </row>
    <row r="147" spans="1:5" ht="69" customHeight="1" x14ac:dyDescent="0.35">
      <c r="A147" s="45">
        <v>7</v>
      </c>
      <c r="B147" s="46" t="s">
        <v>197</v>
      </c>
      <c r="C147" s="45"/>
      <c r="D147" s="45">
        <f t="shared" si="10"/>
        <v>0</v>
      </c>
      <c r="E147" s="64"/>
    </row>
    <row r="148" spans="1:5" ht="116" customHeight="1" x14ac:dyDescent="0.35">
      <c r="A148" s="45">
        <v>8</v>
      </c>
      <c r="B148" s="46" t="s">
        <v>198</v>
      </c>
      <c r="C148" s="45"/>
      <c r="D148" s="45">
        <f t="shared" si="10"/>
        <v>0</v>
      </c>
      <c r="E148" s="64"/>
    </row>
    <row r="149" spans="1:5" ht="75" customHeight="1" x14ac:dyDescent="0.35">
      <c r="A149" s="45">
        <v>9</v>
      </c>
      <c r="B149" s="46" t="s">
        <v>199</v>
      </c>
      <c r="C149" s="45"/>
      <c r="D149" s="45">
        <f t="shared" ref="D149:D157" si="11">IF(C149="Fully met", 2, IF(C149="Partially met",1, 0))</f>
        <v>0</v>
      </c>
      <c r="E149" s="64"/>
    </row>
    <row r="150" spans="1:5" ht="65.5" customHeight="1" x14ac:dyDescent="0.35">
      <c r="A150" s="45">
        <v>10</v>
      </c>
      <c r="B150" s="46" t="s">
        <v>217</v>
      </c>
      <c r="C150" s="45"/>
      <c r="D150" s="45">
        <f t="shared" si="11"/>
        <v>0</v>
      </c>
      <c r="E150" s="64"/>
    </row>
    <row r="151" spans="1:5" ht="78" customHeight="1" x14ac:dyDescent="0.35">
      <c r="A151" s="45">
        <v>11</v>
      </c>
      <c r="B151" s="46" t="s">
        <v>200</v>
      </c>
      <c r="C151" s="45"/>
      <c r="D151" s="45">
        <f t="shared" si="11"/>
        <v>0</v>
      </c>
      <c r="E151" s="64"/>
    </row>
    <row r="152" spans="1:5" ht="63" customHeight="1" x14ac:dyDescent="0.35">
      <c r="A152" s="45">
        <v>12</v>
      </c>
      <c r="B152" s="46" t="s">
        <v>201</v>
      </c>
      <c r="C152" s="45"/>
      <c r="D152" s="45">
        <f t="shared" si="11"/>
        <v>0</v>
      </c>
      <c r="E152" s="64"/>
    </row>
    <row r="153" spans="1:5" ht="80.5" customHeight="1" x14ac:dyDescent="0.35">
      <c r="A153" s="45">
        <v>13</v>
      </c>
      <c r="B153" s="46" t="s">
        <v>202</v>
      </c>
      <c r="C153" s="45"/>
      <c r="D153" s="45">
        <f t="shared" si="11"/>
        <v>0</v>
      </c>
      <c r="E153" s="64"/>
    </row>
    <row r="154" spans="1:5" ht="66" customHeight="1" x14ac:dyDescent="0.35">
      <c r="A154" s="45">
        <v>14</v>
      </c>
      <c r="B154" s="46" t="s">
        <v>268</v>
      </c>
      <c r="C154" s="45"/>
      <c r="D154" s="45">
        <f t="shared" si="11"/>
        <v>0</v>
      </c>
      <c r="E154" s="64"/>
    </row>
    <row r="155" spans="1:5" ht="62.5" customHeight="1" x14ac:dyDescent="0.35">
      <c r="A155" s="45">
        <v>15</v>
      </c>
      <c r="B155" s="46" t="s">
        <v>203</v>
      </c>
      <c r="C155" s="45"/>
      <c r="D155" s="45">
        <f t="shared" si="11"/>
        <v>0</v>
      </c>
      <c r="E155" s="64"/>
    </row>
    <row r="156" spans="1:5" ht="75" customHeight="1" x14ac:dyDescent="0.35">
      <c r="A156" s="45">
        <v>16</v>
      </c>
      <c r="B156" s="46" t="s">
        <v>204</v>
      </c>
      <c r="C156" s="45"/>
      <c r="D156" s="45">
        <f t="shared" si="11"/>
        <v>0</v>
      </c>
      <c r="E156" s="64"/>
    </row>
    <row r="157" spans="1:5" ht="77.5" customHeight="1" x14ac:dyDescent="0.35">
      <c r="A157" s="45">
        <v>17</v>
      </c>
      <c r="B157" s="46" t="s">
        <v>205</v>
      </c>
      <c r="C157" s="45"/>
      <c r="D157" s="45">
        <f t="shared" si="11"/>
        <v>0</v>
      </c>
      <c r="E157" s="64"/>
    </row>
    <row r="158" spans="1:5" ht="39.5" thickTop="1" x14ac:dyDescent="0.35">
      <c r="A158" s="91"/>
      <c r="B158" s="105" t="s">
        <v>233</v>
      </c>
      <c r="C158" s="93" t="s">
        <v>151</v>
      </c>
      <c r="D158" s="106">
        <f>SUM(D141:D157)</f>
        <v>0</v>
      </c>
      <c r="E158" s="92" t="s">
        <v>53</v>
      </c>
    </row>
    <row r="159" spans="1:5" ht="16" thickBot="1" x14ac:dyDescent="0.4">
      <c r="A159" s="95"/>
      <c r="B159" s="96"/>
      <c r="C159" s="107"/>
      <c r="D159" s="108" t="s">
        <v>218</v>
      </c>
      <c r="E159" s="98"/>
    </row>
    <row r="160" spans="1:5" ht="15" thickTop="1" x14ac:dyDescent="0.35">
      <c r="A160" s="29"/>
      <c r="B160" s="14"/>
      <c r="C160" s="15"/>
      <c r="D160" s="15"/>
      <c r="E160" s="15"/>
    </row>
  </sheetData>
  <sheetProtection algorithmName="SHA-512" hashValue="vylV0rNpJygCwXOdbfKYGnftKTBLxOyKw8+6VD2h7QySQ4QXYBTK27BpRw9BLgTmz7FeNX/lJRoSCAlVfQBmXg==" saltValue="2AaR0I8h/2fLK85p58oNTg=="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sqref="A1:E26"/>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0" t="s">
        <v>159</v>
      </c>
      <c r="B1" s="14"/>
      <c r="C1" s="14"/>
      <c r="D1" s="14"/>
      <c r="E1" s="14"/>
    </row>
    <row r="2" spans="1:5" x14ac:dyDescent="0.35">
      <c r="A2" s="14"/>
      <c r="B2" s="14"/>
      <c r="C2" s="14"/>
      <c r="D2" s="14"/>
      <c r="E2" s="14"/>
    </row>
    <row r="3" spans="1:5" ht="19" thickBot="1" x14ac:dyDescent="0.5">
      <c r="A3" s="13" t="s">
        <v>17</v>
      </c>
      <c r="B3" s="14"/>
      <c r="C3" s="14"/>
      <c r="D3" s="14"/>
      <c r="E3" s="14"/>
    </row>
    <row r="4" spans="1:5" ht="16" thickBot="1" x14ac:dyDescent="0.4">
      <c r="A4" s="68" t="s">
        <v>47</v>
      </c>
      <c r="B4" s="171"/>
      <c r="C4" s="69"/>
      <c r="D4" s="69"/>
      <c r="E4" s="19"/>
    </row>
    <row r="5" spans="1:5" ht="15" thickBot="1" x14ac:dyDescent="0.4">
      <c r="A5" s="70" t="s">
        <v>48</v>
      </c>
      <c r="B5" s="171"/>
      <c r="C5" s="69"/>
      <c r="D5" s="69"/>
      <c r="E5" s="19"/>
    </row>
    <row r="6" spans="1:5" ht="15" thickBot="1" x14ac:dyDescent="0.4">
      <c r="A6" s="75" t="s">
        <v>160</v>
      </c>
      <c r="B6" s="14"/>
      <c r="C6" s="172"/>
      <c r="D6" s="172"/>
      <c r="E6" s="78"/>
    </row>
    <row r="7" spans="1:5" ht="15" thickBot="1" x14ac:dyDescent="0.4">
      <c r="A7" s="71"/>
      <c r="B7" s="75"/>
      <c r="C7" s="76" t="s">
        <v>50</v>
      </c>
      <c r="D7" s="77" t="str">
        <f>'Phase 1'!D39</f>
        <v>YES (required to move to Phase 2)</v>
      </c>
      <c r="E7" s="78"/>
    </row>
    <row r="8" spans="1:5" ht="15" thickBot="1" x14ac:dyDescent="0.4">
      <c r="A8" s="71"/>
      <c r="B8" s="79" t="s">
        <v>51</v>
      </c>
      <c r="C8" s="80">
        <f>'Phase 1'!C40</f>
        <v>36</v>
      </c>
      <c r="D8" s="77">
        <f>'Phase 1'!D40</f>
        <v>0</v>
      </c>
      <c r="E8" s="78"/>
    </row>
    <row r="9" spans="1:5" ht="16" thickBot="1" x14ac:dyDescent="0.4">
      <c r="A9" s="82"/>
      <c r="B9" s="83"/>
      <c r="C9" s="84" t="s">
        <v>16</v>
      </c>
      <c r="D9" s="85" t="str">
        <f>'Phase 1'!D41</f>
        <v>Program moves to Phase 2</v>
      </c>
      <c r="E9" s="86"/>
    </row>
    <row r="10" spans="1:5" x14ac:dyDescent="0.35">
      <c r="A10" s="14"/>
      <c r="B10" s="14"/>
      <c r="C10" s="14"/>
      <c r="D10" s="14"/>
      <c r="E10" s="14"/>
    </row>
    <row r="11" spans="1:5" ht="19" thickBot="1" x14ac:dyDescent="0.5">
      <c r="A11" s="13" t="s">
        <v>52</v>
      </c>
      <c r="B11" s="14"/>
      <c r="C11" s="14"/>
      <c r="D11" s="14"/>
      <c r="E11" s="14"/>
    </row>
    <row r="12" spans="1:5" ht="20.149999999999999" customHeight="1" thickBot="1" x14ac:dyDescent="0.4">
      <c r="A12" s="173" t="s">
        <v>161</v>
      </c>
      <c r="B12" s="173" t="s">
        <v>162</v>
      </c>
      <c r="C12" s="173"/>
      <c r="D12" s="173" t="s">
        <v>48</v>
      </c>
      <c r="E12" s="174"/>
    </row>
    <row r="13" spans="1:5" s="6" customFormat="1" ht="40" customHeight="1" thickBot="1" x14ac:dyDescent="0.4">
      <c r="A13" s="175" t="s">
        <v>163</v>
      </c>
      <c r="B13" s="176">
        <f>'Phase 2'!D12</f>
        <v>16</v>
      </c>
      <c r="C13" s="176" t="s">
        <v>61</v>
      </c>
      <c r="D13" s="177" t="s">
        <v>164</v>
      </c>
      <c r="E13" s="176" t="s">
        <v>235</v>
      </c>
    </row>
    <row r="14" spans="1:5" s="6" customFormat="1" ht="40" customHeight="1" thickBot="1" x14ac:dyDescent="0.4">
      <c r="A14" s="175" t="s">
        <v>165</v>
      </c>
      <c r="B14" s="176">
        <f>'Phase 2'!D29</f>
        <v>23</v>
      </c>
      <c r="C14" s="176" t="s">
        <v>73</v>
      </c>
      <c r="D14" s="177" t="s">
        <v>166</v>
      </c>
      <c r="E14" s="176" t="s">
        <v>235</v>
      </c>
    </row>
    <row r="15" spans="1:5" s="6" customFormat="1" ht="40" customHeight="1" thickBot="1" x14ac:dyDescent="0.4">
      <c r="A15" s="175" t="s">
        <v>167</v>
      </c>
      <c r="B15" s="176">
        <f>'Phase 2'!D45</f>
        <v>15</v>
      </c>
      <c r="C15" s="176" t="s">
        <v>85</v>
      </c>
      <c r="D15" s="178" t="s">
        <v>168</v>
      </c>
      <c r="E15" s="176" t="s">
        <v>235</v>
      </c>
    </row>
    <row r="16" spans="1:5" s="6" customFormat="1" ht="40" customHeight="1" thickBot="1" x14ac:dyDescent="0.4">
      <c r="A16" s="175" t="s">
        <v>169</v>
      </c>
      <c r="B16" s="176">
        <f>'Phase 2'!D62</f>
        <v>17</v>
      </c>
      <c r="C16" s="176" t="s">
        <v>98</v>
      </c>
      <c r="D16" s="178" t="s">
        <v>170</v>
      </c>
      <c r="E16" s="176" t="s">
        <v>235</v>
      </c>
    </row>
    <row r="17" spans="1:5" s="6" customFormat="1" ht="40" customHeight="1" thickBot="1" x14ac:dyDescent="0.4">
      <c r="A17" s="175" t="s">
        <v>171</v>
      </c>
      <c r="B17" s="176">
        <f>'Phase 2'!D75</f>
        <v>17</v>
      </c>
      <c r="C17" s="176" t="s">
        <v>85</v>
      </c>
      <c r="D17" s="178" t="s">
        <v>168</v>
      </c>
      <c r="E17" s="176" t="s">
        <v>235</v>
      </c>
    </row>
    <row r="18" spans="1:5" s="6" customFormat="1" ht="40" customHeight="1" thickBot="1" x14ac:dyDescent="0.4">
      <c r="A18" s="175" t="s">
        <v>172</v>
      </c>
      <c r="B18" s="176">
        <f>'Phase 2'!D93</f>
        <v>16</v>
      </c>
      <c r="C18" s="176" t="s">
        <v>85</v>
      </c>
      <c r="D18" s="178" t="s">
        <v>168</v>
      </c>
      <c r="E18" s="176" t="s">
        <v>235</v>
      </c>
    </row>
    <row r="19" spans="1:5" s="6" customFormat="1" ht="40" customHeight="1" thickBot="1" x14ac:dyDescent="0.4">
      <c r="A19" s="175" t="s">
        <v>173</v>
      </c>
      <c r="B19" s="176">
        <f>'Phase 2'!D106</f>
        <v>14</v>
      </c>
      <c r="C19" s="176" t="s">
        <v>61</v>
      </c>
      <c r="D19" s="178" t="s">
        <v>174</v>
      </c>
      <c r="E19" s="176" t="s">
        <v>235</v>
      </c>
    </row>
    <row r="20" spans="1:5" s="6" customFormat="1" ht="40" customHeight="1" thickBot="1" x14ac:dyDescent="0.4">
      <c r="A20" s="175" t="s">
        <v>175</v>
      </c>
      <c r="B20" s="176">
        <f>'Phase 2'!D120</f>
        <v>11</v>
      </c>
      <c r="C20" s="176" t="s">
        <v>33</v>
      </c>
      <c r="D20" s="177" t="s">
        <v>176</v>
      </c>
      <c r="E20" s="176" t="s">
        <v>235</v>
      </c>
    </row>
    <row r="21" spans="1:5" s="6" customFormat="1" ht="40" customHeight="1" thickBot="1" x14ac:dyDescent="0.4">
      <c r="A21" s="175" t="s">
        <v>177</v>
      </c>
      <c r="B21" s="176">
        <f>'Phase 2'!D137</f>
        <v>12</v>
      </c>
      <c r="C21" s="176" t="s">
        <v>98</v>
      </c>
      <c r="D21" s="177" t="s">
        <v>178</v>
      </c>
      <c r="E21" s="176" t="s">
        <v>266</v>
      </c>
    </row>
    <row r="22" spans="1:5" s="6" customFormat="1" ht="40" customHeight="1" thickBot="1" x14ac:dyDescent="0.4">
      <c r="A22" s="175" t="s">
        <v>179</v>
      </c>
      <c r="B22" s="176">
        <f>'Phase 2'!D158</f>
        <v>0</v>
      </c>
      <c r="C22" s="176" t="s">
        <v>218</v>
      </c>
      <c r="D22" s="177" t="s">
        <v>220</v>
      </c>
      <c r="E22" s="176"/>
    </row>
    <row r="23" spans="1:5" ht="18.5" x14ac:dyDescent="0.45">
      <c r="A23" s="179"/>
      <c r="B23" s="14"/>
      <c r="C23" s="14"/>
      <c r="D23" s="14"/>
      <c r="E23" s="14"/>
    </row>
    <row r="24" spans="1:5" ht="19" thickBot="1" x14ac:dyDescent="0.5">
      <c r="A24" s="179" t="s">
        <v>180</v>
      </c>
      <c r="B24" s="14"/>
      <c r="C24" s="14"/>
      <c r="D24" s="14"/>
      <c r="E24" s="14"/>
    </row>
    <row r="25" spans="1:5" ht="16" thickBot="1" x14ac:dyDescent="0.4">
      <c r="A25" s="173" t="s">
        <v>161</v>
      </c>
      <c r="B25" s="173" t="s">
        <v>162</v>
      </c>
      <c r="C25" s="173"/>
      <c r="D25" s="14"/>
      <c r="E25" s="14"/>
    </row>
    <row r="26" spans="1:5" ht="68.5" thickBot="1" x14ac:dyDescent="0.4">
      <c r="A26" s="175" t="s">
        <v>181</v>
      </c>
      <c r="B26" s="176">
        <f>Usability!D8</f>
        <v>8</v>
      </c>
      <c r="C26" s="176" t="s">
        <v>267</v>
      </c>
      <c r="D26" s="14"/>
      <c r="E26" s="14"/>
    </row>
  </sheetData>
  <sheetProtection algorithmName="SHA-512" hashValue="qlL43DxQFdr6g4XYZPe49EMfsRwB2x/Kf1c6CT9FTQJ1zau59Qik7DHpQhl9ZaJiBmDflw3UXQ3OGTyYxn3IoQ==" saltValue="NbaC0z7c/qfmRMLmzFXP1Q=="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B14" sqref="B14"/>
    </sheetView>
  </sheetViews>
  <sheetFormatPr defaultRowHeight="14.5" x14ac:dyDescent="0.35"/>
  <cols>
    <col min="1" max="1" width="40.54296875" customWidth="1"/>
    <col min="2" max="2" width="80.54296875" customWidth="1"/>
  </cols>
  <sheetData>
    <row r="1" spans="1:2" ht="18.5" x14ac:dyDescent="0.45">
      <c r="A1" s="160" t="s">
        <v>182</v>
      </c>
      <c r="B1" s="14"/>
    </row>
    <row r="2" spans="1:2" ht="15" thickBot="1" x14ac:dyDescent="0.4">
      <c r="A2" s="14"/>
      <c r="B2" s="14"/>
    </row>
    <row r="3" spans="1:2" s="6" customFormat="1" ht="30" customHeight="1" thickBot="1" x14ac:dyDescent="0.4">
      <c r="A3" s="180" t="s">
        <v>183</v>
      </c>
      <c r="B3" s="181" t="s">
        <v>248</v>
      </c>
    </row>
    <row r="4" spans="1:2" s="6" customFormat="1" ht="30" customHeight="1" thickBot="1" x14ac:dyDescent="0.4">
      <c r="A4" s="180" t="s">
        <v>184</v>
      </c>
      <c r="B4" s="181" t="s">
        <v>249</v>
      </c>
    </row>
    <row r="5" spans="1:2" s="6" customFormat="1" ht="30" customHeight="1" thickBot="1" x14ac:dyDescent="0.4">
      <c r="A5" s="180" t="s">
        <v>185</v>
      </c>
      <c r="B5" s="181" t="s">
        <v>250</v>
      </c>
    </row>
    <row r="6" spans="1:2" s="6" customFormat="1" ht="30" customHeight="1" thickBot="1" x14ac:dyDescent="0.4">
      <c r="A6" s="180" t="s">
        <v>186</v>
      </c>
      <c r="B6" s="181" t="s">
        <v>259</v>
      </c>
    </row>
    <row r="7" spans="1:2" s="6" customFormat="1" ht="30" customHeight="1" thickBot="1" x14ac:dyDescent="0.4">
      <c r="A7" s="180" t="s">
        <v>187</v>
      </c>
      <c r="B7" s="181" t="s">
        <v>251</v>
      </c>
    </row>
    <row r="8" spans="1:2" s="6" customFormat="1" ht="30" customHeight="1" thickBot="1" x14ac:dyDescent="0.4">
      <c r="A8" s="180" t="s">
        <v>188</v>
      </c>
      <c r="B8" s="189" t="s">
        <v>260</v>
      </c>
    </row>
    <row r="9" spans="1:2" s="6" customFormat="1" ht="30" customHeight="1" thickBot="1" x14ac:dyDescent="0.4">
      <c r="A9" s="188" t="s">
        <v>234</v>
      </c>
      <c r="B9" s="181" t="s">
        <v>252</v>
      </c>
    </row>
    <row r="10" spans="1:2" s="6" customFormat="1" ht="30" customHeight="1" thickBot="1" x14ac:dyDescent="0.4">
      <c r="A10" s="182"/>
      <c r="B10" s="190"/>
    </row>
    <row r="11" spans="1:2" s="6" customFormat="1" ht="30" customHeight="1" thickBot="1" x14ac:dyDescent="0.4">
      <c r="A11" s="183" t="s">
        <v>189</v>
      </c>
      <c r="B11" s="184"/>
    </row>
    <row r="12" spans="1:2" s="6" customFormat="1" ht="30" customHeight="1" thickBot="1" x14ac:dyDescent="0.4">
      <c r="A12" s="185" t="s">
        <v>190</v>
      </c>
      <c r="B12" s="186" t="str">
        <f>'Statute Requirements'!D7</f>
        <v>All marked Met (Score Phase 1)</v>
      </c>
    </row>
    <row r="13" spans="1:2" s="6" customFormat="1" ht="30" customHeight="1" thickBot="1" x14ac:dyDescent="0.4">
      <c r="A13" s="180" t="s">
        <v>191</v>
      </c>
      <c r="B13" s="48" t="str">
        <f>'Ratings Summary'!D9</f>
        <v>Program moves to Phase 2</v>
      </c>
    </row>
    <row r="14" spans="1:2" s="6" customFormat="1" ht="58.5" customHeight="1" thickBot="1" x14ac:dyDescent="0.4">
      <c r="A14" s="180" t="s">
        <v>192</v>
      </c>
      <c r="B14" s="48" t="s">
        <v>279</v>
      </c>
    </row>
    <row r="15" spans="1:2" s="6" customFormat="1" ht="100" customHeight="1" thickBot="1" x14ac:dyDescent="0.4">
      <c r="A15" s="187" t="s">
        <v>193</v>
      </c>
      <c r="B15" s="48">
        <f>'Ratings Summary'!B26</f>
        <v>8</v>
      </c>
    </row>
    <row r="16" spans="1:2" ht="73" thickBot="1" x14ac:dyDescent="0.4">
      <c r="A16" s="180" t="s">
        <v>53</v>
      </c>
      <c r="B16" s="202" t="s">
        <v>287</v>
      </c>
    </row>
  </sheetData>
  <sheetProtection algorithmName="SHA-512" hashValue="Ua0WmQ2cyDvIgVwDWnMgGhqbxe5BcMBBXcXA1455c+3sOXZkirPp2PIZxttYvYm3qDgb7+dX5o/hU2l5Zvslmw==" saltValue="lXJJ1bTvU3UdFgZ4ETwoAg=="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2.xml><?xml version="1.0" encoding="utf-8"?>
<ds:datastoreItem xmlns:ds="http://schemas.openxmlformats.org/officeDocument/2006/customXml" ds:itemID="{D37BAC42-190C-4D44-9D37-C4C9E7726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4E1481-25EF-4574-B1F7-ED0D980D71C6}">
  <ds:schemaRefs>
    <ds:schemaRef ds:uri="http://www.w3.org/XML/1998/namespace"/>
    <ds:schemaRef ds:uri="a8a5022a-f7c3-44ce-84b2-af1b9b0e209b"/>
    <ds:schemaRef ds:uri="http://purl.org/dc/elements/1.1/"/>
    <ds:schemaRef ds:uri="http://schemas.microsoft.com/office/2006/documentManagement/types"/>
    <ds:schemaRef ds:uri="http://purl.org/dc/dcmitype/"/>
    <ds:schemaRef ds:uri="http://schemas.openxmlformats.org/package/2006/metadata/core-properties"/>
    <ds:schemaRef ds:uri="ca089b0c-06ed-427f-8343-b7314193c483"/>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Usability</vt:lpstr>
      <vt:lpstr>Phase 1</vt:lpstr>
      <vt:lpstr>Phase 2</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