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C:\Users\shores_b\Desktop\"/>
    </mc:Choice>
  </mc:AlternateContent>
  <workbookProtection workbookPassword="E89A" lockStructure="1"/>
  <bookViews>
    <workbookView xWindow="240" yWindow="225" windowWidth="15120" windowHeight="6810" tabRatio="878"/>
  </bookViews>
  <sheets>
    <sheet name="IDEA Part B" sheetId="3" r:id="rId1"/>
    <sheet name="IDEA Preschool" sheetId="2" r:id="rId2"/>
    <sheet name="PostToWeb Part B" sheetId="4" state="hidden" r:id="rId3"/>
    <sheet name="PostToWeb Preschool" sheetId="5" state="hidden" r:id="rId4"/>
    <sheet name="Part B carryover Calc" sheetId="6" state="hidden" r:id="rId5"/>
    <sheet name="Preschool Carryover Calc" sheetId="7" state="hidden" r:id="rId6"/>
  </sheets>
  <externalReferences>
    <externalReference r:id="rId7"/>
    <externalReference r:id="rId8"/>
  </externalReferences>
  <definedNames>
    <definedName name="_xlnm._FilterDatabase" localSheetId="4" hidden="1">'Part B carryover Calc'!$A$4:$J$4</definedName>
    <definedName name="_xlnm._FilterDatabase" localSheetId="5" hidden="1">'Preschool Carryover Calc'!$A$4:$J$4</definedName>
    <definedName name="distCode">[1]Allocations!$A$2:$A$192</definedName>
    <definedName name="Partb">'PostToWeb Part B'!$A$5:$A$70</definedName>
    <definedName name="Preschool">'PostToWeb Preschool'!$A$5:$A$67</definedName>
    <definedName name="rf0b" localSheetId="0">'IDEA Part B'!$C$12</definedName>
    <definedName name="rf0b" localSheetId="1">'IDEA Preschool'!$C$12</definedName>
    <definedName name="rf0b">#REF!</definedName>
    <definedName name="rf0bb" localSheetId="0">'IDEA Part B'!$C$13</definedName>
    <definedName name="rf0bb" localSheetId="1">'IDEA Preschool'!$C$13</definedName>
    <definedName name="rf0bb">#REF!</definedName>
    <definedName name="rf0c" localSheetId="0">'IDEA Part B'!$A$44</definedName>
    <definedName name="rf0c" localSheetId="1">'IDEA Preschool'!$A$44</definedName>
    <definedName name="rf0c">#REF!</definedName>
    <definedName name="rf1a" localSheetId="0">'IDEA Part B'!$E$19</definedName>
    <definedName name="rf1a" localSheetId="1">'IDEA Preschool'!$E$19</definedName>
    <definedName name="rf1a">#REF!</definedName>
    <definedName name="rf1b" localSheetId="0">'IDEA Part B'!$E$20</definedName>
    <definedName name="rf1b" localSheetId="1">'IDEA Preschool'!$E$20</definedName>
    <definedName name="rf1b">#REF!</definedName>
    <definedName name="rf1c" localSheetId="0">'IDEA Part B'!$E$21</definedName>
    <definedName name="rf1c" localSheetId="1">'IDEA Preschool'!$E$21</definedName>
    <definedName name="rf1c">#REF!</definedName>
    <definedName name="rf3a">#REF!</definedName>
    <definedName name="rf3b">#REF!</definedName>
    <definedName name="rf3c">#REF!</definedName>
    <definedName name="rf4a">#REF!</definedName>
    <definedName name="rf4b">#REF!</definedName>
    <definedName name="rf4c">#REF!</definedName>
    <definedName name="rf5a">#REF!</definedName>
    <definedName name="rf5b">#REF!</definedName>
    <definedName name="rf5c">#REF!</definedName>
    <definedName name="tbl_6a_to_template">[2]Lookup!$B$3:$E$52</definedName>
  </definedNames>
  <calcPr calcId="152511"/>
</workbook>
</file>

<file path=xl/calcChain.xml><?xml version="1.0" encoding="utf-8"?>
<calcChain xmlns="http://schemas.openxmlformats.org/spreadsheetml/2006/main">
  <c r="J8" i="6" l="1"/>
  <c r="J18" i="6" l="1"/>
  <c r="F6" i="6" l="1"/>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5" i="6"/>
  <c r="I70" i="7" l="1"/>
  <c r="J6" i="7"/>
  <c r="J7" i="7"/>
  <c r="J8" i="7"/>
  <c r="J9" i="7"/>
  <c r="J68" i="7" s="1"/>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I65" i="7"/>
  <c r="I34" i="7"/>
  <c r="F71" i="6"/>
  <c r="G71" i="6"/>
  <c r="H71" i="6"/>
  <c r="G73" i="6" l="1"/>
  <c r="J70" i="7"/>
  <c r="D68" i="7"/>
  <c r="D70" i="7" s="1"/>
  <c r="F73" i="6"/>
  <c r="E24" i="3"/>
  <c r="I65" i="6" l="1"/>
  <c r="J65" i="6"/>
  <c r="I34" i="6"/>
  <c r="J34" i="6" l="1"/>
  <c r="I41" i="4" l="1"/>
  <c r="J5" i="6" l="1"/>
  <c r="J5" i="7"/>
  <c r="I36" i="6" l="1"/>
  <c r="J7" i="6" l="1"/>
  <c r="J9" i="6"/>
  <c r="J10" i="6"/>
  <c r="J13" i="6"/>
  <c r="J15" i="6"/>
  <c r="J16" i="6"/>
  <c r="J62" i="6"/>
  <c r="J66" i="6"/>
  <c r="J17" i="6"/>
  <c r="J19" i="6"/>
  <c r="J25" i="6"/>
  <c r="J26" i="6"/>
  <c r="J29" i="6"/>
  <c r="J21" i="6"/>
  <c r="E20" i="3" s="1"/>
  <c r="J30" i="6"/>
  <c r="J33" i="6"/>
  <c r="J35" i="6"/>
  <c r="J38" i="6"/>
  <c r="J39" i="6"/>
  <c r="J42" i="6"/>
  <c r="J43" i="6"/>
  <c r="J53" i="6"/>
  <c r="J54" i="6"/>
  <c r="J45" i="6"/>
  <c r="J46" i="6"/>
  <c r="J57" i="6"/>
  <c r="J58" i="6"/>
  <c r="J61" i="6"/>
  <c r="J63" i="6"/>
  <c r="J23" i="6" l="1"/>
  <c r="J69" i="6"/>
  <c r="J11" i="6"/>
  <c r="J48" i="6"/>
  <c r="J56" i="6"/>
  <c r="J44" i="6"/>
  <c r="J52" i="6"/>
  <c r="J41" i="6"/>
  <c r="J37" i="6"/>
  <c r="J32" i="6"/>
  <c r="J24" i="6"/>
  <c r="J27" i="6"/>
  <c r="J50" i="6"/>
  <c r="J68" i="6"/>
  <c r="J67" i="6"/>
  <c r="J47" i="6"/>
  <c r="J60" i="6"/>
  <c r="J49" i="6"/>
  <c r="J59" i="6"/>
  <c r="J64" i="6"/>
  <c r="J55" i="6"/>
  <c r="J51" i="6"/>
  <c r="J40" i="6"/>
  <c r="J36" i="6"/>
  <c r="J31" i="6"/>
  <c r="J28" i="6"/>
  <c r="J22" i="6"/>
  <c r="J20" i="6"/>
  <c r="J70" i="6"/>
  <c r="J12" i="6"/>
  <c r="J14" i="6"/>
  <c r="J6" i="6"/>
  <c r="I5" i="7"/>
  <c r="G68" i="7"/>
  <c r="G70" i="7" s="1"/>
  <c r="H68" i="7"/>
  <c r="H70" i="7" s="1"/>
  <c r="E68" i="7"/>
  <c r="E70" i="7" s="1"/>
  <c r="F68" i="7"/>
  <c r="F70" i="7" s="1"/>
  <c r="I6" i="7"/>
  <c r="I5" i="6" l="1"/>
  <c r="I43" i="7" l="1"/>
  <c r="I45" i="7"/>
  <c r="I5" i="5"/>
  <c r="I65" i="5"/>
  <c r="F65" i="5"/>
  <c r="J65" i="5" s="1"/>
  <c r="I34" i="5"/>
  <c r="J71" i="6"/>
  <c r="J73" i="6" s="1"/>
  <c r="I6" i="6"/>
  <c r="I7" i="6"/>
  <c r="I8" i="6"/>
  <c r="I9" i="6"/>
  <c r="I14" i="6"/>
  <c r="I10" i="6"/>
  <c r="I11" i="6"/>
  <c r="I12" i="6"/>
  <c r="I13" i="6"/>
  <c r="I15" i="6"/>
  <c r="I16" i="6"/>
  <c r="I62" i="6"/>
  <c r="I70" i="6"/>
  <c r="I67" i="6"/>
  <c r="I66" i="6"/>
  <c r="I17" i="6"/>
  <c r="I18" i="6"/>
  <c r="I68" i="6"/>
  <c r="I69" i="6"/>
  <c r="I19" i="6"/>
  <c r="I20" i="6"/>
  <c r="I50" i="6"/>
  <c r="I25" i="6"/>
  <c r="I26" i="6"/>
  <c r="I22" i="6"/>
  <c r="I27" i="6"/>
  <c r="I23" i="6"/>
  <c r="I28" i="6"/>
  <c r="I29" i="6"/>
  <c r="I24" i="6"/>
  <c r="I21" i="6"/>
  <c r="I30" i="6"/>
  <c r="I31" i="6"/>
  <c r="I32" i="6"/>
  <c r="I33" i="6"/>
  <c r="I35" i="6"/>
  <c r="I37" i="6"/>
  <c r="I38" i="6"/>
  <c r="I39" i="6"/>
  <c r="I40" i="6"/>
  <c r="I41" i="6"/>
  <c r="I42" i="6"/>
  <c r="I43" i="6"/>
  <c r="I51" i="6"/>
  <c r="I52" i="6"/>
  <c r="I53" i="6"/>
  <c r="I54" i="6"/>
  <c r="I55" i="6"/>
  <c r="I44" i="6"/>
  <c r="I45" i="6"/>
  <c r="I46" i="6"/>
  <c r="I64" i="6"/>
  <c r="I56" i="6"/>
  <c r="I57" i="6"/>
  <c r="I58" i="6"/>
  <c r="I59" i="6"/>
  <c r="I60" i="6"/>
  <c r="I61" i="6"/>
  <c r="I63" i="6"/>
  <c r="I49" i="6"/>
  <c r="I47" i="6"/>
  <c r="I48" i="6"/>
  <c r="E71" i="6"/>
  <c r="E73" i="6" s="1"/>
  <c r="D71" i="6"/>
  <c r="D73" i="6" s="1"/>
  <c r="F34" i="5" l="1"/>
  <c r="J34" i="5" s="1"/>
  <c r="I71" i="6"/>
  <c r="I5" i="4"/>
  <c r="I34" i="4"/>
  <c r="I65" i="4"/>
  <c r="F65" i="4"/>
  <c r="J65" i="4" s="1"/>
  <c r="F34" i="4" l="1"/>
  <c r="J34" i="4" s="1"/>
  <c r="I9" i="7" l="1"/>
  <c r="I10" i="7"/>
  <c r="I11" i="7"/>
  <c r="I12" i="7"/>
  <c r="I13" i="7"/>
  <c r="I14" i="7"/>
  <c r="I15" i="7"/>
  <c r="I16" i="7"/>
  <c r="I17" i="7"/>
  <c r="I18" i="7"/>
  <c r="I19" i="7"/>
  <c r="I20" i="7"/>
  <c r="I21" i="7"/>
  <c r="I22" i="7"/>
  <c r="I23" i="7"/>
  <c r="I24" i="7"/>
  <c r="I25" i="7"/>
  <c r="I26" i="7"/>
  <c r="I27" i="7"/>
  <c r="I28" i="7"/>
  <c r="I29" i="7"/>
  <c r="I30" i="7"/>
  <c r="I31" i="7"/>
  <c r="I32" i="7"/>
  <c r="I33" i="7"/>
  <c r="I35" i="7"/>
  <c r="I36" i="7"/>
  <c r="I37" i="7"/>
  <c r="I38" i="7"/>
  <c r="I39" i="7"/>
  <c r="I40" i="7"/>
  <c r="I41" i="7"/>
  <c r="I42" i="7"/>
  <c r="I44" i="7"/>
  <c r="I46" i="7"/>
  <c r="I47" i="7"/>
  <c r="I48" i="7"/>
  <c r="I49" i="7"/>
  <c r="I62" i="7"/>
  <c r="I50" i="7"/>
  <c r="I52" i="7"/>
  <c r="I51" i="7"/>
  <c r="I53" i="7"/>
  <c r="I54" i="7"/>
  <c r="I55" i="7"/>
  <c r="I64" i="7"/>
  <c r="I56" i="7"/>
  <c r="I57" i="7"/>
  <c r="I58" i="7"/>
  <c r="I59" i="7"/>
  <c r="I60" i="7"/>
  <c r="I61" i="7"/>
  <c r="I63" i="7"/>
  <c r="I67" i="7"/>
  <c r="I66" i="7"/>
  <c r="I7" i="7"/>
  <c r="I8" i="7"/>
  <c r="I68" i="7" l="1"/>
  <c r="F46" i="5" l="1"/>
  <c r="J46" i="5" s="1"/>
  <c r="F5" i="5"/>
  <c r="J5" i="5" s="1"/>
  <c r="D68" i="5"/>
  <c r="D70" i="5" s="1"/>
  <c r="G68" i="5"/>
  <c r="H68" i="5"/>
  <c r="I46" i="5"/>
  <c r="I43" i="5"/>
  <c r="F43" i="5"/>
  <c r="J43" i="5" s="1"/>
  <c r="I66" i="4"/>
  <c r="G71" i="4"/>
  <c r="H71" i="4"/>
  <c r="I43" i="4"/>
  <c r="F43" i="4"/>
  <c r="J43" i="4" s="1"/>
  <c r="I46" i="4"/>
  <c r="F46" i="4"/>
  <c r="J46" i="4" s="1"/>
  <c r="D71" i="4"/>
  <c r="D73" i="4" l="1"/>
  <c r="I55" i="5" l="1"/>
  <c r="D11" i="3" l="1"/>
  <c r="D11" i="2"/>
  <c r="E24" i="2"/>
  <c r="E32" i="2" s="1"/>
  <c r="E23" i="2"/>
  <c r="E20" i="2"/>
  <c r="E19" i="2"/>
  <c r="C13" i="2"/>
  <c r="C12" i="2"/>
  <c r="E32" i="3"/>
  <c r="E23" i="3"/>
  <c r="E19" i="3"/>
  <c r="C13" i="3"/>
  <c r="C12" i="3"/>
  <c r="I66" i="5"/>
  <c r="F66" i="5"/>
  <c r="J66" i="5" s="1"/>
  <c r="I67" i="5"/>
  <c r="F67" i="5"/>
  <c r="J67" i="5" s="1"/>
  <c r="I63" i="5"/>
  <c r="F63" i="5"/>
  <c r="J63" i="5" s="1"/>
  <c r="I61" i="5"/>
  <c r="F61" i="5"/>
  <c r="J61" i="5" s="1"/>
  <c r="I60" i="5"/>
  <c r="F60" i="5"/>
  <c r="J60" i="5" s="1"/>
  <c r="I59" i="5"/>
  <c r="F59" i="5"/>
  <c r="J59" i="5" s="1"/>
  <c r="I58" i="5"/>
  <c r="F58" i="5"/>
  <c r="J58" i="5" s="1"/>
  <c r="I57" i="5"/>
  <c r="F57" i="5"/>
  <c r="J57" i="5" s="1"/>
  <c r="I56" i="5"/>
  <c r="F56" i="5"/>
  <c r="J56" i="5" s="1"/>
  <c r="I64" i="5"/>
  <c r="F64" i="5"/>
  <c r="J64" i="5" s="1"/>
  <c r="F55" i="5"/>
  <c r="J55" i="5" s="1"/>
  <c r="I54" i="5"/>
  <c r="F54" i="5"/>
  <c r="J54" i="5" s="1"/>
  <c r="I53" i="5"/>
  <c r="F53" i="5"/>
  <c r="J53" i="5" s="1"/>
  <c r="I51" i="5"/>
  <c r="F51" i="5"/>
  <c r="J51" i="5" s="1"/>
  <c r="I52" i="5"/>
  <c r="F52" i="5"/>
  <c r="J52" i="5" s="1"/>
  <c r="I50" i="5"/>
  <c r="F50" i="5"/>
  <c r="J50" i="5" s="1"/>
  <c r="I62" i="5"/>
  <c r="F62" i="5"/>
  <c r="J62" i="5" s="1"/>
  <c r="I49" i="5"/>
  <c r="F49" i="5"/>
  <c r="J49" i="5" s="1"/>
  <c r="I48" i="5"/>
  <c r="F48" i="5"/>
  <c r="J48" i="5" s="1"/>
  <c r="I47" i="5"/>
  <c r="F47" i="5"/>
  <c r="J47" i="5" s="1"/>
  <c r="I45" i="5"/>
  <c r="F45" i="5"/>
  <c r="J45" i="5" s="1"/>
  <c r="I44" i="5"/>
  <c r="F44" i="5"/>
  <c r="J44" i="5" s="1"/>
  <c r="I42" i="5"/>
  <c r="F42" i="5"/>
  <c r="J42" i="5" s="1"/>
  <c r="I41" i="5"/>
  <c r="F41" i="5"/>
  <c r="J41" i="5" s="1"/>
  <c r="I40" i="5"/>
  <c r="F40" i="5"/>
  <c r="J40" i="5" s="1"/>
  <c r="I39" i="5"/>
  <c r="F39" i="5"/>
  <c r="J39" i="5" s="1"/>
  <c r="I38" i="5"/>
  <c r="F38" i="5"/>
  <c r="J38" i="5" s="1"/>
  <c r="I37" i="5"/>
  <c r="F37" i="5"/>
  <c r="J37" i="5" s="1"/>
  <c r="I36" i="5"/>
  <c r="F36" i="5"/>
  <c r="J36" i="5" s="1"/>
  <c r="I35" i="5"/>
  <c r="F35" i="5"/>
  <c r="J35" i="5" s="1"/>
  <c r="I33" i="5"/>
  <c r="F33" i="5"/>
  <c r="J33" i="5" s="1"/>
  <c r="I32" i="5"/>
  <c r="F32" i="5"/>
  <c r="J32" i="5" s="1"/>
  <c r="I31" i="5"/>
  <c r="F31" i="5"/>
  <c r="J31" i="5" s="1"/>
  <c r="I30" i="5"/>
  <c r="F30" i="5"/>
  <c r="J30" i="5" s="1"/>
  <c r="I29" i="5"/>
  <c r="F29" i="5"/>
  <c r="J29" i="5" s="1"/>
  <c r="I28" i="5"/>
  <c r="F28" i="5"/>
  <c r="J28" i="5" s="1"/>
  <c r="I27" i="5"/>
  <c r="F27" i="5"/>
  <c r="J27" i="5" s="1"/>
  <c r="I26" i="5"/>
  <c r="F26" i="5"/>
  <c r="J26" i="5" s="1"/>
  <c r="I25" i="5"/>
  <c r="F25" i="5"/>
  <c r="J25" i="5" s="1"/>
  <c r="I24" i="5"/>
  <c r="F24" i="5"/>
  <c r="J24" i="5" s="1"/>
  <c r="I23" i="5"/>
  <c r="F23" i="5"/>
  <c r="J23" i="5" s="1"/>
  <c r="I22" i="5"/>
  <c r="F22" i="5"/>
  <c r="J22" i="5" s="1"/>
  <c r="I21" i="5"/>
  <c r="F21" i="5"/>
  <c r="J21" i="5" s="1"/>
  <c r="I20" i="5"/>
  <c r="F20" i="5"/>
  <c r="J20" i="5" s="1"/>
  <c r="I19" i="5"/>
  <c r="F19" i="5"/>
  <c r="J19" i="5" s="1"/>
  <c r="I18" i="5"/>
  <c r="F18" i="5"/>
  <c r="J18" i="5" s="1"/>
  <c r="I17" i="5"/>
  <c r="F17" i="5"/>
  <c r="J17" i="5" s="1"/>
  <c r="I16" i="5"/>
  <c r="F16" i="5"/>
  <c r="J16" i="5" s="1"/>
  <c r="I15" i="5"/>
  <c r="F15" i="5"/>
  <c r="J15" i="5" s="1"/>
  <c r="I14" i="5"/>
  <c r="F14" i="5"/>
  <c r="J14" i="5" s="1"/>
  <c r="I13" i="5"/>
  <c r="F13" i="5"/>
  <c r="J13" i="5" s="1"/>
  <c r="I12" i="5"/>
  <c r="F12" i="5"/>
  <c r="J12" i="5" s="1"/>
  <c r="I11" i="5"/>
  <c r="F11" i="5"/>
  <c r="J11" i="5" s="1"/>
  <c r="I10" i="5"/>
  <c r="F10" i="5"/>
  <c r="J10" i="5" s="1"/>
  <c r="I9" i="5"/>
  <c r="F9" i="5"/>
  <c r="J9" i="5" s="1"/>
  <c r="I8" i="5"/>
  <c r="F8" i="5"/>
  <c r="J8" i="5" s="1"/>
  <c r="I7" i="5"/>
  <c r="F7" i="5"/>
  <c r="J7" i="5" s="1"/>
  <c r="I6" i="5"/>
  <c r="F6" i="5"/>
  <c r="J6" i="5" s="1"/>
  <c r="I69" i="4"/>
  <c r="F69" i="4"/>
  <c r="J69" i="4" s="1"/>
  <c r="I68" i="4"/>
  <c r="F68" i="4"/>
  <c r="J68" i="4" s="1"/>
  <c r="I67" i="4"/>
  <c r="F67" i="4"/>
  <c r="J67" i="4" s="1"/>
  <c r="F66" i="4"/>
  <c r="J66" i="4" s="1"/>
  <c r="I70" i="4"/>
  <c r="F70" i="4"/>
  <c r="J70" i="4" s="1"/>
  <c r="I64" i="4"/>
  <c r="F64" i="4"/>
  <c r="J64" i="4" s="1"/>
  <c r="I63" i="4"/>
  <c r="F63" i="4"/>
  <c r="J63" i="4" s="1"/>
  <c r="I62" i="4"/>
  <c r="F62" i="4"/>
  <c r="J62" i="4" s="1"/>
  <c r="I61" i="4"/>
  <c r="F61" i="4"/>
  <c r="J61" i="4" s="1"/>
  <c r="I60" i="4"/>
  <c r="F60" i="4"/>
  <c r="J60" i="4" s="1"/>
  <c r="I59" i="4"/>
  <c r="F59" i="4"/>
  <c r="J59" i="4" s="1"/>
  <c r="I58" i="4"/>
  <c r="F58" i="4"/>
  <c r="J58" i="4" s="1"/>
  <c r="I57" i="4"/>
  <c r="F57" i="4"/>
  <c r="J57" i="4" s="1"/>
  <c r="I56" i="4"/>
  <c r="F56" i="4"/>
  <c r="J56" i="4" s="1"/>
  <c r="I55" i="4"/>
  <c r="F55" i="4"/>
  <c r="J55" i="4" s="1"/>
  <c r="I54" i="4"/>
  <c r="F54" i="4"/>
  <c r="J54" i="4" s="1"/>
  <c r="I53" i="4"/>
  <c r="F53" i="4"/>
  <c r="J53" i="4" s="1"/>
  <c r="I52" i="4"/>
  <c r="F52" i="4"/>
  <c r="J52" i="4" s="1"/>
  <c r="I51" i="4"/>
  <c r="F51" i="4"/>
  <c r="J51" i="4" s="1"/>
  <c r="I50" i="4"/>
  <c r="F50" i="4"/>
  <c r="J50" i="4" s="1"/>
  <c r="I49" i="4"/>
  <c r="F49" i="4"/>
  <c r="J49" i="4" s="1"/>
  <c r="I48" i="4"/>
  <c r="F48" i="4"/>
  <c r="J48" i="4" s="1"/>
  <c r="I47" i="4"/>
  <c r="F47" i="4"/>
  <c r="J47" i="4" s="1"/>
  <c r="I45" i="4"/>
  <c r="F45" i="4"/>
  <c r="J45" i="4" s="1"/>
  <c r="I44" i="4"/>
  <c r="F44" i="4"/>
  <c r="J44" i="4" s="1"/>
  <c r="I42" i="4"/>
  <c r="F42" i="4"/>
  <c r="J42" i="4" s="1"/>
  <c r="F41" i="4"/>
  <c r="J41" i="4" s="1"/>
  <c r="I40" i="4"/>
  <c r="F40" i="4"/>
  <c r="J40" i="4" s="1"/>
  <c r="I39" i="4"/>
  <c r="F39" i="4"/>
  <c r="J39" i="4" s="1"/>
  <c r="I38" i="4"/>
  <c r="F38" i="4"/>
  <c r="J38" i="4" s="1"/>
  <c r="I37" i="4"/>
  <c r="F37" i="4"/>
  <c r="J37" i="4" s="1"/>
  <c r="I36" i="4"/>
  <c r="F36" i="4"/>
  <c r="J36" i="4" s="1"/>
  <c r="I35" i="4"/>
  <c r="F35" i="4"/>
  <c r="J35" i="4" s="1"/>
  <c r="I33" i="4"/>
  <c r="F33" i="4"/>
  <c r="J33" i="4" s="1"/>
  <c r="I32" i="4"/>
  <c r="F32" i="4"/>
  <c r="J32" i="4" s="1"/>
  <c r="I31" i="4"/>
  <c r="F31" i="4"/>
  <c r="J31" i="4" s="1"/>
  <c r="I30" i="4"/>
  <c r="F30" i="4"/>
  <c r="J30" i="4" s="1"/>
  <c r="I29" i="4"/>
  <c r="F29" i="4"/>
  <c r="J29" i="4" s="1"/>
  <c r="I28" i="4"/>
  <c r="F28" i="4"/>
  <c r="J28" i="4" s="1"/>
  <c r="I27" i="4"/>
  <c r="F27" i="4"/>
  <c r="J27" i="4" s="1"/>
  <c r="I26" i="4"/>
  <c r="F26" i="4"/>
  <c r="J26" i="4" s="1"/>
  <c r="I25" i="4"/>
  <c r="F25" i="4"/>
  <c r="J25" i="4" s="1"/>
  <c r="I24" i="4"/>
  <c r="F24" i="4"/>
  <c r="J24" i="4" s="1"/>
  <c r="I23" i="4"/>
  <c r="F23" i="4"/>
  <c r="J23" i="4" s="1"/>
  <c r="I22" i="4"/>
  <c r="F22" i="4"/>
  <c r="J22" i="4" s="1"/>
  <c r="I21" i="4"/>
  <c r="F21" i="4"/>
  <c r="J21" i="4" s="1"/>
  <c r="I20" i="4"/>
  <c r="F20" i="4"/>
  <c r="J20" i="4" s="1"/>
  <c r="I19" i="4"/>
  <c r="F19" i="4"/>
  <c r="J19" i="4" s="1"/>
  <c r="I18" i="4"/>
  <c r="F18" i="4"/>
  <c r="J18" i="4" s="1"/>
  <c r="I17" i="4"/>
  <c r="F17" i="4"/>
  <c r="J17" i="4" s="1"/>
  <c r="I16" i="4"/>
  <c r="F16" i="4"/>
  <c r="J16" i="4" s="1"/>
  <c r="I15" i="4"/>
  <c r="F15" i="4"/>
  <c r="J15" i="4" s="1"/>
  <c r="I14" i="4"/>
  <c r="F14" i="4"/>
  <c r="J14" i="4" s="1"/>
  <c r="I13" i="4"/>
  <c r="F13" i="4"/>
  <c r="J13" i="4" s="1"/>
  <c r="I12" i="4"/>
  <c r="F12" i="4"/>
  <c r="J12" i="4" s="1"/>
  <c r="I11" i="4"/>
  <c r="F11" i="4"/>
  <c r="J11" i="4" s="1"/>
  <c r="I10" i="4"/>
  <c r="F10" i="4"/>
  <c r="J10" i="4" s="1"/>
  <c r="I9" i="4"/>
  <c r="F9" i="4"/>
  <c r="J9" i="4" s="1"/>
  <c r="I8" i="4"/>
  <c r="F8" i="4"/>
  <c r="J8" i="4" s="1"/>
  <c r="I7" i="4"/>
  <c r="F7" i="4"/>
  <c r="J7" i="4" s="1"/>
  <c r="I6" i="4"/>
  <c r="F6" i="4"/>
  <c r="J6" i="4" s="1"/>
  <c r="I68" i="5" l="1"/>
  <c r="F68" i="5"/>
  <c r="I71" i="4"/>
  <c r="E21" i="3"/>
  <c r="E25" i="3"/>
  <c r="E21" i="2"/>
  <c r="E25" i="2"/>
  <c r="J68" i="5" l="1"/>
  <c r="E26" i="3"/>
  <c r="E26" i="2"/>
  <c r="F5" i="4"/>
  <c r="J5" i="4" s="1"/>
  <c r="F71" i="4" l="1"/>
  <c r="J71" i="4"/>
  <c r="H73" i="6" l="1"/>
  <c r="I73" i="6" l="1"/>
</calcChain>
</file>

<file path=xl/sharedStrings.xml><?xml version="1.0" encoding="utf-8"?>
<sst xmlns="http://schemas.openxmlformats.org/spreadsheetml/2006/main" count="903" uniqueCount="249">
  <si>
    <t>COLORADO DEPARTMENT OF EDUCATION</t>
  </si>
  <si>
    <t>GRANTS FISCAL MANAGEMENT</t>
  </si>
  <si>
    <t>Comments:</t>
  </si>
  <si>
    <t xml:space="preserve">   Section 1 - EXPENDITURE AND FUNDS REQUESTED SUMMARY</t>
  </si>
  <si>
    <t>Amount</t>
  </si>
  <si>
    <t>A. Allocation</t>
  </si>
  <si>
    <t>B. Carryover</t>
  </si>
  <si>
    <t>ERROR:  Total Amounts Requested (lines F, G and H) cannot exceed Program Budget Approved (line C)</t>
  </si>
  <si>
    <t xml:space="preserve">   Section 2 - CERTIFICATION BY AUTHORIZED REPRESENTATIVE</t>
  </si>
  <si>
    <t>Signature of Authorized Representative/Requestor</t>
  </si>
  <si>
    <t>Date</t>
  </si>
  <si>
    <t>Print or Type Name &amp; Title of Authorized Representative/Requestor</t>
  </si>
  <si>
    <t>Print or Type Name of Person Preparing Report</t>
  </si>
  <si>
    <t>Phone # and Extension</t>
  </si>
  <si>
    <t>DENVER, COLORADO  80203</t>
  </si>
  <si>
    <t>CDE 73</t>
  </si>
  <si>
    <t>Administrative Unit  Request for Funds and Expenditure Report</t>
  </si>
  <si>
    <t>for IDEA: Part B Flow Through Funds</t>
  </si>
  <si>
    <t>01010</t>
  </si>
  <si>
    <t>Adams 1</t>
  </si>
  <si>
    <t>C. Total Funds Available</t>
  </si>
  <si>
    <t>OFFICE OF GRANTS FISCAL</t>
  </si>
  <si>
    <t>for IDEA: Preschool Flow Through Funds</t>
  </si>
  <si>
    <t>D. Administrative Unit Budget</t>
  </si>
  <si>
    <t>Total</t>
  </si>
  <si>
    <t>Administrative</t>
  </si>
  <si>
    <t xml:space="preserve">Current </t>
  </si>
  <si>
    <t>Non-Budgeted</t>
  </si>
  <si>
    <t>Allocation</t>
  </si>
  <si>
    <t>Carryover</t>
  </si>
  <si>
    <t xml:space="preserve">Available </t>
  </si>
  <si>
    <t xml:space="preserve">Unit </t>
  </si>
  <si>
    <t>Approved</t>
  </si>
  <si>
    <t>Unapproved</t>
  </si>
  <si>
    <t>Funds</t>
  </si>
  <si>
    <t>Budget</t>
  </si>
  <si>
    <t>Available</t>
  </si>
  <si>
    <t>AU CODE</t>
  </si>
  <si>
    <t>ADMINISTRATIVE UNITS</t>
  </si>
  <si>
    <t>01020</t>
  </si>
  <si>
    <t>01030</t>
  </si>
  <si>
    <t>01040</t>
  </si>
  <si>
    <t>01070</t>
  </si>
  <si>
    <t>03010</t>
  </si>
  <si>
    <t>03020</t>
  </si>
  <si>
    <t>03030</t>
  </si>
  <si>
    <t>03040</t>
  </si>
  <si>
    <t>03060</t>
  </si>
  <si>
    <t>07010</t>
  </si>
  <si>
    <t>07020</t>
  </si>
  <si>
    <t>15010</t>
  </si>
  <si>
    <t>16010</t>
  </si>
  <si>
    <t>18010</t>
  </si>
  <si>
    <t>EAGLE COUNTY RE 50J</t>
  </si>
  <si>
    <t>19205</t>
  </si>
  <si>
    <t>21020</t>
  </si>
  <si>
    <t>21030</t>
  </si>
  <si>
    <t>21040</t>
  </si>
  <si>
    <t>21050</t>
  </si>
  <si>
    <t>21060</t>
  </si>
  <si>
    <t>21080</t>
  </si>
  <si>
    <t>21085</t>
  </si>
  <si>
    <t>21090</t>
  </si>
  <si>
    <t>21490</t>
  </si>
  <si>
    <t>Fort Lupton/Keenesburg</t>
  </si>
  <si>
    <t>22010</t>
  </si>
  <si>
    <t>26011</t>
  </si>
  <si>
    <t>30011</t>
  </si>
  <si>
    <t>35010</t>
  </si>
  <si>
    <t>35020</t>
  </si>
  <si>
    <t>35030</t>
  </si>
  <si>
    <t>38010</t>
  </si>
  <si>
    <t>39031</t>
  </si>
  <si>
    <t>41010</t>
  </si>
  <si>
    <t>43010</t>
  </si>
  <si>
    <t>44020</t>
  </si>
  <si>
    <t>51010</t>
  </si>
  <si>
    <t>51020</t>
  </si>
  <si>
    <t>62040</t>
  </si>
  <si>
    <t>62050</t>
  </si>
  <si>
    <t xml:space="preserve">Weld RE-5J Johnstown-Milliken </t>
  </si>
  <si>
    <t>62060</t>
  </si>
  <si>
    <t>64043</t>
  </si>
  <si>
    <t>64053</t>
  </si>
  <si>
    <t>64093</t>
  </si>
  <si>
    <t>64103</t>
  </si>
  <si>
    <t>64123</t>
  </si>
  <si>
    <t>64133</t>
  </si>
  <si>
    <t>64143</t>
  </si>
  <si>
    <t>64153</t>
  </si>
  <si>
    <t>64160</t>
  </si>
  <si>
    <t>64163</t>
  </si>
  <si>
    <t>64193</t>
  </si>
  <si>
    <t>64200</t>
  </si>
  <si>
    <t>64203</t>
  </si>
  <si>
    <t>64205</t>
  </si>
  <si>
    <t>64213</t>
  </si>
  <si>
    <t>80010</t>
  </si>
  <si>
    <t>Charter School Institute</t>
  </si>
  <si>
    <t>66050</t>
  </si>
  <si>
    <t>Colorado School for the Deaf and the Blind</t>
  </si>
  <si>
    <t>66060</t>
  </si>
  <si>
    <t>66070</t>
  </si>
  <si>
    <t>Department of Corrections</t>
  </si>
  <si>
    <t>66080</t>
  </si>
  <si>
    <t>Division of Youth Services</t>
  </si>
  <si>
    <t xml:space="preserve">Total </t>
  </si>
  <si>
    <t xml:space="preserve"> Mapleton</t>
  </si>
  <si>
    <t>Adams 12</t>
  </si>
  <si>
    <t xml:space="preserve"> Northglenn</t>
  </si>
  <si>
    <t>Adams 14</t>
  </si>
  <si>
    <t xml:space="preserve"> Commerce City</t>
  </si>
  <si>
    <t>Adams 27J</t>
  </si>
  <si>
    <t xml:space="preserve"> Brighton</t>
  </si>
  <si>
    <t>Adams 50</t>
  </si>
  <si>
    <t xml:space="preserve"> Westminster</t>
  </si>
  <si>
    <t>Arapahoe 1</t>
  </si>
  <si>
    <t xml:space="preserve"> Englewood</t>
  </si>
  <si>
    <t>Arapahoe 2</t>
  </si>
  <si>
    <t xml:space="preserve"> Sheridan</t>
  </si>
  <si>
    <t>Arapahoe 5</t>
  </si>
  <si>
    <t xml:space="preserve"> Cherry Creek</t>
  </si>
  <si>
    <t>Arapahoe 6</t>
  </si>
  <si>
    <t xml:space="preserve"> Littleton</t>
  </si>
  <si>
    <t>Adams-Arapahoe 28J</t>
  </si>
  <si>
    <t xml:space="preserve"> Aurora</t>
  </si>
  <si>
    <t>Boulder RE1J</t>
  </si>
  <si>
    <t xml:space="preserve"> Longmont</t>
  </si>
  <si>
    <t>Boulder RE2</t>
  </si>
  <si>
    <t xml:space="preserve"> Boulder</t>
  </si>
  <si>
    <t>Delta 50J</t>
  </si>
  <si>
    <t xml:space="preserve"> Delta</t>
  </si>
  <si>
    <t>Denver 1</t>
  </si>
  <si>
    <t xml:space="preserve"> Denver</t>
  </si>
  <si>
    <t>Douglas RE 1</t>
  </si>
  <si>
    <t xml:space="preserve"> Castle Rock</t>
  </si>
  <si>
    <t>Elbert</t>
  </si>
  <si>
    <t xml:space="preserve"> Elizabeth C-1</t>
  </si>
  <si>
    <t>El Paso 2</t>
  </si>
  <si>
    <t xml:space="preserve"> Harrison</t>
  </si>
  <si>
    <t>El Paso 3</t>
  </si>
  <si>
    <t xml:space="preserve"> Widefield</t>
  </si>
  <si>
    <t>El Paso 8</t>
  </si>
  <si>
    <t xml:space="preserve"> Fountain</t>
  </si>
  <si>
    <t>El Paso 11</t>
  </si>
  <si>
    <t xml:space="preserve"> Colorado Springs</t>
  </si>
  <si>
    <t>El Paso 12</t>
  </si>
  <si>
    <t xml:space="preserve"> Cheyenne Mountain</t>
  </si>
  <si>
    <t>El Paso 20</t>
  </si>
  <si>
    <t xml:space="preserve"> Academy</t>
  </si>
  <si>
    <t>El Paso 38</t>
  </si>
  <si>
    <t xml:space="preserve"> Lewis-Palmer</t>
  </si>
  <si>
    <t>El Paso 49</t>
  </si>
  <si>
    <t xml:space="preserve"> Falcon</t>
  </si>
  <si>
    <t>Fremont RE-1</t>
  </si>
  <si>
    <t xml:space="preserve"> Canon City</t>
  </si>
  <si>
    <t>Gunnison RE1J</t>
  </si>
  <si>
    <t xml:space="preserve"> Gunnison</t>
  </si>
  <si>
    <t>Jefferson R-1</t>
  </si>
  <si>
    <t xml:space="preserve"> Lakewood</t>
  </si>
  <si>
    <t>Larimer R-1</t>
  </si>
  <si>
    <t xml:space="preserve"> Fort Collins</t>
  </si>
  <si>
    <t>Larimer R-2J</t>
  </si>
  <si>
    <t xml:space="preserve"> Loveland</t>
  </si>
  <si>
    <t>Larimer R-3</t>
  </si>
  <si>
    <t xml:space="preserve"> Estes Park</t>
  </si>
  <si>
    <t>Logan RE-1</t>
  </si>
  <si>
    <t xml:space="preserve"> Sterling</t>
  </si>
  <si>
    <t>Mesa 51</t>
  </si>
  <si>
    <t xml:space="preserve"> Grand Junction</t>
  </si>
  <si>
    <t>Moffat RE 1</t>
  </si>
  <si>
    <t xml:space="preserve"> Craig</t>
  </si>
  <si>
    <t>Montrose RE-1J</t>
  </si>
  <si>
    <t xml:space="preserve"> Montrose</t>
  </si>
  <si>
    <t>Morgan Re-3</t>
  </si>
  <si>
    <t xml:space="preserve"> Fort Morgan</t>
  </si>
  <si>
    <t>Pueblo 60</t>
  </si>
  <si>
    <t xml:space="preserve"> Pueblo (urban)</t>
  </si>
  <si>
    <t>Pueblo 70</t>
  </si>
  <si>
    <t xml:space="preserve"> Pueblo (rural)</t>
  </si>
  <si>
    <t>Weld RE-4</t>
  </si>
  <si>
    <t xml:space="preserve"> Windsor</t>
  </si>
  <si>
    <t>Weld 6</t>
  </si>
  <si>
    <t xml:space="preserve"> Greeley</t>
  </si>
  <si>
    <t>East Central BOCES</t>
  </si>
  <si>
    <t xml:space="preserve"> Limon</t>
  </si>
  <si>
    <t>Mount Evans BOCS</t>
  </si>
  <si>
    <t xml:space="preserve"> Idaho Springs</t>
  </si>
  <si>
    <t>Mountain BOCES</t>
  </si>
  <si>
    <t xml:space="preserve"> Leadville</t>
  </si>
  <si>
    <t>Northeast Colorado BOCES</t>
  </si>
  <si>
    <t xml:space="preserve"> Haxtun</t>
  </si>
  <si>
    <t>Northwest Colorado BOCES</t>
  </si>
  <si>
    <t xml:space="preserve"> Steamboat Springs</t>
  </si>
  <si>
    <t>Pikes Peak BOCS</t>
  </si>
  <si>
    <t>San Juan BOCS</t>
  </si>
  <si>
    <t xml:space="preserve"> Durango</t>
  </si>
  <si>
    <t>San Luis Valley BOCS</t>
  </si>
  <si>
    <t xml:space="preserve"> Alamosa</t>
  </si>
  <si>
    <t>Santa Fe Trail BOCES</t>
  </si>
  <si>
    <t xml:space="preserve"> La Junta</t>
  </si>
  <si>
    <t>South Central BOCS</t>
  </si>
  <si>
    <t xml:space="preserve"> Pueblo</t>
  </si>
  <si>
    <t>Southeastern BOCES</t>
  </si>
  <si>
    <t xml:space="preserve"> Lamar</t>
  </si>
  <si>
    <t>Uncompahgre BOCS</t>
  </si>
  <si>
    <t xml:space="preserve"> Telluride</t>
  </si>
  <si>
    <t>Centennial BOCES</t>
  </si>
  <si>
    <t xml:space="preserve"> La Salle</t>
  </si>
  <si>
    <t>Ute Pass BOCES</t>
  </si>
  <si>
    <t xml:space="preserve"> Woodland Park</t>
  </si>
  <si>
    <t>Rio Blanco BOCS</t>
  </si>
  <si>
    <t xml:space="preserve"> Rangely</t>
  </si>
  <si>
    <t>City/County</t>
  </si>
  <si>
    <t>E. Current Approved Budget</t>
  </si>
  <si>
    <t>F. Current Unapproved Funds</t>
  </si>
  <si>
    <t>G. Non-budgeted Funds Available</t>
  </si>
  <si>
    <t xml:space="preserve">H. District Expenditures to date </t>
  </si>
  <si>
    <t>I. Previously requested funds</t>
  </si>
  <si>
    <r>
      <t xml:space="preserve">J. Line H </t>
    </r>
    <r>
      <rPr>
        <b/>
        <i/>
        <sz val="12"/>
        <rFont val="Arial"/>
        <family val="2"/>
      </rPr>
      <t>minus</t>
    </r>
    <r>
      <rPr>
        <b/>
        <sz val="12"/>
        <rFont val="Arial"/>
        <family val="2"/>
      </rPr>
      <t xml:space="preserve"> Line I = Line J </t>
    </r>
    <r>
      <rPr>
        <sz val="10"/>
        <rFont val="Arial"/>
        <family val="2"/>
      </rPr>
      <t>(Total amount of current request)</t>
    </r>
  </si>
  <si>
    <t>201 EAST COLFAX - ROOM 209</t>
  </si>
  <si>
    <r>
      <t xml:space="preserve">Email address: </t>
    </r>
    <r>
      <rPr>
        <b/>
        <sz val="14"/>
        <color indexed="12"/>
        <rFont val="Arial"/>
        <family val="2"/>
      </rPr>
      <t>gfrff@cde.state.co.us</t>
    </r>
  </si>
  <si>
    <t>Final</t>
  </si>
  <si>
    <t>Contact: Evan Davis 303-866-6129</t>
  </si>
  <si>
    <t>THIS FORM SHOULD BE EMAILED TO:</t>
  </si>
  <si>
    <t>19010</t>
  </si>
  <si>
    <t>ELIZABETH C-1</t>
  </si>
  <si>
    <t>Colorado Mental Health Institute</t>
  </si>
  <si>
    <t>49010</t>
  </si>
  <si>
    <t>Aspen 1</t>
  </si>
  <si>
    <t>59010</t>
  </si>
  <si>
    <t>Summit RE-1</t>
  </si>
  <si>
    <t>Pitkin, Aspen 1</t>
  </si>
  <si>
    <t xml:space="preserve"> Aspen</t>
  </si>
  <si>
    <t xml:space="preserve"> Frisco</t>
  </si>
  <si>
    <t xml:space="preserve"> Aspen </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</si>
  <si>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fictious, or fraudulent information, or the omission of any material fact, may subject me to criminal, civil or administrative penalties for fraud, false statements, false claims or otherwise.  (2 CFR 200.415)</t>
  </si>
  <si>
    <t xml:space="preserve">Carryover </t>
  </si>
  <si>
    <t>For</t>
  </si>
  <si>
    <r>
      <t>INSTRUCTIONS:  Submit one copy of this form by the 15th day of the month or the following business day if the 15th falls on a weekend.</t>
    </r>
    <r>
      <rPr>
        <b/>
        <sz val="12"/>
        <rFont val="Arial"/>
        <family val="2"/>
      </rPr>
      <t xml:space="preserve"> Funds cannot be obligated or expended until your application and budget have been given final approval by CDE. Sub grantees must meet payment requirements outlined in 2 CFR 200.305(b). </t>
    </r>
  </si>
  <si>
    <t>FY 17-18</t>
  </si>
  <si>
    <t>64233</t>
  </si>
  <si>
    <t>Colorado River BOCES</t>
  </si>
  <si>
    <t>34010</t>
  </si>
  <si>
    <t>La Plata 9-R, Durango</t>
  </si>
  <si>
    <t>18-19</t>
  </si>
  <si>
    <t>FY 18-19</t>
  </si>
  <si>
    <t>FY 2018-19</t>
  </si>
  <si>
    <t>Durango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</si>
</sst>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4" formatCode="_(&quot;$&quot;* #,##0.00_);_(&quot;$&quot;* \(#,##0.00\);_(&quot;$&quot;* &quot;-&quot;??_);_(@_)"/>
    <numFmt numFmtId="43" formatCode="_(* #,##0.00_);_(* \(#,##0.00\);_(* &quot;-&quot;??_);_(@_)"/>
    <numFmt numFmtId="164" formatCode="&quot;$&quot;* #,##0_);_(&quot;$&quot;* \(#,##0\)"/>
    <numFmt numFmtId="165" formatCode="[$-409]mmmm\ d\,\ yyyy;@"/>
    <numFmt numFmtId="166" formatCode="m/d/yy;@"/>
    <numFmt numFmtId="167" formatCode="_(* #,##0.00_);_(* \(#,##0.00\);_(* \-??_);_(@_)"/>
    <numFmt numFmtId="168" formatCode="_(\$* #,##0.00_);_(\$* \(#,##0.00\);_(\$* \-??_);_(@_)"/>
    <numFmt numFmtId="169" formatCode="_(&quot;$&quot;* #,##0_);_(&quot;$&quot;* \(#,##0\);_(&quot;$&quot;* &quot;-&quot;??_);_(@_)"/>
  </numFmts>
  <fonts count="47" x14ac:knownFonts="1">
    <font>
      <sz val="12"/>
      <name val="Arial"/>
    </font>
    <font>
      <sz val="11"/>
      <color theme="1"/>
      <name val="Calibri"/>
      <family val="2"/>
      <scheme val="minor"/>
    </font>
    <font>
      <b/>
      <sz val="8"/>
      <name val="Arial"/>
      <family val="2"/>
    </font>
    <font>
      <b/>
      <sz val="14"/>
      <color indexed="8"/>
      <name val="Arial"/>
      <family val="2"/>
    </font>
    <font>
      <b/>
      <sz val="14"/>
      <color indexed="8"/>
      <name val="Arial"/>
      <family val="2"/>
    </font>
    <font>
      <b/>
      <sz val="18"/>
      <color indexed="8"/>
      <name val="Arial"/>
      <family val="2"/>
    </font>
    <font>
      <b/>
      <sz val="12"/>
      <name val="Arial"/>
      <family val="2"/>
    </font>
    <font>
      <sz val="12"/>
      <name val="Arial"/>
      <family val="2"/>
    </font>
    <font>
      <b/>
      <sz val="11"/>
      <name val="Arial"/>
      <family val="2"/>
    </font>
    <font>
      <b/>
      <sz val="12"/>
      <color indexed="8"/>
      <name val="Arial"/>
      <family val="2"/>
    </font>
    <font>
      <b/>
      <u/>
      <sz val="12"/>
      <color indexed="16"/>
      <name val="Arial"/>
      <family val="2"/>
    </font>
    <font>
      <b/>
      <u val="singleAccounting"/>
      <sz val="12"/>
      <name val="Arial"/>
      <family val="2"/>
    </font>
    <font>
      <sz val="12"/>
      <color indexed="8"/>
      <name val="Arial"/>
      <family val="2"/>
    </font>
    <font>
      <b/>
      <i/>
      <sz val="12"/>
      <name val="Arial"/>
      <family val="2"/>
    </font>
    <font>
      <sz val="10"/>
      <name val="Arial"/>
      <family val="2"/>
    </font>
    <font>
      <sz val="12"/>
      <color theme="0"/>
      <name val="Arial"/>
      <family val="2"/>
    </font>
    <font>
      <i/>
      <sz val="11"/>
      <name val="Arial"/>
      <family val="2"/>
    </font>
    <font>
      <sz val="8"/>
      <name val="Arial"/>
      <family val="2"/>
    </font>
    <font>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1"/>
      <color theme="10"/>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sz val="10"/>
      <color indexed="8"/>
      <name val="Arial"/>
      <family val="2"/>
    </font>
    <font>
      <sz val="12"/>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sz val="14"/>
      <color indexed="12"/>
      <name val="Arial"/>
      <family val="2"/>
    </font>
    <font>
      <b/>
      <sz val="10"/>
      <name val="Arial"/>
      <family val="2"/>
    </font>
    <font>
      <sz val="11"/>
      <name val="Calibri"/>
      <family val="2"/>
      <scheme val="minor"/>
    </font>
    <font>
      <b/>
      <sz val="11"/>
      <name val="Calibri"/>
      <family val="2"/>
      <scheme val="minor"/>
    </font>
    <font>
      <sz val="11"/>
      <color indexed="8"/>
      <name val="Calibri"/>
      <family val="2"/>
      <scheme val="minor"/>
    </font>
  </fonts>
  <fills count="33">
    <fill>
      <patternFill patternType="none"/>
    </fill>
    <fill>
      <patternFill patternType="gray125"/>
    </fill>
    <fill>
      <patternFill patternType="solid">
        <fgColor rgb="FFFFFFCC"/>
      </patternFill>
    </fill>
    <fill>
      <patternFill patternType="solid">
        <fgColor indexed="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DBB7"/>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s>
  <borders count="29">
    <border>
      <left/>
      <right/>
      <top/>
      <bottom/>
      <diagonal/>
    </border>
    <border>
      <left style="thin">
        <color rgb="FFB2B2B2"/>
      </left>
      <right style="thin">
        <color rgb="FFB2B2B2"/>
      </right>
      <top style="thin">
        <color rgb="FFB2B2B2"/>
      </top>
      <bottom style="thin">
        <color rgb="FFB2B2B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right style="thin">
        <color indexed="22"/>
      </right>
      <top/>
      <bottom/>
      <diagonal/>
    </border>
    <border>
      <left style="medium">
        <color indexed="64"/>
      </left>
      <right style="medium">
        <color indexed="64"/>
      </right>
      <top style="medium">
        <color indexed="64"/>
      </top>
      <bottom style="medium">
        <color indexed="64"/>
      </bottom>
      <diagonal/>
    </border>
    <border>
      <left/>
      <right style="thin">
        <color indexed="22"/>
      </right>
      <top/>
      <bottom style="thin">
        <color indexed="22"/>
      </bottom>
      <diagonal/>
    </border>
    <border>
      <left style="thin">
        <color indexed="22"/>
      </left>
      <right/>
      <top/>
      <bottom style="medium">
        <color indexed="64"/>
      </bottom>
      <diagonal/>
    </border>
    <border>
      <left/>
      <right style="medium">
        <color indexed="64"/>
      </right>
      <top/>
      <bottom style="medium">
        <color indexed="64"/>
      </bottom>
      <diagonal/>
    </border>
    <border>
      <left style="medium">
        <color indexed="64"/>
      </left>
      <right style="thin">
        <color indexed="22"/>
      </right>
      <top/>
      <bottom style="medium">
        <color indexed="64"/>
      </bottom>
      <diagonal/>
    </border>
    <border>
      <left/>
      <right/>
      <top/>
      <bottom style="medium">
        <color indexed="64"/>
      </bottom>
      <diagonal/>
    </border>
    <border>
      <left style="thin">
        <color indexed="22"/>
      </left>
      <right/>
      <top/>
      <bottom style="thin">
        <color indexed="22"/>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16">
    <xf numFmtId="0" fontId="0" fillId="3"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5" applyNumberFormat="0" applyAlignment="0" applyProtection="0"/>
    <xf numFmtId="0" fontId="23" fillId="23" borderId="16" applyNumberFormat="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ill="0" applyBorder="0" applyAlignment="0" applyProtection="0"/>
    <xf numFmtId="43"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4" fillId="0" borderId="0"/>
    <xf numFmtId="0" fontId="14" fillId="0" borderId="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44" fontId="14" fillId="0" borderId="0" applyFont="0" applyFill="0" applyBorder="0" applyAlignment="0" applyProtection="0"/>
    <xf numFmtId="168" fontId="14" fillId="0" borderId="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9" fillId="0" borderId="0"/>
    <xf numFmtId="0" fontId="24" fillId="0" borderId="0" applyNumberFormat="0" applyFill="0" applyBorder="0" applyAlignment="0" applyProtection="0"/>
    <xf numFmtId="0" fontId="25" fillId="6" borderId="0" applyNumberFormat="0" applyBorder="0" applyAlignment="0" applyProtection="0"/>
    <xf numFmtId="0" fontId="26" fillId="0" borderId="17" applyNumberFormat="0" applyFill="0" applyAlignment="0" applyProtection="0"/>
    <xf numFmtId="0" fontId="27" fillId="0" borderId="18" applyNumberFormat="0" applyFill="0" applyAlignment="0" applyProtection="0"/>
    <xf numFmtId="0" fontId="28" fillId="0" borderId="19"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1" fillId="9" borderId="15" applyNumberFormat="0" applyAlignment="0" applyProtection="0"/>
    <xf numFmtId="0" fontId="32" fillId="0" borderId="20" applyNumberFormat="0" applyFill="0" applyAlignment="0" applyProtection="0"/>
    <xf numFmtId="0" fontId="33" fillId="24" borderId="0" applyNumberFormat="0" applyBorder="0" applyAlignment="0" applyProtection="0"/>
    <xf numFmtId="0" fontId="14" fillId="0" borderId="0"/>
    <xf numFmtId="0" fontId="14" fillId="0" borderId="0"/>
    <xf numFmtId="0" fontId="34" fillId="0" borderId="0"/>
    <xf numFmtId="0" fontId="35" fillId="0" borderId="0"/>
    <xf numFmtId="0" fontId="34" fillId="0" borderId="0"/>
    <xf numFmtId="0" fontId="1" fillId="0" borderId="0"/>
    <xf numFmtId="0" fontId="14" fillId="0" borderId="0"/>
    <xf numFmtId="0" fontId="14" fillId="0" borderId="0"/>
    <xf numFmtId="0" fontId="7" fillId="0" borderId="0"/>
    <xf numFmtId="5" fontId="36" fillId="0" borderId="0"/>
    <xf numFmtId="0" fontId="34" fillId="0" borderId="0"/>
    <xf numFmtId="0" fontId="14" fillId="0" borderId="0" applyFill="0"/>
    <xf numFmtId="0" fontId="14" fillId="0" borderId="0"/>
    <xf numFmtId="0" fontId="14" fillId="0" borderId="0"/>
    <xf numFmtId="0" fontId="14" fillId="0" borderId="0"/>
    <xf numFmtId="5" fontId="36" fillId="0" borderId="0"/>
    <xf numFmtId="0" fontId="14" fillId="0" borderId="0"/>
    <xf numFmtId="0" fontId="1" fillId="0" borderId="0"/>
    <xf numFmtId="0" fontId="14" fillId="0" borderId="0"/>
    <xf numFmtId="0" fontId="35" fillId="0" borderId="0"/>
    <xf numFmtId="0" fontId="14" fillId="0" borderId="0"/>
    <xf numFmtId="0" fontId="14" fillId="0" borderId="0"/>
    <xf numFmtId="0" fontId="14" fillId="0" borderId="0"/>
    <xf numFmtId="0" fontId="14" fillId="0" borderId="0"/>
    <xf numFmtId="0" fontId="7" fillId="3" borderId="0"/>
    <xf numFmtId="0" fontId="14" fillId="0" borderId="0"/>
    <xf numFmtId="0" fontId="1" fillId="0" borderId="0"/>
    <xf numFmtId="0" fontId="14" fillId="0" borderId="0"/>
    <xf numFmtId="0" fontId="14" fillId="0" borderId="0"/>
    <xf numFmtId="0" fontId="14" fillId="0" borderId="0"/>
    <xf numFmtId="0" fontId="1" fillId="0" borderId="0"/>
    <xf numFmtId="0" fontId="14" fillId="0" borderId="0"/>
    <xf numFmtId="0" fontId="34" fillId="0" borderId="0"/>
    <xf numFmtId="0" fontId="14" fillId="0" borderId="0"/>
    <xf numFmtId="0" fontId="34" fillId="0" borderId="0"/>
    <xf numFmtId="0" fontId="34" fillId="0" borderId="0"/>
    <xf numFmtId="0" fontId="34" fillId="0" borderId="0"/>
    <xf numFmtId="0" fontId="14" fillId="0" borderId="0"/>
    <xf numFmtId="0" fontId="7" fillId="0" borderId="0"/>
    <xf numFmtId="0" fontId="7" fillId="0" borderId="0"/>
    <xf numFmtId="0" fontId="7" fillId="0" borderId="0"/>
    <xf numFmtId="0" fontId="14" fillId="0" borderId="0"/>
    <xf numFmtId="0" fontId="34" fillId="0" borderId="0"/>
    <xf numFmtId="0" fontId="34" fillId="0" borderId="0"/>
    <xf numFmtId="0" fontId="14" fillId="25" borderId="21" applyNumberFormat="0" applyAlignment="0" applyProtection="0"/>
    <xf numFmtId="0" fontId="1" fillId="2" borderId="1" applyNumberFormat="0" applyFont="0" applyAlignment="0" applyProtection="0"/>
    <xf numFmtId="0" fontId="37" fillId="22" borderId="22"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38" fillId="0" borderId="0" applyNumberFormat="0" applyFill="0" applyBorder="0" applyAlignment="0" applyProtection="0"/>
    <xf numFmtId="0" fontId="39" fillId="0" borderId="23" applyNumberFormat="0" applyFill="0" applyAlignment="0" applyProtection="0"/>
    <xf numFmtId="0" fontId="40" fillId="0" borderId="0" applyNumberFormat="0" applyFill="0" applyBorder="0" applyAlignment="0" applyProtection="0"/>
    <xf numFmtId="0" fontId="34" fillId="0" borderId="0"/>
    <xf numFmtId="44" fontId="41" fillId="0" borderId="0" applyFont="0" applyFill="0" applyBorder="0" applyAlignment="0" applyProtection="0"/>
  </cellStyleXfs>
  <cellXfs count="130">
    <xf numFmtId="0" fontId="0" fillId="3" borderId="0" xfId="0"/>
    <xf numFmtId="0" fontId="0" fillId="0" borderId="0" xfId="0" applyNumberFormat="1" applyFill="1" applyBorder="1"/>
    <xf numFmtId="0" fontId="2" fillId="0" borderId="0" xfId="0" applyNumberFormat="1" applyFont="1" applyFill="1" applyBorder="1" applyAlignment="1">
      <alignment horizontal="center"/>
    </xf>
    <xf numFmtId="0" fontId="0" fillId="0" borderId="0" xfId="0" applyNumberFormat="1" applyFill="1" applyBorder="1" applyAlignment="1"/>
    <xf numFmtId="0" fontId="3"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0" fontId="5" fillId="0" borderId="0" xfId="0" applyNumberFormat="1" applyFont="1" applyFill="1" applyBorder="1"/>
    <xf numFmtId="0" fontId="6" fillId="0" borderId="0" xfId="0" quotePrefix="1" applyNumberFormat="1" applyFont="1" applyFill="1" applyBorder="1" applyAlignment="1">
      <alignment horizontal="center"/>
    </xf>
    <xf numFmtId="0" fontId="6" fillId="0" borderId="0" xfId="0" applyNumberFormat="1" applyFont="1" applyFill="1" applyBorder="1" applyAlignment="1" applyProtection="1">
      <alignment horizontal="center"/>
      <protection hidden="1"/>
    </xf>
    <xf numFmtId="0" fontId="7" fillId="0" borderId="0" xfId="0" applyNumberFormat="1" applyFont="1" applyFill="1" applyBorder="1"/>
    <xf numFmtId="0" fontId="8" fillId="0" borderId="0" xfId="0" applyNumberFormat="1" applyFont="1" applyFill="1" applyBorder="1" applyAlignment="1">
      <alignment vertical="center"/>
    </xf>
    <xf numFmtId="0" fontId="6" fillId="0" borderId="4" xfId="0" applyNumberFormat="1" applyFont="1" applyFill="1" applyBorder="1" applyAlignment="1">
      <alignment horizontal="center" vertical="center"/>
    </xf>
    <xf numFmtId="0" fontId="6" fillId="0" borderId="5" xfId="0" applyNumberFormat="1" applyFont="1" applyFill="1" applyBorder="1" applyAlignment="1">
      <alignment horizontal="left" vertical="center"/>
    </xf>
    <xf numFmtId="0" fontId="10" fillId="0" borderId="0"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7" fillId="0" borderId="5" xfId="0" applyNumberFormat="1" applyFont="1" applyFill="1" applyBorder="1" applyAlignment="1">
      <alignment horizontal="left" vertical="center"/>
    </xf>
    <xf numFmtId="164" fontId="6" fillId="0" borderId="6" xfId="0" applyNumberFormat="1" applyFont="1" applyFill="1" applyBorder="1" applyProtection="1">
      <protection hidden="1"/>
    </xf>
    <xf numFmtId="0" fontId="12" fillId="0" borderId="5" xfId="0" applyNumberFormat="1" applyFont="1" applyFill="1" applyBorder="1" applyAlignment="1">
      <alignment horizontal="left" vertical="center"/>
    </xf>
    <xf numFmtId="164" fontId="11" fillId="0" borderId="0" xfId="0" applyNumberFormat="1" applyFont="1" applyFill="1" applyBorder="1" applyProtection="1"/>
    <xf numFmtId="164" fontId="6" fillId="0" borderId="6" xfId="0" applyNumberFormat="1" applyFont="1" applyFill="1" applyBorder="1"/>
    <xf numFmtId="164" fontId="6" fillId="0" borderId="7" xfId="0" applyNumberFormat="1" applyFont="1" applyFill="1" applyBorder="1" applyProtection="1">
      <protection locked="0"/>
    </xf>
    <xf numFmtId="0" fontId="0" fillId="0" borderId="0" xfId="0" applyNumberFormat="1" applyFill="1" applyBorder="1" applyAlignment="1">
      <alignment vertical="center"/>
    </xf>
    <xf numFmtId="0" fontId="15" fillId="0" borderId="0" xfId="0" applyNumberFormat="1" applyFont="1" applyFill="1" applyBorder="1" applyAlignment="1">
      <alignment horizontal="center" vertical="center"/>
    </xf>
    <xf numFmtId="0" fontId="0" fillId="0" borderId="8" xfId="0" applyNumberFormat="1" applyFill="1" applyBorder="1"/>
    <xf numFmtId="0" fontId="6" fillId="0" borderId="5"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0" fillId="0" borderId="6" xfId="0" applyNumberFormat="1" applyFill="1" applyBorder="1"/>
    <xf numFmtId="0" fontId="0" fillId="0" borderId="5" xfId="0" applyNumberFormat="1" applyFill="1" applyBorder="1"/>
    <xf numFmtId="0" fontId="0" fillId="0" borderId="9" xfId="0" applyNumberFormat="1" applyFill="1" applyBorder="1" applyProtection="1">
      <protection locked="0"/>
    </xf>
    <xf numFmtId="0" fontId="0" fillId="0" borderId="10" xfId="0" applyNumberFormat="1" applyFill="1" applyBorder="1"/>
    <xf numFmtId="165" fontId="6" fillId="0" borderId="11" xfId="0" applyNumberFormat="1" applyFont="1" applyFill="1" applyBorder="1" applyProtection="1">
      <protection locked="0"/>
    </xf>
    <xf numFmtId="0" fontId="16" fillId="0" borderId="5" xfId="0" applyNumberFormat="1" applyFont="1" applyFill="1" applyBorder="1"/>
    <xf numFmtId="0" fontId="16" fillId="0" borderId="6" xfId="0" applyNumberFormat="1" applyFont="1" applyFill="1" applyBorder="1" applyAlignment="1">
      <alignment horizontal="center"/>
    </xf>
    <xf numFmtId="0" fontId="6" fillId="0" borderId="9" xfId="0" applyNumberFormat="1" applyFont="1" applyFill="1" applyBorder="1" applyProtection="1">
      <protection locked="0"/>
    </xf>
    <xf numFmtId="0" fontId="0" fillId="0" borderId="12" xfId="0" applyNumberFormat="1" applyFill="1" applyBorder="1"/>
    <xf numFmtId="0" fontId="16" fillId="0" borderId="5" xfId="0" quotePrefix="1" applyNumberFormat="1" applyFont="1" applyFill="1" applyBorder="1" applyAlignment="1">
      <alignment horizontal="left"/>
    </xf>
    <xf numFmtId="0" fontId="0" fillId="0" borderId="6" xfId="0" applyNumberFormat="1" applyFill="1" applyBorder="1" applyAlignment="1">
      <alignment horizontal="center"/>
    </xf>
    <xf numFmtId="0" fontId="0" fillId="0" borderId="11" xfId="0" applyNumberFormat="1" applyFill="1" applyBorder="1" applyProtection="1">
      <protection locked="0"/>
    </xf>
    <xf numFmtId="0" fontId="0" fillId="0" borderId="13" xfId="0" applyNumberFormat="1" applyFill="1" applyBorder="1"/>
    <xf numFmtId="0" fontId="0" fillId="0" borderId="14" xfId="0" applyNumberFormat="1" applyFill="1" applyBorder="1"/>
    <xf numFmtId="0" fontId="14" fillId="0" borderId="0" xfId="0" applyNumberFormat="1" applyFont="1" applyFill="1" applyBorder="1"/>
    <xf numFmtId="0" fontId="14" fillId="0" borderId="0" xfId="0" applyNumberFormat="1" applyFont="1" applyFill="1" applyBorder="1" applyAlignment="1">
      <alignment horizontal="left" indent="3"/>
    </xf>
    <xf numFmtId="0" fontId="6" fillId="0" borderId="0" xfId="0" applyNumberFormat="1" applyFont="1" applyFill="1" applyBorder="1"/>
    <xf numFmtId="166" fontId="17" fillId="0" borderId="0" xfId="0" applyNumberFormat="1" applyFont="1" applyFill="1" applyBorder="1" applyAlignment="1">
      <alignment horizontal="center"/>
    </xf>
    <xf numFmtId="0" fontId="18" fillId="0" borderId="0" xfId="0" applyNumberFormat="1" applyFont="1" applyFill="1" applyBorder="1"/>
    <xf numFmtId="49" fontId="6" fillId="26" borderId="0" xfId="0" applyNumberFormat="1" applyFont="1" applyFill="1" applyBorder="1" applyAlignment="1" applyProtection="1">
      <alignment horizontal="center"/>
      <protection locked="0"/>
    </xf>
    <xf numFmtId="0" fontId="12" fillId="27" borderId="5" xfId="0" applyNumberFormat="1" applyFont="1" applyFill="1" applyBorder="1" applyAlignment="1">
      <alignment horizontal="left" vertical="center"/>
    </xf>
    <xf numFmtId="164" fontId="11" fillId="27" borderId="0" xfId="0" applyNumberFormat="1" applyFont="1" applyFill="1" applyBorder="1" applyProtection="1"/>
    <xf numFmtId="164" fontId="6" fillId="27" borderId="6" xfId="0" applyNumberFormat="1" applyFont="1" applyFill="1" applyBorder="1" applyProtection="1">
      <protection hidden="1"/>
    </xf>
    <xf numFmtId="0" fontId="0" fillId="27" borderId="5" xfId="0" applyNumberFormat="1" applyFill="1" applyBorder="1" applyAlignment="1">
      <alignment horizontal="left" vertical="center"/>
    </xf>
    <xf numFmtId="164" fontId="6" fillId="27" borderId="6" xfId="0" applyNumberFormat="1" applyFont="1" applyFill="1" applyBorder="1"/>
    <xf numFmtId="0" fontId="0" fillId="27" borderId="0" xfId="0" applyNumberFormat="1" applyFill="1" applyBorder="1" applyProtection="1"/>
    <xf numFmtId="0" fontId="0" fillId="0" borderId="0" xfId="0" applyNumberFormat="1" applyFill="1" applyBorder="1" applyProtection="1"/>
    <xf numFmtId="0" fontId="0" fillId="0" borderId="0" xfId="0" applyNumberFormat="1" applyFill="1" applyBorder="1" applyAlignment="1" applyProtection="1">
      <alignment vertical="center"/>
    </xf>
    <xf numFmtId="0" fontId="10" fillId="0" borderId="0" xfId="0" applyNumberFormat="1" applyFont="1" applyFill="1" applyBorder="1" applyAlignment="1" applyProtection="1">
      <alignment horizontal="center" vertical="center"/>
    </xf>
    <xf numFmtId="164" fontId="6" fillId="0" borderId="7" xfId="0" applyNumberFormat="1" applyFont="1" applyFill="1" applyBorder="1" applyAlignment="1" applyProtection="1">
      <alignment horizontal="center"/>
    </xf>
    <xf numFmtId="0" fontId="6" fillId="0" borderId="3" xfId="0" applyNumberFormat="1" applyFont="1" applyFill="1" applyBorder="1" applyAlignment="1">
      <alignment horizontal="left" vertical="center"/>
    </xf>
    <xf numFmtId="0" fontId="6" fillId="0" borderId="0" xfId="0" applyNumberFormat="1" applyFont="1" applyFill="1" applyBorder="1" applyAlignment="1" applyProtection="1">
      <alignment horizontal="center"/>
      <protection locked="0"/>
    </xf>
    <xf numFmtId="0" fontId="6" fillId="0" borderId="0" xfId="0" applyNumberFormat="1" applyFont="1" applyFill="1" applyBorder="1" applyAlignment="1" applyProtection="1">
      <alignment horizontal="left"/>
      <protection locked="0"/>
    </xf>
    <xf numFmtId="0" fontId="6"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xf>
    <xf numFmtId="0" fontId="12" fillId="27" borderId="0" xfId="0" applyNumberFormat="1" applyFont="1" applyFill="1" applyBorder="1" applyAlignment="1">
      <alignment horizontal="left" vertical="center"/>
    </xf>
    <xf numFmtId="0" fontId="0" fillId="27" borderId="0" xfId="0" applyNumberFormat="1" applyFill="1" applyBorder="1" applyAlignment="1">
      <alignment horizontal="left" vertical="center"/>
    </xf>
    <xf numFmtId="0" fontId="0" fillId="0" borderId="12" xfId="0" applyNumberFormat="1" applyFill="1" applyBorder="1" applyProtection="1">
      <protection locked="0"/>
    </xf>
    <xf numFmtId="0" fontId="16" fillId="0" borderId="0" xfId="0" applyNumberFormat="1" applyFont="1" applyFill="1" applyBorder="1"/>
    <xf numFmtId="0" fontId="6" fillId="0" borderId="12" xfId="0" applyNumberFormat="1" applyFont="1" applyFill="1" applyBorder="1" applyProtection="1">
      <protection locked="0"/>
    </xf>
    <xf numFmtId="0" fontId="16" fillId="0" borderId="0" xfId="0" quotePrefix="1" applyNumberFormat="1" applyFont="1" applyFill="1" applyBorder="1" applyAlignment="1">
      <alignment horizontal="left"/>
    </xf>
    <xf numFmtId="0" fontId="6" fillId="0" borderId="0" xfId="0" applyNumberFormat="1" applyFont="1" applyFill="1" applyBorder="1" applyProtection="1">
      <protection locked="0"/>
    </xf>
    <xf numFmtId="0" fontId="2" fillId="0" borderId="0" xfId="0" applyNumberFormat="1" applyFont="1" applyFill="1" applyBorder="1" applyAlignment="1">
      <alignment wrapText="1"/>
    </xf>
    <xf numFmtId="0" fontId="43" fillId="0" borderId="0" xfId="0" applyNumberFormat="1" applyFont="1" applyFill="1" applyBorder="1" applyAlignment="1">
      <alignment horizontal="center" wrapText="1"/>
    </xf>
    <xf numFmtId="0" fontId="43" fillId="0" borderId="0" xfId="0" applyNumberFormat="1" applyFont="1" applyFill="1" applyBorder="1" applyAlignment="1">
      <alignment horizontal="center"/>
    </xf>
    <xf numFmtId="0" fontId="44" fillId="0" borderId="24" xfId="69" applyFont="1" applyFill="1" applyBorder="1"/>
    <xf numFmtId="0" fontId="45" fillId="0" borderId="25" xfId="69" applyFont="1" applyBorder="1" applyProtection="1"/>
    <xf numFmtId="0" fontId="45" fillId="0" borderId="0" xfId="69" applyFont="1" applyBorder="1" applyAlignment="1" applyProtection="1"/>
    <xf numFmtId="0" fontId="44" fillId="0" borderId="27" xfId="69" applyFont="1" applyBorder="1" applyAlignment="1" applyProtection="1">
      <alignment horizontal="center"/>
    </xf>
    <xf numFmtId="0" fontId="46" fillId="0" borderId="27" xfId="0" applyNumberFormat="1" applyFont="1" applyFill="1" applyBorder="1" applyAlignment="1">
      <alignment horizontal="center" vertical="center" wrapText="1"/>
    </xf>
    <xf numFmtId="0" fontId="44" fillId="0" borderId="0" xfId="0" applyFont="1" applyFill="1"/>
    <xf numFmtId="0" fontId="45" fillId="0" borderId="27" xfId="69" applyFont="1" applyBorder="1" applyProtection="1"/>
    <xf numFmtId="14" fontId="44" fillId="0" borderId="27" xfId="69" applyNumberFormat="1" applyFont="1" applyBorder="1" applyAlignment="1" applyProtection="1">
      <alignment horizontal="center"/>
    </xf>
    <xf numFmtId="0" fontId="45" fillId="0" borderId="26" xfId="69" applyFont="1" applyFill="1" applyBorder="1"/>
    <xf numFmtId="0" fontId="45" fillId="0" borderId="26" xfId="69" applyFont="1" applyBorder="1" applyProtection="1"/>
    <xf numFmtId="0" fontId="45" fillId="0" borderId="26" xfId="69" applyFont="1" applyBorder="1" applyAlignment="1" applyProtection="1"/>
    <xf numFmtId="0" fontId="45" fillId="29" borderId="0" xfId="69" applyFont="1" applyFill="1" applyBorder="1" applyProtection="1"/>
    <xf numFmtId="0" fontId="44" fillId="29" borderId="25" xfId="69" applyFont="1" applyFill="1" applyBorder="1" applyProtection="1"/>
    <xf numFmtId="0" fontId="44" fillId="0" borderId="27" xfId="69" quotePrefix="1" applyFont="1" applyFill="1" applyBorder="1"/>
    <xf numFmtId="0" fontId="44" fillId="0" borderId="27" xfId="69" applyFont="1" applyFill="1" applyBorder="1" applyProtection="1"/>
    <xf numFmtId="0" fontId="44" fillId="0" borderId="27" xfId="69" applyFont="1" applyFill="1" applyBorder="1" applyAlignment="1" applyProtection="1"/>
    <xf numFmtId="169" fontId="44" fillId="28" borderId="27" xfId="43" applyNumberFormat="1" applyFont="1" applyFill="1" applyBorder="1" applyProtection="1"/>
    <xf numFmtId="169" fontId="44" fillId="30" borderId="27" xfId="43" applyNumberFormat="1" applyFont="1" applyFill="1" applyBorder="1" applyProtection="1"/>
    <xf numFmtId="169" fontId="44" fillId="28" borderId="27" xfId="69" applyNumberFormat="1" applyFont="1" applyFill="1" applyBorder="1" applyProtection="1"/>
    <xf numFmtId="169" fontId="44" fillId="0" borderId="27" xfId="69" applyNumberFormat="1" applyFont="1" applyFill="1" applyBorder="1" applyProtection="1"/>
    <xf numFmtId="0" fontId="44" fillId="0" borderId="27" xfId="69" applyFont="1" applyFill="1" applyBorder="1"/>
    <xf numFmtId="49" fontId="44" fillId="0" borderId="27" xfId="69" applyNumberFormat="1" applyFont="1" applyFill="1" applyBorder="1"/>
    <xf numFmtId="0" fontId="44" fillId="0" borderId="27" xfId="69" quotePrefix="1" applyFont="1" applyFill="1" applyBorder="1" applyAlignment="1">
      <alignment horizontal="left"/>
    </xf>
    <xf numFmtId="169" fontId="44" fillId="0" borderId="0" xfId="0" applyNumberFormat="1" applyFont="1" applyFill="1"/>
    <xf numFmtId="0" fontId="44" fillId="0" borderId="0" xfId="69" applyFont="1"/>
    <xf numFmtId="0" fontId="44" fillId="0" borderId="0" xfId="69" applyFont="1" applyAlignment="1"/>
    <xf numFmtId="169" fontId="44" fillId="0" borderId="28" xfId="69" applyNumberFormat="1" applyFont="1" applyBorder="1"/>
    <xf numFmtId="0" fontId="44" fillId="3" borderId="0" xfId="0" applyFont="1"/>
    <xf numFmtId="0" fontId="44" fillId="3" borderId="0" xfId="0" applyFont="1" applyAlignment="1"/>
    <xf numFmtId="5" fontId="44" fillId="3" borderId="0" xfId="0" applyNumberFormat="1" applyFont="1"/>
    <xf numFmtId="169" fontId="44" fillId="3" borderId="0" xfId="0" applyNumberFormat="1" applyFont="1"/>
    <xf numFmtId="7" fontId="44" fillId="3" borderId="0" xfId="0" applyNumberFormat="1" applyFont="1"/>
    <xf numFmtId="0" fontId="45" fillId="0" borderId="0" xfId="69" applyFont="1" applyBorder="1" applyProtection="1"/>
    <xf numFmtId="0" fontId="45" fillId="0" borderId="27" xfId="69" applyFont="1" applyFill="1" applyBorder="1"/>
    <xf numFmtId="169" fontId="44" fillId="28" borderId="27" xfId="115" applyNumberFormat="1" applyFont="1" applyFill="1" applyBorder="1" applyProtection="1"/>
    <xf numFmtId="0" fontId="44" fillId="0" borderId="27" xfId="69" applyFont="1" applyFill="1" applyBorder="1" applyAlignment="1">
      <alignment horizontal="left"/>
    </xf>
    <xf numFmtId="169" fontId="44" fillId="3" borderId="28" xfId="0" applyNumberFormat="1" applyFont="1" applyBorder="1"/>
    <xf numFmtId="0" fontId="45" fillId="0" borderId="25" xfId="69" applyFont="1" applyFill="1" applyBorder="1" applyProtection="1"/>
    <xf numFmtId="0" fontId="45" fillId="0" borderId="0" xfId="69" applyFont="1" applyFill="1" applyBorder="1" applyProtection="1"/>
    <xf numFmtId="0" fontId="44" fillId="0" borderId="27" xfId="69" applyFont="1" applyFill="1" applyBorder="1" applyAlignment="1" applyProtection="1">
      <alignment horizontal="center"/>
    </xf>
    <xf numFmtId="0" fontId="45" fillId="0" borderId="27" xfId="69" applyFont="1" applyFill="1" applyBorder="1" applyProtection="1"/>
    <xf numFmtId="14" fontId="44" fillId="0" borderId="27" xfId="69" applyNumberFormat="1" applyFont="1" applyFill="1" applyBorder="1" applyAlignment="1" applyProtection="1">
      <alignment horizontal="center"/>
    </xf>
    <xf numFmtId="0" fontId="45" fillId="0" borderId="26" xfId="69" applyFont="1" applyFill="1" applyBorder="1" applyProtection="1"/>
    <xf numFmtId="0" fontId="44" fillId="0" borderId="25" xfId="69" applyFont="1" applyFill="1" applyBorder="1" applyProtection="1"/>
    <xf numFmtId="169" fontId="44" fillId="0" borderId="28" xfId="0" applyNumberFormat="1" applyFont="1" applyFill="1" applyBorder="1"/>
    <xf numFmtId="169" fontId="44" fillId="0" borderId="0" xfId="115" applyNumberFormat="1" applyFont="1" applyFill="1"/>
    <xf numFmtId="5" fontId="44" fillId="0" borderId="0" xfId="0" applyNumberFormat="1" applyFont="1" applyFill="1"/>
    <xf numFmtId="7" fontId="44" fillId="0" borderId="0" xfId="0" applyNumberFormat="1" applyFont="1" applyFill="1"/>
    <xf numFmtId="169" fontId="44" fillId="31" borderId="27" xfId="69" applyNumberFormat="1" applyFont="1" applyFill="1" applyBorder="1" applyProtection="1"/>
    <xf numFmtId="169" fontId="44" fillId="32" borderId="27" xfId="43" applyNumberFormat="1" applyFont="1" applyFill="1" applyBorder="1" applyProtection="1"/>
    <xf numFmtId="0" fontId="7"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top"/>
    </xf>
    <xf numFmtId="0" fontId="6" fillId="0" borderId="2"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6" fillId="0" borderId="4" xfId="0" applyNumberFormat="1" applyFont="1" applyFill="1" applyBorder="1" applyAlignment="1">
      <alignment horizontal="left" vertical="center"/>
    </xf>
    <xf numFmtId="0" fontId="9" fillId="0" borderId="5" xfId="0" applyNumberFormat="1" applyFont="1" applyFill="1" applyBorder="1" applyAlignment="1">
      <alignment horizontal="left" vertical="top" wrapText="1"/>
    </xf>
    <xf numFmtId="0" fontId="9" fillId="0" borderId="0" xfId="0" applyNumberFormat="1" applyFont="1" applyFill="1" applyBorder="1" applyAlignment="1">
      <alignment horizontal="left" vertical="top" wrapText="1"/>
    </xf>
    <xf numFmtId="0" fontId="9" fillId="0" borderId="6" xfId="0" applyNumberFormat="1" applyFont="1" applyFill="1" applyBorder="1" applyAlignment="1">
      <alignment horizontal="left" vertical="top" wrapText="1"/>
    </xf>
  </cellXfs>
  <cellStyles count="11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2 2" xfId="29"/>
    <cellStyle name="Comma 3" xfId="30"/>
    <cellStyle name="Comma 3 2" xfId="31"/>
    <cellStyle name="Comma 3 2 2" xfId="32"/>
    <cellStyle name="Comma 3 3" xfId="33"/>
    <cellStyle name="Comma 4" xfId="34"/>
    <cellStyle name="Comma 4 2" xfId="35"/>
    <cellStyle name="Comma 5" xfId="36"/>
    <cellStyle name="Comma 6" xfId="37"/>
    <cellStyle name="Comma 6 2" xfId="38"/>
    <cellStyle name="Comma 6 3" xfId="39"/>
    <cellStyle name="Comma0" xfId="40"/>
    <cellStyle name="Comma0 2" xfId="41"/>
    <cellStyle name="Comma0 3" xfId="42"/>
    <cellStyle name="Currency" xfId="115" builtinId="4"/>
    <cellStyle name="Currency 2" xfId="43"/>
    <cellStyle name="Currency 3" xfId="44"/>
    <cellStyle name="Currency 3 2" xfId="45"/>
    <cellStyle name="Currency 3 2 2" xfId="46"/>
    <cellStyle name="Currency 3 3" xfId="47"/>
    <cellStyle name="Excel Built-in Normal" xfId="48"/>
    <cellStyle name="Explanatory Text 2" xfId="49"/>
    <cellStyle name="Good 2" xfId="50"/>
    <cellStyle name="Heading 1 2" xfId="51"/>
    <cellStyle name="Heading 2 2" xfId="52"/>
    <cellStyle name="Heading 3 2" xfId="53"/>
    <cellStyle name="Heading 4 2" xfId="54"/>
    <cellStyle name="Hyperlink 2" xfId="55"/>
    <cellStyle name="Hyperlink 3" xfId="56"/>
    <cellStyle name="Hyperlink 4" xfId="57"/>
    <cellStyle name="Input 2" xfId="58"/>
    <cellStyle name="Linked Cell 2" xfId="59"/>
    <cellStyle name="Neutral 2" xfId="60"/>
    <cellStyle name="Normal" xfId="0" builtinId="0"/>
    <cellStyle name="Normal 10" xfId="61"/>
    <cellStyle name="Normal 10 2" xfId="62"/>
    <cellStyle name="Normal 11" xfId="63"/>
    <cellStyle name="Normal 12" xfId="64"/>
    <cellStyle name="Normal 13" xfId="65"/>
    <cellStyle name="Normal 2" xfId="66"/>
    <cellStyle name="Normal 2 2" xfId="67"/>
    <cellStyle name="Normal 2 2 2" xfId="68"/>
    <cellStyle name="Normal 2 2 3" xfId="69"/>
    <cellStyle name="Normal 2 3" xfId="70"/>
    <cellStyle name="Normal 2 4" xfId="71"/>
    <cellStyle name="Normal 2_Sheet1" xfId="72"/>
    <cellStyle name="Normal 3" xfId="73"/>
    <cellStyle name="Normal 3 2" xfId="74"/>
    <cellStyle name="Normal 3 2 2" xfId="75"/>
    <cellStyle name="Normal 3 2 3" xfId="76"/>
    <cellStyle name="Normal 3 3" xfId="77"/>
    <cellStyle name="Normal 3 3 2" xfId="78"/>
    <cellStyle name="Normal 3 4" xfId="79"/>
    <cellStyle name="Normal 3 4 2" xfId="80"/>
    <cellStyle name="Normal 3 5" xfId="81"/>
    <cellStyle name="Normal 3 6" xfId="82"/>
    <cellStyle name="Normal 4" xfId="83"/>
    <cellStyle name="Normal 4 2" xfId="84"/>
    <cellStyle name="Normal 4 2 2" xfId="85"/>
    <cellStyle name="Normal 4 3" xfId="86"/>
    <cellStyle name="Normal 4 3 2" xfId="87"/>
    <cellStyle name="Normal 4 4" xfId="88"/>
    <cellStyle name="Normal 4 5" xfId="89"/>
    <cellStyle name="Normal 4 6" xfId="90"/>
    <cellStyle name="Normal 5" xfId="91"/>
    <cellStyle name="Normal 5 2" xfId="92"/>
    <cellStyle name="Normal 6" xfId="93"/>
    <cellStyle name="Normal 6 2" xfId="94"/>
    <cellStyle name="Normal 6 3" xfId="95"/>
    <cellStyle name="Normal 6 3 2" xfId="96"/>
    <cellStyle name="Normal 6 4" xfId="97"/>
    <cellStyle name="Normal 7" xfId="98"/>
    <cellStyle name="Normal 7 2" xfId="99"/>
    <cellStyle name="Normal 7 2 2" xfId="100"/>
    <cellStyle name="Normal 7 3" xfId="101"/>
    <cellStyle name="Normal 8" xfId="102"/>
    <cellStyle name="Normal 8 2" xfId="114"/>
    <cellStyle name="Normal 9" xfId="103"/>
    <cellStyle name="Normal 9 2" xfId="104"/>
    <cellStyle name="Note 2" xfId="105"/>
    <cellStyle name="Note 3" xfId="106"/>
    <cellStyle name="Output 2" xfId="107"/>
    <cellStyle name="Percent 2" xfId="108"/>
    <cellStyle name="Percent 2 2" xfId="109"/>
    <cellStyle name="Percent 2 2 2" xfId="110"/>
    <cellStyle name="Title 2" xfId="111"/>
    <cellStyle name="Total 2" xfId="112"/>
    <cellStyle name="Warning Text 2" xfId="113"/>
  </cellStyles>
  <dxfs count="23">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FF00"/>
        </patternFill>
      </fill>
    </dxf>
    <dxf>
      <border>
        <bottom style="thin">
          <color auto="1"/>
        </bottom>
        <vertical/>
        <horizontal/>
      </border>
    </dxf>
    <dxf>
      <font>
        <strike/>
        <color rgb="FFFF0000"/>
      </font>
    </dxf>
    <dxf>
      <font>
        <b/>
        <i val="0"/>
        <strike/>
        <color rgb="FFFF0000"/>
      </font>
    </dxf>
    <dxf>
      <font>
        <strike/>
        <condense val="0"/>
        <extend val="0"/>
        <color auto="1"/>
      </font>
      <fill>
        <patternFill>
          <bgColor indexed="26"/>
        </patternFill>
      </fill>
    </dxf>
    <dxf>
      <font>
        <strike/>
        <condense val="0"/>
        <extend val="0"/>
        <color auto="1"/>
      </font>
      <fill>
        <patternFill>
          <bgColor indexed="26"/>
        </patternFill>
      </fill>
    </dxf>
    <dxf>
      <font>
        <strike/>
        <condense val="0"/>
        <extend val="0"/>
        <color auto="1"/>
      </font>
      <fill>
        <patternFill>
          <bgColor indexed="26"/>
        </patternFill>
      </fill>
    </dxf>
    <dxf>
      <font>
        <b/>
        <i val="0"/>
        <color rgb="FFFF0000"/>
      </font>
    </dxf>
    <dxf>
      <font>
        <strike/>
        <condense val="0"/>
        <extend val="0"/>
      </font>
      <fill>
        <patternFill>
          <bgColor indexed="26"/>
        </patternFill>
      </fill>
    </dxf>
    <dxf>
      <border>
        <bottom style="thin">
          <color auto="1"/>
        </bottom>
        <vertical/>
        <horizontal/>
      </border>
    </dxf>
    <dxf>
      <border>
        <bottom style="thin">
          <color auto="1"/>
        </bottom>
      </border>
    </dxf>
    <dxf>
      <font>
        <strike/>
        <condense val="0"/>
        <extend val="0"/>
        <color auto="1"/>
      </font>
      <fill>
        <patternFill>
          <bgColor indexed="26"/>
        </patternFill>
      </fill>
    </dxf>
    <dxf>
      <font>
        <strike/>
        <condense val="0"/>
        <extend val="0"/>
        <color auto="1"/>
      </font>
      <fill>
        <patternFill>
          <bgColor indexed="26"/>
        </patternFill>
      </fill>
    </dxf>
    <dxf>
      <font>
        <b/>
        <i val="0"/>
        <color rgb="FFFF0000"/>
      </font>
    </dxf>
    <dxf>
      <font>
        <strike val="0"/>
        <color rgb="FFFF0000"/>
      </font>
    </dxf>
    <dxf>
      <font>
        <b/>
        <i val="0"/>
        <strike val="0"/>
        <color rgb="FFFF0000"/>
      </font>
      <fill>
        <patternFill patternType="none">
          <bgColor auto="1"/>
        </patternFill>
      </fill>
    </dxf>
    <dxf>
      <font>
        <strike/>
        <condense val="0"/>
        <extend val="0"/>
      </font>
      <fill>
        <patternFill>
          <bgColor indexed="26"/>
        </patternFill>
      </fill>
    </dxf>
    <dxf>
      <font>
        <strike/>
        <condense val="0"/>
        <extend val="0"/>
        <color auto="1"/>
      </font>
      <fill>
        <patternFill>
          <bgColor indexed="26"/>
        </patternFill>
      </fill>
    </dxf>
  </dxfs>
  <tableStyles count="0" defaultTableStyle="TableStyleMedium2" defaultPivotStyle="PivotStyleLight16"/>
  <colors>
    <mruColors>
      <color rgb="FFFFDBB7"/>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de.state.co.u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de.state.co.us/" TargetMode="External"/></Relationships>
</file>

<file path=xl/drawings/drawing1.xml><?xml version="1.0" encoding="utf-8"?>
<xdr:wsDr xmlns:xdr="http://schemas.openxmlformats.org/drawingml/2006/spreadsheetDrawing" xmlns:a="http://schemas.openxmlformats.org/drawingml/2006/main">
  <xdr:twoCellAnchor>
    <xdr:from>
      <xdr:col>2</xdr:col>
      <xdr:colOff>476250</xdr:colOff>
      <xdr:row>0</xdr:row>
      <xdr:rowOff>1</xdr:rowOff>
    </xdr:from>
    <xdr:to>
      <xdr:col>2</xdr:col>
      <xdr:colOff>2667000</xdr:colOff>
      <xdr:row>3</xdr:row>
      <xdr:rowOff>171791</xdr:rowOff>
    </xdr:to>
    <xdr:pic>
      <xdr:nvPicPr>
        <xdr:cNvPr id="3" name="Picture 2" descr="image9c9162">
          <a:hlinkClick xmlns:r="http://schemas.openxmlformats.org/officeDocument/2006/relationships" r:id="rId1" tgtFrame="''"/>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91050" y="1"/>
          <a:ext cx="2190750" cy="743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390524</xdr:colOff>
      <xdr:row>0</xdr:row>
      <xdr:rowOff>0</xdr:rowOff>
    </xdr:from>
    <xdr:to>
      <xdr:col>2</xdr:col>
      <xdr:colOff>2666999</xdr:colOff>
      <xdr:row>4</xdr:row>
      <xdr:rowOff>10375</xdr:rowOff>
    </xdr:to>
    <xdr:pic>
      <xdr:nvPicPr>
        <xdr:cNvPr id="3" name="Picture 2" descr="image9c9162">
          <a:hlinkClick xmlns:r="http://schemas.openxmlformats.org/officeDocument/2006/relationships" r:id="rId1" tgtFrame="''"/>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05324" y="0"/>
          <a:ext cx="2276475" cy="77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de.state.co.us/PAYMENT%20PROCESSING/Projects%20FY2014/NCLB%20RFF%20FY13-14/NCLB%20FY13-14%20Request%20for%20Funds%20Preliminary%20Alloca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CLB%20RFF%20FY13\xx%20v8%20GPS%20compile%20NCLB%20with%20Carryover%206a%20for%20pmt%20sys%20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itle I Part A"/>
      <sheetName val="Title I Part D"/>
      <sheetName val="Title II Part A"/>
      <sheetName val="Title III Part A"/>
      <sheetName val="Title III Part A SAI"/>
      <sheetName val="Title VI Part B"/>
      <sheetName val="Allocations"/>
      <sheetName val="Carryover"/>
    </sheetNames>
    <sheetDataSet>
      <sheetData sheetId="0" refreshError="1"/>
      <sheetData sheetId="1"/>
      <sheetData sheetId="2" refreshError="1"/>
      <sheetData sheetId="3" refreshError="1"/>
      <sheetData sheetId="4" refreshError="1"/>
      <sheetData sheetId="5" refreshError="1"/>
      <sheetData sheetId="6" refreshError="1"/>
      <sheetData sheetId="7">
        <row r="2">
          <cell r="A2" t="str">
            <v>0010</v>
          </cell>
        </row>
        <row r="3">
          <cell r="A3" t="str">
            <v>0020</v>
          </cell>
        </row>
        <row r="4">
          <cell r="A4" t="str">
            <v>0030</v>
          </cell>
        </row>
        <row r="5">
          <cell r="A5" t="str">
            <v>0040</v>
          </cell>
        </row>
        <row r="6">
          <cell r="A6" t="str">
            <v>0050</v>
          </cell>
        </row>
        <row r="7">
          <cell r="A7" t="str">
            <v>0060</v>
          </cell>
        </row>
        <row r="8">
          <cell r="A8" t="str">
            <v>0070</v>
          </cell>
        </row>
        <row r="9">
          <cell r="A9" t="str">
            <v>0100</v>
          </cell>
        </row>
        <row r="10">
          <cell r="A10" t="str">
            <v>0110</v>
          </cell>
        </row>
        <row r="11">
          <cell r="A11" t="str">
            <v>0120</v>
          </cell>
        </row>
        <row r="12">
          <cell r="A12" t="str">
            <v>0123</v>
          </cell>
        </row>
        <row r="13">
          <cell r="A13" t="str">
            <v>0130</v>
          </cell>
        </row>
        <row r="14">
          <cell r="A14" t="str">
            <v>0140</v>
          </cell>
        </row>
        <row r="15">
          <cell r="A15" t="str">
            <v>0170</v>
          </cell>
        </row>
        <row r="16">
          <cell r="A16" t="str">
            <v>0180</v>
          </cell>
        </row>
        <row r="17">
          <cell r="A17" t="str">
            <v>0190</v>
          </cell>
        </row>
        <row r="18">
          <cell r="A18" t="str">
            <v>0220</v>
          </cell>
        </row>
        <row r="19">
          <cell r="A19" t="str">
            <v>0230</v>
          </cell>
        </row>
        <row r="20">
          <cell r="A20" t="str">
            <v>0240</v>
          </cell>
        </row>
        <row r="21">
          <cell r="A21" t="str">
            <v>0250</v>
          </cell>
        </row>
        <row r="22">
          <cell r="A22" t="str">
            <v>0260</v>
          </cell>
        </row>
        <row r="23">
          <cell r="A23" t="str">
            <v>0270</v>
          </cell>
        </row>
        <row r="24">
          <cell r="A24" t="str">
            <v>0290</v>
          </cell>
        </row>
        <row r="25">
          <cell r="A25" t="str">
            <v>0310</v>
          </cell>
        </row>
        <row r="26">
          <cell r="A26" t="str">
            <v>0470</v>
          </cell>
        </row>
        <row r="27">
          <cell r="A27" t="str">
            <v>0480</v>
          </cell>
        </row>
        <row r="28">
          <cell r="A28" t="str">
            <v>0490</v>
          </cell>
        </row>
        <row r="29">
          <cell r="A29" t="str">
            <v>0500</v>
          </cell>
        </row>
        <row r="30">
          <cell r="A30" t="str">
            <v>0510</v>
          </cell>
        </row>
        <row r="31">
          <cell r="A31" t="str">
            <v>0520</v>
          </cell>
        </row>
        <row r="32">
          <cell r="A32" t="str">
            <v>0540</v>
          </cell>
        </row>
        <row r="33">
          <cell r="A33" t="str">
            <v>0550</v>
          </cell>
        </row>
        <row r="34">
          <cell r="A34" t="str">
            <v>0560</v>
          </cell>
        </row>
        <row r="35">
          <cell r="A35" t="str">
            <v>0580</v>
          </cell>
        </row>
        <row r="36">
          <cell r="A36" t="str">
            <v>0640</v>
          </cell>
        </row>
        <row r="37">
          <cell r="A37" t="str">
            <v>0740</v>
          </cell>
        </row>
        <row r="38">
          <cell r="A38" t="str">
            <v>0770</v>
          </cell>
        </row>
        <row r="39">
          <cell r="A39" t="str">
            <v>0860</v>
          </cell>
        </row>
        <row r="40">
          <cell r="A40" t="str">
            <v>0870</v>
          </cell>
        </row>
        <row r="41">
          <cell r="A41" t="str">
            <v>0880</v>
          </cell>
        </row>
        <row r="42">
          <cell r="A42" t="str">
            <v>0890</v>
          </cell>
        </row>
        <row r="43">
          <cell r="A43" t="str">
            <v>0900</v>
          </cell>
        </row>
        <row r="44">
          <cell r="A44" t="str">
            <v>0910</v>
          </cell>
        </row>
        <row r="45">
          <cell r="A45" t="str">
            <v>0920</v>
          </cell>
        </row>
        <row r="46">
          <cell r="A46" t="str">
            <v>0930</v>
          </cell>
        </row>
        <row r="47">
          <cell r="A47" t="str">
            <v>0940</v>
          </cell>
        </row>
        <row r="48">
          <cell r="A48" t="str">
            <v>0950</v>
          </cell>
        </row>
        <row r="49">
          <cell r="A49" t="str">
            <v>0960</v>
          </cell>
        </row>
        <row r="50">
          <cell r="A50" t="str">
            <v>0970</v>
          </cell>
        </row>
        <row r="51">
          <cell r="A51" t="str">
            <v>0980</v>
          </cell>
        </row>
        <row r="52">
          <cell r="A52" t="str">
            <v>0990</v>
          </cell>
        </row>
        <row r="53">
          <cell r="A53" t="str">
            <v>1000</v>
          </cell>
        </row>
        <row r="54">
          <cell r="A54" t="str">
            <v>1010</v>
          </cell>
        </row>
        <row r="55">
          <cell r="A55" t="str">
            <v>1020</v>
          </cell>
        </row>
        <row r="56">
          <cell r="A56" t="str">
            <v>1030</v>
          </cell>
        </row>
        <row r="57">
          <cell r="A57" t="str">
            <v>1040</v>
          </cell>
        </row>
        <row r="58">
          <cell r="A58" t="str">
            <v>1050</v>
          </cell>
        </row>
        <row r="59">
          <cell r="A59" t="str">
            <v>1060</v>
          </cell>
        </row>
        <row r="60">
          <cell r="A60" t="str">
            <v>1070</v>
          </cell>
        </row>
        <row r="61">
          <cell r="A61" t="str">
            <v>1080</v>
          </cell>
        </row>
        <row r="62">
          <cell r="A62" t="str">
            <v>1110</v>
          </cell>
        </row>
        <row r="63">
          <cell r="A63" t="str">
            <v>1120</v>
          </cell>
        </row>
        <row r="64">
          <cell r="A64" t="str">
            <v>1130</v>
          </cell>
        </row>
        <row r="65">
          <cell r="A65" t="str">
            <v>1140</v>
          </cell>
        </row>
        <row r="66">
          <cell r="A66" t="str">
            <v>1150</v>
          </cell>
        </row>
        <row r="67">
          <cell r="A67" t="str">
            <v>1160</v>
          </cell>
        </row>
        <row r="68">
          <cell r="A68" t="str">
            <v>1180</v>
          </cell>
        </row>
        <row r="69">
          <cell r="A69" t="str">
            <v>1195</v>
          </cell>
        </row>
        <row r="70">
          <cell r="A70" t="str">
            <v>1220</v>
          </cell>
        </row>
        <row r="71">
          <cell r="A71" t="str">
            <v>1330</v>
          </cell>
        </row>
        <row r="72">
          <cell r="A72" t="str">
            <v>1340</v>
          </cell>
        </row>
        <row r="73">
          <cell r="A73" t="str">
            <v>1350</v>
          </cell>
        </row>
        <row r="74">
          <cell r="A74" t="str">
            <v>1360</v>
          </cell>
        </row>
        <row r="75">
          <cell r="A75" t="str">
            <v>1380</v>
          </cell>
        </row>
        <row r="76">
          <cell r="A76" t="str">
            <v>1390</v>
          </cell>
        </row>
        <row r="77">
          <cell r="A77" t="str">
            <v>1400</v>
          </cell>
        </row>
        <row r="78">
          <cell r="A78" t="str">
            <v>1410</v>
          </cell>
        </row>
        <row r="79">
          <cell r="A79" t="str">
            <v>1420</v>
          </cell>
        </row>
        <row r="80">
          <cell r="A80" t="str">
            <v>1430</v>
          </cell>
        </row>
        <row r="81">
          <cell r="A81" t="str">
            <v>1440</v>
          </cell>
        </row>
        <row r="82">
          <cell r="A82" t="str">
            <v>1450</v>
          </cell>
        </row>
        <row r="83">
          <cell r="A83" t="str">
            <v>1460</v>
          </cell>
        </row>
        <row r="84">
          <cell r="A84" t="str">
            <v>1480</v>
          </cell>
        </row>
        <row r="85">
          <cell r="A85" t="str">
            <v>1490</v>
          </cell>
        </row>
        <row r="86">
          <cell r="A86" t="str">
            <v>1500</v>
          </cell>
        </row>
        <row r="87">
          <cell r="A87" t="str">
            <v>1510</v>
          </cell>
        </row>
        <row r="88">
          <cell r="A88" t="str">
            <v>1520</v>
          </cell>
        </row>
        <row r="89">
          <cell r="A89" t="str">
            <v>1530</v>
          </cell>
        </row>
        <row r="90">
          <cell r="A90" t="str">
            <v>1540</v>
          </cell>
        </row>
        <row r="91">
          <cell r="A91" t="str">
            <v>1550</v>
          </cell>
        </row>
        <row r="92">
          <cell r="A92" t="str">
            <v>1560</v>
          </cell>
        </row>
        <row r="93">
          <cell r="A93" t="str">
            <v>1570</v>
          </cell>
        </row>
        <row r="94">
          <cell r="A94" t="str">
            <v>1580</v>
          </cell>
        </row>
        <row r="95">
          <cell r="A95" t="str">
            <v>1590</v>
          </cell>
        </row>
        <row r="96">
          <cell r="A96" t="str">
            <v>1600</v>
          </cell>
        </row>
        <row r="97">
          <cell r="A97" t="str">
            <v>1620</v>
          </cell>
        </row>
        <row r="98">
          <cell r="A98" t="str">
            <v>1750</v>
          </cell>
        </row>
        <row r="99">
          <cell r="A99" t="str">
            <v>1760</v>
          </cell>
        </row>
        <row r="100">
          <cell r="A100" t="str">
            <v>1780</v>
          </cell>
        </row>
        <row r="101">
          <cell r="A101" t="str">
            <v>1790</v>
          </cell>
        </row>
        <row r="102">
          <cell r="A102" t="str">
            <v>1810</v>
          </cell>
        </row>
        <row r="103">
          <cell r="A103" t="str">
            <v>1828</v>
          </cell>
        </row>
        <row r="104">
          <cell r="A104" t="str">
            <v>1850</v>
          </cell>
        </row>
        <row r="105">
          <cell r="A105" t="str">
            <v>1860</v>
          </cell>
        </row>
        <row r="106">
          <cell r="A106" t="str">
            <v>1870</v>
          </cell>
        </row>
        <row r="107">
          <cell r="A107" t="str">
            <v>1980</v>
          </cell>
        </row>
        <row r="108">
          <cell r="A108" t="str">
            <v>1990</v>
          </cell>
        </row>
        <row r="109">
          <cell r="A109" t="str">
            <v>2000</v>
          </cell>
        </row>
        <row r="110">
          <cell r="A110" t="str">
            <v>2010</v>
          </cell>
        </row>
        <row r="111">
          <cell r="A111" t="str">
            <v>2020</v>
          </cell>
        </row>
        <row r="112">
          <cell r="A112" t="str">
            <v>2035</v>
          </cell>
        </row>
        <row r="113">
          <cell r="A113" t="str">
            <v>2055</v>
          </cell>
        </row>
        <row r="114">
          <cell r="A114" t="str">
            <v>2070</v>
          </cell>
        </row>
        <row r="115">
          <cell r="A115" t="str">
            <v>2180</v>
          </cell>
        </row>
        <row r="116">
          <cell r="A116" t="str">
            <v>2190</v>
          </cell>
        </row>
        <row r="117">
          <cell r="A117" t="str">
            <v>2395</v>
          </cell>
        </row>
        <row r="118">
          <cell r="A118" t="str">
            <v>2405</v>
          </cell>
        </row>
        <row r="119">
          <cell r="A119" t="str">
            <v>2505</v>
          </cell>
        </row>
        <row r="120">
          <cell r="A120" t="str">
            <v>2515</v>
          </cell>
        </row>
        <row r="121">
          <cell r="A121" t="str">
            <v>2520</v>
          </cell>
        </row>
        <row r="122">
          <cell r="A122" t="str">
            <v>2530</v>
          </cell>
        </row>
        <row r="123">
          <cell r="A123" t="str">
            <v>2535</v>
          </cell>
        </row>
        <row r="124">
          <cell r="A124" t="str">
            <v>2540</v>
          </cell>
        </row>
        <row r="125">
          <cell r="A125" t="str">
            <v>2560</v>
          </cell>
        </row>
        <row r="126">
          <cell r="A126" t="str">
            <v>2570</v>
          </cell>
        </row>
        <row r="127">
          <cell r="A127" t="str">
            <v>2580</v>
          </cell>
        </row>
        <row r="128">
          <cell r="A128" t="str">
            <v>2590</v>
          </cell>
        </row>
        <row r="129">
          <cell r="A129" t="str">
            <v>2600</v>
          </cell>
        </row>
        <row r="130">
          <cell r="A130" t="str">
            <v>2610</v>
          </cell>
        </row>
        <row r="131">
          <cell r="A131" t="str">
            <v>2620</v>
          </cell>
        </row>
        <row r="132">
          <cell r="A132" t="str">
            <v>2630</v>
          </cell>
        </row>
        <row r="133">
          <cell r="A133" t="str">
            <v>2640</v>
          </cell>
        </row>
        <row r="134">
          <cell r="A134" t="str">
            <v>2650</v>
          </cell>
        </row>
        <row r="135">
          <cell r="A135" t="str">
            <v>2660</v>
          </cell>
        </row>
        <row r="136">
          <cell r="A136" t="str">
            <v>2670</v>
          </cell>
        </row>
        <row r="137">
          <cell r="A137" t="str">
            <v>2680</v>
          </cell>
        </row>
        <row r="138">
          <cell r="A138" t="str">
            <v>2690</v>
          </cell>
        </row>
        <row r="139">
          <cell r="A139" t="str">
            <v>2700</v>
          </cell>
        </row>
        <row r="140">
          <cell r="A140" t="str">
            <v>2710</v>
          </cell>
        </row>
        <row r="141">
          <cell r="A141" t="str">
            <v>2720</v>
          </cell>
        </row>
        <row r="142">
          <cell r="A142" t="str">
            <v>2730</v>
          </cell>
        </row>
        <row r="143">
          <cell r="A143" t="str">
            <v>2740</v>
          </cell>
        </row>
        <row r="144">
          <cell r="A144" t="str">
            <v>2750</v>
          </cell>
        </row>
        <row r="145">
          <cell r="A145" t="str">
            <v>2760</v>
          </cell>
        </row>
        <row r="146">
          <cell r="A146" t="str">
            <v>2770</v>
          </cell>
        </row>
        <row r="147">
          <cell r="A147" t="str">
            <v>2780</v>
          </cell>
        </row>
        <row r="148">
          <cell r="A148" t="str">
            <v>2790</v>
          </cell>
        </row>
        <row r="149">
          <cell r="A149" t="str">
            <v>2800</v>
          </cell>
        </row>
        <row r="150">
          <cell r="A150" t="str">
            <v>2810</v>
          </cell>
        </row>
        <row r="151">
          <cell r="A151" t="str">
            <v>2820</v>
          </cell>
        </row>
        <row r="152">
          <cell r="A152" t="str">
            <v>2830</v>
          </cell>
        </row>
        <row r="153">
          <cell r="A153" t="str">
            <v>2840</v>
          </cell>
        </row>
        <row r="154">
          <cell r="A154" t="str">
            <v>2862</v>
          </cell>
        </row>
        <row r="155">
          <cell r="A155" t="str">
            <v>2865</v>
          </cell>
        </row>
        <row r="156">
          <cell r="A156" t="str">
            <v>3000</v>
          </cell>
        </row>
        <row r="157">
          <cell r="A157" t="str">
            <v>3010</v>
          </cell>
        </row>
        <row r="158">
          <cell r="A158" t="str">
            <v>3020</v>
          </cell>
        </row>
        <row r="159">
          <cell r="A159" t="str">
            <v>3030</v>
          </cell>
        </row>
        <row r="160">
          <cell r="A160" t="str">
            <v>3040</v>
          </cell>
        </row>
        <row r="161">
          <cell r="A161" t="str">
            <v>3050</v>
          </cell>
        </row>
        <row r="162">
          <cell r="A162" t="str">
            <v>3060</v>
          </cell>
        </row>
        <row r="163">
          <cell r="A163" t="str">
            <v>3070</v>
          </cell>
        </row>
        <row r="164">
          <cell r="A164" t="str">
            <v>3080</v>
          </cell>
        </row>
        <row r="165">
          <cell r="A165" t="str">
            <v>3085</v>
          </cell>
        </row>
        <row r="166">
          <cell r="A166" t="str">
            <v>3090</v>
          </cell>
        </row>
        <row r="167">
          <cell r="A167" t="str">
            <v>3100</v>
          </cell>
        </row>
        <row r="168">
          <cell r="A168" t="str">
            <v>3110</v>
          </cell>
        </row>
        <row r="169">
          <cell r="A169" t="str">
            <v>3120</v>
          </cell>
        </row>
        <row r="170">
          <cell r="A170" t="str">
            <v>3130</v>
          </cell>
        </row>
        <row r="171">
          <cell r="A171" t="str">
            <v>3140</v>
          </cell>
        </row>
        <row r="172">
          <cell r="A172" t="str">
            <v>3145</v>
          </cell>
        </row>
        <row r="173">
          <cell r="A173" t="str">
            <v>3146</v>
          </cell>
        </row>
        <row r="174">
          <cell r="A174" t="str">
            <v>3147</v>
          </cell>
        </row>
        <row r="175">
          <cell r="A175" t="str">
            <v>3148</v>
          </cell>
        </row>
        <row r="176">
          <cell r="A176" t="str">
            <v>3200</v>
          </cell>
        </row>
        <row r="177">
          <cell r="A177" t="str">
            <v>3210</v>
          </cell>
        </row>
        <row r="178">
          <cell r="A178" t="str">
            <v>3220</v>
          </cell>
        </row>
        <row r="179">
          <cell r="A179" t="str">
            <v>3230</v>
          </cell>
        </row>
        <row r="180">
          <cell r="A180" t="str">
            <v>8001</v>
          </cell>
        </row>
        <row r="181">
          <cell r="A181" t="str">
            <v>9000</v>
          </cell>
        </row>
        <row r="182">
          <cell r="A182" t="str">
            <v>9025</v>
          </cell>
        </row>
        <row r="183">
          <cell r="A183" t="str">
            <v>9035</v>
          </cell>
        </row>
        <row r="184">
          <cell r="A184" t="str">
            <v>9040</v>
          </cell>
        </row>
        <row r="185">
          <cell r="A185" t="str">
            <v>9050</v>
          </cell>
        </row>
        <row r="186">
          <cell r="A186" t="str">
            <v>9055</v>
          </cell>
        </row>
        <row r="187">
          <cell r="A187" t="str">
            <v>9060</v>
          </cell>
        </row>
        <row r="188">
          <cell r="A188" t="str">
            <v>9075</v>
          </cell>
        </row>
        <row r="189">
          <cell r="A189" t="str">
            <v>9095</v>
          </cell>
        </row>
        <row r="190">
          <cell r="A190" t="str">
            <v>9125</v>
          </cell>
        </row>
        <row r="191">
          <cell r="A191" t="str">
            <v>X010</v>
          </cell>
        </row>
        <row r="192">
          <cell r="A192" t="str">
            <v>X020</v>
          </cell>
        </row>
      </sheetData>
      <sheetData sheetId="8">
        <row r="2">
          <cell r="A2" t="str">
            <v>0010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ileData"/>
      <sheetName val="Lookup"/>
      <sheetName val="source1filenames"/>
      <sheetName val="MAP 6a-Interfund Budget Summary"/>
      <sheetName val="All Values"/>
      <sheetName val="Sheet3"/>
      <sheetName val="4365"/>
      <sheetName val="Sheet5"/>
      <sheetName val="Sheet6"/>
      <sheetName val="Carryover"/>
    </sheetNames>
    <sheetDataSet>
      <sheetData sheetId="0" refreshError="1"/>
      <sheetData sheetId="1">
        <row r="3">
          <cell r="B3" t="str">
            <v>GFMSU</v>
          </cell>
          <cell r="C3" t="str">
            <v>yesno</v>
          </cell>
          <cell r="D3" t="str">
            <v>template</v>
          </cell>
          <cell r="E3" t="str">
            <v>objcode</v>
          </cell>
        </row>
        <row r="4">
          <cell r="B4">
            <v>1</v>
          </cell>
          <cell r="C4" t="str">
            <v>no</v>
          </cell>
        </row>
        <row r="5">
          <cell r="B5">
            <v>2</v>
          </cell>
          <cell r="C5" t="str">
            <v>no</v>
          </cell>
        </row>
        <row r="6">
          <cell r="B6">
            <v>3</v>
          </cell>
          <cell r="C6" t="str">
            <v>no</v>
          </cell>
        </row>
        <row r="7">
          <cell r="B7">
            <v>4</v>
          </cell>
          <cell r="C7" t="str">
            <v>no</v>
          </cell>
        </row>
        <row r="8">
          <cell r="B8">
            <v>5</v>
          </cell>
          <cell r="C8" t="str">
            <v>no</v>
          </cell>
        </row>
        <row r="9">
          <cell r="B9">
            <v>6</v>
          </cell>
          <cell r="C9" t="str">
            <v>no</v>
          </cell>
        </row>
        <row r="10">
          <cell r="B10">
            <v>7</v>
          </cell>
          <cell r="C10" t="str">
            <v>yes</v>
          </cell>
          <cell r="D10">
            <v>2</v>
          </cell>
          <cell r="E10" t="str">
            <v>0100</v>
          </cell>
        </row>
        <row r="11">
          <cell r="B11">
            <v>8</v>
          </cell>
          <cell r="C11" t="str">
            <v>yes</v>
          </cell>
          <cell r="D11">
            <v>3</v>
          </cell>
          <cell r="E11" t="str">
            <v>0200</v>
          </cell>
        </row>
        <row r="12">
          <cell r="B12">
            <v>9</v>
          </cell>
          <cell r="C12" t="str">
            <v>yes</v>
          </cell>
          <cell r="D12">
            <v>4</v>
          </cell>
          <cell r="E12" t="str">
            <v>0300</v>
          </cell>
        </row>
        <row r="13">
          <cell r="B13">
            <v>10</v>
          </cell>
          <cell r="C13" t="str">
            <v>yes</v>
          </cell>
          <cell r="D13">
            <v>5</v>
          </cell>
          <cell r="E13" t="str">
            <v>0500</v>
          </cell>
        </row>
        <row r="14">
          <cell r="B14">
            <v>11</v>
          </cell>
          <cell r="C14" t="str">
            <v>yes</v>
          </cell>
          <cell r="D14">
            <v>6</v>
          </cell>
          <cell r="E14" t="str">
            <v>0600</v>
          </cell>
        </row>
        <row r="15">
          <cell r="B15">
            <v>12</v>
          </cell>
          <cell r="C15" t="str">
            <v>yes</v>
          </cell>
          <cell r="D15">
            <v>7</v>
          </cell>
          <cell r="E15" t="str">
            <v>0800</v>
          </cell>
        </row>
        <row r="16">
          <cell r="B16">
            <v>13</v>
          </cell>
          <cell r="C16" t="str">
            <v>no</v>
          </cell>
          <cell r="D16">
            <v>8</v>
          </cell>
        </row>
        <row r="17">
          <cell r="B17">
            <v>14</v>
          </cell>
          <cell r="C17" t="str">
            <v>yes</v>
          </cell>
          <cell r="D17">
            <v>10</v>
          </cell>
          <cell r="E17" t="str">
            <v>0100</v>
          </cell>
        </row>
        <row r="18">
          <cell r="B18">
            <v>15</v>
          </cell>
          <cell r="C18" t="str">
            <v>yes</v>
          </cell>
          <cell r="D18">
            <v>11</v>
          </cell>
          <cell r="E18" t="str">
            <v>0200</v>
          </cell>
        </row>
        <row r="19">
          <cell r="B19">
            <v>16</v>
          </cell>
          <cell r="C19" t="str">
            <v>yes</v>
          </cell>
          <cell r="D19">
            <v>12</v>
          </cell>
          <cell r="E19" t="str">
            <v>0300</v>
          </cell>
        </row>
        <row r="20">
          <cell r="B20">
            <v>17</v>
          </cell>
          <cell r="C20" t="str">
            <v>yes</v>
          </cell>
          <cell r="D20">
            <v>13</v>
          </cell>
          <cell r="E20" t="str">
            <v>0400</v>
          </cell>
        </row>
        <row r="21">
          <cell r="B21">
            <v>18</v>
          </cell>
          <cell r="C21" t="str">
            <v>yes</v>
          </cell>
          <cell r="D21">
            <v>14</v>
          </cell>
          <cell r="E21" t="str">
            <v>0500</v>
          </cell>
        </row>
        <row r="22">
          <cell r="B22">
            <v>19</v>
          </cell>
          <cell r="C22" t="str">
            <v>yes</v>
          </cell>
          <cell r="D22">
            <v>15</v>
          </cell>
          <cell r="E22" t="str">
            <v>0600</v>
          </cell>
        </row>
        <row r="23">
          <cell r="B23">
            <v>20</v>
          </cell>
          <cell r="C23" t="str">
            <v>yes</v>
          </cell>
          <cell r="D23">
            <v>16</v>
          </cell>
          <cell r="E23" t="str">
            <v>0800</v>
          </cell>
        </row>
        <row r="24">
          <cell r="B24">
            <v>21</v>
          </cell>
          <cell r="C24" t="str">
            <v>no</v>
          </cell>
          <cell r="D24">
            <v>17</v>
          </cell>
        </row>
        <row r="25">
          <cell r="B25">
            <v>22</v>
          </cell>
          <cell r="C25" t="str">
            <v>yes</v>
          </cell>
          <cell r="D25">
            <v>19</v>
          </cell>
          <cell r="E25" t="str">
            <v>0100</v>
          </cell>
        </row>
        <row r="26">
          <cell r="B26">
            <v>23</v>
          </cell>
          <cell r="C26" t="str">
            <v>yes</v>
          </cell>
          <cell r="D26">
            <v>20</v>
          </cell>
          <cell r="E26" t="str">
            <v>0200</v>
          </cell>
        </row>
        <row r="27">
          <cell r="B27">
            <v>24</v>
          </cell>
          <cell r="C27" t="str">
            <v>yes</v>
          </cell>
          <cell r="D27">
            <v>21</v>
          </cell>
          <cell r="E27" t="str">
            <v>0300</v>
          </cell>
        </row>
        <row r="28">
          <cell r="B28">
            <v>25</v>
          </cell>
          <cell r="C28" t="str">
            <v>yes</v>
          </cell>
          <cell r="D28">
            <v>22</v>
          </cell>
          <cell r="E28" t="str">
            <v>0400</v>
          </cell>
        </row>
        <row r="29">
          <cell r="B29">
            <v>26</v>
          </cell>
          <cell r="C29" t="str">
            <v>yes</v>
          </cell>
          <cell r="D29">
            <v>23</v>
          </cell>
          <cell r="E29" t="str">
            <v>0500</v>
          </cell>
        </row>
        <row r="30">
          <cell r="B30">
            <v>27</v>
          </cell>
          <cell r="C30" t="str">
            <v>yes</v>
          </cell>
          <cell r="D30">
            <v>24</v>
          </cell>
          <cell r="E30" t="str">
            <v>0600</v>
          </cell>
        </row>
        <row r="31">
          <cell r="B31">
            <v>28</v>
          </cell>
          <cell r="C31" t="str">
            <v>yes</v>
          </cell>
          <cell r="D31">
            <v>25</v>
          </cell>
          <cell r="E31" t="str">
            <v>0800</v>
          </cell>
        </row>
        <row r="32">
          <cell r="B32">
            <v>29</v>
          </cell>
          <cell r="C32" t="str">
            <v>no</v>
          </cell>
          <cell r="D32">
            <v>26</v>
          </cell>
        </row>
        <row r="33">
          <cell r="B33">
            <v>30</v>
          </cell>
          <cell r="C33" t="str">
            <v>yes</v>
          </cell>
          <cell r="D33">
            <v>28</v>
          </cell>
          <cell r="E33" t="str">
            <v>0100</v>
          </cell>
        </row>
        <row r="34">
          <cell r="B34">
            <v>31</v>
          </cell>
          <cell r="C34" t="str">
            <v>yes</v>
          </cell>
          <cell r="D34">
            <v>29</v>
          </cell>
          <cell r="E34" t="str">
            <v>0200</v>
          </cell>
        </row>
        <row r="35">
          <cell r="B35">
            <v>32</v>
          </cell>
          <cell r="C35" t="str">
            <v>yes</v>
          </cell>
          <cell r="D35">
            <v>30</v>
          </cell>
          <cell r="E35" t="str">
            <v>0300</v>
          </cell>
        </row>
        <row r="36">
          <cell r="B36">
            <v>33</v>
          </cell>
          <cell r="C36" t="str">
            <v>yes</v>
          </cell>
          <cell r="D36">
            <v>31</v>
          </cell>
          <cell r="E36" t="str">
            <v>0500</v>
          </cell>
        </row>
        <row r="37">
          <cell r="B37">
            <v>34</v>
          </cell>
          <cell r="C37" t="str">
            <v>yes</v>
          </cell>
          <cell r="D37">
            <v>32</v>
          </cell>
          <cell r="E37" t="str">
            <v>0600</v>
          </cell>
        </row>
        <row r="38">
          <cell r="B38">
            <v>35</v>
          </cell>
          <cell r="C38" t="str">
            <v>yes</v>
          </cell>
          <cell r="D38">
            <v>33</v>
          </cell>
          <cell r="E38" t="str">
            <v>0730</v>
          </cell>
        </row>
        <row r="39">
          <cell r="B39">
            <v>36</v>
          </cell>
          <cell r="C39" t="str">
            <v>yes</v>
          </cell>
          <cell r="D39">
            <v>34</v>
          </cell>
          <cell r="E39" t="str">
            <v>0735</v>
          </cell>
        </row>
        <row r="40">
          <cell r="B40">
            <v>37</v>
          </cell>
          <cell r="C40" t="str">
            <v>no</v>
          </cell>
          <cell r="D40">
            <v>35</v>
          </cell>
        </row>
        <row r="41">
          <cell r="B41">
            <v>38</v>
          </cell>
          <cell r="C41" t="str">
            <v>yes</v>
          </cell>
          <cell r="D41">
            <v>37</v>
          </cell>
          <cell r="E41" t="str">
            <v>SWIDE</v>
          </cell>
        </row>
        <row r="42">
          <cell r="B42">
            <v>39</v>
          </cell>
          <cell r="C42" t="str">
            <v>no</v>
          </cell>
          <cell r="D42">
            <v>38</v>
          </cell>
        </row>
        <row r="43">
          <cell r="B43">
            <v>40</v>
          </cell>
          <cell r="C43" t="str">
            <v>yes</v>
          </cell>
          <cell r="D43">
            <v>39</v>
          </cell>
          <cell r="E43" t="str">
            <v>0735</v>
          </cell>
        </row>
        <row r="44">
          <cell r="B44">
            <v>41</v>
          </cell>
          <cell r="C44" t="str">
            <v>no</v>
          </cell>
        </row>
        <row r="45">
          <cell r="B45">
            <v>42</v>
          </cell>
          <cell r="C45" t="str">
            <v>no</v>
          </cell>
          <cell r="D45">
            <v>40</v>
          </cell>
        </row>
        <row r="46">
          <cell r="B46">
            <v>43</v>
          </cell>
          <cell r="C46" t="str">
            <v>no</v>
          </cell>
        </row>
        <row r="47">
          <cell r="B47">
            <v>44</v>
          </cell>
          <cell r="C47" t="str">
            <v>yes</v>
          </cell>
          <cell r="D47">
            <v>41</v>
          </cell>
          <cell r="E47" t="str">
            <v>INDC</v>
          </cell>
        </row>
        <row r="48">
          <cell r="B48">
            <v>45</v>
          </cell>
          <cell r="C48" t="str">
            <v>yes</v>
          </cell>
          <cell r="D48">
            <v>41</v>
          </cell>
          <cell r="E48" t="str">
            <v>INDC</v>
          </cell>
        </row>
        <row r="49">
          <cell r="B49">
            <v>46</v>
          </cell>
          <cell r="C49" t="str">
            <v>yes</v>
          </cell>
          <cell r="D49">
            <v>42</v>
          </cell>
          <cell r="E49" t="str">
            <v>0730</v>
          </cell>
        </row>
        <row r="50">
          <cell r="B50">
            <v>47</v>
          </cell>
          <cell r="C50" t="str">
            <v>no</v>
          </cell>
        </row>
        <row r="51">
          <cell r="B51">
            <v>48</v>
          </cell>
          <cell r="C51" t="str">
            <v>no</v>
          </cell>
        </row>
        <row r="52">
          <cell r="B52">
            <v>49</v>
          </cell>
          <cell r="C52" t="str">
            <v>no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pageSetUpPr fitToPage="1"/>
  </sheetPr>
  <dimension ref="A4:F57"/>
  <sheetViews>
    <sheetView showGridLines="0" tabSelected="1" showOutlineSymbols="0" zoomScale="85" zoomScaleNormal="85" workbookViewId="0">
      <selection activeCell="A16" sqref="A16:E16"/>
    </sheetView>
  </sheetViews>
  <sheetFormatPr defaultColWidth="8.88671875" defaultRowHeight="15" x14ac:dyDescent="0.2"/>
  <cols>
    <col min="1" max="1" width="37.5546875" style="1" customWidth="1"/>
    <col min="2" max="2" width="10.44140625" style="1" customWidth="1"/>
    <col min="3" max="3" width="37" style="1" customWidth="1"/>
    <col min="4" max="4" width="10.44140625" style="1" bestFit="1" customWidth="1"/>
    <col min="5" max="5" width="37.5546875" style="1" customWidth="1"/>
    <col min="6" max="6" width="11.44140625" style="1" customWidth="1"/>
    <col min="7" max="16384" width="8.88671875" style="1"/>
  </cols>
  <sheetData>
    <row r="4" spans="1:5" x14ac:dyDescent="0.2">
      <c r="D4" s="2"/>
      <c r="E4" s="3"/>
    </row>
    <row r="5" spans="1:5" x14ac:dyDescent="0.2">
      <c r="C5" s="71" t="s">
        <v>21</v>
      </c>
      <c r="E5" s="3"/>
    </row>
    <row r="6" spans="1:5" x14ac:dyDescent="0.2">
      <c r="C6" s="71"/>
      <c r="E6" s="3"/>
    </row>
    <row r="7" spans="1:5" ht="18" x14ac:dyDescent="0.25">
      <c r="C7" s="4" t="s">
        <v>16</v>
      </c>
      <c r="D7" s="4"/>
      <c r="E7" s="3"/>
    </row>
    <row r="8" spans="1:5" ht="18" x14ac:dyDescent="0.25">
      <c r="C8" s="5" t="s">
        <v>17</v>
      </c>
      <c r="D8" s="5"/>
      <c r="E8" s="3"/>
    </row>
    <row r="9" spans="1:5" ht="18" x14ac:dyDescent="0.25">
      <c r="C9" s="4" t="s">
        <v>247</v>
      </c>
      <c r="D9" s="5"/>
      <c r="E9" s="3"/>
    </row>
    <row r="10" spans="1:5" ht="17.25" customHeight="1" x14ac:dyDescent="0.35">
      <c r="C10" s="6"/>
      <c r="D10" s="6"/>
    </row>
    <row r="11" spans="1:5" ht="18.75" customHeight="1" x14ac:dyDescent="0.25">
      <c r="C11" s="45"/>
      <c r="D11" s="57" t="str">
        <f>IF(C11&gt;"'66049","IT Number:"," ")</f>
        <v xml:space="preserve"> </v>
      </c>
      <c r="E11" s="68"/>
    </row>
    <row r="12" spans="1:5" ht="18.75" customHeight="1" x14ac:dyDescent="0.25">
      <c r="A12" s="7"/>
      <c r="B12" s="7"/>
      <c r="C12" s="8" t="e">
        <f>VLOOKUP($C$11,'PostToWeb Part B'!$A:$C,2,FALSE)</f>
        <v>#N/A</v>
      </c>
      <c r="D12" s="8"/>
    </row>
    <row r="13" spans="1:5" ht="18.75" customHeight="1" x14ac:dyDescent="0.25">
      <c r="C13" s="8" t="e">
        <f>VLOOKUP($C$11,'PostToWeb Part B'!$A:$C,3,FALSE)</f>
        <v>#N/A</v>
      </c>
      <c r="D13" s="8"/>
    </row>
    <row r="14" spans="1:5" s="9" customFormat="1" ht="63" customHeight="1" x14ac:dyDescent="0.2">
      <c r="A14" s="122" t="s">
        <v>239</v>
      </c>
      <c r="B14" s="122"/>
      <c r="C14" s="122"/>
      <c r="D14" s="122"/>
      <c r="E14" s="122"/>
    </row>
    <row r="15" spans="1:5" ht="10.5" customHeight="1" x14ac:dyDescent="0.2">
      <c r="A15" s="10"/>
      <c r="B15" s="10"/>
    </row>
    <row r="16" spans="1:5" ht="66.75" customHeight="1" x14ac:dyDescent="0.2">
      <c r="A16" s="123" t="s">
        <v>2</v>
      </c>
      <c r="B16" s="123"/>
      <c r="C16" s="123"/>
      <c r="D16" s="123"/>
      <c r="E16" s="123"/>
    </row>
    <row r="17" spans="1:6" ht="27.75" customHeight="1" x14ac:dyDescent="0.2">
      <c r="A17" s="124" t="s">
        <v>3</v>
      </c>
      <c r="B17" s="125"/>
      <c r="C17" s="125"/>
      <c r="D17" s="56"/>
      <c r="E17" s="11"/>
    </row>
    <row r="18" spans="1:6" ht="16.5" customHeight="1" x14ac:dyDescent="0.2">
      <c r="A18" s="12"/>
      <c r="B18" s="59"/>
      <c r="C18" s="13"/>
      <c r="D18" s="13"/>
      <c r="E18" s="14" t="s">
        <v>4</v>
      </c>
    </row>
    <row r="19" spans="1:6" ht="20.100000000000001" customHeight="1" x14ac:dyDescent="0.55000000000000004">
      <c r="A19" s="15" t="s">
        <v>5</v>
      </c>
      <c r="B19" s="60"/>
      <c r="C19" s="18"/>
      <c r="D19" s="18"/>
      <c r="E19" s="16">
        <f>SUMIF('PostToWeb Part B'!$A:$A,'IDEA Part B'!$C$11,'PostToWeb Part B'!$D:$D)</f>
        <v>0</v>
      </c>
      <c r="F19" s="9"/>
    </row>
    <row r="20" spans="1:6" ht="20.100000000000001" customHeight="1" x14ac:dyDescent="0.55000000000000004">
      <c r="A20" s="15" t="s">
        <v>6</v>
      </c>
      <c r="B20" s="60"/>
      <c r="C20" s="18"/>
      <c r="D20" s="18"/>
      <c r="E20" s="16">
        <f>SUMIF('PostToWeb Part B'!$A:$A,'IDEA Part B'!$C$11,'PostToWeb Part B'!$E:$E)</f>
        <v>0</v>
      </c>
    </row>
    <row r="21" spans="1:6" ht="20.100000000000001" customHeight="1" x14ac:dyDescent="0.55000000000000004">
      <c r="A21" s="17" t="s">
        <v>20</v>
      </c>
      <c r="B21" s="61"/>
      <c r="C21" s="18"/>
      <c r="D21" s="18"/>
      <c r="E21" s="16">
        <f>IF(C19&gt;0,C19,E19)+IF(C20&gt;0,C20,E20)</f>
        <v>0</v>
      </c>
    </row>
    <row r="22" spans="1:6" ht="20.100000000000001" customHeight="1" x14ac:dyDescent="0.55000000000000004">
      <c r="A22" s="46"/>
      <c r="B22" s="62"/>
      <c r="C22" s="47"/>
      <c r="D22" s="47"/>
      <c r="E22" s="48"/>
    </row>
    <row r="23" spans="1:6" ht="20.100000000000001" customHeight="1" x14ac:dyDescent="0.55000000000000004">
      <c r="A23" s="17" t="s">
        <v>23</v>
      </c>
      <c r="B23" s="61"/>
      <c r="C23" s="18"/>
      <c r="D23" s="18"/>
      <c r="E23" s="16">
        <f>SUMIF('PostToWeb Part B'!$A:$A,'IDEA Part B'!$C$11,'PostToWeb Part B'!$G:$G)</f>
        <v>0</v>
      </c>
    </row>
    <row r="24" spans="1:6" ht="20.100000000000001" customHeight="1" x14ac:dyDescent="0.55000000000000004">
      <c r="A24" s="17" t="s">
        <v>214</v>
      </c>
      <c r="B24" s="61"/>
      <c r="C24" s="18"/>
      <c r="D24" s="18"/>
      <c r="E24" s="16">
        <f>SUMIF('PostToWeb Part B'!$A:$A,'IDEA Part B'!$C$11,'PostToWeb Part B'!$H:$H)</f>
        <v>0</v>
      </c>
    </row>
    <row r="25" spans="1:6" ht="20.100000000000001" customHeight="1" x14ac:dyDescent="0.55000000000000004">
      <c r="A25" s="17" t="s">
        <v>215</v>
      </c>
      <c r="B25" s="61"/>
      <c r="C25" s="18"/>
      <c r="D25" s="18"/>
      <c r="E25" s="16">
        <f>E23-E24</f>
        <v>0</v>
      </c>
    </row>
    <row r="26" spans="1:6" ht="20.100000000000001" customHeight="1" x14ac:dyDescent="0.55000000000000004">
      <c r="A26" s="17" t="s">
        <v>216</v>
      </c>
      <c r="B26" s="61"/>
      <c r="C26" s="18"/>
      <c r="D26" s="18"/>
      <c r="E26" s="16">
        <f>E21-(E24+E25)</f>
        <v>0</v>
      </c>
    </row>
    <row r="27" spans="1:6" ht="20.100000000000001" customHeight="1" thickBot="1" x14ac:dyDescent="0.3">
      <c r="A27" s="49"/>
      <c r="B27" s="63"/>
      <c r="C27" s="51"/>
      <c r="D27" s="51"/>
      <c r="E27" s="50"/>
    </row>
    <row r="28" spans="1:6" ht="20.100000000000001" customHeight="1" thickBot="1" x14ac:dyDescent="0.3">
      <c r="A28" s="12" t="s">
        <v>217</v>
      </c>
      <c r="B28" s="59"/>
      <c r="C28" s="52"/>
      <c r="D28" s="52"/>
      <c r="E28" s="20"/>
    </row>
    <row r="29" spans="1:6" ht="15" customHeight="1" thickBot="1" x14ac:dyDescent="0.3">
      <c r="A29" s="12"/>
      <c r="B29" s="59"/>
      <c r="C29" s="52"/>
      <c r="D29" s="52"/>
      <c r="E29" s="19"/>
    </row>
    <row r="30" spans="1:6" ht="20.100000000000001" customHeight="1" thickBot="1" x14ac:dyDescent="0.3">
      <c r="A30" s="12" t="s">
        <v>218</v>
      </c>
      <c r="B30" s="59"/>
      <c r="C30" s="52"/>
      <c r="D30" s="52"/>
      <c r="E30" s="20"/>
    </row>
    <row r="31" spans="1:6" ht="15" customHeight="1" thickBot="1" x14ac:dyDescent="0.3">
      <c r="A31" s="12"/>
      <c r="B31" s="59"/>
      <c r="C31" s="52"/>
      <c r="D31" s="52"/>
      <c r="E31" s="19"/>
    </row>
    <row r="32" spans="1:6" s="21" customFormat="1" ht="19.5" customHeight="1" thickBot="1" x14ac:dyDescent="0.3">
      <c r="A32" s="12" t="s">
        <v>219</v>
      </c>
      <c r="B32" s="59"/>
      <c r="C32" s="53"/>
      <c r="D32" s="53"/>
      <c r="E32" s="55">
        <f>IF(E28&gt;E24,"Expenditures Greater than Approved Budget",E28-E30)</f>
        <v>0</v>
      </c>
    </row>
    <row r="33" spans="1:5" ht="17.25" customHeight="1" x14ac:dyDescent="0.2">
      <c r="C33" s="22" t="s">
        <v>7</v>
      </c>
      <c r="D33" s="22"/>
      <c r="E33" s="23"/>
    </row>
    <row r="34" spans="1:5" ht="24.75" customHeight="1" x14ac:dyDescent="0.2">
      <c r="A34" s="124" t="s">
        <v>8</v>
      </c>
      <c r="B34" s="125"/>
      <c r="C34" s="125"/>
      <c r="D34" s="125"/>
      <c r="E34" s="126"/>
    </row>
    <row r="35" spans="1:5" ht="15" customHeight="1" x14ac:dyDescent="0.2">
      <c r="A35" s="24"/>
      <c r="B35" s="25"/>
      <c r="C35" s="25"/>
      <c r="D35" s="25"/>
      <c r="E35" s="14"/>
    </row>
    <row r="36" spans="1:5" ht="15.75" customHeight="1" x14ac:dyDescent="0.2">
      <c r="A36" s="127" t="s">
        <v>236</v>
      </c>
      <c r="B36" s="128"/>
      <c r="C36" s="128"/>
      <c r="D36" s="128"/>
      <c r="E36" s="129"/>
    </row>
    <row r="37" spans="1:5" ht="15.75" customHeight="1" x14ac:dyDescent="0.2">
      <c r="A37" s="127"/>
      <c r="B37" s="128"/>
      <c r="C37" s="128"/>
      <c r="D37" s="128"/>
      <c r="E37" s="129"/>
    </row>
    <row r="38" spans="1:5" ht="15.75" customHeight="1" x14ac:dyDescent="0.2">
      <c r="A38" s="127"/>
      <c r="B38" s="128"/>
      <c r="C38" s="128"/>
      <c r="D38" s="128"/>
      <c r="E38" s="129"/>
    </row>
    <row r="39" spans="1:5" ht="15.75" customHeight="1" x14ac:dyDescent="0.2">
      <c r="A39" s="127"/>
      <c r="B39" s="128"/>
      <c r="C39" s="128"/>
      <c r="D39" s="128"/>
      <c r="E39" s="129"/>
    </row>
    <row r="40" spans="1:5" ht="27" customHeight="1" x14ac:dyDescent="0.2">
      <c r="A40" s="27"/>
      <c r="E40" s="26"/>
    </row>
    <row r="41" spans="1:5" ht="24" customHeight="1" thickBot="1" x14ac:dyDescent="0.3">
      <c r="A41" s="28"/>
      <c r="B41" s="64"/>
      <c r="C41" s="29"/>
      <c r="D41" s="34"/>
      <c r="E41" s="30"/>
    </row>
    <row r="42" spans="1:5" x14ac:dyDescent="0.2">
      <c r="A42" s="31" t="s">
        <v>9</v>
      </c>
      <c r="B42" s="65"/>
      <c r="E42" s="32" t="s">
        <v>10</v>
      </c>
    </row>
    <row r="43" spans="1:5" x14ac:dyDescent="0.2">
      <c r="A43" s="27"/>
      <c r="E43" s="26"/>
    </row>
    <row r="44" spans="1:5" ht="20.25" customHeight="1" thickBot="1" x14ac:dyDescent="0.3">
      <c r="A44" s="33"/>
      <c r="B44" s="66"/>
      <c r="C44" s="34"/>
      <c r="E44" s="26"/>
    </row>
    <row r="45" spans="1:5" x14ac:dyDescent="0.2">
      <c r="A45" s="35" t="s">
        <v>11</v>
      </c>
      <c r="B45" s="67"/>
      <c r="E45" s="36"/>
    </row>
    <row r="46" spans="1:5" x14ac:dyDescent="0.2">
      <c r="A46" s="27"/>
      <c r="E46" s="26"/>
    </row>
    <row r="47" spans="1:5" ht="21" customHeight="1" thickBot="1" x14ac:dyDescent="0.3">
      <c r="A47" s="33"/>
      <c r="B47" s="66"/>
      <c r="C47" s="29"/>
      <c r="D47" s="34"/>
      <c r="E47" s="37"/>
    </row>
    <row r="48" spans="1:5" x14ac:dyDescent="0.2">
      <c r="A48" s="31" t="s">
        <v>12</v>
      </c>
      <c r="B48" s="65"/>
      <c r="E48" s="32" t="s">
        <v>13</v>
      </c>
    </row>
    <row r="49" spans="1:5" x14ac:dyDescent="0.2">
      <c r="A49" s="38"/>
      <c r="B49" s="39"/>
      <c r="C49" s="39"/>
      <c r="D49" s="39"/>
      <c r="E49" s="23"/>
    </row>
    <row r="50" spans="1:5" ht="14.1" customHeight="1" x14ac:dyDescent="0.2">
      <c r="A50" s="40"/>
      <c r="B50" s="40"/>
      <c r="C50" s="41"/>
      <c r="D50" s="41"/>
    </row>
    <row r="51" spans="1:5" ht="14.1" customHeight="1" x14ac:dyDescent="0.2">
      <c r="A51" s="40" t="s">
        <v>224</v>
      </c>
      <c r="B51" s="40"/>
      <c r="C51" s="41" t="s">
        <v>0</v>
      </c>
      <c r="D51" s="41"/>
    </row>
    <row r="52" spans="1:5" ht="14.1" customHeight="1" x14ac:dyDescent="0.2">
      <c r="A52" s="40"/>
      <c r="B52" s="40"/>
      <c r="C52" s="41" t="s">
        <v>1</v>
      </c>
      <c r="D52" s="41"/>
    </row>
    <row r="53" spans="1:5" ht="18" x14ac:dyDescent="0.25">
      <c r="A53" s="42" t="s">
        <v>221</v>
      </c>
      <c r="B53" s="42"/>
      <c r="C53" s="41" t="s">
        <v>220</v>
      </c>
      <c r="D53" s="41"/>
    </row>
    <row r="54" spans="1:5" ht="17.25" customHeight="1" x14ac:dyDescent="0.2">
      <c r="C54" s="41" t="s">
        <v>14</v>
      </c>
      <c r="D54" s="41"/>
    </row>
    <row r="55" spans="1:5" ht="9" customHeight="1" x14ac:dyDescent="0.2">
      <c r="A55" s="40"/>
      <c r="B55" s="40"/>
      <c r="C55" s="41"/>
      <c r="D55" s="41"/>
      <c r="E55" s="43"/>
    </row>
    <row r="56" spans="1:5" ht="18" x14ac:dyDescent="0.25">
      <c r="E56" s="44" t="s">
        <v>223</v>
      </c>
    </row>
    <row r="57" spans="1:5" x14ac:dyDescent="0.2">
      <c r="A57" s="40" t="s">
        <v>15</v>
      </c>
      <c r="B57" s="40"/>
    </row>
  </sheetData>
  <sheetProtection password="E89A" sheet="1" objects="1" scenarios="1"/>
  <mergeCells count="5">
    <mergeCell ref="A14:E14"/>
    <mergeCell ref="A16:E16"/>
    <mergeCell ref="A17:C17"/>
    <mergeCell ref="A34:E34"/>
    <mergeCell ref="A36:E39"/>
  </mergeCells>
  <conditionalFormatting sqref="E19:E20">
    <cfRule type="expression" dxfId="22" priority="14" stopIfTrue="1">
      <formula>$C19&lt;&gt;0</formula>
    </cfRule>
  </conditionalFormatting>
  <conditionalFormatting sqref="E21:E22 E25:E26">
    <cfRule type="expression" dxfId="21" priority="15" stopIfTrue="1">
      <formula>C21&lt;&gt;0</formula>
    </cfRule>
  </conditionalFormatting>
  <conditionalFormatting sqref="E32">
    <cfRule type="expression" dxfId="20" priority="5" stopIfTrue="1">
      <formula>E32&gt;E24</formula>
    </cfRule>
    <cfRule type="expression" dxfId="19" priority="11" stopIfTrue="1">
      <formula>E32&lt;0</formula>
    </cfRule>
  </conditionalFormatting>
  <conditionalFormatting sqref="C33:D33">
    <cfRule type="expression" dxfId="18" priority="12" stopIfTrue="1">
      <formula>($E$30+#REF!+$E$32)&gt;$E$21</formula>
    </cfRule>
  </conditionalFormatting>
  <conditionalFormatting sqref="E23">
    <cfRule type="expression" dxfId="17" priority="10" stopIfTrue="1">
      <formula>$C23&lt;&gt;0</formula>
    </cfRule>
  </conditionalFormatting>
  <conditionalFormatting sqref="E24">
    <cfRule type="expression" dxfId="16" priority="9" stopIfTrue="1">
      <formula>$C24&lt;&gt;0</formula>
    </cfRule>
  </conditionalFormatting>
  <conditionalFormatting sqref="E11">
    <cfRule type="expression" dxfId="15" priority="1">
      <formula>$C$11&gt;"'66049"</formula>
    </cfRule>
    <cfRule type="cellIs" dxfId="14" priority="2" operator="greaterThan">
      <formula>"""'66049"""</formula>
    </cfRule>
  </conditionalFormatting>
  <dataValidations count="1">
    <dataValidation type="list" allowBlank="1" showInputMessage="1" showErrorMessage="1" sqref="C11">
      <formula1>Partb</formula1>
    </dataValidation>
  </dataValidations>
  <printOptions horizontalCentered="1"/>
  <pageMargins left="0.25" right="0.25" top="0.25" bottom="0.25" header="0" footer="0"/>
  <pageSetup scale="64" orientation="portrait" r:id="rId1"/>
  <headerFooter alignWithMargins="0"/>
  <rowBreaks count="1" manualBreakCount="1">
    <brk id="69" max="655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pageSetUpPr fitToPage="1"/>
  </sheetPr>
  <dimension ref="A1:E57"/>
  <sheetViews>
    <sheetView showGridLines="0" showOutlineSymbols="0" zoomScale="85" zoomScaleNormal="85" workbookViewId="0">
      <selection activeCell="A14" sqref="A14:E14"/>
    </sheetView>
  </sheetViews>
  <sheetFormatPr defaultColWidth="8.88671875" defaultRowHeight="15" x14ac:dyDescent="0.2"/>
  <cols>
    <col min="1" max="1" width="37.5546875" style="1" customWidth="1"/>
    <col min="2" max="2" width="10.44140625" style="1" customWidth="1"/>
    <col min="3" max="3" width="37" style="1" customWidth="1"/>
    <col min="4" max="4" width="10.44140625" style="1" bestFit="1" customWidth="1"/>
    <col min="5" max="5" width="37.5546875" style="1" customWidth="1"/>
    <col min="6" max="6" width="11.44140625" style="1" customWidth="1"/>
    <col min="7" max="16384" width="8.88671875" style="1"/>
  </cols>
  <sheetData>
    <row r="1" spans="1:5" x14ac:dyDescent="0.2">
      <c r="C1" s="69"/>
      <c r="D1" s="69"/>
    </row>
    <row r="2" spans="1:5" x14ac:dyDescent="0.2">
      <c r="B2" s="69"/>
      <c r="C2" s="69"/>
      <c r="D2" s="69"/>
    </row>
    <row r="3" spans="1:5" x14ac:dyDescent="0.2">
      <c r="B3" s="69"/>
      <c r="C3" s="69"/>
      <c r="D3" s="69"/>
    </row>
    <row r="4" spans="1:5" x14ac:dyDescent="0.2">
      <c r="B4" s="69"/>
      <c r="C4" s="69"/>
      <c r="D4" s="69"/>
    </row>
    <row r="5" spans="1:5" x14ac:dyDescent="0.2">
      <c r="B5" s="69"/>
      <c r="C5" s="70" t="s">
        <v>21</v>
      </c>
      <c r="D5" s="69"/>
      <c r="E5" s="3"/>
    </row>
    <row r="6" spans="1:5" x14ac:dyDescent="0.2">
      <c r="E6" s="3"/>
    </row>
    <row r="7" spans="1:5" ht="18" x14ac:dyDescent="0.25">
      <c r="C7" s="4" t="s">
        <v>16</v>
      </c>
      <c r="D7" s="4"/>
      <c r="E7" s="3"/>
    </row>
    <row r="8" spans="1:5" ht="18" x14ac:dyDescent="0.25">
      <c r="C8" s="4" t="s">
        <v>22</v>
      </c>
      <c r="D8" s="4"/>
      <c r="E8" s="3"/>
    </row>
    <row r="9" spans="1:5" ht="18" x14ac:dyDescent="0.25">
      <c r="C9" s="4" t="s">
        <v>247</v>
      </c>
      <c r="D9" s="5"/>
      <c r="E9" s="3"/>
    </row>
    <row r="10" spans="1:5" ht="17.25" customHeight="1" x14ac:dyDescent="0.35">
      <c r="C10" s="6"/>
      <c r="D10" s="6"/>
    </row>
    <row r="11" spans="1:5" ht="18.75" customHeight="1" x14ac:dyDescent="0.25">
      <c r="C11" s="45"/>
      <c r="D11" s="58" t="str">
        <f>IF(C11&gt;"'66049","IT Number:"," ")</f>
        <v xml:space="preserve"> </v>
      </c>
      <c r="E11" s="68"/>
    </row>
    <row r="12" spans="1:5" ht="18.75" customHeight="1" x14ac:dyDescent="0.25">
      <c r="A12" s="7"/>
      <c r="B12" s="7"/>
      <c r="C12" s="8" t="e">
        <f>VLOOKUP($C$11,'PostToWeb Preschool'!$A:$C,2,FALSE)</f>
        <v>#N/A</v>
      </c>
      <c r="D12" s="8"/>
    </row>
    <row r="13" spans="1:5" ht="18.75" customHeight="1" x14ac:dyDescent="0.25">
      <c r="C13" s="8" t="e">
        <f>VLOOKUP($C$11,'PostToWeb Preschool'!$A:$C,3,FALSE)</f>
        <v>#N/A</v>
      </c>
      <c r="D13" s="8"/>
    </row>
    <row r="14" spans="1:5" s="9" customFormat="1" ht="66.75" customHeight="1" x14ac:dyDescent="0.2">
      <c r="A14" s="122" t="s">
        <v>239</v>
      </c>
      <c r="B14" s="122"/>
      <c r="C14" s="122"/>
      <c r="D14" s="122"/>
      <c r="E14" s="122"/>
    </row>
    <row r="15" spans="1:5" ht="10.5" customHeight="1" x14ac:dyDescent="0.2">
      <c r="A15" s="10"/>
      <c r="B15" s="10"/>
    </row>
    <row r="16" spans="1:5" ht="66.75" customHeight="1" x14ac:dyDescent="0.2">
      <c r="A16" s="123" t="s">
        <v>2</v>
      </c>
      <c r="B16" s="123"/>
      <c r="C16" s="123"/>
      <c r="D16" s="123"/>
      <c r="E16" s="123"/>
    </row>
    <row r="17" spans="1:5" ht="27.75" customHeight="1" x14ac:dyDescent="0.2">
      <c r="A17" s="124" t="s">
        <v>3</v>
      </c>
      <c r="B17" s="125"/>
      <c r="C17" s="125"/>
      <c r="D17" s="56"/>
      <c r="E17" s="11"/>
    </row>
    <row r="18" spans="1:5" ht="16.5" customHeight="1" x14ac:dyDescent="0.2">
      <c r="A18" s="12"/>
      <c r="B18" s="59"/>
      <c r="C18" s="54"/>
      <c r="D18" s="54"/>
      <c r="E18" s="14" t="s">
        <v>4</v>
      </c>
    </row>
    <row r="19" spans="1:5" ht="20.100000000000001" customHeight="1" x14ac:dyDescent="0.55000000000000004">
      <c r="A19" s="15" t="s">
        <v>5</v>
      </c>
      <c r="B19" s="60"/>
      <c r="C19" s="18"/>
      <c r="D19" s="18"/>
      <c r="E19" s="16">
        <f>SUMIF('PostToWeb Preschool'!$A:$A,'IDEA Preschool'!$C$11,'PostToWeb Preschool'!$D:$D)</f>
        <v>0</v>
      </c>
    </row>
    <row r="20" spans="1:5" ht="20.100000000000001" customHeight="1" x14ac:dyDescent="0.55000000000000004">
      <c r="A20" s="15" t="s">
        <v>6</v>
      </c>
      <c r="B20" s="60"/>
      <c r="C20" s="18"/>
      <c r="D20" s="18"/>
      <c r="E20" s="16">
        <f>SUMIF('PostToWeb Preschool'!$A:$A,'IDEA Preschool'!$C$11,'PostToWeb Preschool'!$E:$E)</f>
        <v>0</v>
      </c>
    </row>
    <row r="21" spans="1:5" ht="20.100000000000001" customHeight="1" x14ac:dyDescent="0.55000000000000004">
      <c r="A21" s="17" t="s">
        <v>20</v>
      </c>
      <c r="B21" s="61"/>
      <c r="C21" s="18"/>
      <c r="D21" s="18"/>
      <c r="E21" s="16">
        <f>IF(C19&gt;0,C19,E19)+IF(C20&gt;0,C20,E20)</f>
        <v>0</v>
      </c>
    </row>
    <row r="22" spans="1:5" ht="20.100000000000001" customHeight="1" x14ac:dyDescent="0.55000000000000004">
      <c r="A22" s="46"/>
      <c r="B22" s="62"/>
      <c r="C22" s="47"/>
      <c r="D22" s="47"/>
      <c r="E22" s="48"/>
    </row>
    <row r="23" spans="1:5" ht="20.100000000000001" customHeight="1" x14ac:dyDescent="0.55000000000000004">
      <c r="A23" s="17" t="s">
        <v>23</v>
      </c>
      <c r="B23" s="61"/>
      <c r="C23" s="18"/>
      <c r="D23" s="18"/>
      <c r="E23" s="16">
        <f>SUMIF('PostToWeb Preschool'!$A:$A,'IDEA Preschool'!$C$11,'PostToWeb Preschool'!$G:$G)</f>
        <v>0</v>
      </c>
    </row>
    <row r="24" spans="1:5" ht="20.100000000000001" customHeight="1" x14ac:dyDescent="0.55000000000000004">
      <c r="A24" s="17" t="s">
        <v>214</v>
      </c>
      <c r="B24" s="61"/>
      <c r="C24" s="18"/>
      <c r="D24" s="18"/>
      <c r="E24" s="16">
        <f>SUMIF('PostToWeb Preschool'!$A:$A,'IDEA Preschool'!$C$11,'PostToWeb Preschool'!$H:$H)</f>
        <v>0</v>
      </c>
    </row>
    <row r="25" spans="1:5" ht="20.100000000000001" customHeight="1" x14ac:dyDescent="0.55000000000000004">
      <c r="A25" s="17" t="s">
        <v>215</v>
      </c>
      <c r="B25" s="61"/>
      <c r="C25" s="18"/>
      <c r="D25" s="18"/>
      <c r="E25" s="16">
        <f>E23-E24</f>
        <v>0</v>
      </c>
    </row>
    <row r="26" spans="1:5" ht="20.100000000000001" customHeight="1" x14ac:dyDescent="0.55000000000000004">
      <c r="A26" s="17" t="s">
        <v>216</v>
      </c>
      <c r="B26" s="61"/>
      <c r="C26" s="18"/>
      <c r="D26" s="18"/>
      <c r="E26" s="16">
        <f>E21-(E24+E25)</f>
        <v>0</v>
      </c>
    </row>
    <row r="27" spans="1:5" ht="20.100000000000001" customHeight="1" thickBot="1" x14ac:dyDescent="0.3">
      <c r="A27" s="49"/>
      <c r="B27" s="63"/>
      <c r="C27" s="51"/>
      <c r="D27" s="51"/>
      <c r="E27" s="50"/>
    </row>
    <row r="28" spans="1:5" ht="20.100000000000001" customHeight="1" thickBot="1" x14ac:dyDescent="0.3">
      <c r="A28" s="12" t="s">
        <v>217</v>
      </c>
      <c r="B28" s="59"/>
      <c r="C28" s="52"/>
      <c r="D28" s="52"/>
      <c r="E28" s="20"/>
    </row>
    <row r="29" spans="1:5" ht="15" customHeight="1" thickBot="1" x14ac:dyDescent="0.3">
      <c r="A29" s="12"/>
      <c r="B29" s="59"/>
      <c r="C29" s="52"/>
      <c r="D29" s="52"/>
      <c r="E29" s="19"/>
    </row>
    <row r="30" spans="1:5" ht="20.100000000000001" customHeight="1" thickBot="1" x14ac:dyDescent="0.3">
      <c r="A30" s="12" t="s">
        <v>218</v>
      </c>
      <c r="B30" s="59"/>
      <c r="C30" s="52"/>
      <c r="D30" s="52"/>
      <c r="E30" s="20"/>
    </row>
    <row r="31" spans="1:5" ht="15" customHeight="1" thickBot="1" x14ac:dyDescent="0.3">
      <c r="A31" s="12"/>
      <c r="B31" s="59"/>
      <c r="C31" s="52"/>
      <c r="D31" s="52"/>
      <c r="E31" s="19"/>
    </row>
    <row r="32" spans="1:5" s="21" customFormat="1" ht="19.5" customHeight="1" thickBot="1" x14ac:dyDescent="0.3">
      <c r="A32" s="12" t="s">
        <v>219</v>
      </c>
      <c r="B32" s="59"/>
      <c r="C32" s="53"/>
      <c r="D32" s="53"/>
      <c r="E32" s="55">
        <f>IF(E28&gt;E24,"Expenditures Greater than Approved Budget",E28-E30)</f>
        <v>0</v>
      </c>
    </row>
    <row r="33" spans="1:5" ht="17.25" customHeight="1" x14ac:dyDescent="0.2">
      <c r="C33" s="22" t="s">
        <v>7</v>
      </c>
      <c r="D33" s="22"/>
      <c r="E33" s="23"/>
    </row>
    <row r="34" spans="1:5" ht="24.75" customHeight="1" x14ac:dyDescent="0.2">
      <c r="A34" s="124" t="s">
        <v>8</v>
      </c>
      <c r="B34" s="125"/>
      <c r="C34" s="125"/>
      <c r="D34" s="125"/>
      <c r="E34" s="126"/>
    </row>
    <row r="35" spans="1:5" ht="15" customHeight="1" x14ac:dyDescent="0.2">
      <c r="A35" s="24"/>
      <c r="B35" s="25"/>
      <c r="C35" s="25"/>
      <c r="D35" s="25"/>
      <c r="E35" s="14"/>
    </row>
    <row r="36" spans="1:5" x14ac:dyDescent="0.2">
      <c r="A36" s="127" t="s">
        <v>236</v>
      </c>
      <c r="B36" s="128"/>
      <c r="C36" s="128"/>
      <c r="D36" s="128"/>
      <c r="E36" s="129"/>
    </row>
    <row r="37" spans="1:5" x14ac:dyDescent="0.2">
      <c r="A37" s="127"/>
      <c r="B37" s="128"/>
      <c r="C37" s="128"/>
      <c r="D37" s="128"/>
      <c r="E37" s="129"/>
    </row>
    <row r="38" spans="1:5" x14ac:dyDescent="0.2">
      <c r="A38" s="127"/>
      <c r="B38" s="128"/>
      <c r="C38" s="128"/>
      <c r="D38" s="128"/>
      <c r="E38" s="129"/>
    </row>
    <row r="39" spans="1:5" ht="23.25" customHeight="1" x14ac:dyDescent="0.2">
      <c r="A39" s="127"/>
      <c r="B39" s="128"/>
      <c r="C39" s="128"/>
      <c r="D39" s="128"/>
      <c r="E39" s="129"/>
    </row>
    <row r="40" spans="1:5" ht="27" customHeight="1" x14ac:dyDescent="0.2">
      <c r="A40" s="27"/>
      <c r="E40" s="26"/>
    </row>
    <row r="41" spans="1:5" ht="24" customHeight="1" thickBot="1" x14ac:dyDescent="0.3">
      <c r="A41" s="28"/>
      <c r="B41" s="64"/>
      <c r="C41" s="29"/>
      <c r="D41" s="34"/>
      <c r="E41" s="30"/>
    </row>
    <row r="42" spans="1:5" x14ac:dyDescent="0.2">
      <c r="A42" s="31" t="s">
        <v>9</v>
      </c>
      <c r="B42" s="65"/>
      <c r="E42" s="32" t="s">
        <v>10</v>
      </c>
    </row>
    <row r="43" spans="1:5" x14ac:dyDescent="0.2">
      <c r="A43" s="27"/>
      <c r="E43" s="26"/>
    </row>
    <row r="44" spans="1:5" ht="20.25" customHeight="1" thickBot="1" x14ac:dyDescent="0.3">
      <c r="A44" s="33"/>
      <c r="B44" s="66"/>
      <c r="C44" s="34"/>
      <c r="E44" s="26"/>
    </row>
    <row r="45" spans="1:5" x14ac:dyDescent="0.2">
      <c r="A45" s="35" t="s">
        <v>11</v>
      </c>
      <c r="B45" s="67"/>
      <c r="E45" s="36"/>
    </row>
    <row r="46" spans="1:5" x14ac:dyDescent="0.2">
      <c r="A46" s="27"/>
      <c r="E46" s="26"/>
    </row>
    <row r="47" spans="1:5" ht="21" customHeight="1" thickBot="1" x14ac:dyDescent="0.3">
      <c r="A47" s="33"/>
      <c r="B47" s="66"/>
      <c r="C47" s="29"/>
      <c r="D47" s="34"/>
      <c r="E47" s="37"/>
    </row>
    <row r="48" spans="1:5" x14ac:dyDescent="0.2">
      <c r="A48" s="31" t="s">
        <v>12</v>
      </c>
      <c r="B48" s="65"/>
      <c r="E48" s="32" t="s">
        <v>13</v>
      </c>
    </row>
    <row r="49" spans="1:5" x14ac:dyDescent="0.2">
      <c r="A49" s="38"/>
      <c r="B49" s="39"/>
      <c r="C49" s="39"/>
      <c r="D49" s="39"/>
      <c r="E49" s="23"/>
    </row>
    <row r="50" spans="1:5" ht="14.1" customHeight="1" x14ac:dyDescent="0.2">
      <c r="A50" s="40"/>
      <c r="B50" s="40"/>
      <c r="C50" s="41"/>
      <c r="D50" s="41"/>
    </row>
    <row r="51" spans="1:5" ht="14.1" customHeight="1" x14ac:dyDescent="0.2">
      <c r="A51" s="40" t="s">
        <v>224</v>
      </c>
      <c r="B51" s="40"/>
      <c r="C51" s="41" t="s">
        <v>0</v>
      </c>
      <c r="D51" s="41"/>
    </row>
    <row r="52" spans="1:5" ht="14.1" customHeight="1" x14ac:dyDescent="0.2">
      <c r="A52" s="40"/>
      <c r="B52" s="40"/>
      <c r="C52" s="41" t="s">
        <v>1</v>
      </c>
      <c r="D52" s="41"/>
    </row>
    <row r="53" spans="1:5" ht="18" x14ac:dyDescent="0.25">
      <c r="A53" s="42" t="s">
        <v>221</v>
      </c>
      <c r="B53" s="42"/>
      <c r="C53" s="41" t="s">
        <v>220</v>
      </c>
      <c r="D53" s="41"/>
    </row>
    <row r="54" spans="1:5" ht="17.25" customHeight="1" x14ac:dyDescent="0.2">
      <c r="C54" s="41" t="s">
        <v>14</v>
      </c>
      <c r="D54" s="41"/>
    </row>
    <row r="55" spans="1:5" ht="9" customHeight="1" x14ac:dyDescent="0.2">
      <c r="A55" s="40"/>
      <c r="B55" s="40"/>
      <c r="C55" s="41"/>
      <c r="D55" s="41"/>
      <c r="E55" s="43"/>
    </row>
    <row r="56" spans="1:5" ht="18" x14ac:dyDescent="0.25">
      <c r="E56" s="44" t="s">
        <v>223</v>
      </c>
    </row>
    <row r="57" spans="1:5" x14ac:dyDescent="0.2">
      <c r="A57" s="40" t="s">
        <v>15</v>
      </c>
      <c r="B57" s="40"/>
    </row>
  </sheetData>
  <sheetProtection password="E89A" sheet="1" objects="1" scenarios="1"/>
  <mergeCells count="5">
    <mergeCell ref="A36:E39"/>
    <mergeCell ref="A14:E14"/>
    <mergeCell ref="A16:E16"/>
    <mergeCell ref="A17:C17"/>
    <mergeCell ref="A34:E34"/>
  </mergeCells>
  <conditionalFormatting sqref="E21:E22 E25:E26">
    <cfRule type="expression" dxfId="13" priority="14" stopIfTrue="1">
      <formula>C21&lt;&gt;0</formula>
    </cfRule>
  </conditionalFormatting>
  <conditionalFormatting sqref="C33:D33">
    <cfRule type="expression" dxfId="12" priority="11" stopIfTrue="1">
      <formula>($E$30+#REF!+$E$32)&gt;$E$21</formula>
    </cfRule>
  </conditionalFormatting>
  <conditionalFormatting sqref="E19:E20">
    <cfRule type="expression" dxfId="11" priority="9" stopIfTrue="1">
      <formula>$C19&lt;&gt;0</formula>
    </cfRule>
  </conditionalFormatting>
  <conditionalFormatting sqref="E23">
    <cfRule type="expression" dxfId="10" priority="8" stopIfTrue="1">
      <formula>$C23&lt;&gt;0</formula>
    </cfRule>
  </conditionalFormatting>
  <conditionalFormatting sqref="E24">
    <cfRule type="expression" dxfId="9" priority="7" stopIfTrue="1">
      <formula>$C24&lt;&gt;0</formula>
    </cfRule>
  </conditionalFormatting>
  <conditionalFormatting sqref="E32">
    <cfRule type="expression" dxfId="8" priority="5">
      <formula>E32&gt;E24</formula>
    </cfRule>
    <cfRule type="expression" dxfId="7" priority="6" stopIfTrue="1">
      <formula>E32&lt;0</formula>
    </cfRule>
  </conditionalFormatting>
  <conditionalFormatting sqref="E11">
    <cfRule type="expression" dxfId="6" priority="1">
      <formula>$C$11&gt;"'66049"</formula>
    </cfRule>
  </conditionalFormatting>
  <dataValidations count="1">
    <dataValidation type="list" allowBlank="1" showInputMessage="1" showErrorMessage="1" sqref="C11">
      <formula1>Preschool</formula1>
    </dataValidation>
  </dataValidations>
  <printOptions horizontalCentered="1"/>
  <pageMargins left="0.25" right="0.25" top="0.25" bottom="0.25" header="0" footer="0"/>
  <pageSetup scale="64" orientation="portrait" r:id="rId1"/>
  <headerFooter alignWithMargins="0"/>
  <rowBreaks count="1" manualBreakCount="1">
    <brk id="69" max="655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7"/>
  <sheetViews>
    <sheetView zoomScale="85" zoomScaleNormal="85" workbookViewId="0">
      <pane xSplit="3" ySplit="4" topLeftCell="D38" activePane="bottomRight" state="frozen"/>
      <selection pane="topRight" activeCell="D1" sqref="D1"/>
      <selection pane="bottomLeft" activeCell="A5" sqref="A5"/>
      <selection pane="bottomRight" activeCell="H42" sqref="H42"/>
    </sheetView>
  </sheetViews>
  <sheetFormatPr defaultColWidth="0" defaultRowHeight="15" zeroHeight="1" x14ac:dyDescent="0.25"/>
  <cols>
    <col min="1" max="1" width="7.33203125" style="77" bestFit="1" customWidth="1"/>
    <col min="2" max="2" width="31.109375" style="99" bestFit="1" customWidth="1"/>
    <col min="3" max="3" width="15.44140625" style="100" bestFit="1" customWidth="1"/>
    <col min="4" max="4" width="11.88671875" style="99" bestFit="1" customWidth="1"/>
    <col min="5" max="5" width="10.88671875" style="99" bestFit="1" customWidth="1"/>
    <col min="6" max="8" width="11.88671875" style="99" bestFit="1" customWidth="1"/>
    <col min="9" max="9" width="10" style="99" bestFit="1" customWidth="1"/>
    <col min="10" max="10" width="10.88671875" style="99" bestFit="1" customWidth="1"/>
    <col min="11" max="16384" width="8.88671875" style="77" hidden="1"/>
  </cols>
  <sheetData>
    <row r="1" spans="1:10" x14ac:dyDescent="0.25">
      <c r="A1" s="72"/>
      <c r="B1" s="73"/>
      <c r="C1" s="74"/>
      <c r="D1" s="75" t="s">
        <v>246</v>
      </c>
      <c r="E1" s="75" t="s">
        <v>222</v>
      </c>
      <c r="F1" s="75" t="s">
        <v>24</v>
      </c>
      <c r="G1" s="76" t="s">
        <v>25</v>
      </c>
      <c r="H1" s="75" t="s">
        <v>26</v>
      </c>
      <c r="I1" s="75" t="s">
        <v>26</v>
      </c>
      <c r="J1" s="75" t="s">
        <v>27</v>
      </c>
    </row>
    <row r="2" spans="1:10" x14ac:dyDescent="0.25">
      <c r="A2" s="72"/>
      <c r="B2" s="73"/>
      <c r="C2" s="74"/>
      <c r="D2" s="75" t="s">
        <v>28</v>
      </c>
      <c r="E2" s="75" t="s">
        <v>29</v>
      </c>
      <c r="F2" s="75" t="s">
        <v>30</v>
      </c>
      <c r="G2" s="76" t="s">
        <v>31</v>
      </c>
      <c r="H2" s="75" t="s">
        <v>32</v>
      </c>
      <c r="I2" s="75" t="s">
        <v>33</v>
      </c>
      <c r="J2" s="75" t="s">
        <v>34</v>
      </c>
    </row>
    <row r="3" spans="1:10" x14ac:dyDescent="0.25">
      <c r="A3" s="72"/>
      <c r="B3" s="73"/>
      <c r="C3" s="74"/>
      <c r="D3" s="78"/>
      <c r="E3" s="79">
        <v>43373</v>
      </c>
      <c r="F3" s="79" t="s">
        <v>34</v>
      </c>
      <c r="G3" s="76" t="s">
        <v>35</v>
      </c>
      <c r="H3" s="75" t="s">
        <v>35</v>
      </c>
      <c r="I3" s="75" t="s">
        <v>34</v>
      </c>
      <c r="J3" s="75" t="s">
        <v>36</v>
      </c>
    </row>
    <row r="4" spans="1:10" x14ac:dyDescent="0.25">
      <c r="A4" s="80" t="s">
        <v>37</v>
      </c>
      <c r="B4" s="81" t="s">
        <v>38</v>
      </c>
      <c r="C4" s="82" t="s">
        <v>213</v>
      </c>
      <c r="D4" s="83"/>
      <c r="E4" s="84"/>
      <c r="F4" s="84"/>
      <c r="G4" s="84"/>
      <c r="H4" s="84"/>
      <c r="I4" s="84"/>
      <c r="J4" s="84"/>
    </row>
    <row r="5" spans="1:10" x14ac:dyDescent="0.25">
      <c r="A5" s="85" t="s">
        <v>18</v>
      </c>
      <c r="B5" s="86" t="s">
        <v>19</v>
      </c>
      <c r="C5" s="87" t="s">
        <v>107</v>
      </c>
      <c r="D5" s="88">
        <v>1445884</v>
      </c>
      <c r="E5" s="89">
        <v>2753</v>
      </c>
      <c r="F5" s="88">
        <f>SUM(D5:E5)</f>
        <v>1448637</v>
      </c>
      <c r="G5" s="120">
        <v>1433962</v>
      </c>
      <c r="H5" s="120">
        <v>1403336</v>
      </c>
      <c r="I5" s="91">
        <f>SUM(G5-H5)</f>
        <v>30626</v>
      </c>
      <c r="J5" s="91">
        <f>F5-G5</f>
        <v>14675</v>
      </c>
    </row>
    <row r="6" spans="1:10" x14ac:dyDescent="0.25">
      <c r="A6" s="85" t="s">
        <v>39</v>
      </c>
      <c r="B6" s="86" t="s">
        <v>108</v>
      </c>
      <c r="C6" s="87" t="s">
        <v>109</v>
      </c>
      <c r="D6" s="88">
        <v>6579601</v>
      </c>
      <c r="E6" s="89">
        <v>536358</v>
      </c>
      <c r="F6" s="88">
        <f t="shared" ref="F6:F37" si="0">SUM(D6:E6)</f>
        <v>7115959</v>
      </c>
      <c r="G6" s="120">
        <v>6440882</v>
      </c>
      <c r="H6" s="120">
        <v>6440882</v>
      </c>
      <c r="I6" s="91">
        <f t="shared" ref="I6:I37" si="1">SUM(G6-H6)</f>
        <v>0</v>
      </c>
      <c r="J6" s="91">
        <f>F6-G6</f>
        <v>675077</v>
      </c>
    </row>
    <row r="7" spans="1:10" x14ac:dyDescent="0.25">
      <c r="A7" s="92" t="s">
        <v>40</v>
      </c>
      <c r="B7" s="86" t="s">
        <v>110</v>
      </c>
      <c r="C7" s="87" t="s">
        <v>111</v>
      </c>
      <c r="D7" s="88">
        <v>1449072</v>
      </c>
      <c r="E7" s="89">
        <v>219746</v>
      </c>
      <c r="F7" s="88">
        <f t="shared" si="0"/>
        <v>1668818</v>
      </c>
      <c r="G7" s="120">
        <v>1668818</v>
      </c>
      <c r="H7" s="120">
        <v>1668818</v>
      </c>
      <c r="I7" s="91">
        <f t="shared" si="1"/>
        <v>0</v>
      </c>
      <c r="J7" s="91">
        <f t="shared" ref="J7:J70" si="2">F7-G7</f>
        <v>0</v>
      </c>
    </row>
    <row r="8" spans="1:10" x14ac:dyDescent="0.25">
      <c r="A8" s="92" t="s">
        <v>41</v>
      </c>
      <c r="B8" s="86" t="s">
        <v>112</v>
      </c>
      <c r="C8" s="87" t="s">
        <v>113</v>
      </c>
      <c r="D8" s="88">
        <v>2434358</v>
      </c>
      <c r="E8" s="89">
        <v>225134</v>
      </c>
      <c r="F8" s="88">
        <f t="shared" si="0"/>
        <v>2659492</v>
      </c>
      <c r="G8" s="120">
        <v>2553099</v>
      </c>
      <c r="H8" s="120">
        <v>2504567</v>
      </c>
      <c r="I8" s="91">
        <f t="shared" si="1"/>
        <v>48532</v>
      </c>
      <c r="J8" s="91">
        <f t="shared" si="2"/>
        <v>106393</v>
      </c>
    </row>
    <row r="9" spans="1:10" x14ac:dyDescent="0.25">
      <c r="A9" s="92" t="s">
        <v>42</v>
      </c>
      <c r="B9" s="86" t="s">
        <v>114</v>
      </c>
      <c r="C9" s="87" t="s">
        <v>115</v>
      </c>
      <c r="D9" s="88">
        <v>2049769</v>
      </c>
      <c r="E9" s="89">
        <v>232438</v>
      </c>
      <c r="F9" s="88">
        <f t="shared" si="0"/>
        <v>2282207</v>
      </c>
      <c r="G9" s="120">
        <v>2282207</v>
      </c>
      <c r="H9" s="120">
        <v>2282207</v>
      </c>
      <c r="I9" s="91">
        <f t="shared" si="1"/>
        <v>0</v>
      </c>
      <c r="J9" s="91">
        <f>F9-G9</f>
        <v>0</v>
      </c>
    </row>
    <row r="10" spans="1:10" x14ac:dyDescent="0.25">
      <c r="A10" s="92" t="s">
        <v>43</v>
      </c>
      <c r="B10" s="86" t="s">
        <v>116</v>
      </c>
      <c r="C10" s="87" t="s">
        <v>117</v>
      </c>
      <c r="D10" s="88">
        <v>705743</v>
      </c>
      <c r="E10" s="89">
        <v>119506</v>
      </c>
      <c r="F10" s="88">
        <f t="shared" si="0"/>
        <v>825249</v>
      </c>
      <c r="G10" s="120">
        <v>825249</v>
      </c>
      <c r="H10" s="120">
        <v>825249</v>
      </c>
      <c r="I10" s="91">
        <f t="shared" si="1"/>
        <v>0</v>
      </c>
      <c r="J10" s="91">
        <f t="shared" si="2"/>
        <v>0</v>
      </c>
    </row>
    <row r="11" spans="1:10" x14ac:dyDescent="0.25">
      <c r="A11" s="92" t="s">
        <v>44</v>
      </c>
      <c r="B11" s="86" t="s">
        <v>118</v>
      </c>
      <c r="C11" s="87" t="s">
        <v>119</v>
      </c>
      <c r="D11" s="88">
        <v>332577</v>
      </c>
      <c r="E11" s="89">
        <v>99366</v>
      </c>
      <c r="F11" s="88">
        <f t="shared" si="0"/>
        <v>431943</v>
      </c>
      <c r="G11" s="120">
        <v>396938</v>
      </c>
      <c r="H11" s="120">
        <v>396938</v>
      </c>
      <c r="I11" s="91">
        <f t="shared" si="1"/>
        <v>0</v>
      </c>
      <c r="J11" s="91">
        <f t="shared" si="2"/>
        <v>35005</v>
      </c>
    </row>
    <row r="12" spans="1:10" x14ac:dyDescent="0.25">
      <c r="A12" s="92" t="s">
        <v>45</v>
      </c>
      <c r="B12" s="86" t="s">
        <v>120</v>
      </c>
      <c r="C12" s="87" t="s">
        <v>121</v>
      </c>
      <c r="D12" s="88">
        <v>9300264</v>
      </c>
      <c r="E12" s="89">
        <v>132593</v>
      </c>
      <c r="F12" s="88">
        <f t="shared" si="0"/>
        <v>9432857</v>
      </c>
      <c r="G12" s="120">
        <v>9432857</v>
      </c>
      <c r="H12" s="120">
        <v>9432857</v>
      </c>
      <c r="I12" s="91">
        <f t="shared" si="1"/>
        <v>0</v>
      </c>
      <c r="J12" s="91">
        <f t="shared" si="2"/>
        <v>0</v>
      </c>
    </row>
    <row r="13" spans="1:10" x14ac:dyDescent="0.25">
      <c r="A13" s="92" t="s">
        <v>46</v>
      </c>
      <c r="B13" s="86" t="s">
        <v>122</v>
      </c>
      <c r="C13" s="87" t="s">
        <v>123</v>
      </c>
      <c r="D13" s="88">
        <v>2680782</v>
      </c>
      <c r="E13" s="89">
        <v>1135</v>
      </c>
      <c r="F13" s="88">
        <f t="shared" si="0"/>
        <v>2681917</v>
      </c>
      <c r="G13" s="120">
        <v>2648391</v>
      </c>
      <c r="H13" s="120">
        <v>2648391</v>
      </c>
      <c r="I13" s="91">
        <f t="shared" si="1"/>
        <v>0</v>
      </c>
      <c r="J13" s="91">
        <f t="shared" si="2"/>
        <v>33526</v>
      </c>
    </row>
    <row r="14" spans="1:10" x14ac:dyDescent="0.25">
      <c r="A14" s="92" t="s">
        <v>47</v>
      </c>
      <c r="B14" s="86" t="s">
        <v>124</v>
      </c>
      <c r="C14" s="87" t="s">
        <v>125</v>
      </c>
      <c r="D14" s="88">
        <v>7435328</v>
      </c>
      <c r="E14" s="89">
        <v>929365</v>
      </c>
      <c r="F14" s="88">
        <f t="shared" si="0"/>
        <v>8364693</v>
      </c>
      <c r="G14" s="120">
        <v>8364693</v>
      </c>
      <c r="H14" s="120">
        <v>8364693</v>
      </c>
      <c r="I14" s="91">
        <f t="shared" si="1"/>
        <v>0</v>
      </c>
      <c r="J14" s="91">
        <f t="shared" si="2"/>
        <v>0</v>
      </c>
    </row>
    <row r="15" spans="1:10" x14ac:dyDescent="0.25">
      <c r="A15" s="92" t="s">
        <v>48</v>
      </c>
      <c r="B15" s="86" t="s">
        <v>126</v>
      </c>
      <c r="C15" s="87" t="s">
        <v>127</v>
      </c>
      <c r="D15" s="88">
        <v>4633370</v>
      </c>
      <c r="E15" s="89">
        <v>1411261</v>
      </c>
      <c r="F15" s="88">
        <f t="shared" si="0"/>
        <v>6044631</v>
      </c>
      <c r="G15" s="90">
        <v>4508285</v>
      </c>
      <c r="H15" s="90">
        <v>4383365</v>
      </c>
      <c r="I15" s="91">
        <f t="shared" si="1"/>
        <v>124920</v>
      </c>
      <c r="J15" s="91">
        <f t="shared" si="2"/>
        <v>1536346</v>
      </c>
    </row>
    <row r="16" spans="1:10" x14ac:dyDescent="0.25">
      <c r="A16" s="93" t="s">
        <v>49</v>
      </c>
      <c r="B16" s="86" t="s">
        <v>128</v>
      </c>
      <c r="C16" s="87" t="s">
        <v>129</v>
      </c>
      <c r="D16" s="88">
        <v>5464249</v>
      </c>
      <c r="E16" s="89">
        <v>758561</v>
      </c>
      <c r="F16" s="88">
        <f t="shared" si="0"/>
        <v>6222810</v>
      </c>
      <c r="G16" s="90">
        <v>6222810</v>
      </c>
      <c r="H16" s="90">
        <v>5982327</v>
      </c>
      <c r="I16" s="91">
        <f t="shared" si="1"/>
        <v>240483</v>
      </c>
      <c r="J16" s="91">
        <f t="shared" si="2"/>
        <v>0</v>
      </c>
    </row>
    <row r="17" spans="1:10" x14ac:dyDescent="0.25">
      <c r="A17" s="92" t="s">
        <v>50</v>
      </c>
      <c r="B17" s="86" t="s">
        <v>130</v>
      </c>
      <c r="C17" s="87" t="s">
        <v>131</v>
      </c>
      <c r="D17" s="88">
        <v>936821</v>
      </c>
      <c r="E17" s="89">
        <v>130951</v>
      </c>
      <c r="F17" s="88">
        <f t="shared" si="0"/>
        <v>1067772</v>
      </c>
      <c r="G17" s="120">
        <v>1049800</v>
      </c>
      <c r="H17" s="120">
        <v>1049800</v>
      </c>
      <c r="I17" s="91">
        <f t="shared" si="1"/>
        <v>0</v>
      </c>
      <c r="J17" s="91">
        <f t="shared" si="2"/>
        <v>17972</v>
      </c>
    </row>
    <row r="18" spans="1:10" x14ac:dyDescent="0.25">
      <c r="A18" s="92" t="s">
        <v>51</v>
      </c>
      <c r="B18" s="86" t="s">
        <v>132</v>
      </c>
      <c r="C18" s="87" t="s">
        <v>133</v>
      </c>
      <c r="D18" s="88">
        <v>16997561</v>
      </c>
      <c r="E18" s="89">
        <v>4825955</v>
      </c>
      <c r="F18" s="88">
        <f t="shared" si="0"/>
        <v>21823516</v>
      </c>
      <c r="G18" s="120">
        <v>16681035</v>
      </c>
      <c r="H18" s="120">
        <v>16681035</v>
      </c>
      <c r="I18" s="91">
        <f t="shared" si="1"/>
        <v>0</v>
      </c>
      <c r="J18" s="91">
        <f t="shared" si="2"/>
        <v>5142481</v>
      </c>
    </row>
    <row r="19" spans="1:10" x14ac:dyDescent="0.25">
      <c r="A19" s="92" t="s">
        <v>52</v>
      </c>
      <c r="B19" s="86" t="s">
        <v>134</v>
      </c>
      <c r="C19" s="87" t="s">
        <v>135</v>
      </c>
      <c r="D19" s="88">
        <v>9158950</v>
      </c>
      <c r="E19" s="121">
        <v>90682</v>
      </c>
      <c r="F19" s="88">
        <f t="shared" si="0"/>
        <v>9249632</v>
      </c>
      <c r="G19" s="120">
        <v>9249632</v>
      </c>
      <c r="H19" s="120">
        <v>9119648</v>
      </c>
      <c r="I19" s="91">
        <f t="shared" si="1"/>
        <v>129984</v>
      </c>
      <c r="J19" s="91">
        <f t="shared" si="2"/>
        <v>0</v>
      </c>
    </row>
    <row r="20" spans="1:10" x14ac:dyDescent="0.25">
      <c r="A20" s="94" t="s">
        <v>225</v>
      </c>
      <c r="B20" s="86" t="s">
        <v>53</v>
      </c>
      <c r="C20" s="87"/>
      <c r="D20" s="88">
        <v>1172351</v>
      </c>
      <c r="E20" s="89">
        <v>129360</v>
      </c>
      <c r="F20" s="88">
        <f t="shared" si="0"/>
        <v>1301711</v>
      </c>
      <c r="G20" s="120">
        <v>1172351</v>
      </c>
      <c r="H20" s="120">
        <v>1172351</v>
      </c>
      <c r="I20" s="91">
        <f t="shared" si="1"/>
        <v>0</v>
      </c>
      <c r="J20" s="91">
        <f t="shared" si="2"/>
        <v>129360</v>
      </c>
    </row>
    <row r="21" spans="1:10" x14ac:dyDescent="0.25">
      <c r="A21" s="85" t="s">
        <v>54</v>
      </c>
      <c r="B21" s="86" t="s">
        <v>136</v>
      </c>
      <c r="C21" s="87" t="s">
        <v>137</v>
      </c>
      <c r="D21" s="88">
        <v>420101</v>
      </c>
      <c r="E21" s="89">
        <v>1</v>
      </c>
      <c r="F21" s="88">
        <f t="shared" si="0"/>
        <v>420102</v>
      </c>
      <c r="G21" s="120">
        <v>420102</v>
      </c>
      <c r="H21" s="120">
        <v>420102</v>
      </c>
      <c r="I21" s="91">
        <f t="shared" si="1"/>
        <v>0</v>
      </c>
      <c r="J21" s="91">
        <f t="shared" si="2"/>
        <v>0</v>
      </c>
    </row>
    <row r="22" spans="1:10" x14ac:dyDescent="0.25">
      <c r="A22" s="85" t="s">
        <v>55</v>
      </c>
      <c r="B22" s="86" t="s">
        <v>138</v>
      </c>
      <c r="C22" s="87" t="s">
        <v>139</v>
      </c>
      <c r="D22" s="88">
        <v>2323154</v>
      </c>
      <c r="E22" s="89">
        <v>831792</v>
      </c>
      <c r="F22" s="88">
        <f t="shared" si="0"/>
        <v>3154946</v>
      </c>
      <c r="G22" s="120">
        <v>2515556</v>
      </c>
      <c r="H22" s="120">
        <v>2326556</v>
      </c>
      <c r="I22" s="91">
        <f t="shared" si="1"/>
        <v>189000</v>
      </c>
      <c r="J22" s="91">
        <f t="shared" si="2"/>
        <v>639390</v>
      </c>
    </row>
    <row r="23" spans="1:10" x14ac:dyDescent="0.25">
      <c r="A23" s="92" t="s">
        <v>56</v>
      </c>
      <c r="B23" s="86" t="s">
        <v>140</v>
      </c>
      <c r="C23" s="87" t="s">
        <v>141</v>
      </c>
      <c r="D23" s="88">
        <v>1740141</v>
      </c>
      <c r="E23" s="89">
        <v>351659</v>
      </c>
      <c r="F23" s="88">
        <f t="shared" si="0"/>
        <v>2091800</v>
      </c>
      <c r="G23" s="120">
        <v>1703151</v>
      </c>
      <c r="H23" s="120">
        <v>1703151</v>
      </c>
      <c r="I23" s="91">
        <f t="shared" si="1"/>
        <v>0</v>
      </c>
      <c r="J23" s="91">
        <f t="shared" si="2"/>
        <v>388649</v>
      </c>
    </row>
    <row r="24" spans="1:10" x14ac:dyDescent="0.25">
      <c r="A24" s="92" t="s">
        <v>57</v>
      </c>
      <c r="B24" s="86" t="s">
        <v>142</v>
      </c>
      <c r="C24" s="87" t="s">
        <v>143</v>
      </c>
      <c r="D24" s="88">
        <v>1306960</v>
      </c>
      <c r="E24" s="89">
        <v>8543</v>
      </c>
      <c r="F24" s="88">
        <f t="shared" si="0"/>
        <v>1315503</v>
      </c>
      <c r="G24" s="90">
        <v>1306960</v>
      </c>
      <c r="H24" s="90">
        <v>1306960</v>
      </c>
      <c r="I24" s="91">
        <f t="shared" si="1"/>
        <v>0</v>
      </c>
      <c r="J24" s="91">
        <f t="shared" si="2"/>
        <v>8543</v>
      </c>
    </row>
    <row r="25" spans="1:10" x14ac:dyDescent="0.25">
      <c r="A25" s="92" t="s">
        <v>58</v>
      </c>
      <c r="B25" s="86" t="s">
        <v>144</v>
      </c>
      <c r="C25" s="87" t="s">
        <v>145</v>
      </c>
      <c r="D25" s="88">
        <v>5499235</v>
      </c>
      <c r="E25" s="89">
        <v>568356</v>
      </c>
      <c r="F25" s="88">
        <f t="shared" si="0"/>
        <v>6067591</v>
      </c>
      <c r="G25" s="120">
        <v>6067591</v>
      </c>
      <c r="H25" s="120">
        <v>5999504</v>
      </c>
      <c r="I25" s="91">
        <f t="shared" si="1"/>
        <v>68087</v>
      </c>
      <c r="J25" s="91">
        <f t="shared" si="2"/>
        <v>0</v>
      </c>
    </row>
    <row r="26" spans="1:10" x14ac:dyDescent="0.25">
      <c r="A26" s="92" t="s">
        <v>59</v>
      </c>
      <c r="B26" s="86" t="s">
        <v>146</v>
      </c>
      <c r="C26" s="87" t="s">
        <v>147</v>
      </c>
      <c r="D26" s="88">
        <v>728599</v>
      </c>
      <c r="E26" s="89">
        <v>75</v>
      </c>
      <c r="F26" s="88">
        <f t="shared" si="0"/>
        <v>728674</v>
      </c>
      <c r="G26" s="120">
        <v>728553</v>
      </c>
      <c r="H26" s="120">
        <v>673362</v>
      </c>
      <c r="I26" s="91">
        <f t="shared" si="1"/>
        <v>55191</v>
      </c>
      <c r="J26" s="91">
        <f t="shared" si="2"/>
        <v>121</v>
      </c>
    </row>
    <row r="27" spans="1:10" x14ac:dyDescent="0.25">
      <c r="A27" s="92" t="s">
        <v>60</v>
      </c>
      <c r="B27" s="86" t="s">
        <v>148</v>
      </c>
      <c r="C27" s="87" t="s">
        <v>149</v>
      </c>
      <c r="D27" s="88">
        <v>3460344</v>
      </c>
      <c r="E27" s="89">
        <v>816173</v>
      </c>
      <c r="F27" s="88">
        <f t="shared" si="0"/>
        <v>4276517</v>
      </c>
      <c r="G27" s="120">
        <v>4276517</v>
      </c>
      <c r="H27" s="120">
        <v>3662928</v>
      </c>
      <c r="I27" s="91">
        <f t="shared" si="1"/>
        <v>613589</v>
      </c>
      <c r="J27" s="91">
        <f t="shared" si="2"/>
        <v>0</v>
      </c>
    </row>
    <row r="28" spans="1:10" x14ac:dyDescent="0.25">
      <c r="A28" s="92" t="s">
        <v>61</v>
      </c>
      <c r="B28" s="86" t="s">
        <v>150</v>
      </c>
      <c r="C28" s="87" t="s">
        <v>151</v>
      </c>
      <c r="D28" s="88">
        <v>942488</v>
      </c>
      <c r="E28" s="89">
        <v>78547</v>
      </c>
      <c r="F28" s="88">
        <f t="shared" si="0"/>
        <v>1021035</v>
      </c>
      <c r="G28" s="120">
        <v>1013595</v>
      </c>
      <c r="H28" s="120">
        <v>1013595</v>
      </c>
      <c r="I28" s="91">
        <f t="shared" si="1"/>
        <v>0</v>
      </c>
      <c r="J28" s="91">
        <f t="shared" si="2"/>
        <v>7440</v>
      </c>
    </row>
    <row r="29" spans="1:10" x14ac:dyDescent="0.25">
      <c r="A29" s="92" t="s">
        <v>62</v>
      </c>
      <c r="B29" s="86" t="s">
        <v>152</v>
      </c>
      <c r="C29" s="87" t="s">
        <v>153</v>
      </c>
      <c r="D29" s="88">
        <v>3145361</v>
      </c>
      <c r="E29" s="89">
        <v>271438</v>
      </c>
      <c r="F29" s="88">
        <f t="shared" si="0"/>
        <v>3416799</v>
      </c>
      <c r="G29" s="120">
        <v>3416799</v>
      </c>
      <c r="H29" s="120">
        <v>3416799</v>
      </c>
      <c r="I29" s="91">
        <f t="shared" si="1"/>
        <v>0</v>
      </c>
      <c r="J29" s="91">
        <f t="shared" si="2"/>
        <v>0</v>
      </c>
    </row>
    <row r="30" spans="1:10" x14ac:dyDescent="0.25">
      <c r="A30" s="92" t="s">
        <v>63</v>
      </c>
      <c r="B30" s="86" t="s">
        <v>64</v>
      </c>
      <c r="C30" s="87"/>
      <c r="D30" s="88">
        <v>851862</v>
      </c>
      <c r="E30" s="89">
        <v>0</v>
      </c>
      <c r="F30" s="88">
        <f t="shared" si="0"/>
        <v>851862</v>
      </c>
      <c r="G30" s="90">
        <v>851862</v>
      </c>
      <c r="H30" s="90">
        <v>851862</v>
      </c>
      <c r="I30" s="91">
        <f t="shared" si="1"/>
        <v>0</v>
      </c>
      <c r="J30" s="91">
        <f t="shared" si="2"/>
        <v>0</v>
      </c>
    </row>
    <row r="31" spans="1:10" x14ac:dyDescent="0.25">
      <c r="A31" s="92" t="s">
        <v>65</v>
      </c>
      <c r="B31" s="86" t="s">
        <v>154</v>
      </c>
      <c r="C31" s="87" t="s">
        <v>155</v>
      </c>
      <c r="D31" s="88">
        <v>789565</v>
      </c>
      <c r="E31" s="89">
        <v>14236</v>
      </c>
      <c r="F31" s="88">
        <f t="shared" si="0"/>
        <v>803801</v>
      </c>
      <c r="G31" s="90">
        <v>789565</v>
      </c>
      <c r="H31" s="90">
        <v>677221</v>
      </c>
      <c r="I31" s="91">
        <f t="shared" si="1"/>
        <v>112344</v>
      </c>
      <c r="J31" s="91">
        <f t="shared" si="2"/>
        <v>14236</v>
      </c>
    </row>
    <row r="32" spans="1:10" x14ac:dyDescent="0.25">
      <c r="A32" s="92" t="s">
        <v>66</v>
      </c>
      <c r="B32" s="86" t="s">
        <v>156</v>
      </c>
      <c r="C32" s="87" t="s">
        <v>157</v>
      </c>
      <c r="D32" s="88">
        <v>323584</v>
      </c>
      <c r="E32" s="89">
        <v>4</v>
      </c>
      <c r="F32" s="88">
        <f t="shared" si="0"/>
        <v>323588</v>
      </c>
      <c r="G32" s="120">
        <v>323584</v>
      </c>
      <c r="H32" s="120">
        <v>323584</v>
      </c>
      <c r="I32" s="91">
        <f t="shared" si="1"/>
        <v>0</v>
      </c>
      <c r="J32" s="91">
        <f t="shared" si="2"/>
        <v>4</v>
      </c>
    </row>
    <row r="33" spans="1:10" x14ac:dyDescent="0.25">
      <c r="A33" s="92" t="s">
        <v>67</v>
      </c>
      <c r="B33" s="86" t="s">
        <v>158</v>
      </c>
      <c r="C33" s="87" t="s">
        <v>159</v>
      </c>
      <c r="D33" s="88">
        <v>14838678</v>
      </c>
      <c r="E33" s="89">
        <v>343468</v>
      </c>
      <c r="F33" s="88">
        <f t="shared" si="0"/>
        <v>15182146</v>
      </c>
      <c r="G33" s="120">
        <v>15182146</v>
      </c>
      <c r="H33" s="120">
        <v>15182146</v>
      </c>
      <c r="I33" s="91">
        <f t="shared" si="1"/>
        <v>0</v>
      </c>
      <c r="J33" s="91">
        <f t="shared" si="2"/>
        <v>0</v>
      </c>
    </row>
    <row r="34" spans="1:10" x14ac:dyDescent="0.25">
      <c r="A34" s="92" t="s">
        <v>243</v>
      </c>
      <c r="B34" s="86" t="s">
        <v>244</v>
      </c>
      <c r="C34" s="87" t="s">
        <v>196</v>
      </c>
      <c r="D34" s="88">
        <v>895087</v>
      </c>
      <c r="E34" s="89">
        <v>47555</v>
      </c>
      <c r="F34" s="88">
        <f t="shared" ref="F34" si="3">SUM(D34:E34)</f>
        <v>942642</v>
      </c>
      <c r="G34" s="120">
        <v>942642</v>
      </c>
      <c r="H34" s="120">
        <v>942642</v>
      </c>
      <c r="I34" s="91">
        <f t="shared" ref="I34" si="4">SUM(G34-H34)</f>
        <v>0</v>
      </c>
      <c r="J34" s="91">
        <f t="shared" si="2"/>
        <v>0</v>
      </c>
    </row>
    <row r="35" spans="1:10" x14ac:dyDescent="0.25">
      <c r="A35" s="92" t="s">
        <v>68</v>
      </c>
      <c r="B35" s="86" t="s">
        <v>160</v>
      </c>
      <c r="C35" s="87" t="s">
        <v>161</v>
      </c>
      <c r="D35" s="88">
        <v>4806210</v>
      </c>
      <c r="E35" s="89">
        <v>297965</v>
      </c>
      <c r="F35" s="88">
        <f t="shared" si="0"/>
        <v>5104175</v>
      </c>
      <c r="G35" s="120">
        <v>5068108</v>
      </c>
      <c r="H35" s="120">
        <v>5068108</v>
      </c>
      <c r="I35" s="91">
        <f t="shared" si="1"/>
        <v>0</v>
      </c>
      <c r="J35" s="91">
        <f t="shared" si="2"/>
        <v>36067</v>
      </c>
    </row>
    <row r="36" spans="1:10" x14ac:dyDescent="0.25">
      <c r="A36" s="92" t="s">
        <v>69</v>
      </c>
      <c r="B36" s="86" t="s">
        <v>162</v>
      </c>
      <c r="C36" s="87" t="s">
        <v>163</v>
      </c>
      <c r="D36" s="88">
        <v>3005531</v>
      </c>
      <c r="E36" s="89">
        <v>768316</v>
      </c>
      <c r="F36" s="88">
        <f t="shared" si="0"/>
        <v>3773847</v>
      </c>
      <c r="G36" s="120">
        <v>2935503</v>
      </c>
      <c r="H36" s="120">
        <v>2816252</v>
      </c>
      <c r="I36" s="91">
        <f t="shared" si="1"/>
        <v>119251</v>
      </c>
      <c r="J36" s="91">
        <f t="shared" si="2"/>
        <v>838344</v>
      </c>
    </row>
    <row r="37" spans="1:10" x14ac:dyDescent="0.25">
      <c r="A37" s="92" t="s">
        <v>70</v>
      </c>
      <c r="B37" s="86" t="s">
        <v>164</v>
      </c>
      <c r="C37" s="87" t="s">
        <v>165</v>
      </c>
      <c r="D37" s="88">
        <v>238303</v>
      </c>
      <c r="E37" s="89">
        <v>55082</v>
      </c>
      <c r="F37" s="88">
        <f t="shared" si="0"/>
        <v>293385</v>
      </c>
      <c r="G37" s="90">
        <v>238303</v>
      </c>
      <c r="H37" s="90">
        <v>238303</v>
      </c>
      <c r="I37" s="91">
        <f t="shared" si="1"/>
        <v>0</v>
      </c>
      <c r="J37" s="91">
        <f t="shared" si="2"/>
        <v>55082</v>
      </c>
    </row>
    <row r="38" spans="1:10" x14ac:dyDescent="0.25">
      <c r="A38" s="92" t="s">
        <v>71</v>
      </c>
      <c r="B38" s="86" t="s">
        <v>166</v>
      </c>
      <c r="C38" s="87" t="s">
        <v>167</v>
      </c>
      <c r="D38" s="88">
        <v>516936</v>
      </c>
      <c r="E38" s="89">
        <v>20788</v>
      </c>
      <c r="F38" s="88">
        <f t="shared" ref="F38:F70" si="5">SUM(D38:E38)</f>
        <v>537724</v>
      </c>
      <c r="G38" s="120">
        <v>539840</v>
      </c>
      <c r="H38" s="120">
        <v>501740</v>
      </c>
      <c r="I38" s="91">
        <f t="shared" ref="I38:I70" si="6">SUM(G38-H38)</f>
        <v>38100</v>
      </c>
      <c r="J38" s="91">
        <f t="shared" si="2"/>
        <v>-2116</v>
      </c>
    </row>
    <row r="39" spans="1:10" x14ac:dyDescent="0.25">
      <c r="A39" s="92" t="s">
        <v>72</v>
      </c>
      <c r="B39" s="86" t="s">
        <v>168</v>
      </c>
      <c r="C39" s="87" t="s">
        <v>169</v>
      </c>
      <c r="D39" s="88">
        <v>4220752</v>
      </c>
      <c r="E39" s="89">
        <v>1290323</v>
      </c>
      <c r="F39" s="88">
        <f t="shared" si="5"/>
        <v>5511075</v>
      </c>
      <c r="G39" s="120">
        <v>4833642</v>
      </c>
      <c r="H39" s="120">
        <v>4833642</v>
      </c>
      <c r="I39" s="91">
        <f t="shared" si="6"/>
        <v>0</v>
      </c>
      <c r="J39" s="91">
        <f t="shared" si="2"/>
        <v>677433</v>
      </c>
    </row>
    <row r="40" spans="1:10" x14ac:dyDescent="0.25">
      <c r="A40" s="92" t="s">
        <v>73</v>
      </c>
      <c r="B40" s="86" t="s">
        <v>170</v>
      </c>
      <c r="C40" s="87" t="s">
        <v>171</v>
      </c>
      <c r="D40" s="88">
        <v>459478</v>
      </c>
      <c r="E40" s="89">
        <v>0</v>
      </c>
      <c r="F40" s="88">
        <f t="shared" si="5"/>
        <v>459478</v>
      </c>
      <c r="G40" s="120">
        <v>458243</v>
      </c>
      <c r="H40" s="120">
        <v>458243</v>
      </c>
      <c r="I40" s="91">
        <f t="shared" si="6"/>
        <v>0</v>
      </c>
      <c r="J40" s="91">
        <f t="shared" si="2"/>
        <v>1235</v>
      </c>
    </row>
    <row r="41" spans="1:10" x14ac:dyDescent="0.25">
      <c r="A41" s="92" t="s">
        <v>74</v>
      </c>
      <c r="B41" s="86" t="s">
        <v>172</v>
      </c>
      <c r="C41" s="87" t="s">
        <v>173</v>
      </c>
      <c r="D41" s="88">
        <v>1137028</v>
      </c>
      <c r="E41" s="89">
        <v>246708</v>
      </c>
      <c r="F41" s="88">
        <f t="shared" si="5"/>
        <v>1383736</v>
      </c>
      <c r="G41" s="120">
        <v>1288448</v>
      </c>
      <c r="H41" s="120">
        <v>1288448</v>
      </c>
      <c r="I41" s="91">
        <f>SUM(G41-H41)</f>
        <v>0</v>
      </c>
      <c r="J41" s="91">
        <f t="shared" si="2"/>
        <v>95288</v>
      </c>
    </row>
    <row r="42" spans="1:10" x14ac:dyDescent="0.25">
      <c r="A42" s="92" t="s">
        <v>75</v>
      </c>
      <c r="B42" s="86" t="s">
        <v>174</v>
      </c>
      <c r="C42" s="87" t="s">
        <v>175</v>
      </c>
      <c r="D42" s="88">
        <v>649651</v>
      </c>
      <c r="E42" s="89">
        <v>0</v>
      </c>
      <c r="F42" s="88">
        <f t="shared" si="5"/>
        <v>649651</v>
      </c>
      <c r="G42" s="120">
        <v>649651</v>
      </c>
      <c r="H42" s="120">
        <v>649651</v>
      </c>
      <c r="I42" s="91">
        <f t="shared" si="6"/>
        <v>0</v>
      </c>
      <c r="J42" s="91">
        <f t="shared" si="2"/>
        <v>0</v>
      </c>
    </row>
    <row r="43" spans="1:10" x14ac:dyDescent="0.25">
      <c r="A43" s="92" t="s">
        <v>228</v>
      </c>
      <c r="B43" s="86" t="s">
        <v>232</v>
      </c>
      <c r="C43" s="87" t="s">
        <v>233</v>
      </c>
      <c r="D43" s="88">
        <v>233295</v>
      </c>
      <c r="E43" s="89">
        <v>0</v>
      </c>
      <c r="F43" s="88">
        <f t="shared" ref="F43" si="7">SUM(D43:E43)</f>
        <v>233295</v>
      </c>
      <c r="G43" s="90">
        <v>233295</v>
      </c>
      <c r="H43" s="90">
        <v>233295</v>
      </c>
      <c r="I43" s="91">
        <f t="shared" ref="I43" si="8">SUM(G43-H43)</f>
        <v>0</v>
      </c>
      <c r="J43" s="91">
        <f t="shared" si="2"/>
        <v>0</v>
      </c>
    </row>
    <row r="44" spans="1:10" x14ac:dyDescent="0.25">
      <c r="A44" s="92" t="s">
        <v>76</v>
      </c>
      <c r="B44" s="86" t="s">
        <v>176</v>
      </c>
      <c r="C44" s="87" t="s">
        <v>177</v>
      </c>
      <c r="D44" s="88">
        <v>3387082</v>
      </c>
      <c r="E44" s="89">
        <v>0</v>
      </c>
      <c r="F44" s="88">
        <f t="shared" si="5"/>
        <v>3387082</v>
      </c>
      <c r="G44" s="120">
        <v>3387082</v>
      </c>
      <c r="H44" s="120">
        <v>3387082</v>
      </c>
      <c r="I44" s="91">
        <f t="shared" si="6"/>
        <v>0</v>
      </c>
      <c r="J44" s="91">
        <f t="shared" si="2"/>
        <v>0</v>
      </c>
    </row>
    <row r="45" spans="1:10" x14ac:dyDescent="0.25">
      <c r="A45" s="92" t="s">
        <v>77</v>
      </c>
      <c r="B45" s="86" t="s">
        <v>178</v>
      </c>
      <c r="C45" s="87" t="s">
        <v>179</v>
      </c>
      <c r="D45" s="88">
        <v>1544377</v>
      </c>
      <c r="E45" s="89">
        <v>24550</v>
      </c>
      <c r="F45" s="88">
        <f t="shared" si="5"/>
        <v>1568927</v>
      </c>
      <c r="G45" s="120">
        <v>1568927</v>
      </c>
      <c r="H45" s="120">
        <v>1568927</v>
      </c>
      <c r="I45" s="91">
        <f t="shared" si="6"/>
        <v>0</v>
      </c>
      <c r="J45" s="91">
        <f t="shared" si="2"/>
        <v>0</v>
      </c>
    </row>
    <row r="46" spans="1:10" x14ac:dyDescent="0.25">
      <c r="A46" s="92" t="s">
        <v>230</v>
      </c>
      <c r="B46" s="86" t="s">
        <v>231</v>
      </c>
      <c r="C46" s="87" t="s">
        <v>234</v>
      </c>
      <c r="D46" s="88">
        <v>553796</v>
      </c>
      <c r="E46" s="89">
        <v>0</v>
      </c>
      <c r="F46" s="88">
        <f t="shared" ref="F46" si="9">SUM(D46:E46)</f>
        <v>553796</v>
      </c>
      <c r="G46" s="90">
        <v>553796</v>
      </c>
      <c r="H46" s="90">
        <v>553796</v>
      </c>
      <c r="I46" s="91">
        <f t="shared" ref="I46" si="10">SUM(G46-H46)</f>
        <v>0</v>
      </c>
      <c r="J46" s="91">
        <f t="shared" si="2"/>
        <v>0</v>
      </c>
    </row>
    <row r="47" spans="1:10" x14ac:dyDescent="0.25">
      <c r="A47" s="92" t="s">
        <v>78</v>
      </c>
      <c r="B47" s="86" t="s">
        <v>180</v>
      </c>
      <c r="C47" s="87" t="s">
        <v>181</v>
      </c>
      <c r="D47" s="88">
        <v>799330</v>
      </c>
      <c r="E47" s="89">
        <v>29505</v>
      </c>
      <c r="F47" s="88">
        <f t="shared" si="5"/>
        <v>828835</v>
      </c>
      <c r="G47" s="120">
        <v>799330</v>
      </c>
      <c r="H47" s="120">
        <v>776747</v>
      </c>
      <c r="I47" s="91">
        <f t="shared" si="6"/>
        <v>22583</v>
      </c>
      <c r="J47" s="91">
        <f t="shared" si="2"/>
        <v>29505</v>
      </c>
    </row>
    <row r="48" spans="1:10" x14ac:dyDescent="0.25">
      <c r="A48" s="85" t="s">
        <v>79</v>
      </c>
      <c r="B48" s="86" t="s">
        <v>80</v>
      </c>
      <c r="C48" s="87"/>
      <c r="D48" s="88">
        <v>595947</v>
      </c>
      <c r="E48" s="89">
        <v>0</v>
      </c>
      <c r="F48" s="88">
        <f t="shared" si="5"/>
        <v>595947</v>
      </c>
      <c r="G48" s="90">
        <v>595947</v>
      </c>
      <c r="H48" s="90">
        <v>595947</v>
      </c>
      <c r="I48" s="91">
        <f t="shared" si="6"/>
        <v>0</v>
      </c>
      <c r="J48" s="91">
        <f t="shared" si="2"/>
        <v>0</v>
      </c>
    </row>
    <row r="49" spans="1:10" x14ac:dyDescent="0.25">
      <c r="A49" s="85" t="s">
        <v>81</v>
      </c>
      <c r="B49" s="86" t="s">
        <v>182</v>
      </c>
      <c r="C49" s="87" t="s">
        <v>183</v>
      </c>
      <c r="D49" s="88">
        <v>3951598</v>
      </c>
      <c r="E49" s="89">
        <v>0</v>
      </c>
      <c r="F49" s="88">
        <f t="shared" si="5"/>
        <v>3951598</v>
      </c>
      <c r="G49" s="120">
        <v>3951598</v>
      </c>
      <c r="H49" s="120">
        <v>3951598</v>
      </c>
      <c r="I49" s="91">
        <f t="shared" si="6"/>
        <v>0</v>
      </c>
      <c r="J49" s="91">
        <f t="shared" si="2"/>
        <v>0</v>
      </c>
    </row>
    <row r="50" spans="1:10" x14ac:dyDescent="0.25">
      <c r="A50" s="85" t="s">
        <v>94</v>
      </c>
      <c r="B50" s="86" t="s">
        <v>207</v>
      </c>
      <c r="C50" s="87" t="s">
        <v>208</v>
      </c>
      <c r="D50" s="88">
        <v>1477716</v>
      </c>
      <c r="E50" s="89">
        <v>120854</v>
      </c>
      <c r="F50" s="88">
        <f t="shared" si="5"/>
        <v>1598570</v>
      </c>
      <c r="G50" s="90">
        <v>1475629</v>
      </c>
      <c r="H50" s="90">
        <v>1475629</v>
      </c>
      <c r="I50" s="91">
        <f t="shared" si="6"/>
        <v>0</v>
      </c>
      <c r="J50" s="91">
        <f t="shared" si="2"/>
        <v>122941</v>
      </c>
    </row>
    <row r="51" spans="1:10" x14ac:dyDescent="0.25">
      <c r="A51" s="85" t="s">
        <v>82</v>
      </c>
      <c r="B51" s="86" t="s">
        <v>184</v>
      </c>
      <c r="C51" s="87" t="s">
        <v>185</v>
      </c>
      <c r="D51" s="88">
        <v>1397689</v>
      </c>
      <c r="E51" s="89">
        <v>10843</v>
      </c>
      <c r="F51" s="88">
        <f t="shared" si="5"/>
        <v>1408532</v>
      </c>
      <c r="G51" s="120">
        <v>1408532</v>
      </c>
      <c r="H51" s="120">
        <v>1366532</v>
      </c>
      <c r="I51" s="91">
        <f t="shared" si="6"/>
        <v>42000</v>
      </c>
      <c r="J51" s="91">
        <f t="shared" si="2"/>
        <v>0</v>
      </c>
    </row>
    <row r="52" spans="1:10" x14ac:dyDescent="0.25">
      <c r="A52" s="85" t="s">
        <v>84</v>
      </c>
      <c r="B52" s="86" t="s">
        <v>188</v>
      </c>
      <c r="C52" s="87" t="s">
        <v>189</v>
      </c>
      <c r="D52" s="88">
        <v>637284</v>
      </c>
      <c r="E52" s="89">
        <v>93952</v>
      </c>
      <c r="F52" s="88">
        <f t="shared" si="5"/>
        <v>731236</v>
      </c>
      <c r="G52" s="120">
        <v>599528</v>
      </c>
      <c r="H52" s="120">
        <v>599528</v>
      </c>
      <c r="I52" s="91">
        <f t="shared" si="6"/>
        <v>0</v>
      </c>
      <c r="J52" s="91">
        <f t="shared" si="2"/>
        <v>131708</v>
      </c>
    </row>
    <row r="53" spans="1:10" x14ac:dyDescent="0.25">
      <c r="A53" s="85" t="s">
        <v>83</v>
      </c>
      <c r="B53" s="86" t="s">
        <v>186</v>
      </c>
      <c r="C53" s="87" t="s">
        <v>187</v>
      </c>
      <c r="D53" s="88">
        <v>451252</v>
      </c>
      <c r="E53" s="89">
        <v>126620</v>
      </c>
      <c r="F53" s="88">
        <f t="shared" si="5"/>
        <v>577872</v>
      </c>
      <c r="G53" s="90">
        <v>451252</v>
      </c>
      <c r="H53" s="90">
        <v>451252</v>
      </c>
      <c r="I53" s="91">
        <f t="shared" si="6"/>
        <v>0</v>
      </c>
      <c r="J53" s="91">
        <f t="shared" si="2"/>
        <v>126620</v>
      </c>
    </row>
    <row r="54" spans="1:10" x14ac:dyDescent="0.25">
      <c r="A54" s="85" t="s">
        <v>85</v>
      </c>
      <c r="B54" s="86" t="s">
        <v>190</v>
      </c>
      <c r="C54" s="87" t="s">
        <v>191</v>
      </c>
      <c r="D54" s="88">
        <v>910800</v>
      </c>
      <c r="E54" s="89">
        <v>0</v>
      </c>
      <c r="F54" s="88">
        <f t="shared" si="5"/>
        <v>910800</v>
      </c>
      <c r="G54" s="90">
        <v>910800</v>
      </c>
      <c r="H54" s="90">
        <v>910800</v>
      </c>
      <c r="I54" s="91">
        <f t="shared" si="6"/>
        <v>0</v>
      </c>
      <c r="J54" s="91">
        <f t="shared" si="2"/>
        <v>0</v>
      </c>
    </row>
    <row r="55" spans="1:10" x14ac:dyDescent="0.25">
      <c r="A55" s="85" t="s">
        <v>86</v>
      </c>
      <c r="B55" s="86" t="s">
        <v>192</v>
      </c>
      <c r="C55" s="87" t="s">
        <v>193</v>
      </c>
      <c r="D55" s="88">
        <v>961277</v>
      </c>
      <c r="E55" s="89">
        <v>0</v>
      </c>
      <c r="F55" s="88">
        <f t="shared" si="5"/>
        <v>961277</v>
      </c>
      <c r="G55" s="90">
        <v>961277</v>
      </c>
      <c r="H55" s="90">
        <v>961277</v>
      </c>
      <c r="I55" s="91">
        <f t="shared" si="6"/>
        <v>0</v>
      </c>
      <c r="J55" s="91">
        <f t="shared" si="2"/>
        <v>0</v>
      </c>
    </row>
    <row r="56" spans="1:10" x14ac:dyDescent="0.25">
      <c r="A56" s="85" t="s">
        <v>87</v>
      </c>
      <c r="B56" s="86" t="s">
        <v>194</v>
      </c>
      <c r="C56" s="87" t="s">
        <v>145</v>
      </c>
      <c r="D56" s="88">
        <v>894698</v>
      </c>
      <c r="E56" s="89">
        <v>6</v>
      </c>
      <c r="F56" s="88">
        <f t="shared" si="5"/>
        <v>894704</v>
      </c>
      <c r="G56" s="120">
        <v>894469</v>
      </c>
      <c r="H56" s="120">
        <v>894469</v>
      </c>
      <c r="I56" s="91">
        <f t="shared" si="6"/>
        <v>0</v>
      </c>
      <c r="J56" s="91">
        <f t="shared" si="2"/>
        <v>235</v>
      </c>
    </row>
    <row r="57" spans="1:10" x14ac:dyDescent="0.25">
      <c r="A57" s="85" t="s">
        <v>96</v>
      </c>
      <c r="B57" s="86" t="s">
        <v>211</v>
      </c>
      <c r="C57" s="87" t="s">
        <v>212</v>
      </c>
      <c r="D57" s="88">
        <v>238878</v>
      </c>
      <c r="E57" s="89">
        <v>65290</v>
      </c>
      <c r="F57" s="88">
        <f t="shared" si="5"/>
        <v>304168</v>
      </c>
      <c r="G57" s="90">
        <v>238878</v>
      </c>
      <c r="H57" s="90">
        <v>238878</v>
      </c>
      <c r="I57" s="91">
        <f t="shared" si="6"/>
        <v>0</v>
      </c>
      <c r="J57" s="91">
        <f t="shared" si="2"/>
        <v>65290</v>
      </c>
    </row>
    <row r="58" spans="1:10" x14ac:dyDescent="0.25">
      <c r="A58" s="85" t="s">
        <v>88</v>
      </c>
      <c r="B58" s="86" t="s">
        <v>195</v>
      </c>
      <c r="C58" s="87" t="s">
        <v>196</v>
      </c>
      <c r="D58" s="88">
        <v>1539609</v>
      </c>
      <c r="E58" s="89">
        <v>120036</v>
      </c>
      <c r="F58" s="88">
        <f t="shared" si="5"/>
        <v>1659645</v>
      </c>
      <c r="G58" s="120">
        <v>1539563</v>
      </c>
      <c r="H58" s="120">
        <v>1539563</v>
      </c>
      <c r="I58" s="91">
        <f t="shared" si="6"/>
        <v>0</v>
      </c>
      <c r="J58" s="91">
        <f t="shared" si="2"/>
        <v>120082</v>
      </c>
    </row>
    <row r="59" spans="1:10" x14ac:dyDescent="0.25">
      <c r="A59" s="85" t="s">
        <v>89</v>
      </c>
      <c r="B59" s="86" t="s">
        <v>197</v>
      </c>
      <c r="C59" s="87" t="s">
        <v>198</v>
      </c>
      <c r="D59" s="88">
        <v>1485681</v>
      </c>
      <c r="E59" s="89">
        <v>341585</v>
      </c>
      <c r="F59" s="88">
        <f t="shared" si="5"/>
        <v>1827266</v>
      </c>
      <c r="G59" s="120">
        <v>1571991</v>
      </c>
      <c r="H59" s="120">
        <v>1571991</v>
      </c>
      <c r="I59" s="91">
        <f t="shared" si="6"/>
        <v>0</v>
      </c>
      <c r="J59" s="91">
        <f t="shared" si="2"/>
        <v>255275</v>
      </c>
    </row>
    <row r="60" spans="1:10" x14ac:dyDescent="0.25">
      <c r="A60" s="85" t="s">
        <v>90</v>
      </c>
      <c r="B60" s="86" t="s">
        <v>199</v>
      </c>
      <c r="C60" s="87" t="s">
        <v>200</v>
      </c>
      <c r="D60" s="88">
        <v>951455</v>
      </c>
      <c r="E60" s="89">
        <v>522</v>
      </c>
      <c r="F60" s="88">
        <f t="shared" si="5"/>
        <v>951977</v>
      </c>
      <c r="G60" s="120">
        <v>951455</v>
      </c>
      <c r="H60" s="120">
        <v>951455</v>
      </c>
      <c r="I60" s="91">
        <f t="shared" si="6"/>
        <v>0</v>
      </c>
      <c r="J60" s="91">
        <f t="shared" si="2"/>
        <v>522</v>
      </c>
    </row>
    <row r="61" spans="1:10" x14ac:dyDescent="0.25">
      <c r="A61" s="85" t="s">
        <v>91</v>
      </c>
      <c r="B61" s="86" t="s">
        <v>201</v>
      </c>
      <c r="C61" s="87" t="s">
        <v>202</v>
      </c>
      <c r="D61" s="88">
        <v>918791</v>
      </c>
      <c r="E61" s="89">
        <v>157218</v>
      </c>
      <c r="F61" s="88">
        <f t="shared" si="5"/>
        <v>1076009</v>
      </c>
      <c r="G61" s="120">
        <v>969214</v>
      </c>
      <c r="H61" s="120">
        <v>969214</v>
      </c>
      <c r="I61" s="91">
        <f t="shared" si="6"/>
        <v>0</v>
      </c>
      <c r="J61" s="91">
        <f t="shared" si="2"/>
        <v>106795</v>
      </c>
    </row>
    <row r="62" spans="1:10" x14ac:dyDescent="0.25">
      <c r="A62" s="85" t="s">
        <v>92</v>
      </c>
      <c r="B62" s="86" t="s">
        <v>203</v>
      </c>
      <c r="C62" s="87" t="s">
        <v>204</v>
      </c>
      <c r="D62" s="88">
        <v>723301</v>
      </c>
      <c r="E62" s="89">
        <v>29068</v>
      </c>
      <c r="F62" s="88">
        <f t="shared" si="5"/>
        <v>752369</v>
      </c>
      <c r="G62" s="120">
        <v>697140</v>
      </c>
      <c r="H62" s="120">
        <v>697140</v>
      </c>
      <c r="I62" s="91">
        <f t="shared" si="6"/>
        <v>0</v>
      </c>
      <c r="J62" s="91">
        <f t="shared" si="2"/>
        <v>55229</v>
      </c>
    </row>
    <row r="63" spans="1:10" x14ac:dyDescent="0.25">
      <c r="A63" s="85" t="s">
        <v>93</v>
      </c>
      <c r="B63" s="86" t="s">
        <v>205</v>
      </c>
      <c r="C63" s="87" t="s">
        <v>206</v>
      </c>
      <c r="D63" s="88">
        <v>332100</v>
      </c>
      <c r="E63" s="89">
        <v>34703</v>
      </c>
      <c r="F63" s="88">
        <f t="shared" si="5"/>
        <v>366803</v>
      </c>
      <c r="G63" s="90">
        <v>340800</v>
      </c>
      <c r="H63" s="90">
        <v>340800</v>
      </c>
      <c r="I63" s="91">
        <f t="shared" si="6"/>
        <v>0</v>
      </c>
      <c r="J63" s="91">
        <f t="shared" si="2"/>
        <v>26003</v>
      </c>
    </row>
    <row r="64" spans="1:10" x14ac:dyDescent="0.25">
      <c r="A64" s="85" t="s">
        <v>95</v>
      </c>
      <c r="B64" s="86" t="s">
        <v>209</v>
      </c>
      <c r="C64" s="87" t="s">
        <v>210</v>
      </c>
      <c r="D64" s="88">
        <v>785440</v>
      </c>
      <c r="E64" s="89">
        <v>0</v>
      </c>
      <c r="F64" s="88">
        <f t="shared" si="5"/>
        <v>785440</v>
      </c>
      <c r="G64" s="90">
        <v>785440</v>
      </c>
      <c r="H64" s="90">
        <v>785440</v>
      </c>
      <c r="I64" s="91">
        <f t="shared" si="6"/>
        <v>0</v>
      </c>
      <c r="J64" s="91">
        <f t="shared" si="2"/>
        <v>0</v>
      </c>
    </row>
    <row r="65" spans="1:10" x14ac:dyDescent="0.25">
      <c r="A65" s="85" t="s">
        <v>241</v>
      </c>
      <c r="B65" s="86" t="s">
        <v>242</v>
      </c>
      <c r="C65" s="87" t="s">
        <v>234</v>
      </c>
      <c r="D65" s="88">
        <v>1866696</v>
      </c>
      <c r="E65" s="89">
        <v>12807</v>
      </c>
      <c r="F65" s="88">
        <f t="shared" ref="F65" si="11">SUM(D65:E65)</f>
        <v>1879503</v>
      </c>
      <c r="G65" s="120">
        <v>1866696</v>
      </c>
      <c r="H65" s="120">
        <v>1853942</v>
      </c>
      <c r="I65" s="91">
        <f t="shared" ref="I65" si="12">SUM(G65-H65)</f>
        <v>12754</v>
      </c>
      <c r="J65" s="91">
        <f t="shared" si="2"/>
        <v>12807</v>
      </c>
    </row>
    <row r="66" spans="1:10" x14ac:dyDescent="0.25">
      <c r="A66" s="92" t="s">
        <v>97</v>
      </c>
      <c r="B66" s="86" t="s">
        <v>98</v>
      </c>
      <c r="C66" s="87"/>
      <c r="D66" s="88">
        <v>2153454</v>
      </c>
      <c r="E66" s="89">
        <v>271213</v>
      </c>
      <c r="F66" s="88">
        <f t="shared" si="5"/>
        <v>2424667</v>
      </c>
      <c r="G66" s="120">
        <v>2424667</v>
      </c>
      <c r="H66" s="120">
        <v>2188803</v>
      </c>
      <c r="I66" s="91">
        <f>SUM(G66-H66)</f>
        <v>235864</v>
      </c>
      <c r="J66" s="91">
        <f t="shared" si="2"/>
        <v>0</v>
      </c>
    </row>
    <row r="67" spans="1:10" x14ac:dyDescent="0.25">
      <c r="A67" s="85" t="s">
        <v>99</v>
      </c>
      <c r="B67" s="86" t="s">
        <v>100</v>
      </c>
      <c r="C67" s="87"/>
      <c r="D67" s="88">
        <v>141962</v>
      </c>
      <c r="E67" s="89">
        <v>106983</v>
      </c>
      <c r="F67" s="88">
        <f t="shared" si="5"/>
        <v>248945</v>
      </c>
      <c r="G67" s="90">
        <v>91100</v>
      </c>
      <c r="H67" s="90">
        <v>91100</v>
      </c>
      <c r="I67" s="91">
        <f t="shared" si="6"/>
        <v>0</v>
      </c>
      <c r="J67" s="91">
        <f t="shared" si="2"/>
        <v>157845</v>
      </c>
    </row>
    <row r="68" spans="1:10" x14ac:dyDescent="0.25">
      <c r="A68" s="85" t="s">
        <v>101</v>
      </c>
      <c r="B68" s="86" t="s">
        <v>227</v>
      </c>
      <c r="C68" s="87" t="s">
        <v>202</v>
      </c>
      <c r="D68" s="88">
        <v>15502</v>
      </c>
      <c r="E68" s="89">
        <v>0</v>
      </c>
      <c r="F68" s="88">
        <f t="shared" si="5"/>
        <v>15502</v>
      </c>
      <c r="G68" s="90">
        <v>15502</v>
      </c>
      <c r="H68" s="90">
        <v>15502</v>
      </c>
      <c r="I68" s="91">
        <f t="shared" si="6"/>
        <v>0</v>
      </c>
      <c r="J68" s="91">
        <f t="shared" si="2"/>
        <v>0</v>
      </c>
    </row>
    <row r="69" spans="1:10" x14ac:dyDescent="0.25">
      <c r="A69" s="85" t="s">
        <v>102</v>
      </c>
      <c r="B69" s="86" t="s">
        <v>103</v>
      </c>
      <c r="C69" s="87"/>
      <c r="D69" s="88">
        <v>44834</v>
      </c>
      <c r="E69" s="89">
        <v>56869</v>
      </c>
      <c r="F69" s="88">
        <f t="shared" si="5"/>
        <v>101703</v>
      </c>
      <c r="G69" s="120">
        <v>101703</v>
      </c>
      <c r="H69" s="120">
        <v>95903</v>
      </c>
      <c r="I69" s="91">
        <f t="shared" si="6"/>
        <v>5800</v>
      </c>
      <c r="J69" s="91">
        <f t="shared" si="2"/>
        <v>0</v>
      </c>
    </row>
    <row r="70" spans="1:10" x14ac:dyDescent="0.25">
      <c r="A70" s="92" t="s">
        <v>104</v>
      </c>
      <c r="B70" s="86" t="s">
        <v>105</v>
      </c>
      <c r="C70" s="87"/>
      <c r="D70" s="88">
        <v>142394</v>
      </c>
      <c r="E70" s="89">
        <v>98558</v>
      </c>
      <c r="F70" s="88">
        <f t="shared" si="5"/>
        <v>240952</v>
      </c>
      <c r="G70" s="90">
        <v>142364</v>
      </c>
      <c r="H70" s="90">
        <v>142364</v>
      </c>
      <c r="I70" s="91">
        <f t="shared" si="6"/>
        <v>0</v>
      </c>
      <c r="J70" s="91">
        <f t="shared" si="2"/>
        <v>98588</v>
      </c>
    </row>
    <row r="71" spans="1:10" ht="15.75" thickBot="1" x14ac:dyDescent="0.3">
      <c r="A71" s="95"/>
      <c r="B71" s="96"/>
      <c r="C71" s="97"/>
      <c r="D71" s="98">
        <f>SUM(D5:D70)</f>
        <v>154211966</v>
      </c>
      <c r="E71" s="98">
        <v>17557375</v>
      </c>
      <c r="F71" s="98">
        <f t="shared" ref="F71:J71" si="13">SUM(F5:F70)</f>
        <v>171769341</v>
      </c>
      <c r="G71" s="98">
        <f t="shared" si="13"/>
        <v>160009345</v>
      </c>
      <c r="H71" s="98">
        <f t="shared" si="13"/>
        <v>157920237</v>
      </c>
      <c r="I71" s="98">
        <f t="shared" si="13"/>
        <v>2089108</v>
      </c>
      <c r="J71" s="98">
        <f t="shared" si="13"/>
        <v>11759996</v>
      </c>
    </row>
    <row r="72" spans="1:10" ht="15.75" thickTop="1" x14ac:dyDescent="0.25">
      <c r="D72" s="101">
        <v>154211966</v>
      </c>
      <c r="E72" s="101">
        <v>17466693</v>
      </c>
    </row>
    <row r="73" spans="1:10" x14ac:dyDescent="0.25">
      <c r="D73" s="101">
        <f>D72-D71</f>
        <v>0</v>
      </c>
      <c r="E73" s="101">
        <v>-90682</v>
      </c>
    </row>
    <row r="74" spans="1:10" hidden="1" x14ac:dyDescent="0.25"/>
    <row r="75" spans="1:10" hidden="1" x14ac:dyDescent="0.25"/>
    <row r="76" spans="1:10" hidden="1" x14ac:dyDescent="0.25"/>
    <row r="77" spans="1:10" hidden="1" x14ac:dyDescent="0.25">
      <c r="D77" s="101"/>
      <c r="E77" s="102"/>
      <c r="F77" s="102"/>
      <c r="G77" s="102"/>
      <c r="H77" s="103"/>
    </row>
  </sheetData>
  <sortState ref="A5:J66">
    <sortCondition ref="A5"/>
  </sortState>
  <conditionalFormatting sqref="I5:J70">
    <cfRule type="cellIs" dxfId="5" priority="1" operator="greaterThan">
      <formula>0</formula>
    </cfRule>
    <cfRule type="cellIs" dxfId="4" priority="2" operator="equal">
      <formula>0</formula>
    </cfRule>
    <cfRule type="cellIs" dxfId="3" priority="3" operator="lessThan">
      <formula>0</formula>
    </cfRule>
  </conditionalFormatting>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4"/>
  <sheetViews>
    <sheetView zoomScale="85" zoomScaleNormal="85" workbookViewId="0">
      <pane xSplit="1" ySplit="4" topLeftCell="B5" activePane="bottomRight" state="frozen"/>
      <selection pane="topRight" activeCell="B1" sqref="B1"/>
      <selection pane="bottomLeft" activeCell="A6" sqref="A6"/>
      <selection pane="bottomRight" activeCell="G15" sqref="G15"/>
    </sheetView>
  </sheetViews>
  <sheetFormatPr defaultColWidth="0" defaultRowHeight="15" zeroHeight="1" x14ac:dyDescent="0.25"/>
  <cols>
    <col min="1" max="1" width="7.33203125" style="77" bestFit="1" customWidth="1"/>
    <col min="2" max="2" width="31.109375" style="99" bestFit="1" customWidth="1"/>
    <col min="3" max="3" width="15.44140625" style="99" bestFit="1" customWidth="1"/>
    <col min="4" max="4" width="10" style="99" bestFit="1" customWidth="1"/>
    <col min="5" max="5" width="8.6640625" style="99" bestFit="1" customWidth="1"/>
    <col min="6" max="6" width="10" style="99" bestFit="1" customWidth="1"/>
    <col min="7" max="7" width="11.33203125" style="99" bestFit="1" customWidth="1"/>
    <col min="8" max="8" width="10" style="99" bestFit="1" customWidth="1"/>
    <col min="9" max="9" width="9.44140625" style="99" bestFit="1" customWidth="1"/>
    <col min="10" max="10" width="10.88671875" style="99" bestFit="1" customWidth="1"/>
    <col min="11" max="16384" width="8.88671875" style="77" hidden="1"/>
  </cols>
  <sheetData>
    <row r="1" spans="1:10" x14ac:dyDescent="0.25">
      <c r="A1" s="72"/>
      <c r="B1" s="73"/>
      <c r="C1" s="104"/>
      <c r="D1" s="75" t="s">
        <v>246</v>
      </c>
      <c r="E1" s="75" t="s">
        <v>222</v>
      </c>
      <c r="F1" s="75" t="s">
        <v>106</v>
      </c>
      <c r="G1" s="76" t="s">
        <v>25</v>
      </c>
      <c r="H1" s="75" t="s">
        <v>26</v>
      </c>
      <c r="I1" s="75" t="s">
        <v>26</v>
      </c>
      <c r="J1" s="75" t="s">
        <v>27</v>
      </c>
    </row>
    <row r="2" spans="1:10" x14ac:dyDescent="0.25">
      <c r="A2" s="72"/>
      <c r="B2" s="73"/>
      <c r="C2" s="104"/>
      <c r="D2" s="75" t="s">
        <v>28</v>
      </c>
      <c r="E2" s="75" t="s">
        <v>29</v>
      </c>
      <c r="F2" s="75" t="s">
        <v>30</v>
      </c>
      <c r="G2" s="76" t="s">
        <v>31</v>
      </c>
      <c r="H2" s="75" t="s">
        <v>32</v>
      </c>
      <c r="I2" s="75" t="s">
        <v>33</v>
      </c>
      <c r="J2" s="75" t="s">
        <v>34</v>
      </c>
    </row>
    <row r="3" spans="1:10" x14ac:dyDescent="0.25">
      <c r="A3" s="72"/>
      <c r="B3" s="73"/>
      <c r="C3" s="104"/>
      <c r="D3" s="78"/>
      <c r="E3" s="79">
        <v>43373</v>
      </c>
      <c r="F3" s="79" t="s">
        <v>34</v>
      </c>
      <c r="G3" s="76" t="s">
        <v>35</v>
      </c>
      <c r="H3" s="75" t="s">
        <v>35</v>
      </c>
      <c r="I3" s="75" t="s">
        <v>34</v>
      </c>
      <c r="J3" s="75" t="s">
        <v>36</v>
      </c>
    </row>
    <row r="4" spans="1:10" x14ac:dyDescent="0.25">
      <c r="A4" s="105" t="s">
        <v>37</v>
      </c>
      <c r="B4" s="78" t="s">
        <v>38</v>
      </c>
      <c r="C4" s="78" t="s">
        <v>213</v>
      </c>
      <c r="D4" s="84"/>
      <c r="E4" s="84"/>
      <c r="F4" s="84"/>
      <c r="G4" s="84"/>
      <c r="H4" s="84"/>
      <c r="I4" s="84"/>
      <c r="J4" s="84"/>
    </row>
    <row r="5" spans="1:10" x14ac:dyDescent="0.25">
      <c r="A5" s="85" t="s">
        <v>18</v>
      </c>
      <c r="B5" s="86" t="s">
        <v>19</v>
      </c>
      <c r="C5" s="86" t="s">
        <v>107</v>
      </c>
      <c r="D5" s="106">
        <v>40960</v>
      </c>
      <c r="E5" s="89">
        <v>2900</v>
      </c>
      <c r="F5" s="88">
        <f>SUM(D5:E5)</f>
        <v>43860</v>
      </c>
      <c r="G5" s="120">
        <v>43860</v>
      </c>
      <c r="H5" s="120">
        <v>43860</v>
      </c>
      <c r="I5" s="90">
        <f>G5-H5</f>
        <v>0</v>
      </c>
      <c r="J5" s="90">
        <f>F5-G5</f>
        <v>0</v>
      </c>
    </row>
    <row r="6" spans="1:10" x14ac:dyDescent="0.25">
      <c r="A6" s="85" t="s">
        <v>39</v>
      </c>
      <c r="B6" s="86" t="s">
        <v>108</v>
      </c>
      <c r="C6" s="86" t="s">
        <v>109</v>
      </c>
      <c r="D6" s="106">
        <v>131507</v>
      </c>
      <c r="E6" s="89">
        <v>9489</v>
      </c>
      <c r="F6" s="88">
        <f t="shared" ref="F6:F37" si="0">SUM(D6:E6)</f>
        <v>140996</v>
      </c>
      <c r="G6" s="120">
        <v>123669</v>
      </c>
      <c r="H6" s="120">
        <v>0</v>
      </c>
      <c r="I6" s="90">
        <f t="shared" ref="I6:I37" si="1">G6-H6</f>
        <v>123669</v>
      </c>
      <c r="J6" s="90">
        <f t="shared" ref="J6:J67" si="2">F6-G6</f>
        <v>17327</v>
      </c>
    </row>
    <row r="7" spans="1:10" x14ac:dyDescent="0.25">
      <c r="A7" s="92" t="s">
        <v>40</v>
      </c>
      <c r="B7" s="86" t="s">
        <v>110</v>
      </c>
      <c r="C7" s="86" t="s">
        <v>111</v>
      </c>
      <c r="D7" s="106">
        <v>50567</v>
      </c>
      <c r="E7" s="89">
        <v>3486</v>
      </c>
      <c r="F7" s="88">
        <f t="shared" si="0"/>
        <v>54053</v>
      </c>
      <c r="G7" s="120">
        <v>54053</v>
      </c>
      <c r="H7" s="120">
        <v>52834</v>
      </c>
      <c r="I7" s="90">
        <f t="shared" si="1"/>
        <v>1219</v>
      </c>
      <c r="J7" s="90">
        <f t="shared" si="2"/>
        <v>0</v>
      </c>
    </row>
    <row r="8" spans="1:10" x14ac:dyDescent="0.25">
      <c r="A8" s="92" t="s">
        <v>41</v>
      </c>
      <c r="B8" s="86" t="s">
        <v>112</v>
      </c>
      <c r="C8" s="86" t="s">
        <v>113</v>
      </c>
      <c r="D8" s="106">
        <v>34116</v>
      </c>
      <c r="E8" s="89">
        <v>7245</v>
      </c>
      <c r="F8" s="88">
        <f t="shared" si="0"/>
        <v>41361</v>
      </c>
      <c r="G8" s="120">
        <v>25927</v>
      </c>
      <c r="H8" s="120">
        <v>25927</v>
      </c>
      <c r="I8" s="90">
        <f t="shared" si="1"/>
        <v>0</v>
      </c>
      <c r="J8" s="90">
        <f t="shared" si="2"/>
        <v>15434</v>
      </c>
    </row>
    <row r="9" spans="1:10" x14ac:dyDescent="0.25">
      <c r="A9" s="92" t="s">
        <v>42</v>
      </c>
      <c r="B9" s="86" t="s">
        <v>114</v>
      </c>
      <c r="C9" s="86" t="s">
        <v>115</v>
      </c>
      <c r="D9" s="106">
        <v>56267</v>
      </c>
      <c r="E9" s="89">
        <v>30224</v>
      </c>
      <c r="F9" s="88">
        <f t="shared" si="0"/>
        <v>86491</v>
      </c>
      <c r="G9" s="120">
        <v>86491</v>
      </c>
      <c r="H9" s="120">
        <v>86491</v>
      </c>
      <c r="I9" s="90">
        <f t="shared" si="1"/>
        <v>0</v>
      </c>
      <c r="J9" s="90">
        <f t="shared" si="2"/>
        <v>0</v>
      </c>
    </row>
    <row r="10" spans="1:10" x14ac:dyDescent="0.25">
      <c r="A10" s="92" t="s">
        <v>43</v>
      </c>
      <c r="B10" s="86" t="s">
        <v>116</v>
      </c>
      <c r="C10" s="86" t="s">
        <v>117</v>
      </c>
      <c r="D10" s="106">
        <v>32912</v>
      </c>
      <c r="E10" s="89">
        <v>10873</v>
      </c>
      <c r="F10" s="88">
        <f t="shared" si="0"/>
        <v>43785</v>
      </c>
      <c r="G10" s="120">
        <v>43785</v>
      </c>
      <c r="H10" s="120">
        <v>43785</v>
      </c>
      <c r="I10" s="90">
        <f t="shared" si="1"/>
        <v>0</v>
      </c>
      <c r="J10" s="90">
        <f t="shared" si="2"/>
        <v>0</v>
      </c>
    </row>
    <row r="11" spans="1:10" x14ac:dyDescent="0.25">
      <c r="A11" s="92" t="s">
        <v>44</v>
      </c>
      <c r="B11" s="86" t="s">
        <v>118</v>
      </c>
      <c r="C11" s="86" t="s">
        <v>119</v>
      </c>
      <c r="D11" s="106">
        <v>12815</v>
      </c>
      <c r="E11" s="89">
        <v>0</v>
      </c>
      <c r="F11" s="88">
        <f t="shared" si="0"/>
        <v>12815</v>
      </c>
      <c r="G11" s="90">
        <v>12750</v>
      </c>
      <c r="H11" s="90">
        <v>12750</v>
      </c>
      <c r="I11" s="90">
        <f t="shared" si="1"/>
        <v>0</v>
      </c>
      <c r="J11" s="90">
        <f t="shared" si="2"/>
        <v>65</v>
      </c>
    </row>
    <row r="12" spans="1:10" x14ac:dyDescent="0.25">
      <c r="A12" s="92" t="s">
        <v>45</v>
      </c>
      <c r="B12" s="86" t="s">
        <v>120</v>
      </c>
      <c r="C12" s="86" t="s">
        <v>121</v>
      </c>
      <c r="D12" s="106">
        <v>148700</v>
      </c>
      <c r="E12" s="89">
        <v>11193</v>
      </c>
      <c r="F12" s="88">
        <f t="shared" si="0"/>
        <v>159893</v>
      </c>
      <c r="G12" s="120">
        <v>159893</v>
      </c>
      <c r="H12" s="120">
        <v>159893</v>
      </c>
      <c r="I12" s="90">
        <f t="shared" si="1"/>
        <v>0</v>
      </c>
      <c r="J12" s="90">
        <f t="shared" si="2"/>
        <v>0</v>
      </c>
    </row>
    <row r="13" spans="1:10" x14ac:dyDescent="0.25">
      <c r="A13" s="92" t="s">
        <v>46</v>
      </c>
      <c r="B13" s="86" t="s">
        <v>122</v>
      </c>
      <c r="C13" s="86" t="s">
        <v>123</v>
      </c>
      <c r="D13" s="106">
        <v>65462</v>
      </c>
      <c r="E13" s="89">
        <v>7571</v>
      </c>
      <c r="F13" s="88">
        <f t="shared" si="0"/>
        <v>73033</v>
      </c>
      <c r="G13" s="120">
        <v>68786</v>
      </c>
      <c r="H13" s="120">
        <v>68786</v>
      </c>
      <c r="I13" s="90">
        <f t="shared" si="1"/>
        <v>0</v>
      </c>
      <c r="J13" s="90">
        <f t="shared" si="2"/>
        <v>4247</v>
      </c>
    </row>
    <row r="14" spans="1:10" x14ac:dyDescent="0.25">
      <c r="A14" s="92" t="s">
        <v>47</v>
      </c>
      <c r="B14" s="86" t="s">
        <v>124</v>
      </c>
      <c r="C14" s="86" t="s">
        <v>125</v>
      </c>
      <c r="D14" s="106">
        <v>196418</v>
      </c>
      <c r="E14" s="89">
        <v>36764</v>
      </c>
      <c r="F14" s="88">
        <f t="shared" si="0"/>
        <v>233182</v>
      </c>
      <c r="G14" s="120">
        <v>233182</v>
      </c>
      <c r="H14" s="120">
        <v>233182</v>
      </c>
      <c r="I14" s="90">
        <f t="shared" si="1"/>
        <v>0</v>
      </c>
      <c r="J14" s="90">
        <f t="shared" si="2"/>
        <v>0</v>
      </c>
    </row>
    <row r="15" spans="1:10" x14ac:dyDescent="0.25">
      <c r="A15" s="92" t="s">
        <v>48</v>
      </c>
      <c r="B15" s="86" t="s">
        <v>126</v>
      </c>
      <c r="C15" s="86" t="s">
        <v>127</v>
      </c>
      <c r="D15" s="106">
        <v>61635</v>
      </c>
      <c r="E15" s="89">
        <v>31720</v>
      </c>
      <c r="F15" s="88">
        <f t="shared" si="0"/>
        <v>93355</v>
      </c>
      <c r="G15" s="120">
        <v>68023</v>
      </c>
      <c r="H15" s="120">
        <v>68023</v>
      </c>
      <c r="I15" s="90">
        <f t="shared" si="1"/>
        <v>0</v>
      </c>
      <c r="J15" s="90">
        <f t="shared" si="2"/>
        <v>25332</v>
      </c>
    </row>
    <row r="16" spans="1:10" x14ac:dyDescent="0.25">
      <c r="A16" s="92" t="s">
        <v>49</v>
      </c>
      <c r="B16" s="86" t="s">
        <v>128</v>
      </c>
      <c r="C16" s="86" t="s">
        <v>129</v>
      </c>
      <c r="D16" s="106">
        <v>116393</v>
      </c>
      <c r="E16" s="89">
        <v>516</v>
      </c>
      <c r="F16" s="88">
        <f t="shared" si="0"/>
        <v>116909</v>
      </c>
      <c r="G16" s="90">
        <v>116909</v>
      </c>
      <c r="H16" s="90">
        <v>116909</v>
      </c>
      <c r="I16" s="90">
        <f t="shared" si="1"/>
        <v>0</v>
      </c>
      <c r="J16" s="90">
        <f t="shared" si="2"/>
        <v>0</v>
      </c>
    </row>
    <row r="17" spans="1:10" x14ac:dyDescent="0.25">
      <c r="A17" s="92" t="s">
        <v>50</v>
      </c>
      <c r="B17" s="86" t="s">
        <v>130</v>
      </c>
      <c r="C17" s="86" t="s">
        <v>131</v>
      </c>
      <c r="D17" s="106">
        <v>44328</v>
      </c>
      <c r="E17" s="89">
        <v>47961</v>
      </c>
      <c r="F17" s="88">
        <f t="shared" si="0"/>
        <v>92289</v>
      </c>
      <c r="G17" s="120">
        <v>71554</v>
      </c>
      <c r="H17" s="120">
        <v>71554</v>
      </c>
      <c r="I17" s="90">
        <f t="shared" si="1"/>
        <v>0</v>
      </c>
      <c r="J17" s="90">
        <f t="shared" si="2"/>
        <v>20735</v>
      </c>
    </row>
    <row r="18" spans="1:10" x14ac:dyDescent="0.25">
      <c r="A18" s="92" t="s">
        <v>51</v>
      </c>
      <c r="B18" s="86" t="s">
        <v>132</v>
      </c>
      <c r="C18" s="86" t="s">
        <v>133</v>
      </c>
      <c r="D18" s="106">
        <v>383729</v>
      </c>
      <c r="E18" s="89">
        <v>114568</v>
      </c>
      <c r="F18" s="88">
        <f t="shared" si="0"/>
        <v>498297</v>
      </c>
      <c r="G18" s="90">
        <v>383729</v>
      </c>
      <c r="H18" s="90">
        <v>383729</v>
      </c>
      <c r="I18" s="90">
        <f t="shared" si="1"/>
        <v>0</v>
      </c>
      <c r="J18" s="90">
        <f t="shared" si="2"/>
        <v>114568</v>
      </c>
    </row>
    <row r="19" spans="1:10" x14ac:dyDescent="0.25">
      <c r="A19" s="92" t="s">
        <v>52</v>
      </c>
      <c r="B19" s="86" t="s">
        <v>134</v>
      </c>
      <c r="C19" s="86" t="s">
        <v>135</v>
      </c>
      <c r="D19" s="106">
        <v>108769</v>
      </c>
      <c r="E19" s="121">
        <v>5698</v>
      </c>
      <c r="F19" s="88">
        <f t="shared" si="0"/>
        <v>114467</v>
      </c>
      <c r="G19" s="120">
        <v>114467</v>
      </c>
      <c r="H19" s="120">
        <v>107467</v>
      </c>
      <c r="I19" s="90">
        <f t="shared" si="1"/>
        <v>7000</v>
      </c>
      <c r="J19" s="90">
        <f t="shared" si="2"/>
        <v>0</v>
      </c>
    </row>
    <row r="20" spans="1:10" x14ac:dyDescent="0.25">
      <c r="A20" s="107" t="s">
        <v>225</v>
      </c>
      <c r="B20" s="86" t="s">
        <v>53</v>
      </c>
      <c r="C20" s="86"/>
      <c r="D20" s="106">
        <v>25947</v>
      </c>
      <c r="E20" s="89">
        <v>0</v>
      </c>
      <c r="F20" s="88">
        <f t="shared" si="0"/>
        <v>25947</v>
      </c>
      <c r="G20" s="120">
        <v>25947</v>
      </c>
      <c r="H20" s="120">
        <v>25947</v>
      </c>
      <c r="I20" s="90">
        <f t="shared" si="1"/>
        <v>0</v>
      </c>
      <c r="J20" s="90">
        <f t="shared" si="2"/>
        <v>0</v>
      </c>
    </row>
    <row r="21" spans="1:10" x14ac:dyDescent="0.25">
      <c r="A21" s="107" t="s">
        <v>54</v>
      </c>
      <c r="B21" s="86" t="s">
        <v>226</v>
      </c>
      <c r="C21" s="86"/>
      <c r="D21" s="106">
        <v>18081</v>
      </c>
      <c r="E21" s="89">
        <v>0</v>
      </c>
      <c r="F21" s="88">
        <f t="shared" si="0"/>
        <v>18081</v>
      </c>
      <c r="G21" s="120">
        <v>18081</v>
      </c>
      <c r="H21" s="120">
        <v>18081</v>
      </c>
      <c r="I21" s="90">
        <f t="shared" si="1"/>
        <v>0</v>
      </c>
      <c r="J21" s="90">
        <f t="shared" si="2"/>
        <v>0</v>
      </c>
    </row>
    <row r="22" spans="1:10" x14ac:dyDescent="0.25">
      <c r="A22" s="92" t="s">
        <v>55</v>
      </c>
      <c r="B22" s="86" t="s">
        <v>138</v>
      </c>
      <c r="C22" s="86" t="s">
        <v>139</v>
      </c>
      <c r="D22" s="106">
        <v>85183</v>
      </c>
      <c r="E22" s="89">
        <v>21705</v>
      </c>
      <c r="F22" s="88">
        <f t="shared" si="0"/>
        <v>106888</v>
      </c>
      <c r="G22" s="120">
        <v>85922</v>
      </c>
      <c r="H22" s="120">
        <v>85922</v>
      </c>
      <c r="I22" s="90">
        <f t="shared" si="1"/>
        <v>0</v>
      </c>
      <c r="J22" s="90">
        <f t="shared" si="2"/>
        <v>20966</v>
      </c>
    </row>
    <row r="23" spans="1:10" x14ac:dyDescent="0.25">
      <c r="A23" s="92" t="s">
        <v>56</v>
      </c>
      <c r="B23" s="86" t="s">
        <v>140</v>
      </c>
      <c r="C23" s="86" t="s">
        <v>141</v>
      </c>
      <c r="D23" s="106">
        <v>73518</v>
      </c>
      <c r="E23" s="89">
        <v>14284</v>
      </c>
      <c r="F23" s="88">
        <f t="shared" si="0"/>
        <v>87802</v>
      </c>
      <c r="G23" s="120">
        <v>73620</v>
      </c>
      <c r="H23" s="120">
        <v>73620</v>
      </c>
      <c r="I23" s="90">
        <f t="shared" si="1"/>
        <v>0</v>
      </c>
      <c r="J23" s="90">
        <f t="shared" si="2"/>
        <v>14182</v>
      </c>
    </row>
    <row r="24" spans="1:10" x14ac:dyDescent="0.25">
      <c r="A24" s="92" t="s">
        <v>57</v>
      </c>
      <c r="B24" s="86" t="s">
        <v>142</v>
      </c>
      <c r="C24" s="86" t="s">
        <v>143</v>
      </c>
      <c r="D24" s="106">
        <v>56357</v>
      </c>
      <c r="E24" s="89">
        <v>0</v>
      </c>
      <c r="F24" s="88">
        <f t="shared" si="0"/>
        <v>56357</v>
      </c>
      <c r="G24" s="120">
        <v>56357</v>
      </c>
      <c r="H24" s="120">
        <v>56357</v>
      </c>
      <c r="I24" s="90">
        <f t="shared" si="1"/>
        <v>0</v>
      </c>
      <c r="J24" s="90">
        <f t="shared" si="2"/>
        <v>0</v>
      </c>
    </row>
    <row r="25" spans="1:10" x14ac:dyDescent="0.25">
      <c r="A25" s="92" t="s">
        <v>58</v>
      </c>
      <c r="B25" s="86" t="s">
        <v>144</v>
      </c>
      <c r="C25" s="86" t="s">
        <v>145</v>
      </c>
      <c r="D25" s="106">
        <v>150054</v>
      </c>
      <c r="E25" s="89">
        <v>25007</v>
      </c>
      <c r="F25" s="88">
        <f t="shared" si="0"/>
        <v>175061</v>
      </c>
      <c r="G25" s="120">
        <v>174769</v>
      </c>
      <c r="H25" s="120">
        <v>174769</v>
      </c>
      <c r="I25" s="90">
        <f t="shared" si="1"/>
        <v>0</v>
      </c>
      <c r="J25" s="90">
        <f t="shared" si="2"/>
        <v>292</v>
      </c>
    </row>
    <row r="26" spans="1:10" x14ac:dyDescent="0.25">
      <c r="A26" s="92" t="s">
        <v>59</v>
      </c>
      <c r="B26" s="86" t="s">
        <v>146</v>
      </c>
      <c r="C26" s="86" t="s">
        <v>147</v>
      </c>
      <c r="D26" s="106">
        <v>9314</v>
      </c>
      <c r="E26" s="89">
        <v>35</v>
      </c>
      <c r="F26" s="88">
        <f t="shared" si="0"/>
        <v>9349</v>
      </c>
      <c r="G26" s="120">
        <v>9265</v>
      </c>
      <c r="H26" s="120">
        <v>9265</v>
      </c>
      <c r="I26" s="90">
        <f t="shared" si="1"/>
        <v>0</v>
      </c>
      <c r="J26" s="90">
        <f t="shared" si="2"/>
        <v>84</v>
      </c>
    </row>
    <row r="27" spans="1:10" x14ac:dyDescent="0.25">
      <c r="A27" s="92" t="s">
        <v>60</v>
      </c>
      <c r="B27" s="86" t="s">
        <v>148</v>
      </c>
      <c r="C27" s="86" t="s">
        <v>149</v>
      </c>
      <c r="D27" s="106">
        <v>57742</v>
      </c>
      <c r="E27" s="89">
        <v>37070</v>
      </c>
      <c r="F27" s="88">
        <f t="shared" si="0"/>
        <v>94812</v>
      </c>
      <c r="G27" s="120">
        <v>94812</v>
      </c>
      <c r="H27" s="120">
        <v>79552</v>
      </c>
      <c r="I27" s="90">
        <f t="shared" si="1"/>
        <v>15260</v>
      </c>
      <c r="J27" s="90">
        <f t="shared" si="2"/>
        <v>0</v>
      </c>
    </row>
    <row r="28" spans="1:10" x14ac:dyDescent="0.25">
      <c r="A28" s="92" t="s">
        <v>61</v>
      </c>
      <c r="B28" s="86" t="s">
        <v>150</v>
      </c>
      <c r="C28" s="86" t="s">
        <v>151</v>
      </c>
      <c r="D28" s="106">
        <v>16688</v>
      </c>
      <c r="E28" s="89">
        <v>764</v>
      </c>
      <c r="F28" s="88">
        <f t="shared" si="0"/>
        <v>17452</v>
      </c>
      <c r="G28" s="90">
        <v>17166</v>
      </c>
      <c r="H28" s="90">
        <v>17166</v>
      </c>
      <c r="I28" s="90">
        <f t="shared" si="1"/>
        <v>0</v>
      </c>
      <c r="J28" s="90">
        <f t="shared" si="2"/>
        <v>286</v>
      </c>
    </row>
    <row r="29" spans="1:10" x14ac:dyDescent="0.25">
      <c r="A29" s="92" t="s">
        <v>62</v>
      </c>
      <c r="B29" s="86" t="s">
        <v>152</v>
      </c>
      <c r="C29" s="86" t="s">
        <v>153</v>
      </c>
      <c r="D29" s="106">
        <v>29560</v>
      </c>
      <c r="E29" s="89">
        <v>1121</v>
      </c>
      <c r="F29" s="88">
        <f t="shared" si="0"/>
        <v>30681</v>
      </c>
      <c r="G29" s="120">
        <v>30681</v>
      </c>
      <c r="H29" s="120">
        <v>30681</v>
      </c>
      <c r="I29" s="90">
        <f t="shared" si="1"/>
        <v>0</v>
      </c>
      <c r="J29" s="90">
        <f t="shared" si="2"/>
        <v>0</v>
      </c>
    </row>
    <row r="30" spans="1:10" x14ac:dyDescent="0.25">
      <c r="A30" s="92" t="s">
        <v>63</v>
      </c>
      <c r="B30" s="86" t="s">
        <v>64</v>
      </c>
      <c r="C30" s="86"/>
      <c r="D30" s="106">
        <v>22446</v>
      </c>
      <c r="E30" s="89">
        <v>0</v>
      </c>
      <c r="F30" s="88">
        <f t="shared" si="0"/>
        <v>22446</v>
      </c>
      <c r="G30" s="90">
        <v>22446</v>
      </c>
      <c r="H30" s="90">
        <v>22446</v>
      </c>
      <c r="I30" s="90">
        <f t="shared" si="1"/>
        <v>0</v>
      </c>
      <c r="J30" s="90">
        <f t="shared" si="2"/>
        <v>0</v>
      </c>
    </row>
    <row r="31" spans="1:10" x14ac:dyDescent="0.25">
      <c r="A31" s="92" t="s">
        <v>65</v>
      </c>
      <c r="B31" s="86" t="s">
        <v>154</v>
      </c>
      <c r="C31" s="86" t="s">
        <v>155</v>
      </c>
      <c r="D31" s="106">
        <v>44220</v>
      </c>
      <c r="E31" s="89">
        <v>0</v>
      </c>
      <c r="F31" s="88">
        <f t="shared" si="0"/>
        <v>44220</v>
      </c>
      <c r="G31" s="90">
        <v>44220</v>
      </c>
      <c r="H31" s="90">
        <v>44220</v>
      </c>
      <c r="I31" s="90">
        <f t="shared" si="1"/>
        <v>0</v>
      </c>
      <c r="J31" s="90">
        <f t="shared" si="2"/>
        <v>0</v>
      </c>
    </row>
    <row r="32" spans="1:10" x14ac:dyDescent="0.25">
      <c r="A32" s="92" t="s">
        <v>66</v>
      </c>
      <c r="B32" s="86" t="s">
        <v>156</v>
      </c>
      <c r="C32" s="86" t="s">
        <v>157</v>
      </c>
      <c r="D32" s="106">
        <v>3646</v>
      </c>
      <c r="E32" s="89">
        <v>0</v>
      </c>
      <c r="F32" s="88">
        <f t="shared" si="0"/>
        <v>3646</v>
      </c>
      <c r="G32" s="120">
        <v>3646</v>
      </c>
      <c r="H32" s="120">
        <v>3646</v>
      </c>
      <c r="I32" s="90">
        <f t="shared" si="1"/>
        <v>0</v>
      </c>
      <c r="J32" s="90">
        <f t="shared" si="2"/>
        <v>0</v>
      </c>
    </row>
    <row r="33" spans="1:10" x14ac:dyDescent="0.25">
      <c r="A33" s="92" t="s">
        <v>67</v>
      </c>
      <c r="B33" s="86" t="s">
        <v>158</v>
      </c>
      <c r="C33" s="86" t="s">
        <v>159</v>
      </c>
      <c r="D33" s="106">
        <v>336387</v>
      </c>
      <c r="E33" s="89">
        <v>119259</v>
      </c>
      <c r="F33" s="88">
        <f t="shared" si="0"/>
        <v>455646</v>
      </c>
      <c r="G33" s="120">
        <v>455646</v>
      </c>
      <c r="H33" s="120">
        <v>455646</v>
      </c>
      <c r="I33" s="90">
        <f t="shared" si="1"/>
        <v>0</v>
      </c>
      <c r="J33" s="90">
        <f t="shared" si="2"/>
        <v>0</v>
      </c>
    </row>
    <row r="34" spans="1:10" x14ac:dyDescent="0.25">
      <c r="A34" s="92" t="s">
        <v>243</v>
      </c>
      <c r="B34" s="86" t="s">
        <v>244</v>
      </c>
      <c r="C34" s="86" t="s">
        <v>196</v>
      </c>
      <c r="D34" s="106">
        <v>22583</v>
      </c>
      <c r="E34" s="89">
        <v>0</v>
      </c>
      <c r="F34" s="88">
        <f t="shared" ref="F34" si="3">SUM(D34:E34)</f>
        <v>22583</v>
      </c>
      <c r="G34" s="120">
        <v>22583</v>
      </c>
      <c r="H34" s="120">
        <v>22583</v>
      </c>
      <c r="I34" s="90">
        <f t="shared" ref="I34" si="4">G34-H34</f>
        <v>0</v>
      </c>
      <c r="J34" s="90">
        <f t="shared" si="2"/>
        <v>0</v>
      </c>
    </row>
    <row r="35" spans="1:10" x14ac:dyDescent="0.25">
      <c r="A35" s="92" t="s">
        <v>68</v>
      </c>
      <c r="B35" s="86" t="s">
        <v>160</v>
      </c>
      <c r="C35" s="86" t="s">
        <v>161</v>
      </c>
      <c r="D35" s="106">
        <v>86297</v>
      </c>
      <c r="E35" s="89">
        <v>2836</v>
      </c>
      <c r="F35" s="88">
        <f t="shared" si="0"/>
        <v>89133</v>
      </c>
      <c r="G35" s="120">
        <v>89133</v>
      </c>
      <c r="H35" s="120">
        <v>89133</v>
      </c>
      <c r="I35" s="90">
        <f t="shared" si="1"/>
        <v>0</v>
      </c>
      <c r="J35" s="90">
        <f t="shared" si="2"/>
        <v>0</v>
      </c>
    </row>
    <row r="36" spans="1:10" x14ac:dyDescent="0.25">
      <c r="A36" s="92" t="s">
        <v>69</v>
      </c>
      <c r="B36" s="86" t="s">
        <v>162</v>
      </c>
      <c r="C36" s="86" t="s">
        <v>163</v>
      </c>
      <c r="D36" s="106">
        <v>76909</v>
      </c>
      <c r="E36" s="89">
        <v>3910</v>
      </c>
      <c r="F36" s="88">
        <f t="shared" si="0"/>
        <v>80819</v>
      </c>
      <c r="G36" s="120">
        <v>72200</v>
      </c>
      <c r="H36" s="120">
        <v>72200</v>
      </c>
      <c r="I36" s="90">
        <f t="shared" si="1"/>
        <v>0</v>
      </c>
      <c r="J36" s="90">
        <f t="shared" si="2"/>
        <v>8619</v>
      </c>
    </row>
    <row r="37" spans="1:10" x14ac:dyDescent="0.25">
      <c r="A37" s="92" t="s">
        <v>70</v>
      </c>
      <c r="B37" s="86" t="s">
        <v>164</v>
      </c>
      <c r="C37" s="86" t="s">
        <v>165</v>
      </c>
      <c r="D37" s="106">
        <v>11791</v>
      </c>
      <c r="E37" s="89">
        <v>24253</v>
      </c>
      <c r="F37" s="88">
        <f t="shared" si="0"/>
        <v>36044</v>
      </c>
      <c r="G37" s="90">
        <v>11791</v>
      </c>
      <c r="H37" s="90">
        <v>11791</v>
      </c>
      <c r="I37" s="90">
        <f t="shared" si="1"/>
        <v>0</v>
      </c>
      <c r="J37" s="90">
        <f t="shared" si="2"/>
        <v>24253</v>
      </c>
    </row>
    <row r="38" spans="1:10" x14ac:dyDescent="0.25">
      <c r="A38" s="92" t="s">
        <v>71</v>
      </c>
      <c r="B38" s="86" t="s">
        <v>166</v>
      </c>
      <c r="C38" s="86" t="s">
        <v>167</v>
      </c>
      <c r="D38" s="106">
        <v>34261</v>
      </c>
      <c r="E38" s="89">
        <v>1</v>
      </c>
      <c r="F38" s="88">
        <f t="shared" ref="F38:F67" si="5">SUM(D38:E38)</f>
        <v>34262</v>
      </c>
      <c r="G38" s="90">
        <v>34261</v>
      </c>
      <c r="H38" s="90">
        <v>34261</v>
      </c>
      <c r="I38" s="90">
        <f t="shared" ref="I38:I67" si="6">G38-H38</f>
        <v>0</v>
      </c>
      <c r="J38" s="90">
        <f t="shared" si="2"/>
        <v>1</v>
      </c>
    </row>
    <row r="39" spans="1:10" x14ac:dyDescent="0.25">
      <c r="A39" s="92" t="s">
        <v>72</v>
      </c>
      <c r="B39" s="86" t="s">
        <v>168</v>
      </c>
      <c r="C39" s="86" t="s">
        <v>169</v>
      </c>
      <c r="D39" s="106">
        <v>167992</v>
      </c>
      <c r="E39" s="89">
        <v>0</v>
      </c>
      <c r="F39" s="88">
        <f t="shared" si="5"/>
        <v>167992</v>
      </c>
      <c r="G39" s="90">
        <v>142664</v>
      </c>
      <c r="H39" s="90">
        <v>0</v>
      </c>
      <c r="I39" s="90">
        <f t="shared" si="6"/>
        <v>142664</v>
      </c>
      <c r="J39" s="90">
        <f t="shared" si="2"/>
        <v>25328</v>
      </c>
    </row>
    <row r="40" spans="1:10" x14ac:dyDescent="0.25">
      <c r="A40" s="92" t="s">
        <v>73</v>
      </c>
      <c r="B40" s="86" t="s">
        <v>170</v>
      </c>
      <c r="C40" s="86" t="s">
        <v>171</v>
      </c>
      <c r="D40" s="106">
        <v>21618</v>
      </c>
      <c r="E40" s="89">
        <v>0</v>
      </c>
      <c r="F40" s="88">
        <f t="shared" si="5"/>
        <v>21618</v>
      </c>
      <c r="G40" s="90">
        <v>21618</v>
      </c>
      <c r="H40" s="90">
        <v>21618</v>
      </c>
      <c r="I40" s="90">
        <f t="shared" si="6"/>
        <v>0</v>
      </c>
      <c r="J40" s="90">
        <f t="shared" si="2"/>
        <v>0</v>
      </c>
    </row>
    <row r="41" spans="1:10" x14ac:dyDescent="0.25">
      <c r="A41" s="92" t="s">
        <v>74</v>
      </c>
      <c r="B41" s="86" t="s">
        <v>172</v>
      </c>
      <c r="C41" s="86" t="s">
        <v>173</v>
      </c>
      <c r="D41" s="106">
        <v>30425</v>
      </c>
      <c r="E41" s="89">
        <v>13957</v>
      </c>
      <c r="F41" s="88">
        <f t="shared" si="5"/>
        <v>44382</v>
      </c>
      <c r="G41" s="120">
        <v>36449</v>
      </c>
      <c r="H41" s="120">
        <v>36449</v>
      </c>
      <c r="I41" s="90">
        <f t="shared" si="6"/>
        <v>0</v>
      </c>
      <c r="J41" s="90">
        <f t="shared" si="2"/>
        <v>7933</v>
      </c>
    </row>
    <row r="42" spans="1:10" x14ac:dyDescent="0.25">
      <c r="A42" s="92" t="s">
        <v>75</v>
      </c>
      <c r="B42" s="86" t="s">
        <v>174</v>
      </c>
      <c r="C42" s="86" t="s">
        <v>175</v>
      </c>
      <c r="D42" s="106">
        <v>27148</v>
      </c>
      <c r="E42" s="89">
        <v>0</v>
      </c>
      <c r="F42" s="88">
        <f t="shared" si="5"/>
        <v>27148</v>
      </c>
      <c r="G42" s="120">
        <v>27148</v>
      </c>
      <c r="H42" s="120">
        <v>27148</v>
      </c>
      <c r="I42" s="90">
        <f t="shared" si="6"/>
        <v>0</v>
      </c>
      <c r="J42" s="90">
        <f t="shared" si="2"/>
        <v>0</v>
      </c>
    </row>
    <row r="43" spans="1:10" x14ac:dyDescent="0.25">
      <c r="A43" s="92" t="s">
        <v>228</v>
      </c>
      <c r="B43" s="86" t="s">
        <v>229</v>
      </c>
      <c r="C43" s="86" t="s">
        <v>235</v>
      </c>
      <c r="D43" s="106">
        <v>5207</v>
      </c>
      <c r="E43" s="89">
        <v>0</v>
      </c>
      <c r="F43" s="88">
        <f t="shared" ref="F43" si="7">SUM(D43:E43)</f>
        <v>5207</v>
      </c>
      <c r="G43" s="90">
        <v>5207</v>
      </c>
      <c r="H43" s="90">
        <v>0</v>
      </c>
      <c r="I43" s="90">
        <f t="shared" ref="I43" si="8">G43-H43</f>
        <v>5207</v>
      </c>
      <c r="J43" s="90">
        <f t="shared" si="2"/>
        <v>0</v>
      </c>
    </row>
    <row r="44" spans="1:10" x14ac:dyDescent="0.25">
      <c r="A44" s="92" t="s">
        <v>76</v>
      </c>
      <c r="B44" s="86" t="s">
        <v>176</v>
      </c>
      <c r="C44" s="86" t="s">
        <v>177</v>
      </c>
      <c r="D44" s="106">
        <v>76249</v>
      </c>
      <c r="E44" s="89">
        <v>0</v>
      </c>
      <c r="F44" s="88">
        <f t="shared" si="5"/>
        <v>76249</v>
      </c>
      <c r="G44" s="120">
        <v>76249</v>
      </c>
      <c r="H44" s="120">
        <v>76249</v>
      </c>
      <c r="I44" s="90">
        <f t="shared" si="6"/>
        <v>0</v>
      </c>
      <c r="J44" s="90">
        <f t="shared" si="2"/>
        <v>0</v>
      </c>
    </row>
    <row r="45" spans="1:10" x14ac:dyDescent="0.25">
      <c r="A45" s="92" t="s">
        <v>77</v>
      </c>
      <c r="B45" s="86" t="s">
        <v>178</v>
      </c>
      <c r="C45" s="86" t="s">
        <v>179</v>
      </c>
      <c r="D45" s="106">
        <v>17754</v>
      </c>
      <c r="E45" s="89">
        <v>591</v>
      </c>
      <c r="F45" s="88">
        <f t="shared" si="5"/>
        <v>18345</v>
      </c>
      <c r="G45" s="120">
        <v>18345</v>
      </c>
      <c r="H45" s="120">
        <v>18345</v>
      </c>
      <c r="I45" s="90">
        <f t="shared" si="6"/>
        <v>0</v>
      </c>
      <c r="J45" s="90">
        <f t="shared" si="2"/>
        <v>0</v>
      </c>
    </row>
    <row r="46" spans="1:10" x14ac:dyDescent="0.25">
      <c r="A46" s="92" t="s">
        <v>230</v>
      </c>
      <c r="B46" s="86" t="s">
        <v>231</v>
      </c>
      <c r="C46" s="86" t="s">
        <v>234</v>
      </c>
      <c r="D46" s="106">
        <v>13186</v>
      </c>
      <c r="E46" s="89">
        <v>0</v>
      </c>
      <c r="F46" s="88">
        <f t="shared" ref="F46" si="9">SUM(D46:E46)</f>
        <v>13186</v>
      </c>
      <c r="G46" s="90">
        <v>13186</v>
      </c>
      <c r="H46" s="90">
        <v>13186</v>
      </c>
      <c r="I46" s="90">
        <f t="shared" ref="I46" si="10">G46-H46</f>
        <v>0</v>
      </c>
      <c r="J46" s="90">
        <f t="shared" si="2"/>
        <v>0</v>
      </c>
    </row>
    <row r="47" spans="1:10" x14ac:dyDescent="0.25">
      <c r="A47" s="92" t="s">
        <v>78</v>
      </c>
      <c r="B47" s="86" t="s">
        <v>180</v>
      </c>
      <c r="C47" s="86" t="s">
        <v>181</v>
      </c>
      <c r="D47" s="106">
        <v>17201</v>
      </c>
      <c r="E47" s="89">
        <v>148</v>
      </c>
      <c r="F47" s="88">
        <f t="shared" si="5"/>
        <v>17349</v>
      </c>
      <c r="G47" s="90">
        <v>17201</v>
      </c>
      <c r="H47" s="90">
        <v>17201</v>
      </c>
      <c r="I47" s="90">
        <f t="shared" si="6"/>
        <v>0</v>
      </c>
      <c r="J47" s="90">
        <f t="shared" si="2"/>
        <v>148</v>
      </c>
    </row>
    <row r="48" spans="1:10" x14ac:dyDescent="0.25">
      <c r="A48" s="85" t="s">
        <v>79</v>
      </c>
      <c r="B48" s="86" t="s">
        <v>80</v>
      </c>
      <c r="C48" s="86"/>
      <c r="D48" s="106">
        <v>14450</v>
      </c>
      <c r="E48" s="89">
        <v>0</v>
      </c>
      <c r="F48" s="88">
        <f t="shared" si="5"/>
        <v>14450</v>
      </c>
      <c r="G48" s="90">
        <v>14450</v>
      </c>
      <c r="H48" s="90">
        <v>14450</v>
      </c>
      <c r="I48" s="90">
        <f t="shared" si="6"/>
        <v>0</v>
      </c>
      <c r="J48" s="90">
        <f t="shared" si="2"/>
        <v>0</v>
      </c>
    </row>
    <row r="49" spans="1:10" x14ac:dyDescent="0.25">
      <c r="A49" s="85" t="s">
        <v>81</v>
      </c>
      <c r="B49" s="86" t="s">
        <v>182</v>
      </c>
      <c r="C49" s="86" t="s">
        <v>183</v>
      </c>
      <c r="D49" s="106">
        <v>91008</v>
      </c>
      <c r="E49" s="89">
        <v>0</v>
      </c>
      <c r="F49" s="88">
        <f t="shared" si="5"/>
        <v>91008</v>
      </c>
      <c r="G49" s="120">
        <v>91008</v>
      </c>
      <c r="H49" s="120">
        <v>91008</v>
      </c>
      <c r="I49" s="90">
        <f t="shared" si="6"/>
        <v>0</v>
      </c>
      <c r="J49" s="90">
        <f t="shared" si="2"/>
        <v>0</v>
      </c>
    </row>
    <row r="50" spans="1:10" x14ac:dyDescent="0.25">
      <c r="A50" s="92" t="s">
        <v>94</v>
      </c>
      <c r="B50" s="86" t="s">
        <v>207</v>
      </c>
      <c r="C50" s="86" t="s">
        <v>208</v>
      </c>
      <c r="D50" s="106">
        <v>38055</v>
      </c>
      <c r="E50" s="89">
        <v>0</v>
      </c>
      <c r="F50" s="88">
        <f t="shared" si="5"/>
        <v>38055</v>
      </c>
      <c r="G50" s="90">
        <v>38055</v>
      </c>
      <c r="H50" s="90">
        <v>38055</v>
      </c>
      <c r="I50" s="90">
        <f t="shared" si="6"/>
        <v>0</v>
      </c>
      <c r="J50" s="90">
        <f t="shared" si="2"/>
        <v>0</v>
      </c>
    </row>
    <row r="51" spans="1:10" x14ac:dyDescent="0.25">
      <c r="A51" s="92" t="s">
        <v>82</v>
      </c>
      <c r="B51" s="86" t="s">
        <v>184</v>
      </c>
      <c r="C51" s="86" t="s">
        <v>185</v>
      </c>
      <c r="D51" s="106">
        <v>42970</v>
      </c>
      <c r="E51" s="89">
        <v>372</v>
      </c>
      <c r="F51" s="88">
        <f t="shared" si="5"/>
        <v>43342</v>
      </c>
      <c r="G51" s="120">
        <v>43342</v>
      </c>
      <c r="H51" s="120">
        <v>43342</v>
      </c>
      <c r="I51" s="90">
        <f t="shared" si="6"/>
        <v>0</v>
      </c>
      <c r="J51" s="90">
        <f t="shared" si="2"/>
        <v>0</v>
      </c>
    </row>
    <row r="52" spans="1:10" x14ac:dyDescent="0.25">
      <c r="A52" s="92" t="s">
        <v>84</v>
      </c>
      <c r="B52" s="86" t="s">
        <v>188</v>
      </c>
      <c r="C52" s="86" t="s">
        <v>189</v>
      </c>
      <c r="D52" s="106">
        <v>17419</v>
      </c>
      <c r="E52" s="89">
        <v>3964</v>
      </c>
      <c r="F52" s="88">
        <f t="shared" si="5"/>
        <v>21383</v>
      </c>
      <c r="G52" s="120">
        <v>14589</v>
      </c>
      <c r="H52" s="120">
        <v>14589</v>
      </c>
      <c r="I52" s="90">
        <f t="shared" si="6"/>
        <v>0</v>
      </c>
      <c r="J52" s="90">
        <f t="shared" si="2"/>
        <v>6794</v>
      </c>
    </row>
    <row r="53" spans="1:10" x14ac:dyDescent="0.25">
      <c r="A53" s="92" t="s">
        <v>83</v>
      </c>
      <c r="B53" s="86" t="s">
        <v>186</v>
      </c>
      <c r="C53" s="86" t="s">
        <v>187</v>
      </c>
      <c r="D53" s="106">
        <v>26948</v>
      </c>
      <c r="E53" s="89">
        <v>1273</v>
      </c>
      <c r="F53" s="88">
        <f t="shared" si="5"/>
        <v>28221</v>
      </c>
      <c r="G53" s="90">
        <v>26948</v>
      </c>
      <c r="H53" s="90">
        <v>26948</v>
      </c>
      <c r="I53" s="90">
        <f t="shared" si="6"/>
        <v>0</v>
      </c>
      <c r="J53" s="90">
        <f t="shared" si="2"/>
        <v>1273</v>
      </c>
    </row>
    <row r="54" spans="1:10" x14ac:dyDescent="0.25">
      <c r="A54" s="92" t="s">
        <v>85</v>
      </c>
      <c r="B54" s="86" t="s">
        <v>190</v>
      </c>
      <c r="C54" s="86" t="s">
        <v>191</v>
      </c>
      <c r="D54" s="106">
        <v>41119</v>
      </c>
      <c r="E54" s="89">
        <v>0</v>
      </c>
      <c r="F54" s="88">
        <f t="shared" si="5"/>
        <v>41119</v>
      </c>
      <c r="G54" s="90">
        <v>41119</v>
      </c>
      <c r="H54" s="90">
        <v>41119</v>
      </c>
      <c r="I54" s="90">
        <f t="shared" si="6"/>
        <v>0</v>
      </c>
      <c r="J54" s="90">
        <f t="shared" si="2"/>
        <v>0</v>
      </c>
    </row>
    <row r="55" spans="1:10" x14ac:dyDescent="0.25">
      <c r="A55" s="92" t="s">
        <v>86</v>
      </c>
      <c r="B55" s="86" t="s">
        <v>192</v>
      </c>
      <c r="C55" s="86" t="s">
        <v>193</v>
      </c>
      <c r="D55" s="106">
        <v>31212</v>
      </c>
      <c r="E55" s="89">
        <v>0</v>
      </c>
      <c r="F55" s="88">
        <f t="shared" si="5"/>
        <v>31212</v>
      </c>
      <c r="G55" s="90">
        <v>31212</v>
      </c>
      <c r="H55" s="90">
        <v>31212</v>
      </c>
      <c r="I55" s="90">
        <f>G55-H55</f>
        <v>0</v>
      </c>
      <c r="J55" s="90">
        <f t="shared" si="2"/>
        <v>0</v>
      </c>
    </row>
    <row r="56" spans="1:10" x14ac:dyDescent="0.25">
      <c r="A56" s="92" t="s">
        <v>87</v>
      </c>
      <c r="B56" s="86" t="s">
        <v>194</v>
      </c>
      <c r="C56" s="86" t="s">
        <v>145</v>
      </c>
      <c r="D56" s="106">
        <v>33168</v>
      </c>
      <c r="E56" s="89">
        <v>55</v>
      </c>
      <c r="F56" s="88">
        <f t="shared" si="5"/>
        <v>33223</v>
      </c>
      <c r="G56" s="90">
        <v>32824</v>
      </c>
      <c r="H56" s="90">
        <v>32824</v>
      </c>
      <c r="I56" s="90">
        <f t="shared" si="6"/>
        <v>0</v>
      </c>
      <c r="J56" s="90">
        <f t="shared" si="2"/>
        <v>399</v>
      </c>
    </row>
    <row r="57" spans="1:10" x14ac:dyDescent="0.25">
      <c r="A57" s="92" t="s">
        <v>96</v>
      </c>
      <c r="B57" s="86" t="s">
        <v>211</v>
      </c>
      <c r="C57" s="86" t="s">
        <v>212</v>
      </c>
      <c r="D57" s="106">
        <v>13740</v>
      </c>
      <c r="E57" s="89">
        <v>335</v>
      </c>
      <c r="F57" s="88">
        <f t="shared" si="5"/>
        <v>14075</v>
      </c>
      <c r="G57" s="90">
        <v>13740</v>
      </c>
      <c r="H57" s="90">
        <v>13740</v>
      </c>
      <c r="I57" s="90">
        <f t="shared" si="6"/>
        <v>0</v>
      </c>
      <c r="J57" s="90">
        <f t="shared" si="2"/>
        <v>335</v>
      </c>
    </row>
    <row r="58" spans="1:10" x14ac:dyDescent="0.25">
      <c r="A58" s="92" t="s">
        <v>88</v>
      </c>
      <c r="B58" s="86" t="s">
        <v>195</v>
      </c>
      <c r="C58" s="86" t="s">
        <v>196</v>
      </c>
      <c r="D58" s="106">
        <v>31084</v>
      </c>
      <c r="E58" s="89">
        <v>5399</v>
      </c>
      <c r="F58" s="88">
        <f t="shared" si="5"/>
        <v>36483</v>
      </c>
      <c r="G58" s="120">
        <v>36483</v>
      </c>
      <c r="H58" s="120">
        <v>30844</v>
      </c>
      <c r="I58" s="90">
        <f t="shared" si="6"/>
        <v>5639</v>
      </c>
      <c r="J58" s="90">
        <f t="shared" si="2"/>
        <v>0</v>
      </c>
    </row>
    <row r="59" spans="1:10" x14ac:dyDescent="0.25">
      <c r="A59" s="92" t="s">
        <v>89</v>
      </c>
      <c r="B59" s="86" t="s">
        <v>197</v>
      </c>
      <c r="C59" s="86" t="s">
        <v>198</v>
      </c>
      <c r="D59" s="106">
        <v>36479</v>
      </c>
      <c r="E59" s="89">
        <v>6232</v>
      </c>
      <c r="F59" s="88">
        <f t="shared" si="5"/>
        <v>42711</v>
      </c>
      <c r="G59" s="120">
        <v>38504</v>
      </c>
      <c r="H59" s="120">
        <v>38504</v>
      </c>
      <c r="I59" s="90">
        <f t="shared" si="6"/>
        <v>0</v>
      </c>
      <c r="J59" s="90">
        <f t="shared" si="2"/>
        <v>4207</v>
      </c>
    </row>
    <row r="60" spans="1:10" x14ac:dyDescent="0.25">
      <c r="A60" s="92" t="s">
        <v>90</v>
      </c>
      <c r="B60" s="86" t="s">
        <v>199</v>
      </c>
      <c r="C60" s="86" t="s">
        <v>200</v>
      </c>
      <c r="D60" s="106">
        <v>24450</v>
      </c>
      <c r="E60" s="89">
        <v>0</v>
      </c>
      <c r="F60" s="88">
        <f t="shared" si="5"/>
        <v>24450</v>
      </c>
      <c r="G60" s="120">
        <v>24450</v>
      </c>
      <c r="H60" s="120">
        <v>24450</v>
      </c>
      <c r="I60" s="90">
        <f t="shared" si="6"/>
        <v>0</v>
      </c>
      <c r="J60" s="90">
        <f t="shared" si="2"/>
        <v>0</v>
      </c>
    </row>
    <row r="61" spans="1:10" x14ac:dyDescent="0.25">
      <c r="A61" s="92" t="s">
        <v>91</v>
      </c>
      <c r="B61" s="86" t="s">
        <v>201</v>
      </c>
      <c r="C61" s="86" t="s">
        <v>202</v>
      </c>
      <c r="D61" s="106">
        <v>35721</v>
      </c>
      <c r="E61" s="89">
        <v>5723</v>
      </c>
      <c r="F61" s="88">
        <f t="shared" si="5"/>
        <v>41444</v>
      </c>
      <c r="G61" s="120">
        <v>35510</v>
      </c>
      <c r="H61" s="120">
        <v>35510</v>
      </c>
      <c r="I61" s="90">
        <f t="shared" si="6"/>
        <v>0</v>
      </c>
      <c r="J61" s="90">
        <f t="shared" si="2"/>
        <v>5934</v>
      </c>
    </row>
    <row r="62" spans="1:10" x14ac:dyDescent="0.25">
      <c r="A62" s="92" t="s">
        <v>92</v>
      </c>
      <c r="B62" s="86" t="s">
        <v>203</v>
      </c>
      <c r="C62" s="86" t="s">
        <v>204</v>
      </c>
      <c r="D62" s="106">
        <v>44618</v>
      </c>
      <c r="E62" s="89">
        <v>0</v>
      </c>
      <c r="F62" s="88">
        <f t="shared" si="5"/>
        <v>44618</v>
      </c>
      <c r="G62" s="90">
        <v>44618</v>
      </c>
      <c r="H62" s="90">
        <v>44618</v>
      </c>
      <c r="I62" s="90">
        <f t="shared" si="6"/>
        <v>0</v>
      </c>
      <c r="J62" s="90">
        <f t="shared" si="2"/>
        <v>0</v>
      </c>
    </row>
    <row r="63" spans="1:10" x14ac:dyDescent="0.25">
      <c r="A63" s="92" t="s">
        <v>93</v>
      </c>
      <c r="B63" s="86" t="s">
        <v>205</v>
      </c>
      <c r="C63" s="86" t="s">
        <v>206</v>
      </c>
      <c r="D63" s="106">
        <v>10435</v>
      </c>
      <c r="E63" s="89">
        <v>2727</v>
      </c>
      <c r="F63" s="88">
        <f t="shared" si="5"/>
        <v>13162</v>
      </c>
      <c r="G63" s="90">
        <v>10435</v>
      </c>
      <c r="H63" s="90">
        <v>10435</v>
      </c>
      <c r="I63" s="90">
        <f t="shared" si="6"/>
        <v>0</v>
      </c>
      <c r="J63" s="90">
        <f t="shared" si="2"/>
        <v>2727</v>
      </c>
    </row>
    <row r="64" spans="1:10" x14ac:dyDescent="0.25">
      <c r="A64" s="92" t="s">
        <v>95</v>
      </c>
      <c r="B64" s="86" t="s">
        <v>209</v>
      </c>
      <c r="C64" s="86" t="s">
        <v>210</v>
      </c>
      <c r="D64" s="106">
        <v>23387</v>
      </c>
      <c r="E64" s="89">
        <v>0</v>
      </c>
      <c r="F64" s="88">
        <f t="shared" si="5"/>
        <v>23387</v>
      </c>
      <c r="G64" s="90">
        <v>23387</v>
      </c>
      <c r="H64" s="90">
        <v>23387</v>
      </c>
      <c r="I64" s="90">
        <f t="shared" si="6"/>
        <v>0</v>
      </c>
      <c r="J64" s="90">
        <f t="shared" si="2"/>
        <v>0</v>
      </c>
    </row>
    <row r="65" spans="1:10" x14ac:dyDescent="0.25">
      <c r="A65" s="92" t="s">
        <v>241</v>
      </c>
      <c r="B65" s="86" t="s">
        <v>242</v>
      </c>
      <c r="C65" s="86" t="s">
        <v>234</v>
      </c>
      <c r="D65" s="106">
        <v>38081</v>
      </c>
      <c r="E65" s="89">
        <v>-1946</v>
      </c>
      <c r="F65" s="88">
        <f t="shared" ref="F65" si="11">SUM(D65:E65)</f>
        <v>36135</v>
      </c>
      <c r="G65" s="120">
        <v>36135</v>
      </c>
      <c r="H65" s="120">
        <v>36135</v>
      </c>
      <c r="I65" s="90">
        <f t="shared" ref="I65" si="12">G65-H65</f>
        <v>0</v>
      </c>
      <c r="J65" s="90">
        <f t="shared" si="2"/>
        <v>0</v>
      </c>
    </row>
    <row r="66" spans="1:10" x14ac:dyDescent="0.25">
      <c r="A66" s="92" t="s">
        <v>97</v>
      </c>
      <c r="B66" s="86" t="s">
        <v>98</v>
      </c>
      <c r="C66" s="86"/>
      <c r="D66" s="106">
        <v>7339</v>
      </c>
      <c r="E66" s="89">
        <v>308</v>
      </c>
      <c r="F66" s="88">
        <f t="shared" si="5"/>
        <v>7647</v>
      </c>
      <c r="G66" s="120">
        <v>7339</v>
      </c>
      <c r="H66" s="120">
        <v>7339</v>
      </c>
      <c r="I66" s="90">
        <f t="shared" si="6"/>
        <v>0</v>
      </c>
      <c r="J66" s="90">
        <f t="shared" si="2"/>
        <v>308</v>
      </c>
    </row>
    <row r="67" spans="1:10" x14ac:dyDescent="0.25">
      <c r="A67" s="86" t="s">
        <v>99</v>
      </c>
      <c r="B67" s="86" t="s">
        <v>100</v>
      </c>
      <c r="C67" s="86"/>
      <c r="D67" s="106">
        <v>10701</v>
      </c>
      <c r="E67" s="89">
        <v>3985</v>
      </c>
      <c r="F67" s="106">
        <f t="shared" si="5"/>
        <v>14686</v>
      </c>
      <c r="G67" s="106">
        <v>8700</v>
      </c>
      <c r="H67" s="106">
        <v>8700</v>
      </c>
      <c r="I67" s="106">
        <f t="shared" si="6"/>
        <v>0</v>
      </c>
      <c r="J67" s="90">
        <f t="shared" si="2"/>
        <v>5986</v>
      </c>
    </row>
    <row r="68" spans="1:10" ht="15.75" thickBot="1" x14ac:dyDescent="0.3">
      <c r="D68" s="108">
        <f>SUM(D5:D67)</f>
        <v>3634726</v>
      </c>
      <c r="E68" s="108">
        <v>613576</v>
      </c>
      <c r="F68" s="108">
        <f t="shared" ref="F68:J68" si="13">SUM(F5:F67)</f>
        <v>4248302</v>
      </c>
      <c r="G68" s="108">
        <f t="shared" si="13"/>
        <v>3920539</v>
      </c>
      <c r="H68" s="108">
        <f t="shared" si="13"/>
        <v>3619881</v>
      </c>
      <c r="I68" s="108">
        <f t="shared" si="13"/>
        <v>300658</v>
      </c>
      <c r="J68" s="108">
        <f t="shared" si="13"/>
        <v>327763</v>
      </c>
    </row>
    <row r="69" spans="1:10" ht="15.75" thickTop="1" x14ac:dyDescent="0.25">
      <c r="D69" s="101">
        <v>3634726</v>
      </c>
      <c r="E69" s="101">
        <v>607878</v>
      </c>
    </row>
    <row r="70" spans="1:10" x14ac:dyDescent="0.25">
      <c r="D70" s="102">
        <f>D68-D69</f>
        <v>0</v>
      </c>
      <c r="E70" s="102">
        <v>5698</v>
      </c>
    </row>
    <row r="71" spans="1:10" hidden="1" x14ac:dyDescent="0.25"/>
    <row r="72" spans="1:10" hidden="1" x14ac:dyDescent="0.25"/>
    <row r="73" spans="1:10" hidden="1" x14ac:dyDescent="0.25"/>
    <row r="74" spans="1:10" hidden="1" x14ac:dyDescent="0.25">
      <c r="D74" s="101"/>
      <c r="E74" s="102"/>
      <c r="F74" s="102"/>
      <c r="G74" s="102"/>
      <c r="H74" s="103"/>
    </row>
  </sheetData>
  <sortState ref="A6:J64">
    <sortCondition ref="A6"/>
  </sortState>
  <conditionalFormatting sqref="I5:J67">
    <cfRule type="cellIs" dxfId="2" priority="1" operator="lessThan">
      <formula>0</formula>
    </cfRule>
    <cfRule type="cellIs" dxfId="1" priority="2" operator="equal">
      <formula>0</formula>
    </cfRule>
    <cfRule type="cellIs" dxfId="0" priority="3"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85" zoomScaleNormal="85" workbookViewId="0">
      <pane ySplit="4" topLeftCell="A41" activePane="bottomLeft" state="frozen"/>
      <selection pane="bottomLeft" activeCell="D77" sqref="D77"/>
    </sheetView>
  </sheetViews>
  <sheetFormatPr defaultColWidth="8.88671875" defaultRowHeight="15" x14ac:dyDescent="0.25"/>
  <cols>
    <col min="1" max="1" width="9" style="77" bestFit="1" customWidth="1"/>
    <col min="2" max="2" width="32" style="77" bestFit="1" customWidth="1"/>
    <col min="3" max="3" width="15.6640625" style="77" bestFit="1" customWidth="1"/>
    <col min="4" max="4" width="10.5546875" style="77" bestFit="1" customWidth="1"/>
    <col min="5" max="5" width="9.77734375" style="77" bestFit="1" customWidth="1"/>
    <col min="6" max="6" width="10.5546875" style="77" bestFit="1" customWidth="1"/>
    <col min="7" max="7" width="11.33203125" style="77" bestFit="1" customWidth="1"/>
    <col min="8" max="8" width="10.5546875" style="77" bestFit="1" customWidth="1"/>
    <col min="9" max="9" width="9.5546875" style="77" bestFit="1" customWidth="1"/>
    <col min="10" max="10" width="11.77734375" style="77" bestFit="1" customWidth="1"/>
    <col min="11" max="16384" width="8.88671875" style="77"/>
  </cols>
  <sheetData>
    <row r="1" spans="1:11" x14ac:dyDescent="0.25">
      <c r="A1" s="72"/>
      <c r="B1" s="109"/>
      <c r="C1" s="110"/>
      <c r="D1" s="111" t="s">
        <v>240</v>
      </c>
      <c r="E1" s="111" t="s">
        <v>222</v>
      </c>
      <c r="F1" s="111" t="s">
        <v>24</v>
      </c>
      <c r="G1" s="76" t="s">
        <v>25</v>
      </c>
      <c r="H1" s="111" t="s">
        <v>26</v>
      </c>
      <c r="I1" s="111" t="s">
        <v>26</v>
      </c>
      <c r="J1" s="111" t="s">
        <v>237</v>
      </c>
    </row>
    <row r="2" spans="1:11" x14ac:dyDescent="0.25">
      <c r="A2" s="72"/>
      <c r="B2" s="109"/>
      <c r="C2" s="110"/>
      <c r="D2" s="111" t="s">
        <v>28</v>
      </c>
      <c r="E2" s="111" t="s">
        <v>29</v>
      </c>
      <c r="F2" s="111" t="s">
        <v>30</v>
      </c>
      <c r="G2" s="76" t="s">
        <v>31</v>
      </c>
      <c r="H2" s="111" t="s">
        <v>32</v>
      </c>
      <c r="I2" s="111" t="s">
        <v>33</v>
      </c>
      <c r="J2" s="111" t="s">
        <v>238</v>
      </c>
    </row>
    <row r="3" spans="1:11" x14ac:dyDescent="0.25">
      <c r="A3" s="72"/>
      <c r="B3" s="109"/>
      <c r="C3" s="110"/>
      <c r="D3" s="112"/>
      <c r="E3" s="113">
        <v>43008</v>
      </c>
      <c r="F3" s="113" t="s">
        <v>34</v>
      </c>
      <c r="G3" s="76" t="s">
        <v>35</v>
      </c>
      <c r="H3" s="111" t="s">
        <v>35</v>
      </c>
      <c r="I3" s="111" t="s">
        <v>34</v>
      </c>
      <c r="J3" s="111" t="s">
        <v>245</v>
      </c>
    </row>
    <row r="4" spans="1:11" x14ac:dyDescent="0.25">
      <c r="A4" s="80" t="s">
        <v>37</v>
      </c>
      <c r="B4" s="114" t="s">
        <v>38</v>
      </c>
      <c r="C4" s="114" t="s">
        <v>213</v>
      </c>
      <c r="D4" s="110"/>
      <c r="E4" s="115"/>
      <c r="F4" s="115"/>
      <c r="G4" s="115"/>
      <c r="H4" s="115"/>
      <c r="I4" s="115"/>
      <c r="J4" s="115"/>
    </row>
    <row r="5" spans="1:11" x14ac:dyDescent="0.25">
      <c r="A5" s="85" t="s">
        <v>18</v>
      </c>
      <c r="B5" s="86" t="s">
        <v>19</v>
      </c>
      <c r="C5" s="86" t="s">
        <v>107</v>
      </c>
      <c r="D5" s="88">
        <v>1370539</v>
      </c>
      <c r="E5" s="88">
        <v>45165</v>
      </c>
      <c r="F5" s="88">
        <f>D5+E5</f>
        <v>1415704</v>
      </c>
      <c r="G5" s="88">
        <v>1412951</v>
      </c>
      <c r="H5" s="88">
        <v>1412951</v>
      </c>
      <c r="I5" s="88">
        <f t="shared" ref="I5:I37" si="0">G5-H5</f>
        <v>0</v>
      </c>
      <c r="J5" s="90">
        <f>F5-G5</f>
        <v>2753</v>
      </c>
    </row>
    <row r="6" spans="1:11" x14ac:dyDescent="0.25">
      <c r="A6" s="85" t="s">
        <v>39</v>
      </c>
      <c r="B6" s="86" t="s">
        <v>108</v>
      </c>
      <c r="C6" s="86" t="s">
        <v>109</v>
      </c>
      <c r="D6" s="88">
        <v>6111859</v>
      </c>
      <c r="E6" s="88">
        <v>270373</v>
      </c>
      <c r="F6" s="88">
        <f t="shared" ref="F6:F69" si="1">D6+E6</f>
        <v>6382232</v>
      </c>
      <c r="G6" s="88">
        <v>5845874</v>
      </c>
      <c r="H6" s="88">
        <v>5845874</v>
      </c>
      <c r="I6" s="88">
        <f t="shared" si="0"/>
        <v>0</v>
      </c>
      <c r="J6" s="90">
        <f t="shared" ref="J6:J70" si="2">F6-G6</f>
        <v>536358</v>
      </c>
    </row>
    <row r="7" spans="1:11" x14ac:dyDescent="0.25">
      <c r="A7" s="92" t="s">
        <v>40</v>
      </c>
      <c r="B7" s="86" t="s">
        <v>110</v>
      </c>
      <c r="C7" s="86" t="s">
        <v>111</v>
      </c>
      <c r="D7" s="88">
        <v>1356054</v>
      </c>
      <c r="E7" s="88">
        <v>376692</v>
      </c>
      <c r="F7" s="88">
        <f t="shared" si="1"/>
        <v>1732746</v>
      </c>
      <c r="G7" s="88">
        <v>1513000</v>
      </c>
      <c r="H7" s="88">
        <v>1513000</v>
      </c>
      <c r="I7" s="88">
        <f t="shared" si="0"/>
        <v>0</v>
      </c>
      <c r="J7" s="90">
        <f t="shared" si="2"/>
        <v>219746</v>
      </c>
    </row>
    <row r="8" spans="1:11" x14ac:dyDescent="0.25">
      <c r="A8" s="92" t="s">
        <v>41</v>
      </c>
      <c r="B8" s="86" t="s">
        <v>112</v>
      </c>
      <c r="C8" s="86" t="s">
        <v>113</v>
      </c>
      <c r="D8" s="88">
        <v>2198950</v>
      </c>
      <c r="E8" s="88">
        <v>740512</v>
      </c>
      <c r="F8" s="88">
        <f t="shared" si="1"/>
        <v>2939462</v>
      </c>
      <c r="G8" s="88">
        <v>2714328</v>
      </c>
      <c r="H8" s="88">
        <v>2702253</v>
      </c>
      <c r="I8" s="88">
        <f t="shared" si="0"/>
        <v>12075</v>
      </c>
      <c r="J8" s="90">
        <f>F8-G8</f>
        <v>225134</v>
      </c>
    </row>
    <row r="9" spans="1:11" x14ac:dyDescent="0.25">
      <c r="A9" s="92" t="s">
        <v>42</v>
      </c>
      <c r="B9" s="86" t="s">
        <v>114</v>
      </c>
      <c r="C9" s="86" t="s">
        <v>115</v>
      </c>
      <c r="D9" s="88">
        <v>1932587</v>
      </c>
      <c r="E9" s="88">
        <v>350800</v>
      </c>
      <c r="F9" s="88">
        <f t="shared" si="1"/>
        <v>2283387</v>
      </c>
      <c r="G9" s="88">
        <v>2050949</v>
      </c>
      <c r="H9" s="88">
        <v>2046240</v>
      </c>
      <c r="I9" s="88">
        <f t="shared" si="0"/>
        <v>4709</v>
      </c>
      <c r="J9" s="90">
        <f t="shared" si="2"/>
        <v>232438</v>
      </c>
    </row>
    <row r="10" spans="1:11" x14ac:dyDescent="0.25">
      <c r="A10" s="92" t="s">
        <v>43</v>
      </c>
      <c r="B10" s="86" t="s">
        <v>116</v>
      </c>
      <c r="C10" s="86" t="s">
        <v>117</v>
      </c>
      <c r="D10" s="88">
        <v>682474</v>
      </c>
      <c r="E10" s="88">
        <v>98186</v>
      </c>
      <c r="F10" s="88">
        <f t="shared" si="1"/>
        <v>780660</v>
      </c>
      <c r="G10" s="88">
        <v>661154</v>
      </c>
      <c r="H10" s="88">
        <v>661154</v>
      </c>
      <c r="I10" s="88">
        <f t="shared" si="0"/>
        <v>0</v>
      </c>
      <c r="J10" s="90">
        <f t="shared" si="2"/>
        <v>119506</v>
      </c>
    </row>
    <row r="11" spans="1:11" x14ac:dyDescent="0.25">
      <c r="A11" s="92" t="s">
        <v>44</v>
      </c>
      <c r="B11" s="86" t="s">
        <v>118</v>
      </c>
      <c r="C11" s="86" t="s">
        <v>119</v>
      </c>
      <c r="D11" s="88">
        <v>334391</v>
      </c>
      <c r="E11" s="88">
        <v>23820</v>
      </c>
      <c r="F11" s="88">
        <f t="shared" si="1"/>
        <v>358211</v>
      </c>
      <c r="G11" s="88">
        <v>258845</v>
      </c>
      <c r="H11" s="88">
        <v>258845</v>
      </c>
      <c r="I11" s="88">
        <f t="shared" si="0"/>
        <v>0</v>
      </c>
      <c r="J11" s="90">
        <f t="shared" si="2"/>
        <v>99366</v>
      </c>
    </row>
    <row r="12" spans="1:11" x14ac:dyDescent="0.25">
      <c r="A12" s="92" t="s">
        <v>45</v>
      </c>
      <c r="B12" s="86" t="s">
        <v>120</v>
      </c>
      <c r="C12" s="86" t="s">
        <v>121</v>
      </c>
      <c r="D12" s="88">
        <v>8752311</v>
      </c>
      <c r="E12" s="88">
        <v>204014</v>
      </c>
      <c r="F12" s="88">
        <f t="shared" si="1"/>
        <v>8956325</v>
      </c>
      <c r="G12" s="88">
        <v>8823732</v>
      </c>
      <c r="H12" s="88">
        <v>8823732</v>
      </c>
      <c r="I12" s="88">
        <f t="shared" si="0"/>
        <v>0</v>
      </c>
      <c r="J12" s="90">
        <f t="shared" si="2"/>
        <v>132593</v>
      </c>
      <c r="K12" s="95"/>
    </row>
    <row r="13" spans="1:11" x14ac:dyDescent="0.25">
      <c r="A13" s="92" t="s">
        <v>46</v>
      </c>
      <c r="B13" s="86" t="s">
        <v>122</v>
      </c>
      <c r="C13" s="86" t="s">
        <v>123</v>
      </c>
      <c r="D13" s="88">
        <v>2549056</v>
      </c>
      <c r="E13" s="88">
        <v>89955</v>
      </c>
      <c r="F13" s="88">
        <f t="shared" si="1"/>
        <v>2639011</v>
      </c>
      <c r="G13" s="88">
        <v>2637876</v>
      </c>
      <c r="H13" s="88">
        <v>2636059</v>
      </c>
      <c r="I13" s="88">
        <f t="shared" si="0"/>
        <v>1817</v>
      </c>
      <c r="J13" s="90">
        <f t="shared" si="2"/>
        <v>1135</v>
      </c>
    </row>
    <row r="14" spans="1:11" x14ac:dyDescent="0.25">
      <c r="A14" s="92" t="s">
        <v>47</v>
      </c>
      <c r="B14" s="86" t="s">
        <v>124</v>
      </c>
      <c r="C14" s="86" t="s">
        <v>125</v>
      </c>
      <c r="D14" s="88">
        <v>7096326</v>
      </c>
      <c r="E14" s="88">
        <v>299697</v>
      </c>
      <c r="F14" s="88">
        <f t="shared" si="1"/>
        <v>7396023</v>
      </c>
      <c r="G14" s="88">
        <v>6466658</v>
      </c>
      <c r="H14" s="88">
        <v>6466658</v>
      </c>
      <c r="I14" s="88">
        <f t="shared" si="0"/>
        <v>0</v>
      </c>
      <c r="J14" s="90">
        <f t="shared" si="2"/>
        <v>929365</v>
      </c>
    </row>
    <row r="15" spans="1:11" x14ac:dyDescent="0.25">
      <c r="A15" s="92" t="s">
        <v>48</v>
      </c>
      <c r="B15" s="86" t="s">
        <v>126</v>
      </c>
      <c r="C15" s="86" t="s">
        <v>127</v>
      </c>
      <c r="D15" s="88">
        <v>4361308</v>
      </c>
      <c r="E15" s="88">
        <v>1312801</v>
      </c>
      <c r="F15" s="88">
        <f t="shared" si="1"/>
        <v>5674109</v>
      </c>
      <c r="G15" s="88">
        <v>4262848</v>
      </c>
      <c r="H15" s="88">
        <v>4262848</v>
      </c>
      <c r="I15" s="88">
        <f t="shared" si="0"/>
        <v>0</v>
      </c>
      <c r="J15" s="90">
        <f t="shared" si="2"/>
        <v>1411261</v>
      </c>
    </row>
    <row r="16" spans="1:11" x14ac:dyDescent="0.25">
      <c r="A16" s="93" t="s">
        <v>49</v>
      </c>
      <c r="B16" s="86" t="s">
        <v>128</v>
      </c>
      <c r="C16" s="86" t="s">
        <v>129</v>
      </c>
      <c r="D16" s="88">
        <v>5193315</v>
      </c>
      <c r="E16" s="88">
        <v>618543</v>
      </c>
      <c r="F16" s="88">
        <f t="shared" si="1"/>
        <v>5811858</v>
      </c>
      <c r="G16" s="88">
        <v>5053297</v>
      </c>
      <c r="H16" s="88">
        <v>5053297</v>
      </c>
      <c r="I16" s="88">
        <f t="shared" si="0"/>
        <v>0</v>
      </c>
      <c r="J16" s="90">
        <f t="shared" si="2"/>
        <v>758561</v>
      </c>
    </row>
    <row r="17" spans="1:10" x14ac:dyDescent="0.25">
      <c r="A17" s="92" t="s">
        <v>50</v>
      </c>
      <c r="B17" s="86" t="s">
        <v>130</v>
      </c>
      <c r="C17" s="86" t="s">
        <v>131</v>
      </c>
      <c r="D17" s="88">
        <v>892903</v>
      </c>
      <c r="E17" s="88">
        <v>378120</v>
      </c>
      <c r="F17" s="88">
        <f t="shared" si="1"/>
        <v>1271023</v>
      </c>
      <c r="G17" s="88">
        <v>1140072</v>
      </c>
      <c r="H17" s="88">
        <v>1140072</v>
      </c>
      <c r="I17" s="88">
        <f t="shared" si="0"/>
        <v>0</v>
      </c>
      <c r="J17" s="90">
        <f t="shared" si="2"/>
        <v>130951</v>
      </c>
    </row>
    <row r="18" spans="1:10" x14ac:dyDescent="0.25">
      <c r="A18" s="92" t="s">
        <v>51</v>
      </c>
      <c r="B18" s="86" t="s">
        <v>132</v>
      </c>
      <c r="C18" s="86" t="s">
        <v>133</v>
      </c>
      <c r="D18" s="88">
        <v>16309699</v>
      </c>
      <c r="E18" s="88">
        <v>4580386</v>
      </c>
      <c r="F18" s="88">
        <f t="shared" si="1"/>
        <v>20890085</v>
      </c>
      <c r="G18" s="88">
        <v>16064130</v>
      </c>
      <c r="H18" s="88">
        <v>16064130</v>
      </c>
      <c r="I18" s="88">
        <f t="shared" si="0"/>
        <v>0</v>
      </c>
      <c r="J18" s="90">
        <f>F18-G18</f>
        <v>4825955</v>
      </c>
    </row>
    <row r="19" spans="1:10" x14ac:dyDescent="0.25">
      <c r="A19" s="92" t="s">
        <v>52</v>
      </c>
      <c r="B19" s="86" t="s">
        <v>134</v>
      </c>
      <c r="C19" s="86" t="s">
        <v>135</v>
      </c>
      <c r="D19" s="88">
        <v>8556833</v>
      </c>
      <c r="E19" s="88">
        <v>73492</v>
      </c>
      <c r="F19" s="88">
        <f t="shared" si="1"/>
        <v>8630325</v>
      </c>
      <c r="G19" s="88">
        <v>8630325</v>
      </c>
      <c r="H19" s="88">
        <v>8539643</v>
      </c>
      <c r="I19" s="88">
        <f t="shared" si="0"/>
        <v>90682</v>
      </c>
      <c r="J19" s="90">
        <f t="shared" si="2"/>
        <v>0</v>
      </c>
    </row>
    <row r="20" spans="1:10" x14ac:dyDescent="0.25">
      <c r="A20" s="94" t="s">
        <v>225</v>
      </c>
      <c r="B20" s="86" t="s">
        <v>53</v>
      </c>
      <c r="C20" s="86"/>
      <c r="D20" s="88">
        <v>1112661</v>
      </c>
      <c r="E20" s="88">
        <v>2</v>
      </c>
      <c r="F20" s="88">
        <f t="shared" si="1"/>
        <v>1112663</v>
      </c>
      <c r="G20" s="88">
        <v>983303</v>
      </c>
      <c r="H20" s="88">
        <v>983303</v>
      </c>
      <c r="I20" s="88">
        <f t="shared" si="0"/>
        <v>0</v>
      </c>
      <c r="J20" s="90">
        <f t="shared" si="2"/>
        <v>129360</v>
      </c>
    </row>
    <row r="21" spans="1:10" x14ac:dyDescent="0.25">
      <c r="A21" s="85" t="s">
        <v>54</v>
      </c>
      <c r="B21" s="86" t="s">
        <v>136</v>
      </c>
      <c r="C21" s="86" t="s">
        <v>137</v>
      </c>
      <c r="D21" s="88">
        <v>407357</v>
      </c>
      <c r="E21" s="88">
        <v>8132</v>
      </c>
      <c r="F21" s="88">
        <f t="shared" si="1"/>
        <v>415489</v>
      </c>
      <c r="G21" s="88">
        <v>415488</v>
      </c>
      <c r="H21" s="88">
        <v>415488</v>
      </c>
      <c r="I21" s="88">
        <f t="shared" si="0"/>
        <v>0</v>
      </c>
      <c r="J21" s="90">
        <f t="shared" si="2"/>
        <v>1</v>
      </c>
    </row>
    <row r="22" spans="1:10" x14ac:dyDescent="0.25">
      <c r="A22" s="85" t="s">
        <v>55</v>
      </c>
      <c r="B22" s="86" t="s">
        <v>138</v>
      </c>
      <c r="C22" s="86" t="s">
        <v>139</v>
      </c>
      <c r="D22" s="88">
        <v>2219157</v>
      </c>
      <c r="E22" s="88">
        <v>553167</v>
      </c>
      <c r="F22" s="88">
        <f t="shared" si="1"/>
        <v>2772324</v>
      </c>
      <c r="G22" s="88">
        <v>1940532</v>
      </c>
      <c r="H22" s="88">
        <v>1940532</v>
      </c>
      <c r="I22" s="88">
        <f t="shared" si="0"/>
        <v>0</v>
      </c>
      <c r="J22" s="90">
        <f t="shared" si="2"/>
        <v>831792</v>
      </c>
    </row>
    <row r="23" spans="1:10" x14ac:dyDescent="0.25">
      <c r="A23" s="92" t="s">
        <v>56</v>
      </c>
      <c r="B23" s="86" t="s">
        <v>140</v>
      </c>
      <c r="C23" s="86" t="s">
        <v>141</v>
      </c>
      <c r="D23" s="88">
        <v>1657838</v>
      </c>
      <c r="E23" s="88">
        <v>458899</v>
      </c>
      <c r="F23" s="88">
        <f t="shared" si="1"/>
        <v>2116737</v>
      </c>
      <c r="G23" s="88">
        <v>1765078</v>
      </c>
      <c r="H23" s="88">
        <v>1765078</v>
      </c>
      <c r="I23" s="88">
        <f t="shared" si="0"/>
        <v>0</v>
      </c>
      <c r="J23" s="90">
        <f t="shared" si="2"/>
        <v>351659</v>
      </c>
    </row>
    <row r="24" spans="1:10" x14ac:dyDescent="0.25">
      <c r="A24" s="92" t="s">
        <v>57</v>
      </c>
      <c r="B24" s="86" t="s">
        <v>142</v>
      </c>
      <c r="C24" s="86" t="s">
        <v>143</v>
      </c>
      <c r="D24" s="88">
        <v>1221295</v>
      </c>
      <c r="E24" s="88">
        <v>8543</v>
      </c>
      <c r="F24" s="88">
        <f t="shared" si="1"/>
        <v>1229838</v>
      </c>
      <c r="G24" s="88">
        <v>1221295</v>
      </c>
      <c r="H24" s="88">
        <v>1221295</v>
      </c>
      <c r="I24" s="88">
        <f t="shared" si="0"/>
        <v>0</v>
      </c>
      <c r="J24" s="90">
        <f t="shared" si="2"/>
        <v>8543</v>
      </c>
    </row>
    <row r="25" spans="1:10" x14ac:dyDescent="0.25">
      <c r="A25" s="92" t="s">
        <v>58</v>
      </c>
      <c r="B25" s="86" t="s">
        <v>144</v>
      </c>
      <c r="C25" s="86" t="s">
        <v>145</v>
      </c>
      <c r="D25" s="88">
        <v>5287089</v>
      </c>
      <c r="E25" s="88">
        <v>821682</v>
      </c>
      <c r="F25" s="88">
        <f t="shared" si="1"/>
        <v>6108771</v>
      </c>
      <c r="G25" s="88">
        <v>5540415</v>
      </c>
      <c r="H25" s="88">
        <v>5540415</v>
      </c>
      <c r="I25" s="88">
        <f t="shared" si="0"/>
        <v>0</v>
      </c>
      <c r="J25" s="90">
        <f t="shared" si="2"/>
        <v>568356</v>
      </c>
    </row>
    <row r="26" spans="1:10" x14ac:dyDescent="0.25">
      <c r="A26" s="92" t="s">
        <v>59</v>
      </c>
      <c r="B26" s="86" t="s">
        <v>146</v>
      </c>
      <c r="C26" s="86" t="s">
        <v>147</v>
      </c>
      <c r="D26" s="88">
        <v>684942</v>
      </c>
      <c r="E26" s="88">
        <v>48</v>
      </c>
      <c r="F26" s="88">
        <f t="shared" si="1"/>
        <v>684990</v>
      </c>
      <c r="G26" s="88">
        <v>684915</v>
      </c>
      <c r="H26" s="88">
        <v>684915</v>
      </c>
      <c r="I26" s="88">
        <f t="shared" si="0"/>
        <v>0</v>
      </c>
      <c r="J26" s="90">
        <f t="shared" si="2"/>
        <v>75</v>
      </c>
    </row>
    <row r="27" spans="1:10" x14ac:dyDescent="0.25">
      <c r="A27" s="92" t="s">
        <v>60</v>
      </c>
      <c r="B27" s="86" t="s">
        <v>148</v>
      </c>
      <c r="C27" s="86" t="s">
        <v>149</v>
      </c>
      <c r="D27" s="88">
        <v>3245259</v>
      </c>
      <c r="E27" s="88">
        <v>617845</v>
      </c>
      <c r="F27" s="88">
        <f t="shared" si="1"/>
        <v>3863104</v>
      </c>
      <c r="G27" s="88">
        <v>3046931</v>
      </c>
      <c r="H27" s="88">
        <v>3046931</v>
      </c>
      <c r="I27" s="88">
        <f t="shared" si="0"/>
        <v>0</v>
      </c>
      <c r="J27" s="90">
        <f t="shared" si="2"/>
        <v>816173</v>
      </c>
    </row>
    <row r="28" spans="1:10" x14ac:dyDescent="0.25">
      <c r="A28" s="92" t="s">
        <v>61</v>
      </c>
      <c r="B28" s="86" t="s">
        <v>150</v>
      </c>
      <c r="C28" s="86" t="s">
        <v>151</v>
      </c>
      <c r="D28" s="88">
        <v>880156</v>
      </c>
      <c r="E28" s="88">
        <v>127603</v>
      </c>
      <c r="F28" s="88">
        <f t="shared" si="1"/>
        <v>1007759</v>
      </c>
      <c r="G28" s="88">
        <v>929212</v>
      </c>
      <c r="H28" s="88">
        <v>921151</v>
      </c>
      <c r="I28" s="88">
        <f t="shared" si="0"/>
        <v>8061</v>
      </c>
      <c r="J28" s="90">
        <f t="shared" si="2"/>
        <v>78547</v>
      </c>
    </row>
    <row r="29" spans="1:10" x14ac:dyDescent="0.25">
      <c r="A29" s="92" t="s">
        <v>62</v>
      </c>
      <c r="B29" s="86" t="s">
        <v>152</v>
      </c>
      <c r="C29" s="86" t="s">
        <v>153</v>
      </c>
      <c r="D29" s="88">
        <v>2830771</v>
      </c>
      <c r="E29" s="88">
        <v>253724</v>
      </c>
      <c r="F29" s="88">
        <f t="shared" si="1"/>
        <v>3084495</v>
      </c>
      <c r="G29" s="88">
        <v>2813057</v>
      </c>
      <c r="H29" s="88">
        <v>2813057</v>
      </c>
      <c r="I29" s="88">
        <f t="shared" si="0"/>
        <v>0</v>
      </c>
      <c r="J29" s="90">
        <f t="shared" si="2"/>
        <v>271438</v>
      </c>
    </row>
    <row r="30" spans="1:10" x14ac:dyDescent="0.25">
      <c r="A30" s="92" t="s">
        <v>63</v>
      </c>
      <c r="B30" s="86" t="s">
        <v>64</v>
      </c>
      <c r="C30" s="86"/>
      <c r="D30" s="88">
        <v>799711</v>
      </c>
      <c r="E30" s="88">
        <v>0</v>
      </c>
      <c r="F30" s="88">
        <f t="shared" si="1"/>
        <v>799711</v>
      </c>
      <c r="G30" s="88">
        <v>799711</v>
      </c>
      <c r="H30" s="88">
        <v>799711</v>
      </c>
      <c r="I30" s="88">
        <f t="shared" si="0"/>
        <v>0</v>
      </c>
      <c r="J30" s="90">
        <f t="shared" si="2"/>
        <v>0</v>
      </c>
    </row>
    <row r="31" spans="1:10" x14ac:dyDescent="0.25">
      <c r="A31" s="92" t="s">
        <v>65</v>
      </c>
      <c r="B31" s="86" t="s">
        <v>154</v>
      </c>
      <c r="C31" s="86" t="s">
        <v>155</v>
      </c>
      <c r="D31" s="88">
        <v>717192</v>
      </c>
      <c r="E31" s="88">
        <v>7804</v>
      </c>
      <c r="F31" s="88">
        <f t="shared" si="1"/>
        <v>724996</v>
      </c>
      <c r="G31" s="88">
        <v>710760</v>
      </c>
      <c r="H31" s="88">
        <v>708063</v>
      </c>
      <c r="I31" s="88">
        <f t="shared" si="0"/>
        <v>2697</v>
      </c>
      <c r="J31" s="90">
        <f t="shared" si="2"/>
        <v>14236</v>
      </c>
    </row>
    <row r="32" spans="1:10" x14ac:dyDescent="0.25">
      <c r="A32" s="92" t="s">
        <v>66</v>
      </c>
      <c r="B32" s="86" t="s">
        <v>156</v>
      </c>
      <c r="C32" s="86" t="s">
        <v>157</v>
      </c>
      <c r="D32" s="88">
        <v>308561</v>
      </c>
      <c r="E32" s="88">
        <v>4</v>
      </c>
      <c r="F32" s="88">
        <f t="shared" si="1"/>
        <v>308565</v>
      </c>
      <c r="G32" s="88">
        <v>308561</v>
      </c>
      <c r="H32" s="88">
        <v>308561</v>
      </c>
      <c r="I32" s="88">
        <f t="shared" si="0"/>
        <v>0</v>
      </c>
      <c r="J32" s="90">
        <f t="shared" si="2"/>
        <v>4</v>
      </c>
    </row>
    <row r="33" spans="1:10" x14ac:dyDescent="0.25">
      <c r="A33" s="92" t="s">
        <v>67</v>
      </c>
      <c r="B33" s="86" t="s">
        <v>158</v>
      </c>
      <c r="C33" s="86" t="s">
        <v>159</v>
      </c>
      <c r="D33" s="88">
        <v>14201013</v>
      </c>
      <c r="E33" s="88">
        <v>251454</v>
      </c>
      <c r="F33" s="88">
        <f t="shared" si="1"/>
        <v>14452467</v>
      </c>
      <c r="G33" s="88">
        <v>14108999</v>
      </c>
      <c r="H33" s="88">
        <v>14108999</v>
      </c>
      <c r="I33" s="88">
        <f t="shared" si="0"/>
        <v>0</v>
      </c>
      <c r="J33" s="90">
        <f t="shared" si="2"/>
        <v>343468</v>
      </c>
    </row>
    <row r="34" spans="1:10" x14ac:dyDescent="0.25">
      <c r="A34" s="92" t="s">
        <v>243</v>
      </c>
      <c r="B34" s="86" t="s">
        <v>244</v>
      </c>
      <c r="C34" s="86" t="s">
        <v>248</v>
      </c>
      <c r="D34" s="88">
        <v>832377</v>
      </c>
      <c r="E34" s="88">
        <v>0</v>
      </c>
      <c r="F34" s="88">
        <f t="shared" si="1"/>
        <v>832377</v>
      </c>
      <c r="G34" s="88">
        <v>784822</v>
      </c>
      <c r="H34" s="88">
        <v>784822</v>
      </c>
      <c r="I34" s="88">
        <f t="shared" ref="I34" si="3">G34-H34</f>
        <v>0</v>
      </c>
      <c r="J34" s="90">
        <f t="shared" ref="J34" si="4">F34-G34</f>
        <v>47555</v>
      </c>
    </row>
    <row r="35" spans="1:10" x14ac:dyDescent="0.25">
      <c r="A35" s="92" t="s">
        <v>68</v>
      </c>
      <c r="B35" s="86" t="s">
        <v>160</v>
      </c>
      <c r="C35" s="86" t="s">
        <v>161</v>
      </c>
      <c r="D35" s="88">
        <v>4500973</v>
      </c>
      <c r="E35" s="88">
        <v>294531</v>
      </c>
      <c r="F35" s="88">
        <f t="shared" si="1"/>
        <v>4795504</v>
      </c>
      <c r="G35" s="88">
        <v>4497539</v>
      </c>
      <c r="H35" s="88">
        <v>4497539</v>
      </c>
      <c r="I35" s="88">
        <f t="shared" si="0"/>
        <v>0</v>
      </c>
      <c r="J35" s="90">
        <f t="shared" si="2"/>
        <v>297965</v>
      </c>
    </row>
    <row r="36" spans="1:10" x14ac:dyDescent="0.25">
      <c r="A36" s="92" t="s">
        <v>69</v>
      </c>
      <c r="B36" s="86" t="s">
        <v>162</v>
      </c>
      <c r="C36" s="86" t="s">
        <v>163</v>
      </c>
      <c r="D36" s="88">
        <v>2858936</v>
      </c>
      <c r="E36" s="88">
        <v>687599</v>
      </c>
      <c r="F36" s="88">
        <f t="shared" si="1"/>
        <v>3546535</v>
      </c>
      <c r="G36" s="88">
        <v>2778219</v>
      </c>
      <c r="H36" s="88">
        <v>2757961</v>
      </c>
      <c r="I36" s="88">
        <f t="shared" si="0"/>
        <v>20258</v>
      </c>
      <c r="J36" s="90">
        <f t="shared" si="2"/>
        <v>768316</v>
      </c>
    </row>
    <row r="37" spans="1:10" x14ac:dyDescent="0.25">
      <c r="A37" s="92" t="s">
        <v>70</v>
      </c>
      <c r="B37" s="86" t="s">
        <v>164</v>
      </c>
      <c r="C37" s="86" t="s">
        <v>165</v>
      </c>
      <c r="D37" s="88">
        <v>229775</v>
      </c>
      <c r="E37" s="88">
        <v>33330</v>
      </c>
      <c r="F37" s="88">
        <f t="shared" si="1"/>
        <v>263105</v>
      </c>
      <c r="G37" s="88">
        <v>208023</v>
      </c>
      <c r="H37" s="88">
        <v>208023</v>
      </c>
      <c r="I37" s="88">
        <f t="shared" si="0"/>
        <v>0</v>
      </c>
      <c r="J37" s="90">
        <f t="shared" si="2"/>
        <v>55082</v>
      </c>
    </row>
    <row r="38" spans="1:10" x14ac:dyDescent="0.25">
      <c r="A38" s="92" t="s">
        <v>71</v>
      </c>
      <c r="B38" s="86" t="s">
        <v>166</v>
      </c>
      <c r="C38" s="86" t="s">
        <v>167</v>
      </c>
      <c r="D38" s="88">
        <v>497283</v>
      </c>
      <c r="E38" s="88">
        <v>59656</v>
      </c>
      <c r="F38" s="88">
        <f t="shared" si="1"/>
        <v>556939</v>
      </c>
      <c r="G38" s="88">
        <v>536151</v>
      </c>
      <c r="H38" s="88">
        <v>509690</v>
      </c>
      <c r="I38" s="88">
        <f t="shared" ref="I38:I70" si="5">G38-H38</f>
        <v>26461</v>
      </c>
      <c r="J38" s="90">
        <f t="shared" si="2"/>
        <v>20788</v>
      </c>
    </row>
    <row r="39" spans="1:10" x14ac:dyDescent="0.25">
      <c r="A39" s="92" t="s">
        <v>72</v>
      </c>
      <c r="B39" s="86" t="s">
        <v>168</v>
      </c>
      <c r="C39" s="86" t="s">
        <v>169</v>
      </c>
      <c r="D39" s="88">
        <v>4066176</v>
      </c>
      <c r="E39" s="88">
        <v>973593</v>
      </c>
      <c r="F39" s="88">
        <f t="shared" si="1"/>
        <v>5039769</v>
      </c>
      <c r="G39" s="88">
        <v>3749446</v>
      </c>
      <c r="H39" s="88">
        <v>3657681</v>
      </c>
      <c r="I39" s="88">
        <f t="shared" si="5"/>
        <v>91765</v>
      </c>
      <c r="J39" s="90">
        <f t="shared" si="2"/>
        <v>1290323</v>
      </c>
    </row>
    <row r="40" spans="1:10" x14ac:dyDescent="0.25">
      <c r="A40" s="92" t="s">
        <v>73</v>
      </c>
      <c r="B40" s="86" t="s">
        <v>170</v>
      </c>
      <c r="C40" s="86" t="s">
        <v>171</v>
      </c>
      <c r="D40" s="88">
        <v>452627</v>
      </c>
      <c r="E40" s="88">
        <v>0</v>
      </c>
      <c r="F40" s="88">
        <f t="shared" si="1"/>
        <v>452627</v>
      </c>
      <c r="G40" s="88">
        <v>452627</v>
      </c>
      <c r="H40" s="88">
        <v>452627</v>
      </c>
      <c r="I40" s="88">
        <f t="shared" si="5"/>
        <v>0</v>
      </c>
      <c r="J40" s="90">
        <f t="shared" si="2"/>
        <v>0</v>
      </c>
    </row>
    <row r="41" spans="1:10" x14ac:dyDescent="0.25">
      <c r="A41" s="92" t="s">
        <v>74</v>
      </c>
      <c r="B41" s="86" t="s">
        <v>172</v>
      </c>
      <c r="C41" s="86" t="s">
        <v>173</v>
      </c>
      <c r="D41" s="88">
        <v>1070592</v>
      </c>
      <c r="E41" s="88">
        <v>538187</v>
      </c>
      <c r="F41" s="88">
        <f t="shared" si="1"/>
        <v>1608779</v>
      </c>
      <c r="G41" s="88">
        <v>1362071</v>
      </c>
      <c r="H41" s="88">
        <v>1362071</v>
      </c>
      <c r="I41" s="88">
        <f t="shared" si="5"/>
        <v>0</v>
      </c>
      <c r="J41" s="90">
        <f t="shared" si="2"/>
        <v>246708</v>
      </c>
    </row>
    <row r="42" spans="1:10" x14ac:dyDescent="0.25">
      <c r="A42" s="92" t="s">
        <v>75</v>
      </c>
      <c r="B42" s="86" t="s">
        <v>174</v>
      </c>
      <c r="C42" s="86" t="s">
        <v>175</v>
      </c>
      <c r="D42" s="88">
        <v>608264</v>
      </c>
      <c r="E42" s="88">
        <v>0</v>
      </c>
      <c r="F42" s="88">
        <f t="shared" si="1"/>
        <v>608264</v>
      </c>
      <c r="G42" s="88">
        <v>608264</v>
      </c>
      <c r="H42" s="88">
        <v>608264</v>
      </c>
      <c r="I42" s="88">
        <f t="shared" si="5"/>
        <v>0</v>
      </c>
      <c r="J42" s="90">
        <f t="shared" si="2"/>
        <v>0</v>
      </c>
    </row>
    <row r="43" spans="1:10" x14ac:dyDescent="0.25">
      <c r="A43" s="92" t="s">
        <v>228</v>
      </c>
      <c r="B43" s="86" t="s">
        <v>232</v>
      </c>
      <c r="C43" s="86" t="s">
        <v>233</v>
      </c>
      <c r="D43" s="88">
        <v>245489</v>
      </c>
      <c r="E43" s="88">
        <v>0</v>
      </c>
      <c r="F43" s="88">
        <f t="shared" si="1"/>
        <v>245489</v>
      </c>
      <c r="G43" s="88">
        <v>245489</v>
      </c>
      <c r="H43" s="88">
        <v>245489</v>
      </c>
      <c r="I43" s="88">
        <f t="shared" si="5"/>
        <v>0</v>
      </c>
      <c r="J43" s="90">
        <f t="shared" si="2"/>
        <v>0</v>
      </c>
    </row>
    <row r="44" spans="1:10" x14ac:dyDescent="0.25">
      <c r="A44" s="92" t="s">
        <v>76</v>
      </c>
      <c r="B44" s="86" t="s">
        <v>176</v>
      </c>
      <c r="C44" s="86" t="s">
        <v>177</v>
      </c>
      <c r="D44" s="88">
        <v>3211499</v>
      </c>
      <c r="E44" s="88">
        <v>0</v>
      </c>
      <c r="F44" s="88">
        <f t="shared" si="1"/>
        <v>3211499</v>
      </c>
      <c r="G44" s="88">
        <v>3211499</v>
      </c>
      <c r="H44" s="88">
        <v>3211499</v>
      </c>
      <c r="I44" s="88">
        <f t="shared" si="5"/>
        <v>0</v>
      </c>
      <c r="J44" s="90">
        <f t="shared" si="2"/>
        <v>0</v>
      </c>
    </row>
    <row r="45" spans="1:10" x14ac:dyDescent="0.25">
      <c r="A45" s="92" t="s">
        <v>77</v>
      </c>
      <c r="B45" s="86" t="s">
        <v>178</v>
      </c>
      <c r="C45" s="86" t="s">
        <v>179</v>
      </c>
      <c r="D45" s="88">
        <v>1419932</v>
      </c>
      <c r="E45" s="88">
        <v>12098</v>
      </c>
      <c r="F45" s="88">
        <f t="shared" si="1"/>
        <v>1432030</v>
      </c>
      <c r="G45" s="88">
        <v>1407480</v>
      </c>
      <c r="H45" s="88">
        <v>1407480</v>
      </c>
      <c r="I45" s="88">
        <f t="shared" si="5"/>
        <v>0</v>
      </c>
      <c r="J45" s="90">
        <f t="shared" si="2"/>
        <v>24550</v>
      </c>
    </row>
    <row r="46" spans="1:10" x14ac:dyDescent="0.25">
      <c r="A46" s="92" t="s">
        <v>230</v>
      </c>
      <c r="B46" s="86" t="s">
        <v>231</v>
      </c>
      <c r="C46" s="86" t="s">
        <v>234</v>
      </c>
      <c r="D46" s="88">
        <v>521151</v>
      </c>
      <c r="E46" s="88">
        <v>0</v>
      </c>
      <c r="F46" s="88">
        <f t="shared" si="1"/>
        <v>521151</v>
      </c>
      <c r="G46" s="88">
        <v>521151</v>
      </c>
      <c r="H46" s="88">
        <v>521151</v>
      </c>
      <c r="I46" s="88">
        <f t="shared" si="5"/>
        <v>0</v>
      </c>
      <c r="J46" s="90">
        <f t="shared" si="2"/>
        <v>0</v>
      </c>
    </row>
    <row r="47" spans="1:10" x14ac:dyDescent="0.25">
      <c r="A47" s="92" t="s">
        <v>78</v>
      </c>
      <c r="B47" s="86" t="s">
        <v>180</v>
      </c>
      <c r="C47" s="86" t="s">
        <v>181</v>
      </c>
      <c r="D47" s="88">
        <v>732509</v>
      </c>
      <c r="E47" s="88">
        <v>11890</v>
      </c>
      <c r="F47" s="88">
        <f t="shared" si="1"/>
        <v>744399</v>
      </c>
      <c r="G47" s="88">
        <v>714894</v>
      </c>
      <c r="H47" s="88">
        <v>714894</v>
      </c>
      <c r="I47" s="88">
        <f t="shared" si="5"/>
        <v>0</v>
      </c>
      <c r="J47" s="90">
        <f t="shared" si="2"/>
        <v>29505</v>
      </c>
    </row>
    <row r="48" spans="1:10" x14ac:dyDescent="0.25">
      <c r="A48" s="85" t="s">
        <v>79</v>
      </c>
      <c r="B48" s="86" t="s">
        <v>80</v>
      </c>
      <c r="C48" s="86"/>
      <c r="D48" s="88">
        <v>559989</v>
      </c>
      <c r="E48" s="88">
        <v>0</v>
      </c>
      <c r="F48" s="88">
        <f t="shared" si="1"/>
        <v>559989</v>
      </c>
      <c r="G48" s="88">
        <v>559989</v>
      </c>
      <c r="H48" s="88">
        <v>559989</v>
      </c>
      <c r="I48" s="88">
        <f t="shared" si="5"/>
        <v>0</v>
      </c>
      <c r="J48" s="90">
        <f t="shared" si="2"/>
        <v>0</v>
      </c>
    </row>
    <row r="49" spans="1:10" x14ac:dyDescent="0.25">
      <c r="A49" s="85" t="s">
        <v>81</v>
      </c>
      <c r="B49" s="86" t="s">
        <v>182</v>
      </c>
      <c r="C49" s="86" t="s">
        <v>183</v>
      </c>
      <c r="D49" s="88">
        <v>3732294</v>
      </c>
      <c r="E49" s="88">
        <v>0</v>
      </c>
      <c r="F49" s="88">
        <f t="shared" si="1"/>
        <v>3732294</v>
      </c>
      <c r="G49" s="88">
        <v>3732294</v>
      </c>
      <c r="H49" s="88">
        <v>3732294</v>
      </c>
      <c r="I49" s="88">
        <f t="shared" si="5"/>
        <v>0</v>
      </c>
      <c r="J49" s="90">
        <f t="shared" si="2"/>
        <v>0</v>
      </c>
    </row>
    <row r="50" spans="1:10" x14ac:dyDescent="0.25">
      <c r="A50" s="85" t="s">
        <v>82</v>
      </c>
      <c r="B50" s="86" t="s">
        <v>184</v>
      </c>
      <c r="C50" s="86" t="s">
        <v>185</v>
      </c>
      <c r="D50" s="88">
        <v>1339395</v>
      </c>
      <c r="E50" s="88">
        <v>9767</v>
      </c>
      <c r="F50" s="88">
        <f t="shared" si="1"/>
        <v>1349162</v>
      </c>
      <c r="G50" s="88">
        <v>1338319</v>
      </c>
      <c r="H50" s="88">
        <v>1338319</v>
      </c>
      <c r="I50" s="88">
        <f t="shared" si="5"/>
        <v>0</v>
      </c>
      <c r="J50" s="90">
        <f t="shared" si="2"/>
        <v>10843</v>
      </c>
    </row>
    <row r="51" spans="1:10" x14ac:dyDescent="0.25">
      <c r="A51" s="85" t="s">
        <v>83</v>
      </c>
      <c r="B51" s="86" t="s">
        <v>186</v>
      </c>
      <c r="C51" s="86" t="s">
        <v>187</v>
      </c>
      <c r="D51" s="88">
        <v>441199</v>
      </c>
      <c r="E51" s="88">
        <v>126620</v>
      </c>
      <c r="F51" s="88">
        <f t="shared" si="1"/>
        <v>567819</v>
      </c>
      <c r="G51" s="88">
        <v>441199</v>
      </c>
      <c r="H51" s="88">
        <v>441199</v>
      </c>
      <c r="I51" s="88">
        <f t="shared" si="5"/>
        <v>0</v>
      </c>
      <c r="J51" s="90">
        <f t="shared" si="2"/>
        <v>126620</v>
      </c>
    </row>
    <row r="52" spans="1:10" x14ac:dyDescent="0.25">
      <c r="A52" s="85" t="s">
        <v>84</v>
      </c>
      <c r="B52" s="86" t="s">
        <v>188</v>
      </c>
      <c r="C52" s="86" t="s">
        <v>189</v>
      </c>
      <c r="D52" s="88">
        <v>612732</v>
      </c>
      <c r="E52" s="88">
        <v>77653</v>
      </c>
      <c r="F52" s="88">
        <f t="shared" si="1"/>
        <v>690385</v>
      </c>
      <c r="G52" s="88">
        <v>596433</v>
      </c>
      <c r="H52" s="88">
        <v>596433</v>
      </c>
      <c r="I52" s="88">
        <f t="shared" si="5"/>
        <v>0</v>
      </c>
      <c r="J52" s="90">
        <f t="shared" si="2"/>
        <v>93952</v>
      </c>
    </row>
    <row r="53" spans="1:10" x14ac:dyDescent="0.25">
      <c r="A53" s="85" t="s">
        <v>85</v>
      </c>
      <c r="B53" s="86" t="s">
        <v>190</v>
      </c>
      <c r="C53" s="86" t="s">
        <v>191</v>
      </c>
      <c r="D53" s="88">
        <v>869355</v>
      </c>
      <c r="E53" s="88">
        <v>0</v>
      </c>
      <c r="F53" s="88">
        <f t="shared" si="1"/>
        <v>869355</v>
      </c>
      <c r="G53" s="88">
        <v>869355</v>
      </c>
      <c r="H53" s="88">
        <v>869355</v>
      </c>
      <c r="I53" s="88">
        <f t="shared" si="5"/>
        <v>0</v>
      </c>
      <c r="J53" s="90">
        <f t="shared" si="2"/>
        <v>0</v>
      </c>
    </row>
    <row r="54" spans="1:10" x14ac:dyDescent="0.25">
      <c r="A54" s="85" t="s">
        <v>86</v>
      </c>
      <c r="B54" s="86" t="s">
        <v>192</v>
      </c>
      <c r="C54" s="86" t="s">
        <v>193</v>
      </c>
      <c r="D54" s="88">
        <v>904533</v>
      </c>
      <c r="E54" s="88">
        <v>25000</v>
      </c>
      <c r="F54" s="88">
        <f t="shared" si="1"/>
        <v>929533</v>
      </c>
      <c r="G54" s="88">
        <v>929533</v>
      </c>
      <c r="H54" s="88">
        <v>929533</v>
      </c>
      <c r="I54" s="88">
        <f t="shared" si="5"/>
        <v>0</v>
      </c>
      <c r="J54" s="90">
        <f t="shared" si="2"/>
        <v>0</v>
      </c>
    </row>
    <row r="55" spans="1:10" x14ac:dyDescent="0.25">
      <c r="A55" s="85" t="s">
        <v>87</v>
      </c>
      <c r="B55" s="86" t="s">
        <v>194</v>
      </c>
      <c r="C55" s="86" t="s">
        <v>145</v>
      </c>
      <c r="D55" s="88">
        <v>884218</v>
      </c>
      <c r="E55" s="88">
        <v>121</v>
      </c>
      <c r="F55" s="88">
        <f t="shared" si="1"/>
        <v>884339</v>
      </c>
      <c r="G55" s="88">
        <v>884333</v>
      </c>
      <c r="H55" s="88">
        <v>812705</v>
      </c>
      <c r="I55" s="88">
        <f t="shared" si="5"/>
        <v>71628</v>
      </c>
      <c r="J55" s="90">
        <f t="shared" si="2"/>
        <v>6</v>
      </c>
    </row>
    <row r="56" spans="1:10" x14ac:dyDescent="0.25">
      <c r="A56" s="85" t="s">
        <v>88</v>
      </c>
      <c r="B56" s="86" t="s">
        <v>195</v>
      </c>
      <c r="C56" s="86" t="s">
        <v>196</v>
      </c>
      <c r="D56" s="88">
        <v>1469728</v>
      </c>
      <c r="E56" s="88">
        <v>381812</v>
      </c>
      <c r="F56" s="88">
        <f t="shared" si="1"/>
        <v>1851540</v>
      </c>
      <c r="G56" s="88">
        <v>1731504</v>
      </c>
      <c r="H56" s="88">
        <v>1731504</v>
      </c>
      <c r="I56" s="88">
        <f t="shared" si="5"/>
        <v>0</v>
      </c>
      <c r="J56" s="90">
        <f t="shared" si="2"/>
        <v>120036</v>
      </c>
    </row>
    <row r="57" spans="1:10" x14ac:dyDescent="0.25">
      <c r="A57" s="85" t="s">
        <v>89</v>
      </c>
      <c r="B57" s="86" t="s">
        <v>197</v>
      </c>
      <c r="C57" s="86" t="s">
        <v>198</v>
      </c>
      <c r="D57" s="88">
        <v>1428780</v>
      </c>
      <c r="E57" s="88">
        <v>540356</v>
      </c>
      <c r="F57" s="88">
        <f t="shared" si="1"/>
        <v>1969136</v>
      </c>
      <c r="G57" s="88">
        <v>1627551</v>
      </c>
      <c r="H57" s="88">
        <v>1627551</v>
      </c>
      <c r="I57" s="88">
        <f t="shared" si="5"/>
        <v>0</v>
      </c>
      <c r="J57" s="90">
        <f t="shared" si="2"/>
        <v>341585</v>
      </c>
    </row>
    <row r="58" spans="1:10" x14ac:dyDescent="0.25">
      <c r="A58" s="85" t="s">
        <v>90</v>
      </c>
      <c r="B58" s="86" t="s">
        <v>199</v>
      </c>
      <c r="C58" s="86" t="s">
        <v>200</v>
      </c>
      <c r="D58" s="88">
        <v>811952</v>
      </c>
      <c r="E58" s="88">
        <v>522</v>
      </c>
      <c r="F58" s="88">
        <f t="shared" si="1"/>
        <v>812474</v>
      </c>
      <c r="G58" s="88">
        <v>811952</v>
      </c>
      <c r="H58" s="88">
        <v>811952</v>
      </c>
      <c r="I58" s="88">
        <f t="shared" si="5"/>
        <v>0</v>
      </c>
      <c r="J58" s="90">
        <f t="shared" si="2"/>
        <v>522</v>
      </c>
    </row>
    <row r="59" spans="1:10" x14ac:dyDescent="0.25">
      <c r="A59" s="85" t="s">
        <v>91</v>
      </c>
      <c r="B59" s="86" t="s">
        <v>201</v>
      </c>
      <c r="C59" s="86" t="s">
        <v>202</v>
      </c>
      <c r="D59" s="88">
        <v>889654</v>
      </c>
      <c r="E59" s="88">
        <v>69402</v>
      </c>
      <c r="F59" s="88">
        <f t="shared" si="1"/>
        <v>959056</v>
      </c>
      <c r="G59" s="88">
        <v>801838</v>
      </c>
      <c r="H59" s="88">
        <v>801838</v>
      </c>
      <c r="I59" s="88">
        <f t="shared" si="5"/>
        <v>0</v>
      </c>
      <c r="J59" s="90">
        <f t="shared" si="2"/>
        <v>157218</v>
      </c>
    </row>
    <row r="60" spans="1:10" x14ac:dyDescent="0.25">
      <c r="A60" s="85" t="s">
        <v>92</v>
      </c>
      <c r="B60" s="86" t="s">
        <v>203</v>
      </c>
      <c r="C60" s="86" t="s">
        <v>204</v>
      </c>
      <c r="D60" s="88">
        <v>695328</v>
      </c>
      <c r="E60" s="88">
        <v>94411</v>
      </c>
      <c r="F60" s="88">
        <f t="shared" si="1"/>
        <v>789739</v>
      </c>
      <c r="G60" s="88">
        <v>760671</v>
      </c>
      <c r="H60" s="88">
        <v>760671</v>
      </c>
      <c r="I60" s="88">
        <f t="shared" si="5"/>
        <v>0</v>
      </c>
      <c r="J60" s="90">
        <f t="shared" si="2"/>
        <v>29068</v>
      </c>
    </row>
    <row r="61" spans="1:10" x14ac:dyDescent="0.25">
      <c r="A61" s="85" t="s">
        <v>93</v>
      </c>
      <c r="B61" s="86" t="s">
        <v>205</v>
      </c>
      <c r="C61" s="86" t="s">
        <v>206</v>
      </c>
      <c r="D61" s="88">
        <v>315753</v>
      </c>
      <c r="E61" s="88">
        <v>36164</v>
      </c>
      <c r="F61" s="88">
        <f t="shared" si="1"/>
        <v>351917</v>
      </c>
      <c r="G61" s="88">
        <v>317214</v>
      </c>
      <c r="H61" s="88">
        <v>317214</v>
      </c>
      <c r="I61" s="88">
        <f t="shared" si="5"/>
        <v>0</v>
      </c>
      <c r="J61" s="90">
        <f t="shared" si="2"/>
        <v>34703</v>
      </c>
    </row>
    <row r="62" spans="1:10" x14ac:dyDescent="0.25">
      <c r="A62" s="85" t="s">
        <v>94</v>
      </c>
      <c r="B62" s="86" t="s">
        <v>207</v>
      </c>
      <c r="C62" s="86" t="s">
        <v>208</v>
      </c>
      <c r="D62" s="88">
        <v>1413211</v>
      </c>
      <c r="E62" s="88">
        <v>171316</v>
      </c>
      <c r="F62" s="88">
        <f t="shared" si="1"/>
        <v>1584527</v>
      </c>
      <c r="G62" s="88">
        <v>1463673</v>
      </c>
      <c r="H62" s="88">
        <v>1463673</v>
      </c>
      <c r="I62" s="88">
        <f t="shared" si="5"/>
        <v>0</v>
      </c>
      <c r="J62" s="90">
        <f t="shared" si="2"/>
        <v>120854</v>
      </c>
    </row>
    <row r="63" spans="1:10" x14ac:dyDescent="0.25">
      <c r="A63" s="85" t="s">
        <v>95</v>
      </c>
      <c r="B63" s="86" t="s">
        <v>209</v>
      </c>
      <c r="C63" s="86" t="s">
        <v>210</v>
      </c>
      <c r="D63" s="88">
        <v>758649</v>
      </c>
      <c r="E63" s="88">
        <v>0</v>
      </c>
      <c r="F63" s="88">
        <f t="shared" si="1"/>
        <v>758649</v>
      </c>
      <c r="G63" s="88">
        <v>758649</v>
      </c>
      <c r="H63" s="88">
        <v>758649</v>
      </c>
      <c r="I63" s="88">
        <f t="shared" si="5"/>
        <v>0</v>
      </c>
      <c r="J63" s="90">
        <f t="shared" si="2"/>
        <v>0</v>
      </c>
    </row>
    <row r="64" spans="1:10" x14ac:dyDescent="0.25">
      <c r="A64" s="85" t="s">
        <v>96</v>
      </c>
      <c r="B64" s="86" t="s">
        <v>211</v>
      </c>
      <c r="C64" s="86" t="s">
        <v>212</v>
      </c>
      <c r="D64" s="88">
        <v>230234</v>
      </c>
      <c r="E64" s="88">
        <v>72965</v>
      </c>
      <c r="F64" s="88">
        <f t="shared" si="1"/>
        <v>303199</v>
      </c>
      <c r="G64" s="88">
        <v>237909</v>
      </c>
      <c r="H64" s="88">
        <v>237909</v>
      </c>
      <c r="I64" s="88">
        <f t="shared" si="5"/>
        <v>0</v>
      </c>
      <c r="J64" s="90">
        <f t="shared" si="2"/>
        <v>65290</v>
      </c>
    </row>
    <row r="65" spans="1:10" x14ac:dyDescent="0.25">
      <c r="A65" s="85" t="s">
        <v>241</v>
      </c>
      <c r="B65" s="86" t="s">
        <v>242</v>
      </c>
      <c r="C65" s="86"/>
      <c r="D65" s="88">
        <v>1816440</v>
      </c>
      <c r="E65" s="88">
        <v>0</v>
      </c>
      <c r="F65" s="88">
        <f t="shared" si="1"/>
        <v>1816440</v>
      </c>
      <c r="G65" s="88">
        <v>1803633</v>
      </c>
      <c r="H65" s="88">
        <v>1803633</v>
      </c>
      <c r="I65" s="88">
        <f t="shared" ref="I65" si="6">G65-H65</f>
        <v>0</v>
      </c>
      <c r="J65" s="90">
        <f t="shared" ref="J65" si="7">F65-G65</f>
        <v>12807</v>
      </c>
    </row>
    <row r="66" spans="1:10" x14ac:dyDescent="0.25">
      <c r="A66" s="85" t="s">
        <v>99</v>
      </c>
      <c r="B66" s="86" t="s">
        <v>100</v>
      </c>
      <c r="C66" s="86"/>
      <c r="D66" s="88">
        <v>141027</v>
      </c>
      <c r="E66" s="88">
        <v>93515</v>
      </c>
      <c r="F66" s="88">
        <f t="shared" si="1"/>
        <v>234542</v>
      </c>
      <c r="G66" s="88">
        <v>127559</v>
      </c>
      <c r="H66" s="88">
        <v>127559</v>
      </c>
      <c r="I66" s="88">
        <f t="shared" si="5"/>
        <v>0</v>
      </c>
      <c r="J66" s="90">
        <f t="shared" si="2"/>
        <v>106983</v>
      </c>
    </row>
    <row r="67" spans="1:10" x14ac:dyDescent="0.25">
      <c r="A67" s="85" t="s">
        <v>101</v>
      </c>
      <c r="B67" s="86" t="s">
        <v>227</v>
      </c>
      <c r="C67" s="86" t="s">
        <v>202</v>
      </c>
      <c r="D67" s="88">
        <v>14539</v>
      </c>
      <c r="E67" s="88">
        <v>0</v>
      </c>
      <c r="F67" s="88">
        <f t="shared" si="1"/>
        <v>14539</v>
      </c>
      <c r="G67" s="88">
        <v>14539</v>
      </c>
      <c r="H67" s="88">
        <v>14539</v>
      </c>
      <c r="I67" s="88">
        <f t="shared" si="5"/>
        <v>0</v>
      </c>
      <c r="J67" s="90">
        <f t="shared" si="2"/>
        <v>0</v>
      </c>
    </row>
    <row r="68" spans="1:10" x14ac:dyDescent="0.25">
      <c r="A68" s="85" t="s">
        <v>102</v>
      </c>
      <c r="B68" s="86" t="s">
        <v>103</v>
      </c>
      <c r="C68" s="86"/>
      <c r="D68" s="88">
        <v>37722</v>
      </c>
      <c r="E68" s="88">
        <v>36236</v>
      </c>
      <c r="F68" s="88">
        <f t="shared" si="1"/>
        <v>73958</v>
      </c>
      <c r="G68" s="88">
        <v>17089</v>
      </c>
      <c r="H68" s="88">
        <v>17089</v>
      </c>
      <c r="I68" s="88">
        <f t="shared" si="5"/>
        <v>0</v>
      </c>
      <c r="J68" s="90">
        <f t="shared" si="2"/>
        <v>56869</v>
      </c>
    </row>
    <row r="69" spans="1:10" x14ac:dyDescent="0.25">
      <c r="A69" s="92" t="s">
        <v>104</v>
      </c>
      <c r="B69" s="86" t="s">
        <v>105</v>
      </c>
      <c r="C69" s="86"/>
      <c r="D69" s="88">
        <v>136357</v>
      </c>
      <c r="E69" s="88">
        <v>108649</v>
      </c>
      <c r="F69" s="88">
        <f t="shared" si="1"/>
        <v>245006</v>
      </c>
      <c r="G69" s="88">
        <v>146448</v>
      </c>
      <c r="H69" s="88">
        <v>141720</v>
      </c>
      <c r="I69" s="88">
        <f t="shared" si="5"/>
        <v>4728</v>
      </c>
      <c r="J69" s="90">
        <f t="shared" si="2"/>
        <v>98558</v>
      </c>
    </row>
    <row r="70" spans="1:10" x14ac:dyDescent="0.25">
      <c r="A70" s="92" t="s">
        <v>97</v>
      </c>
      <c r="B70" s="86" t="s">
        <v>98</v>
      </c>
      <c r="C70" s="86"/>
      <c r="D70" s="88">
        <v>1963249</v>
      </c>
      <c r="E70" s="88">
        <v>94660</v>
      </c>
      <c r="F70" s="88">
        <f t="shared" ref="F70" si="8">D70+E70</f>
        <v>2057909</v>
      </c>
      <c r="G70" s="88">
        <v>1786696</v>
      </c>
      <c r="H70" s="88">
        <v>1680470</v>
      </c>
      <c r="I70" s="88">
        <f t="shared" si="5"/>
        <v>106226</v>
      </c>
      <c r="J70" s="90">
        <f t="shared" si="2"/>
        <v>271213</v>
      </c>
    </row>
    <row r="71" spans="1:10" ht="15.75" thickBot="1" x14ac:dyDescent="0.3">
      <c r="D71" s="116">
        <f t="shared" ref="D71:J71" si="9">SUM(D5:D70)</f>
        <v>145985528</v>
      </c>
      <c r="E71" s="116">
        <f t="shared" si="9"/>
        <v>17121516</v>
      </c>
      <c r="F71" s="116">
        <f t="shared" si="9"/>
        <v>163107044</v>
      </c>
      <c r="G71" s="116">
        <f t="shared" si="9"/>
        <v>145640351</v>
      </c>
      <c r="H71" s="116">
        <f t="shared" si="9"/>
        <v>145199244</v>
      </c>
      <c r="I71" s="116">
        <f t="shared" si="9"/>
        <v>441107</v>
      </c>
      <c r="J71" s="116">
        <f t="shared" si="9"/>
        <v>17466693</v>
      </c>
    </row>
    <row r="72" spans="1:10" ht="15.75" thickTop="1" x14ac:dyDescent="0.25">
      <c r="D72" s="117">
        <v>145985528</v>
      </c>
      <c r="E72" s="117">
        <v>17121516</v>
      </c>
      <c r="F72" s="117">
        <v>163107044</v>
      </c>
      <c r="G72" s="117">
        <v>145640351</v>
      </c>
      <c r="H72" s="117">
        <v>145199244</v>
      </c>
      <c r="I72" s="117">
        <v>441107</v>
      </c>
      <c r="J72" s="117">
        <v>17466693</v>
      </c>
    </row>
    <row r="73" spans="1:10" x14ac:dyDescent="0.25">
      <c r="D73" s="95">
        <f>D71-D72</f>
        <v>0</v>
      </c>
      <c r="E73" s="95">
        <f t="shared" ref="E73:H73" si="10">E71-E72</f>
        <v>0</v>
      </c>
      <c r="F73" s="95">
        <f t="shared" si="10"/>
        <v>0</v>
      </c>
      <c r="G73" s="95">
        <f t="shared" si="10"/>
        <v>0</v>
      </c>
      <c r="H73" s="95">
        <f t="shared" si="10"/>
        <v>0</v>
      </c>
      <c r="I73" s="95">
        <f t="shared" ref="I73" si="11">I71-I72</f>
        <v>0</v>
      </c>
      <c r="J73" s="95">
        <f t="shared" ref="J73" si="12">J71-J72</f>
        <v>0</v>
      </c>
    </row>
    <row r="74" spans="1:10" x14ac:dyDescent="0.25">
      <c r="H74" s="95"/>
      <c r="I74" s="95"/>
    </row>
  </sheetData>
  <autoFilter ref="A4:J4">
    <sortState ref="A5:J69">
      <sortCondition ref="A4"/>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zoomScale="85" zoomScaleNormal="85" workbookViewId="0">
      <pane xSplit="1" ySplit="4" topLeftCell="B50" activePane="bottomRight" state="frozen"/>
      <selection pane="topRight" activeCell="B1" sqref="B1"/>
      <selection pane="bottomLeft" activeCell="A6" sqref="A6"/>
      <selection pane="bottomRight" activeCell="D69" sqref="D69:J69"/>
    </sheetView>
  </sheetViews>
  <sheetFormatPr defaultColWidth="8.88671875" defaultRowHeight="15" x14ac:dyDescent="0.25"/>
  <cols>
    <col min="1" max="1" width="9" style="77" bestFit="1" customWidth="1"/>
    <col min="2" max="2" width="32" style="77" bestFit="1" customWidth="1"/>
    <col min="3" max="3" width="15.6640625" style="77" bestFit="1" customWidth="1"/>
    <col min="4" max="4" width="9" style="77" bestFit="1" customWidth="1"/>
    <col min="5" max="5" width="7.77734375" style="77" bestFit="1" customWidth="1"/>
    <col min="6" max="6" width="9" style="77" bestFit="1" customWidth="1"/>
    <col min="7" max="7" width="11.33203125" style="77" bestFit="1" customWidth="1"/>
    <col min="8" max="8" width="9" style="77" bestFit="1" customWidth="1"/>
    <col min="9" max="9" width="9.5546875" style="77" bestFit="1" customWidth="1"/>
    <col min="10" max="10" width="7.77734375" style="77" bestFit="1" customWidth="1"/>
    <col min="11" max="16384" width="8.88671875" style="77"/>
  </cols>
  <sheetData>
    <row r="1" spans="1:10" x14ac:dyDescent="0.25">
      <c r="A1" s="72"/>
      <c r="B1" s="109"/>
      <c r="C1" s="110"/>
      <c r="D1" s="111" t="s">
        <v>240</v>
      </c>
      <c r="E1" s="111" t="s">
        <v>222</v>
      </c>
      <c r="F1" s="111" t="s">
        <v>106</v>
      </c>
      <c r="G1" s="76" t="s">
        <v>25</v>
      </c>
      <c r="H1" s="111" t="s">
        <v>26</v>
      </c>
      <c r="I1" s="111" t="s">
        <v>26</v>
      </c>
      <c r="J1" s="111" t="s">
        <v>237</v>
      </c>
    </row>
    <row r="2" spans="1:10" x14ac:dyDescent="0.25">
      <c r="A2" s="72"/>
      <c r="B2" s="109"/>
      <c r="C2" s="110"/>
      <c r="D2" s="111" t="s">
        <v>28</v>
      </c>
      <c r="E2" s="111" t="s">
        <v>29</v>
      </c>
      <c r="F2" s="111" t="s">
        <v>30</v>
      </c>
      <c r="G2" s="76" t="s">
        <v>31</v>
      </c>
      <c r="H2" s="111" t="s">
        <v>32</v>
      </c>
      <c r="I2" s="111" t="s">
        <v>33</v>
      </c>
      <c r="J2" s="111" t="s">
        <v>238</v>
      </c>
    </row>
    <row r="3" spans="1:10" x14ac:dyDescent="0.25">
      <c r="A3" s="72"/>
      <c r="B3" s="109"/>
      <c r="C3" s="110"/>
      <c r="D3" s="112"/>
      <c r="E3" s="113">
        <v>43008</v>
      </c>
      <c r="F3" s="113" t="s">
        <v>34</v>
      </c>
      <c r="G3" s="76" t="s">
        <v>35</v>
      </c>
      <c r="H3" s="111" t="s">
        <v>35</v>
      </c>
      <c r="I3" s="111" t="s">
        <v>34</v>
      </c>
      <c r="J3" s="111" t="s">
        <v>245</v>
      </c>
    </row>
    <row r="4" spans="1:10" x14ac:dyDescent="0.25">
      <c r="A4" s="105" t="s">
        <v>37</v>
      </c>
      <c r="B4" s="112" t="s">
        <v>38</v>
      </c>
      <c r="C4" s="112" t="s">
        <v>213</v>
      </c>
      <c r="D4" s="86"/>
      <c r="E4" s="86"/>
      <c r="F4" s="86"/>
      <c r="G4" s="86"/>
      <c r="H4" s="86"/>
      <c r="I4" s="86"/>
      <c r="J4" s="86"/>
    </row>
    <row r="5" spans="1:10" x14ac:dyDescent="0.25">
      <c r="A5" s="85" t="s">
        <v>18</v>
      </c>
      <c r="B5" s="86" t="s">
        <v>19</v>
      </c>
      <c r="C5" s="86" t="s">
        <v>107</v>
      </c>
      <c r="D5" s="106">
        <v>39810</v>
      </c>
      <c r="E5" s="106">
        <v>0</v>
      </c>
      <c r="F5" s="106">
        <v>39810</v>
      </c>
      <c r="G5" s="106">
        <v>36910</v>
      </c>
      <c r="H5" s="106">
        <v>36910</v>
      </c>
      <c r="I5" s="90">
        <f t="shared" ref="I5:I37" si="0">SUM(G5-H5)</f>
        <v>0</v>
      </c>
      <c r="J5" s="90">
        <f>F5-G5</f>
        <v>2900</v>
      </c>
    </row>
    <row r="6" spans="1:10" x14ac:dyDescent="0.25">
      <c r="A6" s="85" t="s">
        <v>39</v>
      </c>
      <c r="B6" s="86" t="s">
        <v>108</v>
      </c>
      <c r="C6" s="86" t="s">
        <v>109</v>
      </c>
      <c r="D6" s="106">
        <v>126475</v>
      </c>
      <c r="E6" s="106">
        <v>1364</v>
      </c>
      <c r="F6" s="106">
        <v>127839</v>
      </c>
      <c r="G6" s="106">
        <v>118350</v>
      </c>
      <c r="H6" s="106">
        <v>118350</v>
      </c>
      <c r="I6" s="90">
        <f t="shared" si="0"/>
        <v>0</v>
      </c>
      <c r="J6" s="90">
        <f t="shared" ref="J6:J67" si="1">F6-G6</f>
        <v>9489</v>
      </c>
    </row>
    <row r="7" spans="1:10" x14ac:dyDescent="0.25">
      <c r="A7" s="92" t="s">
        <v>40</v>
      </c>
      <c r="B7" s="86" t="s">
        <v>110</v>
      </c>
      <c r="C7" s="86" t="s">
        <v>111</v>
      </c>
      <c r="D7" s="106">
        <v>49520</v>
      </c>
      <c r="E7" s="106">
        <v>4807</v>
      </c>
      <c r="F7" s="106">
        <v>54327</v>
      </c>
      <c r="G7" s="106">
        <v>50841</v>
      </c>
      <c r="H7" s="106">
        <v>50841</v>
      </c>
      <c r="I7" s="90">
        <f t="shared" si="0"/>
        <v>0</v>
      </c>
      <c r="J7" s="90">
        <f t="shared" si="1"/>
        <v>3486</v>
      </c>
    </row>
    <row r="8" spans="1:10" x14ac:dyDescent="0.25">
      <c r="A8" s="92" t="s">
        <v>41</v>
      </c>
      <c r="B8" s="86" t="s">
        <v>112</v>
      </c>
      <c r="C8" s="86" t="s">
        <v>113</v>
      </c>
      <c r="D8" s="106">
        <v>31918</v>
      </c>
      <c r="E8" s="106">
        <v>14088</v>
      </c>
      <c r="F8" s="106">
        <v>46006</v>
      </c>
      <c r="G8" s="106">
        <v>38761</v>
      </c>
      <c r="H8" s="106">
        <v>38761</v>
      </c>
      <c r="I8" s="90">
        <f t="shared" si="0"/>
        <v>0</v>
      </c>
      <c r="J8" s="90">
        <f t="shared" si="1"/>
        <v>7245</v>
      </c>
    </row>
    <row r="9" spans="1:10" x14ac:dyDescent="0.25">
      <c r="A9" s="92" t="s">
        <v>42</v>
      </c>
      <c r="B9" s="86" t="s">
        <v>114</v>
      </c>
      <c r="C9" s="86" t="s">
        <v>115</v>
      </c>
      <c r="D9" s="106">
        <v>54860</v>
      </c>
      <c r="E9" s="106">
        <v>23395</v>
      </c>
      <c r="F9" s="106">
        <v>78255</v>
      </c>
      <c r="G9" s="106">
        <v>48031</v>
      </c>
      <c r="H9" s="106">
        <v>48031</v>
      </c>
      <c r="I9" s="90">
        <f t="shared" si="0"/>
        <v>0</v>
      </c>
      <c r="J9" s="90">
        <f t="shared" si="1"/>
        <v>30224</v>
      </c>
    </row>
    <row r="10" spans="1:10" x14ac:dyDescent="0.25">
      <c r="A10" s="92" t="s">
        <v>43</v>
      </c>
      <c r="B10" s="86" t="s">
        <v>116</v>
      </c>
      <c r="C10" s="86" t="s">
        <v>117</v>
      </c>
      <c r="D10" s="106">
        <v>32528</v>
      </c>
      <c r="E10" s="106">
        <v>14069</v>
      </c>
      <c r="F10" s="106">
        <v>46597</v>
      </c>
      <c r="G10" s="106">
        <v>35724</v>
      </c>
      <c r="H10" s="106">
        <v>35724</v>
      </c>
      <c r="I10" s="90">
        <f t="shared" si="0"/>
        <v>0</v>
      </c>
      <c r="J10" s="90">
        <f t="shared" si="1"/>
        <v>10873</v>
      </c>
    </row>
    <row r="11" spans="1:10" x14ac:dyDescent="0.25">
      <c r="A11" s="92" t="s">
        <v>44</v>
      </c>
      <c r="B11" s="86" t="s">
        <v>118</v>
      </c>
      <c r="C11" s="86" t="s">
        <v>119</v>
      </c>
      <c r="D11" s="106">
        <v>12623</v>
      </c>
      <c r="E11" s="106">
        <v>106</v>
      </c>
      <c r="F11" s="106">
        <v>12729</v>
      </c>
      <c r="G11" s="106">
        <v>12729</v>
      </c>
      <c r="H11" s="106">
        <v>12729</v>
      </c>
      <c r="I11" s="90">
        <f t="shared" si="0"/>
        <v>0</v>
      </c>
      <c r="J11" s="90">
        <f t="shared" si="1"/>
        <v>0</v>
      </c>
    </row>
    <row r="12" spans="1:10" x14ac:dyDescent="0.25">
      <c r="A12" s="92" t="s">
        <v>45</v>
      </c>
      <c r="B12" s="86" t="s">
        <v>120</v>
      </c>
      <c r="C12" s="86" t="s">
        <v>121</v>
      </c>
      <c r="D12" s="106">
        <v>141763</v>
      </c>
      <c r="E12" s="106">
        <v>29073</v>
      </c>
      <c r="F12" s="106">
        <v>170836</v>
      </c>
      <c r="G12" s="106">
        <v>159643</v>
      </c>
      <c r="H12" s="106">
        <v>159643</v>
      </c>
      <c r="I12" s="90">
        <f t="shared" si="0"/>
        <v>0</v>
      </c>
      <c r="J12" s="90">
        <f t="shared" si="1"/>
        <v>11193</v>
      </c>
    </row>
    <row r="13" spans="1:10" x14ac:dyDescent="0.25">
      <c r="A13" s="92" t="s">
        <v>46</v>
      </c>
      <c r="B13" s="86" t="s">
        <v>122</v>
      </c>
      <c r="C13" s="86" t="s">
        <v>123</v>
      </c>
      <c r="D13" s="106">
        <v>63599</v>
      </c>
      <c r="E13" s="106">
        <v>1937</v>
      </c>
      <c r="F13" s="106">
        <v>65536</v>
      </c>
      <c r="G13" s="106">
        <v>57965</v>
      </c>
      <c r="H13" s="106">
        <v>57965</v>
      </c>
      <c r="I13" s="90">
        <f t="shared" si="0"/>
        <v>0</v>
      </c>
      <c r="J13" s="90">
        <f t="shared" si="1"/>
        <v>7571</v>
      </c>
    </row>
    <row r="14" spans="1:10" x14ac:dyDescent="0.25">
      <c r="A14" s="92" t="s">
        <v>47</v>
      </c>
      <c r="B14" s="86" t="s">
        <v>124</v>
      </c>
      <c r="C14" s="86" t="s">
        <v>125</v>
      </c>
      <c r="D14" s="106">
        <v>190797</v>
      </c>
      <c r="E14" s="106">
        <v>14249</v>
      </c>
      <c r="F14" s="106">
        <v>205046</v>
      </c>
      <c r="G14" s="106">
        <v>168282</v>
      </c>
      <c r="H14" s="106">
        <v>168282</v>
      </c>
      <c r="I14" s="90">
        <f t="shared" si="0"/>
        <v>0</v>
      </c>
      <c r="J14" s="90">
        <f t="shared" si="1"/>
        <v>36764</v>
      </c>
    </row>
    <row r="15" spans="1:10" x14ac:dyDescent="0.25">
      <c r="A15" s="92" t="s">
        <v>48</v>
      </c>
      <c r="B15" s="86" t="s">
        <v>126</v>
      </c>
      <c r="C15" s="86" t="s">
        <v>127</v>
      </c>
      <c r="D15" s="106">
        <v>57773</v>
      </c>
      <c r="E15" s="106">
        <v>47821</v>
      </c>
      <c r="F15" s="106">
        <v>105594</v>
      </c>
      <c r="G15" s="106">
        <v>73874</v>
      </c>
      <c r="H15" s="106">
        <v>73874</v>
      </c>
      <c r="I15" s="90">
        <f t="shared" si="0"/>
        <v>0</v>
      </c>
      <c r="J15" s="90">
        <f t="shared" si="1"/>
        <v>31720</v>
      </c>
    </row>
    <row r="16" spans="1:10" x14ac:dyDescent="0.25">
      <c r="A16" s="92" t="s">
        <v>49</v>
      </c>
      <c r="B16" s="86" t="s">
        <v>128</v>
      </c>
      <c r="C16" s="86" t="s">
        <v>129</v>
      </c>
      <c r="D16" s="106">
        <v>112634</v>
      </c>
      <c r="E16" s="106">
        <v>2691</v>
      </c>
      <c r="F16" s="106">
        <v>115325</v>
      </c>
      <c r="G16" s="106">
        <v>114809</v>
      </c>
      <c r="H16" s="106">
        <v>114809</v>
      </c>
      <c r="I16" s="90">
        <f t="shared" si="0"/>
        <v>0</v>
      </c>
      <c r="J16" s="90">
        <f t="shared" si="1"/>
        <v>516</v>
      </c>
    </row>
    <row r="17" spans="1:10" x14ac:dyDescent="0.25">
      <c r="A17" s="92" t="s">
        <v>50</v>
      </c>
      <c r="B17" s="86" t="s">
        <v>130</v>
      </c>
      <c r="C17" s="86" t="s">
        <v>131</v>
      </c>
      <c r="D17" s="106">
        <v>43694</v>
      </c>
      <c r="E17" s="106">
        <v>17699</v>
      </c>
      <c r="F17" s="106">
        <v>61393</v>
      </c>
      <c r="G17" s="106">
        <v>13432</v>
      </c>
      <c r="H17" s="106">
        <v>13432</v>
      </c>
      <c r="I17" s="90">
        <f t="shared" si="0"/>
        <v>0</v>
      </c>
      <c r="J17" s="90">
        <f t="shared" si="1"/>
        <v>47961</v>
      </c>
    </row>
    <row r="18" spans="1:10" x14ac:dyDescent="0.25">
      <c r="A18" s="92" t="s">
        <v>51</v>
      </c>
      <c r="B18" s="86" t="s">
        <v>132</v>
      </c>
      <c r="C18" s="86" t="s">
        <v>133</v>
      </c>
      <c r="D18" s="106">
        <v>370917</v>
      </c>
      <c r="E18" s="106">
        <v>174095</v>
      </c>
      <c r="F18" s="106">
        <v>545012</v>
      </c>
      <c r="G18" s="106">
        <v>430444</v>
      </c>
      <c r="H18" s="106">
        <v>430444</v>
      </c>
      <c r="I18" s="90">
        <f t="shared" si="0"/>
        <v>0</v>
      </c>
      <c r="J18" s="90">
        <f t="shared" si="1"/>
        <v>114568</v>
      </c>
    </row>
    <row r="19" spans="1:10" x14ac:dyDescent="0.25">
      <c r="A19" s="92" t="s">
        <v>52</v>
      </c>
      <c r="B19" s="86" t="s">
        <v>134</v>
      </c>
      <c r="C19" s="86" t="s">
        <v>135</v>
      </c>
      <c r="D19" s="106">
        <v>100982</v>
      </c>
      <c r="E19" s="106">
        <v>9164</v>
      </c>
      <c r="F19" s="106">
        <v>110146</v>
      </c>
      <c r="G19" s="106">
        <v>110146</v>
      </c>
      <c r="H19" s="106">
        <v>104448</v>
      </c>
      <c r="I19" s="90">
        <f t="shared" si="0"/>
        <v>5698</v>
      </c>
      <c r="J19" s="90">
        <f t="shared" si="1"/>
        <v>0</v>
      </c>
    </row>
    <row r="20" spans="1:10" x14ac:dyDescent="0.25">
      <c r="A20" s="107" t="s">
        <v>225</v>
      </c>
      <c r="B20" s="86" t="s">
        <v>53</v>
      </c>
      <c r="C20" s="86"/>
      <c r="D20" s="106">
        <v>25033</v>
      </c>
      <c r="E20" s="106">
        <v>0</v>
      </c>
      <c r="F20" s="106">
        <v>25033</v>
      </c>
      <c r="G20" s="106">
        <v>25033</v>
      </c>
      <c r="H20" s="106">
        <v>25033</v>
      </c>
      <c r="I20" s="90">
        <f t="shared" si="0"/>
        <v>0</v>
      </c>
      <c r="J20" s="90">
        <f t="shared" si="1"/>
        <v>0</v>
      </c>
    </row>
    <row r="21" spans="1:10" x14ac:dyDescent="0.25">
      <c r="A21" s="107" t="s">
        <v>54</v>
      </c>
      <c r="B21" s="86" t="s">
        <v>226</v>
      </c>
      <c r="C21" s="86"/>
      <c r="D21" s="106">
        <v>17812</v>
      </c>
      <c r="E21" s="106">
        <v>0</v>
      </c>
      <c r="F21" s="106">
        <v>17812</v>
      </c>
      <c r="G21" s="106">
        <v>17812</v>
      </c>
      <c r="H21" s="106">
        <v>17812</v>
      </c>
      <c r="I21" s="90">
        <f t="shared" si="0"/>
        <v>0</v>
      </c>
      <c r="J21" s="90">
        <f t="shared" si="1"/>
        <v>0</v>
      </c>
    </row>
    <row r="22" spans="1:10" x14ac:dyDescent="0.25">
      <c r="A22" s="92" t="s">
        <v>55</v>
      </c>
      <c r="B22" s="86" t="s">
        <v>138</v>
      </c>
      <c r="C22" s="86" t="s">
        <v>139</v>
      </c>
      <c r="D22" s="106">
        <v>83504</v>
      </c>
      <c r="E22" s="106">
        <v>19129</v>
      </c>
      <c r="F22" s="106">
        <v>102633</v>
      </c>
      <c r="G22" s="106">
        <v>80928</v>
      </c>
      <c r="H22" s="106">
        <v>80928</v>
      </c>
      <c r="I22" s="90">
        <f t="shared" si="0"/>
        <v>0</v>
      </c>
      <c r="J22" s="90">
        <f t="shared" si="1"/>
        <v>21705</v>
      </c>
    </row>
    <row r="23" spans="1:10" x14ac:dyDescent="0.25">
      <c r="A23" s="92" t="s">
        <v>56</v>
      </c>
      <c r="B23" s="86" t="s">
        <v>140</v>
      </c>
      <c r="C23" s="86" t="s">
        <v>141</v>
      </c>
      <c r="D23" s="106">
        <v>72338</v>
      </c>
      <c r="E23" s="106">
        <v>14284</v>
      </c>
      <c r="F23" s="106">
        <v>86622</v>
      </c>
      <c r="G23" s="106">
        <v>72338</v>
      </c>
      <c r="H23" s="106">
        <v>72338</v>
      </c>
      <c r="I23" s="90">
        <f t="shared" si="0"/>
        <v>0</v>
      </c>
      <c r="J23" s="90">
        <f t="shared" si="1"/>
        <v>14284</v>
      </c>
    </row>
    <row r="24" spans="1:10" x14ac:dyDescent="0.25">
      <c r="A24" s="92" t="s">
        <v>57</v>
      </c>
      <c r="B24" s="86" t="s">
        <v>142</v>
      </c>
      <c r="C24" s="86" t="s">
        <v>143</v>
      </c>
      <c r="D24" s="106">
        <v>55346</v>
      </c>
      <c r="E24" s="106">
        <v>0</v>
      </c>
      <c r="F24" s="106">
        <v>55346</v>
      </c>
      <c r="G24" s="106">
        <v>55346</v>
      </c>
      <c r="H24" s="106">
        <v>55346</v>
      </c>
      <c r="I24" s="90">
        <f t="shared" si="0"/>
        <v>0</v>
      </c>
      <c r="J24" s="90">
        <f t="shared" si="1"/>
        <v>0</v>
      </c>
    </row>
    <row r="25" spans="1:10" x14ac:dyDescent="0.25">
      <c r="A25" s="92" t="s">
        <v>58</v>
      </c>
      <c r="B25" s="86" t="s">
        <v>144</v>
      </c>
      <c r="C25" s="86" t="s">
        <v>145</v>
      </c>
      <c r="D25" s="106">
        <v>146133</v>
      </c>
      <c r="E25" s="106">
        <v>18604</v>
      </c>
      <c r="F25" s="106">
        <v>164737</v>
      </c>
      <c r="G25" s="106">
        <v>139730</v>
      </c>
      <c r="H25" s="106">
        <v>139730</v>
      </c>
      <c r="I25" s="90">
        <f t="shared" si="0"/>
        <v>0</v>
      </c>
      <c r="J25" s="90">
        <f t="shared" si="1"/>
        <v>25007</v>
      </c>
    </row>
    <row r="26" spans="1:10" x14ac:dyDescent="0.25">
      <c r="A26" s="92" t="s">
        <v>59</v>
      </c>
      <c r="B26" s="86" t="s">
        <v>146</v>
      </c>
      <c r="C26" s="86" t="s">
        <v>147</v>
      </c>
      <c r="D26" s="106">
        <v>8686</v>
      </c>
      <c r="E26" s="106">
        <v>55</v>
      </c>
      <c r="F26" s="106">
        <v>8741</v>
      </c>
      <c r="G26" s="106">
        <v>8706</v>
      </c>
      <c r="H26" s="106">
        <v>8706</v>
      </c>
      <c r="I26" s="90">
        <f t="shared" si="0"/>
        <v>0</v>
      </c>
      <c r="J26" s="90">
        <f t="shared" si="1"/>
        <v>35</v>
      </c>
    </row>
    <row r="27" spans="1:10" x14ac:dyDescent="0.25">
      <c r="A27" s="92" t="s">
        <v>60</v>
      </c>
      <c r="B27" s="86" t="s">
        <v>148</v>
      </c>
      <c r="C27" s="86" t="s">
        <v>149</v>
      </c>
      <c r="D27" s="106">
        <v>54860</v>
      </c>
      <c r="E27" s="106">
        <v>40818</v>
      </c>
      <c r="F27" s="106">
        <v>95678</v>
      </c>
      <c r="G27" s="106">
        <v>58608</v>
      </c>
      <c r="H27" s="106">
        <v>58608</v>
      </c>
      <c r="I27" s="90">
        <f t="shared" si="0"/>
        <v>0</v>
      </c>
      <c r="J27" s="90">
        <f t="shared" si="1"/>
        <v>37070</v>
      </c>
    </row>
    <row r="28" spans="1:10" x14ac:dyDescent="0.25">
      <c r="A28" s="92" t="s">
        <v>61</v>
      </c>
      <c r="B28" s="86" t="s">
        <v>150</v>
      </c>
      <c r="C28" s="86" t="s">
        <v>151</v>
      </c>
      <c r="D28" s="106">
        <v>15969</v>
      </c>
      <c r="E28" s="106">
        <v>1509</v>
      </c>
      <c r="F28" s="106">
        <v>17478</v>
      </c>
      <c r="G28" s="106">
        <v>16714</v>
      </c>
      <c r="H28" s="106">
        <v>16714</v>
      </c>
      <c r="I28" s="90">
        <f t="shared" si="0"/>
        <v>0</v>
      </c>
      <c r="J28" s="90">
        <f t="shared" si="1"/>
        <v>764</v>
      </c>
    </row>
    <row r="29" spans="1:10" x14ac:dyDescent="0.25">
      <c r="A29" s="92" t="s">
        <v>62</v>
      </c>
      <c r="B29" s="86" t="s">
        <v>152</v>
      </c>
      <c r="C29" s="86" t="s">
        <v>153</v>
      </c>
      <c r="D29" s="106">
        <v>26702</v>
      </c>
      <c r="E29" s="106">
        <v>367</v>
      </c>
      <c r="F29" s="106">
        <v>27069</v>
      </c>
      <c r="G29" s="106">
        <v>25948</v>
      </c>
      <c r="H29" s="106">
        <v>25948</v>
      </c>
      <c r="I29" s="90">
        <f t="shared" si="0"/>
        <v>0</v>
      </c>
      <c r="J29" s="90">
        <f t="shared" si="1"/>
        <v>1121</v>
      </c>
    </row>
    <row r="30" spans="1:10" x14ac:dyDescent="0.25">
      <c r="A30" s="92" t="s">
        <v>63</v>
      </c>
      <c r="B30" s="86" t="s">
        <v>64</v>
      </c>
      <c r="C30" s="86"/>
      <c r="D30" s="106">
        <v>21847</v>
      </c>
      <c r="E30" s="106">
        <v>0</v>
      </c>
      <c r="F30" s="106">
        <v>21847</v>
      </c>
      <c r="G30" s="106">
        <v>21847</v>
      </c>
      <c r="H30" s="106">
        <v>21847</v>
      </c>
      <c r="I30" s="90">
        <f t="shared" si="0"/>
        <v>0</v>
      </c>
      <c r="J30" s="90">
        <f t="shared" si="1"/>
        <v>0</v>
      </c>
    </row>
    <row r="31" spans="1:10" x14ac:dyDescent="0.25">
      <c r="A31" s="92" t="s">
        <v>65</v>
      </c>
      <c r="B31" s="86" t="s">
        <v>154</v>
      </c>
      <c r="C31" s="86" t="s">
        <v>155</v>
      </c>
      <c r="D31" s="106">
        <v>43694</v>
      </c>
      <c r="E31" s="106">
        <v>0</v>
      </c>
      <c r="F31" s="106">
        <v>43694</v>
      </c>
      <c r="G31" s="106">
        <v>43694</v>
      </c>
      <c r="H31" s="106">
        <v>43008</v>
      </c>
      <c r="I31" s="90">
        <f t="shared" si="0"/>
        <v>686</v>
      </c>
      <c r="J31" s="90">
        <f t="shared" si="1"/>
        <v>0</v>
      </c>
    </row>
    <row r="32" spans="1:10" x14ac:dyDescent="0.25">
      <c r="A32" s="92" t="s">
        <v>66</v>
      </c>
      <c r="B32" s="86" t="s">
        <v>156</v>
      </c>
      <c r="C32" s="86" t="s">
        <v>157</v>
      </c>
      <c r="D32" s="106">
        <v>3399</v>
      </c>
      <c r="E32" s="106">
        <v>0</v>
      </c>
      <c r="F32" s="106">
        <v>3399</v>
      </c>
      <c r="G32" s="106">
        <v>3399</v>
      </c>
      <c r="H32" s="106">
        <v>3399</v>
      </c>
      <c r="I32" s="90">
        <f t="shared" si="0"/>
        <v>0</v>
      </c>
      <c r="J32" s="90">
        <f t="shared" si="1"/>
        <v>0</v>
      </c>
    </row>
    <row r="33" spans="1:10" x14ac:dyDescent="0.25">
      <c r="A33" s="92" t="s">
        <v>67</v>
      </c>
      <c r="B33" s="86" t="s">
        <v>158</v>
      </c>
      <c r="C33" s="86" t="s">
        <v>159</v>
      </c>
      <c r="D33" s="106">
        <v>325764</v>
      </c>
      <c r="E33" s="106">
        <v>121189</v>
      </c>
      <c r="F33" s="106">
        <v>446953</v>
      </c>
      <c r="G33" s="106">
        <v>327694</v>
      </c>
      <c r="H33" s="106">
        <v>327694</v>
      </c>
      <c r="I33" s="90">
        <f t="shared" si="0"/>
        <v>0</v>
      </c>
      <c r="J33" s="90">
        <f t="shared" si="1"/>
        <v>119259</v>
      </c>
    </row>
    <row r="34" spans="1:10" x14ac:dyDescent="0.25">
      <c r="A34" s="92" t="s">
        <v>243</v>
      </c>
      <c r="B34" s="86" t="s">
        <v>244</v>
      </c>
      <c r="C34" s="86" t="s">
        <v>248</v>
      </c>
      <c r="D34" s="106">
        <v>17886</v>
      </c>
      <c r="E34" s="106">
        <v>0</v>
      </c>
      <c r="F34" s="106">
        <v>17886</v>
      </c>
      <c r="G34" s="106">
        <v>17886</v>
      </c>
      <c r="H34" s="106">
        <v>17886</v>
      </c>
      <c r="I34" s="90">
        <f t="shared" ref="I34" si="2">SUM(G34-H34)</f>
        <v>0</v>
      </c>
      <c r="J34" s="90">
        <f t="shared" si="1"/>
        <v>0</v>
      </c>
    </row>
    <row r="35" spans="1:10" x14ac:dyDescent="0.25">
      <c r="A35" s="92" t="s">
        <v>68</v>
      </c>
      <c r="B35" s="86" t="s">
        <v>160</v>
      </c>
      <c r="C35" s="86" t="s">
        <v>161</v>
      </c>
      <c r="D35" s="106">
        <v>82670</v>
      </c>
      <c r="E35" s="106">
        <v>0</v>
      </c>
      <c r="F35" s="106">
        <v>82670</v>
      </c>
      <c r="G35" s="106">
        <v>79834</v>
      </c>
      <c r="H35" s="106">
        <v>79834</v>
      </c>
      <c r="I35" s="90">
        <f t="shared" si="0"/>
        <v>0</v>
      </c>
      <c r="J35" s="90">
        <f t="shared" si="1"/>
        <v>2836</v>
      </c>
    </row>
    <row r="36" spans="1:10" x14ac:dyDescent="0.25">
      <c r="A36" s="92" t="s">
        <v>69</v>
      </c>
      <c r="B36" s="86" t="s">
        <v>162</v>
      </c>
      <c r="C36" s="86" t="s">
        <v>163</v>
      </c>
      <c r="D36" s="106">
        <v>74765</v>
      </c>
      <c r="E36" s="106">
        <v>13162</v>
      </c>
      <c r="F36" s="106">
        <v>87927</v>
      </c>
      <c r="G36" s="106">
        <v>84017</v>
      </c>
      <c r="H36" s="106">
        <v>83579</v>
      </c>
      <c r="I36" s="90">
        <f t="shared" si="0"/>
        <v>438</v>
      </c>
      <c r="J36" s="90">
        <f t="shared" si="1"/>
        <v>3910</v>
      </c>
    </row>
    <row r="37" spans="1:10" x14ac:dyDescent="0.25">
      <c r="A37" s="92" t="s">
        <v>70</v>
      </c>
      <c r="B37" s="86" t="s">
        <v>164</v>
      </c>
      <c r="C37" s="86" t="s">
        <v>165</v>
      </c>
      <c r="D37" s="106">
        <v>11652</v>
      </c>
      <c r="E37" s="106">
        <v>16044</v>
      </c>
      <c r="F37" s="106">
        <v>27696</v>
      </c>
      <c r="G37" s="106">
        <v>3443</v>
      </c>
      <c r="H37" s="106">
        <v>3443</v>
      </c>
      <c r="I37" s="90">
        <f t="shared" si="0"/>
        <v>0</v>
      </c>
      <c r="J37" s="90">
        <f t="shared" si="1"/>
        <v>24253</v>
      </c>
    </row>
    <row r="38" spans="1:10" x14ac:dyDescent="0.25">
      <c r="A38" s="92" t="s">
        <v>71</v>
      </c>
      <c r="B38" s="86" t="s">
        <v>166</v>
      </c>
      <c r="C38" s="86" t="s">
        <v>167</v>
      </c>
      <c r="D38" s="106">
        <v>33984</v>
      </c>
      <c r="E38" s="106">
        <v>0</v>
      </c>
      <c r="F38" s="106">
        <v>33984</v>
      </c>
      <c r="G38" s="106">
        <v>33983</v>
      </c>
      <c r="H38" s="106">
        <v>33983</v>
      </c>
      <c r="I38" s="90">
        <f t="shared" ref="I38:I67" si="3">SUM(G38-H38)</f>
        <v>0</v>
      </c>
      <c r="J38" s="90">
        <f t="shared" si="1"/>
        <v>1</v>
      </c>
    </row>
    <row r="39" spans="1:10" x14ac:dyDescent="0.25">
      <c r="A39" s="92" t="s">
        <v>72</v>
      </c>
      <c r="B39" s="86" t="s">
        <v>168</v>
      </c>
      <c r="C39" s="86" t="s">
        <v>169</v>
      </c>
      <c r="D39" s="106">
        <v>165066</v>
      </c>
      <c r="E39" s="106">
        <v>12993</v>
      </c>
      <c r="F39" s="106">
        <v>178059</v>
      </c>
      <c r="G39" s="106">
        <v>178059</v>
      </c>
      <c r="H39" s="106">
        <v>178059</v>
      </c>
      <c r="I39" s="90">
        <f t="shared" si="3"/>
        <v>0</v>
      </c>
      <c r="J39" s="90">
        <f t="shared" si="1"/>
        <v>0</v>
      </c>
    </row>
    <row r="40" spans="1:10" x14ac:dyDescent="0.25">
      <c r="A40" s="92" t="s">
        <v>73</v>
      </c>
      <c r="B40" s="86" t="s">
        <v>170</v>
      </c>
      <c r="C40" s="86" t="s">
        <v>171</v>
      </c>
      <c r="D40" s="106">
        <v>21361</v>
      </c>
      <c r="E40" s="106">
        <v>0</v>
      </c>
      <c r="F40" s="106">
        <v>21361</v>
      </c>
      <c r="G40" s="106">
        <v>21361</v>
      </c>
      <c r="H40" s="106">
        <v>21361</v>
      </c>
      <c r="I40" s="90">
        <f t="shared" si="3"/>
        <v>0</v>
      </c>
      <c r="J40" s="90">
        <f t="shared" si="1"/>
        <v>0</v>
      </c>
    </row>
    <row r="41" spans="1:10" x14ac:dyDescent="0.25">
      <c r="A41" s="92" t="s">
        <v>74</v>
      </c>
      <c r="B41" s="86" t="s">
        <v>172</v>
      </c>
      <c r="C41" s="86" t="s">
        <v>173</v>
      </c>
      <c r="D41" s="106">
        <v>29614</v>
      </c>
      <c r="E41" s="106">
        <v>18870</v>
      </c>
      <c r="F41" s="106">
        <v>48484</v>
      </c>
      <c r="G41" s="106">
        <v>34527</v>
      </c>
      <c r="H41" s="106">
        <v>34527</v>
      </c>
      <c r="I41" s="90">
        <f t="shared" si="3"/>
        <v>0</v>
      </c>
      <c r="J41" s="90">
        <f t="shared" si="1"/>
        <v>13957</v>
      </c>
    </row>
    <row r="42" spans="1:10" x14ac:dyDescent="0.25">
      <c r="A42" s="92" t="s">
        <v>75</v>
      </c>
      <c r="B42" s="86" t="s">
        <v>174</v>
      </c>
      <c r="C42" s="86" t="s">
        <v>175</v>
      </c>
      <c r="D42" s="106">
        <v>26702</v>
      </c>
      <c r="E42" s="106">
        <v>0</v>
      </c>
      <c r="F42" s="106">
        <v>26702</v>
      </c>
      <c r="G42" s="106">
        <v>26702</v>
      </c>
      <c r="H42" s="106">
        <v>26702</v>
      </c>
      <c r="I42" s="90">
        <f t="shared" si="3"/>
        <v>0</v>
      </c>
      <c r="J42" s="90">
        <f t="shared" si="1"/>
        <v>0</v>
      </c>
    </row>
    <row r="43" spans="1:10" x14ac:dyDescent="0.25">
      <c r="A43" s="92" t="s">
        <v>228</v>
      </c>
      <c r="B43" s="86" t="s">
        <v>229</v>
      </c>
      <c r="C43" s="86" t="s">
        <v>235</v>
      </c>
      <c r="D43" s="106">
        <v>5026</v>
      </c>
      <c r="E43" s="106">
        <v>0</v>
      </c>
      <c r="F43" s="106">
        <v>5026</v>
      </c>
      <c r="G43" s="106">
        <v>5026</v>
      </c>
      <c r="H43" s="106">
        <v>5026</v>
      </c>
      <c r="I43" s="90">
        <f t="shared" si="3"/>
        <v>0</v>
      </c>
      <c r="J43" s="90">
        <f t="shared" si="1"/>
        <v>0</v>
      </c>
    </row>
    <row r="44" spans="1:10" x14ac:dyDescent="0.25">
      <c r="A44" s="92" t="s">
        <v>76</v>
      </c>
      <c r="B44" s="86" t="s">
        <v>176</v>
      </c>
      <c r="C44" s="86" t="s">
        <v>177</v>
      </c>
      <c r="D44" s="106">
        <v>73794</v>
      </c>
      <c r="E44" s="106">
        <v>0</v>
      </c>
      <c r="F44" s="106">
        <v>73794</v>
      </c>
      <c r="G44" s="106">
        <v>73794</v>
      </c>
      <c r="H44" s="106">
        <v>73794</v>
      </c>
      <c r="I44" s="90">
        <f t="shared" si="3"/>
        <v>0</v>
      </c>
      <c r="J44" s="90">
        <f t="shared" si="1"/>
        <v>0</v>
      </c>
    </row>
    <row r="45" spans="1:10" x14ac:dyDescent="0.25">
      <c r="A45" s="92" t="s">
        <v>77</v>
      </c>
      <c r="B45" s="86" t="s">
        <v>178</v>
      </c>
      <c r="C45" s="86" t="s">
        <v>179</v>
      </c>
      <c r="D45" s="106">
        <v>16507</v>
      </c>
      <c r="E45" s="106">
        <v>488</v>
      </c>
      <c r="F45" s="106">
        <v>16995</v>
      </c>
      <c r="G45" s="106">
        <v>16404</v>
      </c>
      <c r="H45" s="106">
        <v>16404</v>
      </c>
      <c r="I45" s="90">
        <f t="shared" si="3"/>
        <v>0</v>
      </c>
      <c r="J45" s="90">
        <f t="shared" si="1"/>
        <v>591</v>
      </c>
    </row>
    <row r="46" spans="1:10" x14ac:dyDescent="0.25">
      <c r="A46" s="92" t="s">
        <v>230</v>
      </c>
      <c r="B46" s="86" t="s">
        <v>231</v>
      </c>
      <c r="C46" s="86" t="s">
        <v>234</v>
      </c>
      <c r="D46" s="106">
        <v>12765</v>
      </c>
      <c r="E46" s="106">
        <v>0</v>
      </c>
      <c r="F46" s="106">
        <v>12765</v>
      </c>
      <c r="G46" s="106">
        <v>12765</v>
      </c>
      <c r="H46" s="106">
        <v>12765</v>
      </c>
      <c r="I46" s="90">
        <f t="shared" si="3"/>
        <v>0</v>
      </c>
      <c r="J46" s="90">
        <f t="shared" si="1"/>
        <v>0</v>
      </c>
    </row>
    <row r="47" spans="1:10" x14ac:dyDescent="0.25">
      <c r="A47" s="92" t="s">
        <v>78</v>
      </c>
      <c r="B47" s="86" t="s">
        <v>180</v>
      </c>
      <c r="C47" s="86" t="s">
        <v>181</v>
      </c>
      <c r="D47" s="106">
        <v>16507</v>
      </c>
      <c r="E47" s="106">
        <v>0</v>
      </c>
      <c r="F47" s="106">
        <v>16507</v>
      </c>
      <c r="G47" s="106">
        <v>16359</v>
      </c>
      <c r="H47" s="106">
        <v>16359</v>
      </c>
      <c r="I47" s="90">
        <f t="shared" si="3"/>
        <v>0</v>
      </c>
      <c r="J47" s="90">
        <f t="shared" si="1"/>
        <v>148</v>
      </c>
    </row>
    <row r="48" spans="1:10" x14ac:dyDescent="0.25">
      <c r="A48" s="85" t="s">
        <v>79</v>
      </c>
      <c r="B48" s="86" t="s">
        <v>80</v>
      </c>
      <c r="C48" s="86"/>
      <c r="D48" s="106">
        <v>14004</v>
      </c>
      <c r="E48" s="106">
        <v>0</v>
      </c>
      <c r="F48" s="106">
        <v>14004</v>
      </c>
      <c r="G48" s="106">
        <v>14004</v>
      </c>
      <c r="H48" s="106">
        <v>14004</v>
      </c>
      <c r="I48" s="90">
        <f t="shared" si="3"/>
        <v>0</v>
      </c>
      <c r="J48" s="90">
        <f t="shared" si="1"/>
        <v>0</v>
      </c>
    </row>
    <row r="49" spans="1:10" x14ac:dyDescent="0.25">
      <c r="A49" s="85" t="s">
        <v>81</v>
      </c>
      <c r="B49" s="86" t="s">
        <v>182</v>
      </c>
      <c r="C49" s="86" t="s">
        <v>183</v>
      </c>
      <c r="D49" s="106">
        <v>87874</v>
      </c>
      <c r="E49" s="106">
        <v>0</v>
      </c>
      <c r="F49" s="106">
        <v>87874</v>
      </c>
      <c r="G49" s="106">
        <v>87874</v>
      </c>
      <c r="H49" s="106">
        <v>87874</v>
      </c>
      <c r="I49" s="90">
        <f t="shared" si="3"/>
        <v>0</v>
      </c>
      <c r="J49" s="90">
        <f t="shared" si="1"/>
        <v>0</v>
      </c>
    </row>
    <row r="50" spans="1:10" x14ac:dyDescent="0.25">
      <c r="A50" s="92" t="s">
        <v>82</v>
      </c>
      <c r="B50" s="86" t="s">
        <v>184</v>
      </c>
      <c r="C50" s="86" t="s">
        <v>185</v>
      </c>
      <c r="D50" s="106">
        <v>41926</v>
      </c>
      <c r="E50" s="106">
        <v>222</v>
      </c>
      <c r="F50" s="106">
        <v>42148</v>
      </c>
      <c r="G50" s="106">
        <v>41776</v>
      </c>
      <c r="H50" s="106">
        <v>41776</v>
      </c>
      <c r="I50" s="90">
        <f t="shared" si="3"/>
        <v>0</v>
      </c>
      <c r="J50" s="90">
        <f t="shared" si="1"/>
        <v>372</v>
      </c>
    </row>
    <row r="51" spans="1:10" x14ac:dyDescent="0.25">
      <c r="A51" s="92" t="s">
        <v>83</v>
      </c>
      <c r="B51" s="86" t="s">
        <v>186</v>
      </c>
      <c r="C51" s="86" t="s">
        <v>187</v>
      </c>
      <c r="D51" s="106">
        <v>26702</v>
      </c>
      <c r="E51" s="106">
        <v>1273</v>
      </c>
      <c r="F51" s="106">
        <v>27975</v>
      </c>
      <c r="G51" s="106">
        <v>26702</v>
      </c>
      <c r="H51" s="106">
        <v>26702</v>
      </c>
      <c r="I51" s="90">
        <f t="shared" si="3"/>
        <v>0</v>
      </c>
      <c r="J51" s="90">
        <f t="shared" si="1"/>
        <v>1273</v>
      </c>
    </row>
    <row r="52" spans="1:10" x14ac:dyDescent="0.25">
      <c r="A52" s="92" t="s">
        <v>84</v>
      </c>
      <c r="B52" s="86" t="s">
        <v>188</v>
      </c>
      <c r="C52" s="86" t="s">
        <v>189</v>
      </c>
      <c r="D52" s="106">
        <v>16936</v>
      </c>
      <c r="E52" s="106">
        <v>1977</v>
      </c>
      <c r="F52" s="106">
        <v>18913</v>
      </c>
      <c r="G52" s="106">
        <v>14949</v>
      </c>
      <c r="H52" s="106">
        <v>14949</v>
      </c>
      <c r="I52" s="90">
        <f t="shared" si="3"/>
        <v>0</v>
      </c>
      <c r="J52" s="90">
        <f t="shared" si="1"/>
        <v>3964</v>
      </c>
    </row>
    <row r="53" spans="1:10" x14ac:dyDescent="0.25">
      <c r="A53" s="92" t="s">
        <v>85</v>
      </c>
      <c r="B53" s="86" t="s">
        <v>190</v>
      </c>
      <c r="C53" s="86" t="s">
        <v>191</v>
      </c>
      <c r="D53" s="106">
        <v>40559</v>
      </c>
      <c r="E53" s="106">
        <v>0</v>
      </c>
      <c r="F53" s="106">
        <v>40559</v>
      </c>
      <c r="G53" s="106">
        <v>40559</v>
      </c>
      <c r="H53" s="106">
        <v>40559</v>
      </c>
      <c r="I53" s="90">
        <f t="shared" si="3"/>
        <v>0</v>
      </c>
      <c r="J53" s="90">
        <f t="shared" si="1"/>
        <v>0</v>
      </c>
    </row>
    <row r="54" spans="1:10" x14ac:dyDescent="0.25">
      <c r="A54" s="92" t="s">
        <v>86</v>
      </c>
      <c r="B54" s="86" t="s">
        <v>192</v>
      </c>
      <c r="C54" s="86" t="s">
        <v>193</v>
      </c>
      <c r="D54" s="106">
        <v>30586</v>
      </c>
      <c r="E54" s="106">
        <v>0</v>
      </c>
      <c r="F54" s="106">
        <v>30586</v>
      </c>
      <c r="G54" s="106">
        <v>30586</v>
      </c>
      <c r="H54" s="106">
        <v>30586</v>
      </c>
      <c r="I54" s="90">
        <f t="shared" si="3"/>
        <v>0</v>
      </c>
      <c r="J54" s="90">
        <f t="shared" si="1"/>
        <v>0</v>
      </c>
    </row>
    <row r="55" spans="1:10" x14ac:dyDescent="0.25">
      <c r="A55" s="92" t="s">
        <v>87</v>
      </c>
      <c r="B55" s="86" t="s">
        <v>194</v>
      </c>
      <c r="C55" s="86" t="s">
        <v>145</v>
      </c>
      <c r="D55" s="106">
        <v>32600</v>
      </c>
      <c r="E55" s="106">
        <v>69</v>
      </c>
      <c r="F55" s="106">
        <v>32669</v>
      </c>
      <c r="G55" s="106">
        <v>32614</v>
      </c>
      <c r="H55" s="106">
        <v>32614</v>
      </c>
      <c r="I55" s="90">
        <f t="shared" si="3"/>
        <v>0</v>
      </c>
      <c r="J55" s="90">
        <f t="shared" si="1"/>
        <v>55</v>
      </c>
    </row>
    <row r="56" spans="1:10" x14ac:dyDescent="0.25">
      <c r="A56" s="92" t="s">
        <v>88</v>
      </c>
      <c r="B56" s="86" t="s">
        <v>195</v>
      </c>
      <c r="C56" s="86" t="s">
        <v>196</v>
      </c>
      <c r="D56" s="106">
        <v>34062</v>
      </c>
      <c r="E56" s="106">
        <v>4934</v>
      </c>
      <c r="F56" s="106">
        <v>38996</v>
      </c>
      <c r="G56" s="106">
        <v>33597</v>
      </c>
      <c r="H56" s="106">
        <v>33597</v>
      </c>
      <c r="I56" s="90">
        <f t="shared" si="3"/>
        <v>0</v>
      </c>
      <c r="J56" s="90">
        <f t="shared" si="1"/>
        <v>5399</v>
      </c>
    </row>
    <row r="57" spans="1:10" x14ac:dyDescent="0.25">
      <c r="A57" s="92" t="s">
        <v>89</v>
      </c>
      <c r="B57" s="86" t="s">
        <v>197</v>
      </c>
      <c r="C57" s="86" t="s">
        <v>198</v>
      </c>
      <c r="D57" s="106">
        <v>35441</v>
      </c>
      <c r="E57" s="106">
        <v>4895</v>
      </c>
      <c r="F57" s="106">
        <v>40336</v>
      </c>
      <c r="G57" s="106">
        <v>34104</v>
      </c>
      <c r="H57" s="106">
        <v>34104</v>
      </c>
      <c r="I57" s="90">
        <f t="shared" si="3"/>
        <v>0</v>
      </c>
      <c r="J57" s="90">
        <f t="shared" si="1"/>
        <v>6232</v>
      </c>
    </row>
    <row r="58" spans="1:10" x14ac:dyDescent="0.25">
      <c r="A58" s="92" t="s">
        <v>90</v>
      </c>
      <c r="B58" s="86" t="s">
        <v>199</v>
      </c>
      <c r="C58" s="86" t="s">
        <v>200</v>
      </c>
      <c r="D58" s="106">
        <v>23789</v>
      </c>
      <c r="E58" s="106">
        <v>0</v>
      </c>
      <c r="F58" s="106">
        <v>23789</v>
      </c>
      <c r="G58" s="106">
        <v>23789</v>
      </c>
      <c r="H58" s="106">
        <v>23789</v>
      </c>
      <c r="I58" s="90">
        <f t="shared" si="3"/>
        <v>0</v>
      </c>
      <c r="J58" s="90">
        <f t="shared" si="1"/>
        <v>0</v>
      </c>
    </row>
    <row r="59" spans="1:10" x14ac:dyDescent="0.25">
      <c r="A59" s="92" t="s">
        <v>91</v>
      </c>
      <c r="B59" s="86" t="s">
        <v>201</v>
      </c>
      <c r="C59" s="86" t="s">
        <v>202</v>
      </c>
      <c r="D59" s="106">
        <v>35128</v>
      </c>
      <c r="E59" s="106">
        <v>5407</v>
      </c>
      <c r="F59" s="106">
        <v>40535</v>
      </c>
      <c r="G59" s="106">
        <v>34812</v>
      </c>
      <c r="H59" s="106">
        <v>34812</v>
      </c>
      <c r="I59" s="90">
        <f t="shared" si="3"/>
        <v>0</v>
      </c>
      <c r="J59" s="90">
        <f t="shared" si="1"/>
        <v>5723</v>
      </c>
    </row>
    <row r="60" spans="1:10" x14ac:dyDescent="0.25">
      <c r="A60" s="92" t="s">
        <v>92</v>
      </c>
      <c r="B60" s="86" t="s">
        <v>203</v>
      </c>
      <c r="C60" s="86" t="s">
        <v>204</v>
      </c>
      <c r="D60" s="106">
        <v>44180</v>
      </c>
      <c r="E60" s="106">
        <v>0</v>
      </c>
      <c r="F60" s="106">
        <v>44180</v>
      </c>
      <c r="G60" s="106">
        <v>44180</v>
      </c>
      <c r="H60" s="106">
        <v>44180</v>
      </c>
      <c r="I60" s="90">
        <f t="shared" si="3"/>
        <v>0</v>
      </c>
      <c r="J60" s="90">
        <f t="shared" si="1"/>
        <v>0</v>
      </c>
    </row>
    <row r="61" spans="1:10" x14ac:dyDescent="0.25">
      <c r="A61" s="92" t="s">
        <v>93</v>
      </c>
      <c r="B61" s="86" t="s">
        <v>205</v>
      </c>
      <c r="C61" s="86" t="s">
        <v>206</v>
      </c>
      <c r="D61" s="106">
        <v>10196</v>
      </c>
      <c r="E61" s="106">
        <v>1948</v>
      </c>
      <c r="F61" s="106">
        <v>12144</v>
      </c>
      <c r="G61" s="106">
        <v>9417</v>
      </c>
      <c r="H61" s="106">
        <v>9417</v>
      </c>
      <c r="I61" s="90">
        <f t="shared" si="3"/>
        <v>0</v>
      </c>
      <c r="J61" s="90">
        <f t="shared" si="1"/>
        <v>2727</v>
      </c>
    </row>
    <row r="62" spans="1:10" x14ac:dyDescent="0.25">
      <c r="A62" s="92" t="s">
        <v>94</v>
      </c>
      <c r="B62" s="86" t="s">
        <v>207</v>
      </c>
      <c r="C62" s="86" t="s">
        <v>208</v>
      </c>
      <c r="D62" s="106">
        <v>36972</v>
      </c>
      <c r="E62" s="106">
        <v>0</v>
      </c>
      <c r="F62" s="106">
        <v>36972</v>
      </c>
      <c r="G62" s="106">
        <v>36972</v>
      </c>
      <c r="H62" s="106">
        <v>36972</v>
      </c>
      <c r="I62" s="90">
        <f t="shared" si="3"/>
        <v>0</v>
      </c>
      <c r="J62" s="90">
        <f t="shared" si="1"/>
        <v>0</v>
      </c>
    </row>
    <row r="63" spans="1:10" x14ac:dyDescent="0.25">
      <c r="A63" s="92" t="s">
        <v>95</v>
      </c>
      <c r="B63" s="86" t="s">
        <v>209</v>
      </c>
      <c r="C63" s="86" t="s">
        <v>210</v>
      </c>
      <c r="D63" s="106">
        <v>22877</v>
      </c>
      <c r="E63" s="106">
        <v>0</v>
      </c>
      <c r="F63" s="106">
        <v>22877</v>
      </c>
      <c r="G63" s="106">
        <v>22877</v>
      </c>
      <c r="H63" s="106">
        <v>22877</v>
      </c>
      <c r="I63" s="90">
        <f t="shared" si="3"/>
        <v>0</v>
      </c>
      <c r="J63" s="90">
        <f t="shared" si="1"/>
        <v>0</v>
      </c>
    </row>
    <row r="64" spans="1:10" x14ac:dyDescent="0.25">
      <c r="A64" s="92" t="s">
        <v>96</v>
      </c>
      <c r="B64" s="86" t="s">
        <v>211</v>
      </c>
      <c r="C64" s="86" t="s">
        <v>212</v>
      </c>
      <c r="D64" s="106">
        <v>13593</v>
      </c>
      <c r="E64" s="106">
        <v>335</v>
      </c>
      <c r="F64" s="106">
        <v>13928</v>
      </c>
      <c r="G64" s="106">
        <v>13593</v>
      </c>
      <c r="H64" s="106">
        <v>13593</v>
      </c>
      <c r="I64" s="90">
        <f t="shared" si="3"/>
        <v>0</v>
      </c>
      <c r="J64" s="90">
        <f t="shared" si="1"/>
        <v>335</v>
      </c>
    </row>
    <row r="65" spans="1:10" x14ac:dyDescent="0.25">
      <c r="A65" s="86" t="s">
        <v>241</v>
      </c>
      <c r="B65" s="86" t="s">
        <v>242</v>
      </c>
      <c r="C65" s="86" t="s">
        <v>234</v>
      </c>
      <c r="D65" s="106">
        <v>36618</v>
      </c>
      <c r="E65" s="106">
        <v>0</v>
      </c>
      <c r="F65" s="106">
        <v>36618</v>
      </c>
      <c r="G65" s="106">
        <v>38564</v>
      </c>
      <c r="H65" s="106">
        <v>36618</v>
      </c>
      <c r="I65" s="106">
        <f t="shared" ref="I65" si="4">SUM(G65-H65)</f>
        <v>1946</v>
      </c>
      <c r="J65" s="90">
        <f t="shared" si="1"/>
        <v>-1946</v>
      </c>
    </row>
    <row r="66" spans="1:10" x14ac:dyDescent="0.25">
      <c r="A66" s="86" t="s">
        <v>99</v>
      </c>
      <c r="B66" s="86" t="s">
        <v>100</v>
      </c>
      <c r="C66" s="86"/>
      <c r="D66" s="106">
        <v>10681</v>
      </c>
      <c r="E66" s="106">
        <v>3963</v>
      </c>
      <c r="F66" s="106">
        <v>14644</v>
      </c>
      <c r="G66" s="106">
        <v>10659</v>
      </c>
      <c r="H66" s="106">
        <v>10307</v>
      </c>
      <c r="I66" s="106">
        <f t="shared" si="3"/>
        <v>352</v>
      </c>
      <c r="J66" s="90">
        <f t="shared" si="1"/>
        <v>3985</v>
      </c>
    </row>
    <row r="67" spans="1:10" x14ac:dyDescent="0.25">
      <c r="A67" s="92" t="s">
        <v>97</v>
      </c>
      <c r="B67" s="86" t="s">
        <v>98</v>
      </c>
      <c r="C67" s="86"/>
      <c r="D67" s="106">
        <v>5251</v>
      </c>
      <c r="E67" s="106">
        <v>0</v>
      </c>
      <c r="F67" s="106">
        <v>5251</v>
      </c>
      <c r="G67" s="106">
        <v>4943</v>
      </c>
      <c r="H67" s="106">
        <v>4943</v>
      </c>
      <c r="I67" s="90">
        <f t="shared" si="3"/>
        <v>0</v>
      </c>
      <c r="J67" s="90">
        <f t="shared" si="1"/>
        <v>308</v>
      </c>
    </row>
    <row r="68" spans="1:10" ht="15.75" thickBot="1" x14ac:dyDescent="0.3">
      <c r="D68" s="116">
        <f t="shared" ref="D68:J68" si="5">SUM(D5:D67)</f>
        <v>3519254</v>
      </c>
      <c r="E68" s="116">
        <f t="shared" si="5"/>
        <v>657093</v>
      </c>
      <c r="F68" s="116">
        <f t="shared" si="5"/>
        <v>4176347</v>
      </c>
      <c r="G68" s="116">
        <f t="shared" si="5"/>
        <v>3568469</v>
      </c>
      <c r="H68" s="116">
        <f t="shared" si="5"/>
        <v>3559349</v>
      </c>
      <c r="I68" s="116">
        <f t="shared" si="5"/>
        <v>9120</v>
      </c>
      <c r="J68" s="116">
        <f t="shared" si="5"/>
        <v>607878</v>
      </c>
    </row>
    <row r="69" spans="1:10" ht="15.75" thickTop="1" x14ac:dyDescent="0.25">
      <c r="D69" s="117">
        <v>3519254</v>
      </c>
      <c r="E69" s="117">
        <v>657093</v>
      </c>
      <c r="F69" s="117">
        <v>4176347</v>
      </c>
      <c r="G69" s="117">
        <v>3568469</v>
      </c>
      <c r="H69" s="117">
        <v>3559349</v>
      </c>
      <c r="I69" s="117">
        <v>9120</v>
      </c>
      <c r="J69" s="117">
        <v>607878</v>
      </c>
    </row>
    <row r="70" spans="1:10" x14ac:dyDescent="0.25">
      <c r="D70" s="117">
        <f>D68-D69</f>
        <v>0</v>
      </c>
      <c r="E70" s="117">
        <f t="shared" ref="E70:I70" si="6">E68-E69</f>
        <v>0</v>
      </c>
      <c r="F70" s="117">
        <f t="shared" si="6"/>
        <v>0</v>
      </c>
      <c r="G70" s="117">
        <f t="shared" si="6"/>
        <v>0</v>
      </c>
      <c r="H70" s="117">
        <f t="shared" si="6"/>
        <v>0</v>
      </c>
      <c r="I70" s="117">
        <f t="shared" si="6"/>
        <v>0</v>
      </c>
      <c r="J70" s="117">
        <f>J68-J69</f>
        <v>0</v>
      </c>
    </row>
    <row r="74" spans="1:10" x14ac:dyDescent="0.25">
      <c r="D74" s="118"/>
      <c r="E74" s="95"/>
      <c r="F74" s="95"/>
      <c r="G74" s="95"/>
      <c r="H74" s="119"/>
    </row>
  </sheetData>
  <autoFilter ref="A4:J4">
    <sortState ref="A5:J68">
      <sortCondition ref="A4"/>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IDEA Part B</vt:lpstr>
      <vt:lpstr>IDEA Preschool</vt:lpstr>
      <vt:lpstr>PostToWeb Part B</vt:lpstr>
      <vt:lpstr>PostToWeb Preschool</vt:lpstr>
      <vt:lpstr>Part B carryover Calc</vt:lpstr>
      <vt:lpstr>Preschool Carryover Calc</vt:lpstr>
      <vt:lpstr>Partb</vt:lpstr>
      <vt:lpstr>Preschool</vt:lpstr>
      <vt:lpstr>'IDEA Part B'!rf0b</vt:lpstr>
      <vt:lpstr>'IDEA Preschool'!rf0b</vt:lpstr>
      <vt:lpstr>'IDEA Part B'!rf0bb</vt:lpstr>
      <vt:lpstr>'IDEA Preschool'!rf0bb</vt:lpstr>
      <vt:lpstr>'IDEA Part B'!rf0c</vt:lpstr>
      <vt:lpstr>'IDEA Preschool'!rf0c</vt:lpstr>
      <vt:lpstr>'IDEA Part B'!rf1a</vt:lpstr>
      <vt:lpstr>'IDEA Preschool'!rf1a</vt:lpstr>
      <vt:lpstr>'IDEA Part B'!rf1b</vt:lpstr>
      <vt:lpstr>'IDEA Preschool'!rf1b</vt:lpstr>
      <vt:lpstr>'IDEA Part B'!rf1c</vt:lpstr>
      <vt:lpstr>'IDEA Preschool'!rf1c</vt:lpstr>
    </vt:vector>
  </TitlesOfParts>
  <Company>CDE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Kahle</dc:creator>
  <cp:lastModifiedBy>Shores, Brittany</cp:lastModifiedBy>
  <cp:lastPrinted>2015-08-13T18:54:13Z</cp:lastPrinted>
  <dcterms:created xsi:type="dcterms:W3CDTF">2014-04-03T17:11:15Z</dcterms:created>
  <dcterms:modified xsi:type="dcterms:W3CDTF">2019-04-30T20:04:26Z</dcterms:modified>
</cp:coreProperties>
</file>