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workbookProtection workbookPassword="EF32" lockStructure="1"/>
  <bookViews>
    <workbookView xWindow="240" yWindow="285" windowWidth="15120" windowHeight="7500" tabRatio="618"/>
  </bookViews>
  <sheets>
    <sheet name="IDEA Part B" sheetId="3" r:id="rId1"/>
    <sheet name="IDEA Preschool" sheetId="2" r:id="rId2"/>
    <sheet name="PostToWeb Part B" sheetId="4" state="hidden" r:id="rId3"/>
    <sheet name="PostToWeb Preschool" sheetId="5" state="hidden" r:id="rId4"/>
  </sheets>
  <externalReferences>
    <externalReference r:id="rId5"/>
    <externalReference r:id="rId6"/>
  </externalReferences>
  <definedNames>
    <definedName name="distCode">[1]Allocations!$A$2:$A$192</definedName>
    <definedName name="Partb">'PostToWeb Part B'!$A$5:$A$66</definedName>
    <definedName name="Preschool">'PostToWeb Preschool'!$A$6:$A$64</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45621"/>
</workbook>
</file>

<file path=xl/calcChain.xml><?xml version="1.0" encoding="utf-8"?>
<calcChain xmlns="http://schemas.openxmlformats.org/spreadsheetml/2006/main">
  <c r="J5" i="4" l="1"/>
  <c r="E50" i="5" l="1"/>
  <c r="I53" i="5" l="1"/>
  <c r="F5" i="4" l="1"/>
  <c r="D11" i="3" l="1"/>
  <c r="D11" i="2"/>
  <c r="E24" i="2"/>
  <c r="E32" i="2" s="1"/>
  <c r="E23" i="2"/>
  <c r="E20" i="2"/>
  <c r="E19" i="2"/>
  <c r="C13" i="2"/>
  <c r="C12" i="2"/>
  <c r="E24" i="3"/>
  <c r="E32" i="3" s="1"/>
  <c r="E23" i="3"/>
  <c r="E20" i="3"/>
  <c r="E19" i="3"/>
  <c r="C13" i="3"/>
  <c r="C12" i="3"/>
  <c r="I63" i="5"/>
  <c r="F63" i="5"/>
  <c r="I64" i="5"/>
  <c r="F64" i="5"/>
  <c r="I61" i="5"/>
  <c r="F61" i="5"/>
  <c r="I59" i="5"/>
  <c r="F59" i="5"/>
  <c r="I58" i="5"/>
  <c r="F58" i="5"/>
  <c r="I57" i="5"/>
  <c r="F57" i="5"/>
  <c r="I56" i="5"/>
  <c r="F56" i="5"/>
  <c r="J56" i="5" s="1"/>
  <c r="I55" i="5"/>
  <c r="F55" i="5"/>
  <c r="J55" i="5" s="1"/>
  <c r="I54" i="5"/>
  <c r="F54" i="5"/>
  <c r="I62" i="5"/>
  <c r="F62" i="5"/>
  <c r="F53" i="5"/>
  <c r="I52" i="5"/>
  <c r="F52" i="5"/>
  <c r="I51" i="5"/>
  <c r="F51" i="5"/>
  <c r="I49" i="5"/>
  <c r="F49" i="5"/>
  <c r="I50" i="5"/>
  <c r="F50" i="5"/>
  <c r="I48" i="5"/>
  <c r="F48" i="5"/>
  <c r="I60" i="5"/>
  <c r="F60" i="5"/>
  <c r="I47" i="5"/>
  <c r="F47" i="5"/>
  <c r="I46" i="5"/>
  <c r="F46" i="5"/>
  <c r="I45" i="5"/>
  <c r="F45" i="5"/>
  <c r="I44" i="5"/>
  <c r="F44" i="5"/>
  <c r="I43" i="5"/>
  <c r="F43" i="5"/>
  <c r="I42" i="5"/>
  <c r="F42" i="5"/>
  <c r="I41" i="5"/>
  <c r="F41" i="5"/>
  <c r="I40" i="5"/>
  <c r="F40" i="5"/>
  <c r="I39" i="5"/>
  <c r="F39" i="5"/>
  <c r="I38" i="5"/>
  <c r="F38" i="5"/>
  <c r="I37" i="5"/>
  <c r="F37" i="5"/>
  <c r="I36" i="5"/>
  <c r="F36" i="5"/>
  <c r="I35" i="5"/>
  <c r="F35" i="5"/>
  <c r="I34" i="5"/>
  <c r="F34" i="5"/>
  <c r="I33" i="5"/>
  <c r="F33" i="5"/>
  <c r="I32" i="5"/>
  <c r="F32" i="5"/>
  <c r="I31" i="5"/>
  <c r="F31" i="5"/>
  <c r="I30" i="5"/>
  <c r="F30" i="5"/>
  <c r="I29" i="5"/>
  <c r="F29" i="5"/>
  <c r="I28" i="5"/>
  <c r="F28" i="5"/>
  <c r="I27" i="5"/>
  <c r="F27" i="5"/>
  <c r="I26" i="5"/>
  <c r="F26" i="5"/>
  <c r="I25" i="5"/>
  <c r="F25" i="5"/>
  <c r="I24" i="5"/>
  <c r="F24" i="5"/>
  <c r="I23" i="5"/>
  <c r="F23" i="5"/>
  <c r="I22" i="5"/>
  <c r="F22" i="5"/>
  <c r="I21" i="5"/>
  <c r="F21" i="5"/>
  <c r="I20" i="5"/>
  <c r="F20" i="5"/>
  <c r="I19" i="5"/>
  <c r="F19" i="5"/>
  <c r="I18" i="5"/>
  <c r="F18" i="5"/>
  <c r="I17" i="5"/>
  <c r="F17" i="5"/>
  <c r="I16" i="5"/>
  <c r="F16" i="5"/>
  <c r="I15" i="5"/>
  <c r="F15" i="5"/>
  <c r="I14" i="5"/>
  <c r="F14" i="5"/>
  <c r="I13" i="5"/>
  <c r="F13" i="5"/>
  <c r="I12" i="5"/>
  <c r="F12" i="5"/>
  <c r="I11" i="5"/>
  <c r="F11" i="5"/>
  <c r="I10" i="5"/>
  <c r="F10" i="5"/>
  <c r="I9" i="5"/>
  <c r="F9" i="5"/>
  <c r="I8" i="5"/>
  <c r="F8" i="5"/>
  <c r="I7" i="5"/>
  <c r="F7" i="5"/>
  <c r="I6" i="5"/>
  <c r="F6" i="5"/>
  <c r="I65" i="4"/>
  <c r="F65" i="4"/>
  <c r="I64" i="4"/>
  <c r="F64" i="4"/>
  <c r="I63" i="4"/>
  <c r="F63" i="4"/>
  <c r="I62" i="4"/>
  <c r="F62" i="4"/>
  <c r="I66" i="4"/>
  <c r="F66" i="4"/>
  <c r="I61" i="4"/>
  <c r="F61" i="4"/>
  <c r="I60" i="4"/>
  <c r="F60" i="4"/>
  <c r="I59" i="4"/>
  <c r="F59" i="4"/>
  <c r="I58" i="4"/>
  <c r="F58" i="4"/>
  <c r="I57" i="4"/>
  <c r="F57" i="4"/>
  <c r="I56" i="4"/>
  <c r="F56" i="4"/>
  <c r="I55" i="4"/>
  <c r="F55" i="4"/>
  <c r="I54" i="4"/>
  <c r="F54" i="4"/>
  <c r="I53" i="4"/>
  <c r="F53" i="4"/>
  <c r="I52" i="4"/>
  <c r="J52" i="4" s="1"/>
  <c r="F52" i="4"/>
  <c r="I51" i="4"/>
  <c r="F51" i="4"/>
  <c r="I50" i="4"/>
  <c r="F50" i="4"/>
  <c r="I49" i="4"/>
  <c r="F49" i="4"/>
  <c r="I48" i="4"/>
  <c r="F48" i="4"/>
  <c r="I47" i="4"/>
  <c r="F47" i="4"/>
  <c r="I46" i="4"/>
  <c r="F46" i="4"/>
  <c r="I45" i="4"/>
  <c r="F45" i="4"/>
  <c r="I44" i="4"/>
  <c r="F44" i="4"/>
  <c r="I43" i="4"/>
  <c r="F43" i="4"/>
  <c r="I42" i="4"/>
  <c r="F42" i="4"/>
  <c r="I41" i="4"/>
  <c r="F41" i="4"/>
  <c r="I40" i="4"/>
  <c r="F40" i="4"/>
  <c r="I39" i="4"/>
  <c r="F39" i="4"/>
  <c r="I38" i="4"/>
  <c r="F38" i="4"/>
  <c r="I37" i="4"/>
  <c r="F37" i="4"/>
  <c r="I36" i="4"/>
  <c r="F36" i="4"/>
  <c r="I35" i="4"/>
  <c r="F35" i="4"/>
  <c r="I34" i="4"/>
  <c r="F34" i="4"/>
  <c r="I33" i="4"/>
  <c r="F33" i="4"/>
  <c r="I32" i="4"/>
  <c r="F32" i="4"/>
  <c r="I31" i="4"/>
  <c r="F31" i="4"/>
  <c r="I30" i="4"/>
  <c r="F30" i="4"/>
  <c r="I29" i="4"/>
  <c r="F29" i="4"/>
  <c r="I28" i="4"/>
  <c r="F28" i="4"/>
  <c r="I27" i="4"/>
  <c r="F27" i="4"/>
  <c r="I26" i="4"/>
  <c r="F26" i="4"/>
  <c r="I25" i="4"/>
  <c r="F25" i="4"/>
  <c r="I24" i="4"/>
  <c r="J24" i="4" s="1"/>
  <c r="F24" i="4"/>
  <c r="I23" i="4"/>
  <c r="F23" i="4"/>
  <c r="I22" i="4"/>
  <c r="F22" i="4"/>
  <c r="I21" i="4"/>
  <c r="F21" i="4"/>
  <c r="I20" i="4"/>
  <c r="F20" i="4"/>
  <c r="I19" i="4"/>
  <c r="F19" i="4"/>
  <c r="I18" i="4"/>
  <c r="F18" i="4"/>
  <c r="I17" i="4"/>
  <c r="F17" i="4"/>
  <c r="I16" i="4"/>
  <c r="F16" i="4"/>
  <c r="I15" i="4"/>
  <c r="F15" i="4"/>
  <c r="I14" i="4"/>
  <c r="F14" i="4"/>
  <c r="I13" i="4"/>
  <c r="F13" i="4"/>
  <c r="I12" i="4"/>
  <c r="F12" i="4"/>
  <c r="I11" i="4"/>
  <c r="F11" i="4"/>
  <c r="I10" i="4"/>
  <c r="F10" i="4"/>
  <c r="I9" i="4"/>
  <c r="F9" i="4"/>
  <c r="I8" i="4"/>
  <c r="F8" i="4"/>
  <c r="I7" i="4"/>
  <c r="F7" i="4"/>
  <c r="I6" i="4"/>
  <c r="F6" i="4"/>
  <c r="I5" i="4"/>
  <c r="J36" i="4" l="1"/>
  <c r="J18" i="5"/>
  <c r="J24" i="5"/>
  <c r="J46" i="5"/>
  <c r="J41" i="5"/>
  <c r="J43" i="5"/>
  <c r="J61" i="4"/>
  <c r="J64" i="5"/>
  <c r="J15" i="5"/>
  <c r="J60" i="4"/>
  <c r="J19" i="5"/>
  <c r="J31" i="5"/>
  <c r="J37" i="5"/>
  <c r="J20" i="5"/>
  <c r="J33" i="5"/>
  <c r="J62" i="5"/>
  <c r="J35" i="5"/>
  <c r="J28" i="5"/>
  <c r="J57" i="5"/>
  <c r="J22" i="5"/>
  <c r="J13" i="5"/>
  <c r="J11" i="4"/>
  <c r="J6" i="5"/>
  <c r="J11" i="5"/>
  <c r="J52" i="5"/>
  <c r="J42" i="5"/>
  <c r="J51" i="5"/>
  <c r="J53" i="5"/>
  <c r="J64" i="4"/>
  <c r="J6" i="4"/>
  <c r="J8" i="4"/>
  <c r="J10" i="4"/>
  <c r="J12" i="4"/>
  <c r="J46" i="4"/>
  <c r="J48" i="4"/>
  <c r="J50" i="4"/>
  <c r="J54" i="4"/>
  <c r="J56" i="4"/>
  <c r="J58" i="4"/>
  <c r="J38" i="5"/>
  <c r="J9" i="4"/>
  <c r="J19" i="4"/>
  <c r="J21" i="4"/>
  <c r="J23" i="4"/>
  <c r="J25" i="4"/>
  <c r="J27" i="4"/>
  <c r="J29" i="4"/>
  <c r="J31" i="4"/>
  <c r="J37" i="4"/>
  <c r="J39" i="4"/>
  <c r="J41" i="4"/>
  <c r="J59" i="4"/>
  <c r="J62" i="4"/>
  <c r="J16" i="4"/>
  <c r="J18" i="4"/>
  <c r="J30" i="4"/>
  <c r="J40" i="4"/>
  <c r="J44" i="4"/>
  <c r="J33" i="4"/>
  <c r="J43" i="4"/>
  <c r="J45" i="4"/>
  <c r="J55" i="4"/>
  <c r="J66" i="4"/>
  <c r="J63" i="4"/>
  <c r="J9" i="5"/>
  <c r="J45" i="5"/>
  <c r="J47" i="5"/>
  <c r="J48" i="5"/>
  <c r="J54" i="5"/>
  <c r="J8" i="5"/>
  <c r="J17" i="5"/>
  <c r="J21" i="5"/>
  <c r="J27" i="5"/>
  <c r="J29" i="5"/>
  <c r="J44" i="5"/>
  <c r="J7" i="5"/>
  <c r="J14" i="5"/>
  <c r="J16" i="5"/>
  <c r="J50" i="5"/>
  <c r="J61" i="5"/>
  <c r="J7" i="4"/>
  <c r="J20" i="4"/>
  <c r="J22" i="4"/>
  <c r="J26" i="4"/>
  <c r="J28" i="4"/>
  <c r="J32" i="4"/>
  <c r="J47" i="4"/>
  <c r="J49" i="4"/>
  <c r="J51" i="4"/>
  <c r="J53" i="4"/>
  <c r="J57" i="4"/>
  <c r="J65" i="4"/>
  <c r="J13" i="4"/>
  <c r="J15" i="4"/>
  <c r="J17" i="4"/>
  <c r="J34" i="4"/>
  <c r="J38" i="4"/>
  <c r="J42" i="4"/>
  <c r="J58" i="5"/>
  <c r="J49" i="5"/>
  <c r="J40" i="5"/>
  <c r="J39" i="5"/>
  <c r="J36" i="5"/>
  <c r="J32" i="5"/>
  <c r="J30" i="5"/>
  <c r="J23" i="5"/>
  <c r="J60" i="5"/>
  <c r="J12" i="5"/>
  <c r="J10" i="5"/>
  <c r="J25" i="5"/>
  <c r="J63" i="5"/>
  <c r="J26" i="5"/>
  <c r="J34" i="5"/>
  <c r="J59" i="5"/>
  <c r="J35" i="4"/>
  <c r="J14" i="4"/>
  <c r="E21" i="3"/>
  <c r="E25" i="3"/>
  <c r="E21" i="2"/>
  <c r="E25" i="2"/>
  <c r="E26" i="3" l="1"/>
  <c r="E26" i="2"/>
</calcChain>
</file>

<file path=xl/sharedStrings.xml><?xml version="1.0" encoding="utf-8"?>
<sst xmlns="http://schemas.openxmlformats.org/spreadsheetml/2006/main" count="463" uniqueCount="234">
  <si>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</si>
  <si>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</si>
  <si>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</si>
  <si>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</si>
  <si>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</si>
  <si>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</si>
  <si>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</si>
  <si>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</si>
  <si>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</si>
  <si>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</si>
  <si>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</si>
  <si>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</si>
  <si>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</si>
  <si>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</si>
  <si>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</si>
  <si>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</si>
  <si>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</si>
  <si>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</si>
  <si>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</si>
  <si>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</si>
  <si>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</si>
  <si>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</si>
  <si>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</si>
  <si>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</si>
  <si>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</si>
  <si>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</si>
  <si>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</si>
  <si>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</si>
  <si>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</si>
  <si>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</si>
  <si>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</si>
  <si>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</si>
  <si>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</si>
  <si>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</si>
  <si>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</si>
  <si>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</si>
  <si>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</si>
  <si>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</si>
  <si>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</si>
  <si>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</si>
  <si>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</si>
  <si>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</si>
  <si>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</si>
  <si>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</si>
  <si>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</si>
  <si>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</si>
  <si>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</si>
  <si>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</si>
  <si>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</si>
  <si>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</si>
  <si>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</si>
  <si>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</si>
  <si>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</si>
  <si>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</si>
  <si>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</si>
  <si>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</si>
  <si>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</si>
  <si>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</si>
  <si>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</si>
  <si>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</si>
  <si>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</si>
  <si>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</si>
  <si>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</si>
  <si>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</si>
  <si>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</si>
  <si>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</si>
  <si>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</si>
  <si>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</si>
  <si>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</si>
  <si>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</si>
  <si>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</si>
  <si>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</si>
  <si>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</si>
  <si>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</si>
  <si>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</si>
  <si>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</si>
  <si>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</si>
  <si>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</si>
  <si>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</si>
  <si>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</si>
  <si>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</si>
  <si>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</si>
  <si>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</si>
  <si>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</si>
  <si>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</si>
  <si>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</si>
  <si>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</si>
  <si>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</si>
  <si>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</si>
  <si>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</si>
  <si>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</si>
  <si>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</si>
  <si>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</si>
  <si>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</si>
  <si>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</si>
  <si>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</si>
  <si>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</si>
  <si>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</si>
  <si>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</si>
  <si>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</si>
  <si>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</si>
  <si>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</si>
  <si>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</si>
  <si>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</si>
  <si>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</si>
  <si>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</si>
  <si>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</si>
  <si>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</si>
  <si>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</si>
  <si>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</si>
  <si>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</si>
  <si>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</si>
  <si>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</si>
  <si>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</si>
  <si>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</si>
  <si>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</si>
  <si>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</si>
  <si>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</si>
  <si>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</si>
  <si>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</si>
  <si>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</si>
  <si>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</si>
  <si>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</si>
  <si>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</si>
  <si>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</si>
  <si>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</si>
  <si>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</si>
  <si>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</si>
  <si>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</si>
  <si>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</si>
  <si>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</si>
  <si>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</si>
  <si>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</si>
  <si>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</si>
  <si>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</si>
  <si>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</si>
  <si>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</si>
  <si>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</si>
  <si>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</si>
  <si>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</si>
  <si>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</si>
  <si>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</si>
  <si>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</si>
  <si>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</si>
  <si>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</si>
  <si>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</si>
  <si>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</si>
  <si>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</si>
  <si>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</si>
  <si>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</si>
  <si>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</si>
  <si>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</si>
  <si>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</si>
  <si>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</si>
  <si>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</si>
  <si>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</si>
  <si>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</si>
  <si>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</si>
  <si>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</si>
  <si>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</si>
  <si>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</si>
  <si>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</si>
  <si>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</si>
  <si>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</si>
  <si>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</si>
  <si>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</si>
  <si>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</si>
  <si>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</si>
  <si>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</si>
  <si>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</si>
  <si>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</si>
  <si>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</si>
  <si>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</si>
  <si>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</si>
  <si>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</si>
  <si>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</si>
  <si>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</si>
  <si>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</si>
  <si>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</si>
  <si>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</si>
  <si>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</si>
  <si>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</si>
  <si>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</si>
  <si>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</si>
  <si>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</si>
  <si>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</si>
  <si>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</si>
  <si>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</si>
  <si>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</si>
  <si>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</si>
  <si>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</si>
  <si>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</si>
  <si>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</si>
  <si>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</si>
  <si>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</si>
  <si>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</si>
  <si>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</si>
  <si>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</si>
  <si>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</si>
  <si>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</si>
  <si>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</si>
  <si>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</si>
  <si>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</si>
  <si>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</si>
  <si>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</si>
  <si>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</si>
  <si>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</si>
  <si>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</si>
  <si>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</si>
  <si>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</si>
  <si>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</si>
  <si>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</si>
  <si>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</si>
  <si>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</si>
  <si>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</si>
  <si>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</si>
  <si>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</si>
  <si>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</si>
  <si>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</si>
  <si>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</si>
  <si>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</si>
  <si>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</si>
  <si>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</si>
  <si>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</si>
  <si>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</si>
  <si>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</si>
  <si>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FY 15-16</t>
  </si>
  <si>
    <t>19010</t>
  </si>
  <si>
    <t>ELIZABETH C-1</t>
  </si>
  <si>
    <t>Colorado Mental Health Institute</t>
  </si>
  <si>
    <r>
      <t xml:space="preserve">INSTRUCTIONS:  Submit one copy of this form by the 15th business day of the month when the funds are needed.  (For example: request funds by June 15th to receive funds in June.) </t>
    </r>
    <r>
      <rPr>
        <b/>
        <sz val="12"/>
        <rFont val="Arial"/>
        <family val="2"/>
      </rPr>
      <t xml:space="preserve"> Remember, funds cannot be obligated or expended until your application and budget have been given final approval by CDE. Subgrantees must minimize the time between the subgrantee's draw down of funds and the time it disburses funds to payees per 2 CFR 200.305(b).  </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</si>
  <si>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</si>
  <si>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r>
      <t xml:space="preserve">INSTRUCTIONS:  Submit one copy of this form by the 15th business day of the month when the funds are needed.  (For example: request funds by June 15th to receive funds in June.)  </t>
    </r>
    <r>
      <rPr>
        <b/>
        <sz val="12"/>
        <rFont val="Arial"/>
        <family val="2"/>
      </rPr>
      <t xml:space="preserve">Remember, funds cannot be obligated or expended until your application and budget have been given final approval by CDE. Subgrantees must minimize the time between the subgrantee's draw down of funds and the time it disburses funds to payees per 2 CFR 200.305(b). </t>
    </r>
    <r>
      <rPr>
        <sz val="12"/>
        <rFont val="Arial"/>
        <family val="2"/>
      </rPr>
      <t xml:space="preserve"> </t>
    </r>
  </si>
  <si>
    <t>FY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</si>
</sst>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4"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s>
  <fills count="30">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5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22">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2" fillId="0" borderId="5" xfId="0" applyNumberFormat="1" applyFont="1" applyFill="1" applyBorder="1" applyAlignment="1">
      <alignment horizontal="center" vertical="center" wrapText="1"/>
    </xf>
    <xf numFmtId="0" fontId="7" fillId="0" borderId="25" xfId="69" applyFill="1" applyBorder="1" applyProtection="1"/>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12" fillId="0" borderId="33" xfId="0" applyNumberFormat="1" applyFont="1" applyFill="1" applyBorder="1" applyAlignment="1">
      <alignment horizontal="center" vertical="center" wrapText="1"/>
    </xf>
    <xf numFmtId="0" fontId="7" fillId="0" borderId="24" xfId="69" applyFill="1" applyBorder="1"/>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6" fillId="0" borderId="0" xfId="69" applyFont="1" applyFill="1" applyBorder="1" applyProtection="1"/>
    <xf numFmtId="0" fontId="6" fillId="0" borderId="28" xfId="69" applyFont="1" applyFill="1" applyBorder="1"/>
    <xf numFmtId="169" fontId="0" fillId="0" borderId="0" xfId="0" applyNumberFormat="1" applyFill="1"/>
    <xf numFmtId="0" fontId="0" fillId="0" borderId="0" xfId="0" applyFill="1"/>
    <xf numFmtId="0" fontId="7" fillId="0" borderId="29" xfId="69" quotePrefix="1" applyFill="1" applyBorder="1"/>
    <xf numFmtId="0" fontId="7" fillId="29" borderId="33" xfId="69" quotePrefix="1" applyFill="1" applyBorder="1"/>
    <xf numFmtId="0" fontId="7" fillId="29" borderId="33" xfId="69" applyFill="1" applyBorder="1" applyProtection="1"/>
    <xf numFmtId="169" fontId="7" fillId="29" borderId="33" xfId="43" applyNumberFormat="1" applyFont="1" applyFill="1" applyBorder="1" applyProtection="1"/>
    <xf numFmtId="169" fontId="7" fillId="29" borderId="33" xfId="69" applyNumberFormat="1" applyFill="1" applyBorder="1" applyProtection="1"/>
    <xf numFmtId="0" fontId="7" fillId="28" borderId="33" xfId="69" applyFill="1" applyBorder="1" applyProtection="1"/>
    <xf numFmtId="169" fontId="7" fillId="28" borderId="33" xfId="43" applyNumberFormat="1" applyFont="1" applyFill="1" applyBorder="1" applyProtection="1"/>
    <xf numFmtId="169" fontId="7" fillId="28" borderId="33" xfId="69" applyNumberFormat="1" applyFill="1" applyBorder="1" applyProtection="1"/>
    <xf numFmtId="0" fontId="7" fillId="29" borderId="33" xfId="69" applyFill="1" applyBorder="1"/>
    <xf numFmtId="0" fontId="7" fillId="28" borderId="33" xfId="69" applyFill="1" applyBorder="1"/>
    <xf numFmtId="49" fontId="7" fillId="28" borderId="33" xfId="69" applyNumberFormat="1" applyFill="1" applyBorder="1"/>
    <xf numFmtId="169" fontId="7" fillId="29" borderId="33" xfId="115" applyNumberFormat="1" applyFont="1" applyFill="1" applyBorder="1" applyProtection="1"/>
    <xf numFmtId="169" fontId="7" fillId="28" borderId="33" xfId="115" applyNumberFormat="1" applyFont="1" applyFill="1" applyBorder="1" applyProtection="1"/>
    <xf numFmtId="0" fontId="6" fillId="0" borderId="25" xfId="69" applyFont="1" applyFill="1" applyBorder="1" applyProtection="1"/>
    <xf numFmtId="0" fontId="7" fillId="0" borderId="33" xfId="69" applyFill="1" applyBorder="1" applyAlignment="1" applyProtection="1">
      <alignment horizontal="center"/>
    </xf>
    <xf numFmtId="0" fontId="6" fillId="0" borderId="33" xfId="69" applyFont="1" applyFill="1" applyBorder="1" applyProtection="1"/>
    <xf numFmtId="14" fontId="7" fillId="0" borderId="33" xfId="69" applyNumberFormat="1" applyFill="1" applyBorder="1" applyAlignment="1" applyProtection="1">
      <alignment horizontal="center"/>
    </xf>
    <xf numFmtId="0" fontId="6" fillId="0" borderId="28" xfId="69" applyFont="1" applyFill="1" applyBorder="1" applyProtection="1"/>
    <xf numFmtId="0" fontId="7" fillId="0" borderId="0" xfId="69" applyFill="1"/>
    <xf numFmtId="5" fontId="0" fillId="0" borderId="0" xfId="0" applyNumberFormat="1" applyFill="1"/>
    <xf numFmtId="7" fontId="0" fillId="0" borderId="0" xfId="0" applyNumberFormat="1" applyFill="1"/>
    <xf numFmtId="0" fontId="7" fillId="0" borderId="26" xfId="69" applyFill="1" applyBorder="1" applyAlignment="1" applyProtection="1">
      <alignment horizontal="center"/>
    </xf>
    <xf numFmtId="0" fontId="7" fillId="0" borderId="27" xfId="69" applyFill="1" applyBorder="1" applyAlignment="1" applyProtection="1">
      <alignment horizontal="center"/>
    </xf>
    <xf numFmtId="0" fontId="7" fillId="0" borderId="0" xfId="69" applyFill="1" applyBorder="1" applyAlignment="1" applyProtection="1">
      <alignment horizontal="center"/>
    </xf>
    <xf numFmtId="14" fontId="7" fillId="0" borderId="27" xfId="69" applyNumberFormat="1" applyFill="1" applyBorder="1" applyAlignment="1" applyProtection="1">
      <alignment horizontal="center"/>
    </xf>
    <xf numFmtId="14" fontId="7" fillId="0" borderId="0" xfId="69" applyNumberFormat="1" applyFill="1" applyBorder="1" applyAlignment="1" applyProtection="1">
      <alignment horizontal="center"/>
    </xf>
    <xf numFmtId="0" fontId="6" fillId="0" borderId="30" xfId="69" applyFont="1" applyFill="1" applyBorder="1" applyProtection="1"/>
    <xf numFmtId="0" fontId="6" fillId="0" borderId="32" xfId="69" applyFont="1" applyFill="1" applyBorder="1" applyProtection="1"/>
    <xf numFmtId="0" fontId="7" fillId="0" borderId="31" xfId="69" applyFill="1" applyBorder="1" applyProtection="1"/>
    <xf numFmtId="0" fontId="7" fillId="0" borderId="30" xfId="69" quotePrefix="1" applyFill="1" applyBorder="1" applyAlignment="1" applyProtection="1">
      <alignment horizontal="center"/>
    </xf>
    <xf numFmtId="0" fontId="7" fillId="0" borderId="30" xfId="69" applyFill="1" applyBorder="1" applyAlignment="1" applyProtection="1">
      <alignment horizontal="center"/>
    </xf>
    <xf numFmtId="0" fontId="7" fillId="29" borderId="33" xfId="69" quotePrefix="1" applyFill="1" applyBorder="1" applyAlignment="1">
      <alignment horizontal="left"/>
    </xf>
    <xf numFmtId="0" fontId="7" fillId="28" borderId="33" xfId="69" quotePrefix="1" applyFill="1" applyBorder="1"/>
    <xf numFmtId="0" fontId="7" fillId="29" borderId="33" xfId="69" applyFill="1" applyBorder="1" applyAlignment="1">
      <alignment horizontal="left"/>
    </xf>
    <xf numFmtId="0" fontId="7"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17">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Normal="100" workbookViewId="0">
      <selection activeCell="A16" sqref="A16:E16"/>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75" t="s">
        <v>21</v>
      </c>
      <c r="E5" s="3"/>
    </row>
    <row r="6" spans="1:5" x14ac:dyDescent="0.2">
      <c r="C6" s="75"/>
      <c r="E6" s="3"/>
    </row>
    <row r="7" spans="1:5" ht="18" x14ac:dyDescent="0.25">
      <c r="C7" s="4" t="s">
        <v>16</v>
      </c>
      <c r="D7" s="4"/>
      <c r="E7" s="3"/>
    </row>
    <row r="8" spans="1:5" ht="18" x14ac:dyDescent="0.25">
      <c r="C8" s="5" t="s">
        <v>17</v>
      </c>
      <c r="D8" s="5"/>
      <c r="E8" s="3"/>
    </row>
    <row r="9" spans="1:5" ht="18" x14ac:dyDescent="0.25">
      <c r="C9" s="4" t="s">
        <v>233</v>
      </c>
      <c r="D9" s="5"/>
      <c r="E9" s="3"/>
    </row>
    <row r="10" spans="1:5" ht="17.25" customHeight="1" x14ac:dyDescent="0.35">
      <c r="C10" s="6"/>
      <c r="D10" s="6"/>
    </row>
    <row r="11" spans="1:5" ht="18.75" customHeight="1" x14ac:dyDescent="0.25">
      <c r="C11" s="45"/>
      <c r="D11" s="59" t="str">
        <f>IF(C11&gt;"'66049","IT Number:"," ")</f>
        <v xml:space="preserve"> </v>
      </c>
      <c r="E11" s="70"/>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14" t="s">
        <v>230</v>
      </c>
      <c r="B14" s="114"/>
      <c r="C14" s="114"/>
      <c r="D14" s="114"/>
      <c r="E14" s="114"/>
    </row>
    <row r="15" spans="1:5" ht="10.5" customHeight="1" x14ac:dyDescent="0.2">
      <c r="A15" s="10"/>
      <c r="B15" s="10"/>
    </row>
    <row r="16" spans="1:5" ht="66.75" customHeight="1" x14ac:dyDescent="0.2">
      <c r="A16" s="115" t="s">
        <v>2</v>
      </c>
      <c r="B16" s="115"/>
      <c r="C16" s="115"/>
      <c r="D16" s="115"/>
      <c r="E16" s="115"/>
    </row>
    <row r="17" spans="1:6" ht="27.75" customHeight="1" x14ac:dyDescent="0.2">
      <c r="A17" s="116" t="s">
        <v>3</v>
      </c>
      <c r="B17" s="117"/>
      <c r="C17" s="117"/>
      <c r="D17" s="58"/>
      <c r="E17" s="11"/>
    </row>
    <row r="18" spans="1:6" ht="16.5" customHeight="1" x14ac:dyDescent="0.2">
      <c r="A18" s="12"/>
      <c r="B18" s="61"/>
      <c r="C18" s="13"/>
      <c r="D18" s="13"/>
      <c r="E18" s="14" t="s">
        <v>4</v>
      </c>
    </row>
    <row r="19" spans="1:6" ht="20.100000000000001" customHeight="1" x14ac:dyDescent="0.55000000000000004">
      <c r="A19" s="15" t="s">
        <v>5</v>
      </c>
      <c r="B19" s="62"/>
      <c r="C19" s="18"/>
      <c r="D19" s="18"/>
      <c r="E19" s="16">
        <f>SUMIF('PostToWeb Part B'!$A:$A,'IDEA Part B'!$C$11,'PostToWeb Part B'!$D:$D)</f>
        <v>0</v>
      </c>
      <c r="F19" s="9"/>
    </row>
    <row r="20" spans="1:6" ht="20.100000000000001" customHeight="1" x14ac:dyDescent="0.55000000000000004">
      <c r="A20" s="15" t="s">
        <v>6</v>
      </c>
      <c r="B20" s="62"/>
      <c r="C20" s="18"/>
      <c r="D20" s="18"/>
      <c r="E20" s="16">
        <f>SUMIF('PostToWeb Part B'!$A:$A,'IDEA Part B'!$C$11,'PostToWeb Part B'!$E:$E)</f>
        <v>0</v>
      </c>
    </row>
    <row r="21" spans="1:6" ht="20.100000000000001" customHeight="1" x14ac:dyDescent="0.55000000000000004">
      <c r="A21" s="17" t="s">
        <v>20</v>
      </c>
      <c r="B21" s="63"/>
      <c r="C21" s="18"/>
      <c r="D21" s="18"/>
      <c r="E21" s="16">
        <f>IF(C19&gt;0,C19,E19)+IF(C20&gt;0,C20,E20)</f>
        <v>0</v>
      </c>
    </row>
    <row r="22" spans="1:6" ht="20.100000000000001" customHeight="1" x14ac:dyDescent="0.55000000000000004">
      <c r="A22" s="46"/>
      <c r="B22" s="64"/>
      <c r="C22" s="47"/>
      <c r="D22" s="47"/>
      <c r="E22" s="48"/>
    </row>
    <row r="23" spans="1:6" ht="20.100000000000001" customHeight="1" x14ac:dyDescent="0.55000000000000004">
      <c r="A23" s="17" t="s">
        <v>23</v>
      </c>
      <c r="B23" s="63"/>
      <c r="C23" s="18"/>
      <c r="D23" s="18"/>
      <c r="E23" s="16">
        <f>SUMIF('PostToWeb Part B'!$A:$A,'IDEA Part B'!$C$11,'PostToWeb Part B'!$G:$G)</f>
        <v>0</v>
      </c>
    </row>
    <row r="24" spans="1:6" ht="20.100000000000001" customHeight="1" x14ac:dyDescent="0.55000000000000004">
      <c r="A24" s="17" t="s">
        <v>215</v>
      </c>
      <c r="B24" s="63"/>
      <c r="C24" s="18"/>
      <c r="D24" s="18"/>
      <c r="E24" s="16">
        <f>SUMIF('PostToWeb Part B'!$A:$A,'IDEA Part B'!$C$11,'PostToWeb Part B'!$H:$H)</f>
        <v>0</v>
      </c>
    </row>
    <row r="25" spans="1:6" ht="20.100000000000001" customHeight="1" x14ac:dyDescent="0.55000000000000004">
      <c r="A25" s="17" t="s">
        <v>216</v>
      </c>
      <c r="B25" s="63"/>
      <c r="C25" s="18"/>
      <c r="D25" s="18"/>
      <c r="E25" s="16">
        <f>E23-E24</f>
        <v>0</v>
      </c>
    </row>
    <row r="26" spans="1:6" ht="20.100000000000001" customHeight="1" x14ac:dyDescent="0.55000000000000004">
      <c r="A26" s="17" t="s">
        <v>217</v>
      </c>
      <c r="B26" s="63"/>
      <c r="C26" s="18"/>
      <c r="D26" s="18"/>
      <c r="E26" s="16">
        <f>E21-(E24+E25)</f>
        <v>0</v>
      </c>
    </row>
    <row r="27" spans="1:6" ht="20.100000000000001" customHeight="1" thickBot="1" x14ac:dyDescent="0.3">
      <c r="A27" s="49"/>
      <c r="B27" s="65"/>
      <c r="C27" s="51"/>
      <c r="D27" s="51"/>
      <c r="E27" s="50"/>
    </row>
    <row r="28" spans="1:6" ht="20.100000000000001" customHeight="1" thickBot="1" x14ac:dyDescent="0.3">
      <c r="A28" s="12" t="s">
        <v>218</v>
      </c>
      <c r="B28" s="61"/>
      <c r="C28" s="52"/>
      <c r="D28" s="52"/>
      <c r="E28" s="20"/>
    </row>
    <row r="29" spans="1:6" ht="15" customHeight="1" thickBot="1" x14ac:dyDescent="0.3">
      <c r="A29" s="12"/>
      <c r="B29" s="61"/>
      <c r="C29" s="52"/>
      <c r="D29" s="52"/>
      <c r="E29" s="19"/>
    </row>
    <row r="30" spans="1:6" ht="20.100000000000001" customHeight="1" thickBot="1" x14ac:dyDescent="0.3">
      <c r="A30" s="12" t="s">
        <v>219</v>
      </c>
      <c r="B30" s="61"/>
      <c r="C30" s="52"/>
      <c r="D30" s="52"/>
      <c r="E30" s="20"/>
    </row>
    <row r="31" spans="1:6" ht="15" customHeight="1" thickBot="1" x14ac:dyDescent="0.3">
      <c r="A31" s="12"/>
      <c r="B31" s="61"/>
      <c r="C31" s="52"/>
      <c r="D31" s="52"/>
      <c r="E31" s="19"/>
    </row>
    <row r="32" spans="1:6" s="21" customFormat="1" ht="19.5" customHeight="1" thickBot="1" x14ac:dyDescent="0.3">
      <c r="A32" s="12" t="s">
        <v>220</v>
      </c>
      <c r="B32" s="61"/>
      <c r="C32" s="53"/>
      <c r="D32" s="53"/>
      <c r="E32" s="57">
        <f>IF(E28&gt;E24,"Expenditures Greater than Approved Budget",E28-E30)</f>
        <v>0</v>
      </c>
    </row>
    <row r="33" spans="1:5" ht="17.25" customHeight="1" x14ac:dyDescent="0.2">
      <c r="C33" s="22" t="s">
        <v>7</v>
      </c>
      <c r="D33" s="22"/>
      <c r="E33" s="23"/>
    </row>
    <row r="34" spans="1:5" ht="24.75" customHeight="1" x14ac:dyDescent="0.2">
      <c r="A34" s="116" t="s">
        <v>8</v>
      </c>
      <c r="B34" s="117"/>
      <c r="C34" s="117"/>
      <c r="D34" s="117"/>
      <c r="E34" s="118"/>
    </row>
    <row r="35" spans="1:5" ht="15" customHeight="1" x14ac:dyDescent="0.2">
      <c r="A35" s="24"/>
      <c r="B35" s="25"/>
      <c r="C35" s="25"/>
      <c r="D35" s="25"/>
      <c r="E35" s="14"/>
    </row>
    <row r="36" spans="1:5" ht="15.75" customHeight="1" x14ac:dyDescent="0.2">
      <c r="A36" s="119" t="s">
        <v>231</v>
      </c>
      <c r="B36" s="120"/>
      <c r="C36" s="120"/>
      <c r="D36" s="120"/>
      <c r="E36" s="121"/>
    </row>
    <row r="37" spans="1:5" ht="15.75" customHeight="1" x14ac:dyDescent="0.2">
      <c r="A37" s="119"/>
      <c r="B37" s="120"/>
      <c r="C37" s="120"/>
      <c r="D37" s="120"/>
      <c r="E37" s="121"/>
    </row>
    <row r="38" spans="1:5" ht="15.75" customHeight="1" x14ac:dyDescent="0.2">
      <c r="A38" s="119"/>
      <c r="B38" s="120"/>
      <c r="C38" s="120"/>
      <c r="D38" s="120"/>
      <c r="E38" s="121"/>
    </row>
    <row r="39" spans="1:5" ht="15.75" customHeight="1" x14ac:dyDescent="0.2">
      <c r="A39" s="119"/>
      <c r="B39" s="120"/>
      <c r="C39" s="120"/>
      <c r="D39" s="120"/>
      <c r="E39" s="121"/>
    </row>
    <row r="40" spans="1:5" ht="27" customHeight="1" x14ac:dyDescent="0.2">
      <c r="A40" s="27"/>
      <c r="E40" s="26"/>
    </row>
    <row r="41" spans="1:5" ht="24" customHeight="1" thickBot="1" x14ac:dyDescent="0.3">
      <c r="A41" s="28"/>
      <c r="B41" s="66"/>
      <c r="C41" s="29"/>
      <c r="D41" s="34"/>
      <c r="E41" s="30"/>
    </row>
    <row r="42" spans="1:5" x14ac:dyDescent="0.2">
      <c r="A42" s="31" t="s">
        <v>9</v>
      </c>
      <c r="B42" s="67"/>
      <c r="E42" s="32" t="s">
        <v>10</v>
      </c>
    </row>
    <row r="43" spans="1:5" x14ac:dyDescent="0.2">
      <c r="A43" s="27"/>
      <c r="E43" s="26"/>
    </row>
    <row r="44" spans="1:5" ht="20.25" customHeight="1" thickBot="1" x14ac:dyDescent="0.3">
      <c r="A44" s="33"/>
      <c r="B44" s="68"/>
      <c r="C44" s="34"/>
      <c r="E44" s="26"/>
    </row>
    <row r="45" spans="1:5" x14ac:dyDescent="0.2">
      <c r="A45" s="35" t="s">
        <v>11</v>
      </c>
      <c r="B45" s="69"/>
      <c r="E45" s="36"/>
    </row>
    <row r="46" spans="1:5" x14ac:dyDescent="0.2">
      <c r="A46" s="27"/>
      <c r="E46" s="26"/>
    </row>
    <row r="47" spans="1:5" ht="21" customHeight="1" thickBot="1" x14ac:dyDescent="0.3">
      <c r="A47" s="33"/>
      <c r="B47" s="68"/>
      <c r="C47" s="29"/>
      <c r="D47" s="34"/>
      <c r="E47" s="37"/>
    </row>
    <row r="48" spans="1:5" x14ac:dyDescent="0.2">
      <c r="A48" s="31" t="s">
        <v>12</v>
      </c>
      <c r="B48" s="67"/>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225</v>
      </c>
      <c r="B51" s="40"/>
      <c r="C51" s="41" t="s">
        <v>0</v>
      </c>
      <c r="D51" s="41"/>
    </row>
    <row r="52" spans="1:5" ht="14.1" customHeight="1" x14ac:dyDescent="0.2">
      <c r="A52" s="40"/>
      <c r="B52" s="40"/>
      <c r="C52" s="41" t="s">
        <v>1</v>
      </c>
      <c r="D52" s="41"/>
    </row>
    <row r="53" spans="1:5" ht="18" x14ac:dyDescent="0.25">
      <c r="A53" s="42" t="s">
        <v>222</v>
      </c>
      <c r="B53" s="42"/>
      <c r="C53" s="41" t="s">
        <v>221</v>
      </c>
      <c r="D53" s="41"/>
    </row>
    <row r="54" spans="1:5" ht="17.25" customHeight="1" x14ac:dyDescent="0.2">
      <c r="C54" s="41" t="s">
        <v>14</v>
      </c>
      <c r="D54" s="41"/>
    </row>
    <row r="55" spans="1:5" ht="9" customHeight="1" x14ac:dyDescent="0.2">
      <c r="A55" s="40"/>
      <c r="B55" s="40"/>
      <c r="C55" s="41"/>
      <c r="D55" s="41"/>
      <c r="E55" s="43"/>
    </row>
    <row r="56" spans="1:5" ht="18" x14ac:dyDescent="0.25">
      <c r="E56" s="44" t="s">
        <v>224</v>
      </c>
    </row>
    <row r="57" spans="1:5" x14ac:dyDescent="0.2">
      <c r="A57" s="40" t="s">
        <v>15</v>
      </c>
      <c r="B57" s="40"/>
    </row>
  </sheetData>
  <sheetProtection password="EF32" sheet="1" objects="1" scenarios="1"/>
  <mergeCells count="5">
    <mergeCell ref="A14:E14"/>
    <mergeCell ref="A16:E16"/>
    <mergeCell ref="A17:C17"/>
    <mergeCell ref="A34:E34"/>
    <mergeCell ref="A36:E39"/>
  </mergeCells>
  <conditionalFormatting sqref="E19:E20">
    <cfRule type="expression" dxfId="16" priority="14" stopIfTrue="1">
      <formula>$C19&lt;&gt;0</formula>
    </cfRule>
  </conditionalFormatting>
  <conditionalFormatting sqref="E21:E22 E25:E26">
    <cfRule type="expression" dxfId="15" priority="15" stopIfTrue="1">
      <formula>C21&lt;&gt;0</formula>
    </cfRule>
  </conditionalFormatting>
  <conditionalFormatting sqref="E32">
    <cfRule type="expression" dxfId="14" priority="5" stopIfTrue="1">
      <formula>E32&gt;E24</formula>
    </cfRule>
    <cfRule type="expression" dxfId="13" priority="11" stopIfTrue="1">
      <formula>E32&lt;0</formula>
    </cfRule>
  </conditionalFormatting>
  <conditionalFormatting sqref="C33:D33">
    <cfRule type="expression" dxfId="12" priority="12" stopIfTrue="1">
      <formula>($E$30+#REF!+$E$32)&gt;$E$21</formula>
    </cfRule>
  </conditionalFormatting>
  <conditionalFormatting sqref="E23">
    <cfRule type="expression" dxfId="11" priority="10" stopIfTrue="1">
      <formula>$C23&lt;&gt;0</formula>
    </cfRule>
  </conditionalFormatting>
  <conditionalFormatting sqref="E24">
    <cfRule type="expression" dxfId="10" priority="9" stopIfTrue="1">
      <formula>$C24&lt;&gt;0</formula>
    </cfRule>
  </conditionalFormatting>
  <conditionalFormatting sqref="E11">
    <cfRule type="expression" dxfId="9" priority="1">
      <formula>$C$11&gt;"'66049"</formula>
    </cfRule>
    <cfRule type="cellIs" dxfId="8"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zoomScale="85" zoomScaleNormal="85" workbookViewId="0">
      <selection activeCell="H30" sqref="H30"/>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73"/>
      <c r="D1" s="73"/>
    </row>
    <row r="2" spans="1:5" x14ac:dyDescent="0.2">
      <c r="B2" s="73"/>
      <c r="C2" s="73"/>
      <c r="D2" s="73"/>
    </row>
    <row r="3" spans="1:5" x14ac:dyDescent="0.2">
      <c r="B3" s="73"/>
      <c r="C3" s="73"/>
      <c r="D3" s="73"/>
    </row>
    <row r="4" spans="1:5" x14ac:dyDescent="0.2">
      <c r="B4" s="73"/>
      <c r="C4" s="73"/>
      <c r="D4" s="73"/>
    </row>
    <row r="5" spans="1:5" x14ac:dyDescent="0.2">
      <c r="B5" s="73"/>
      <c r="C5" s="74" t="s">
        <v>21</v>
      </c>
      <c r="D5" s="73"/>
      <c r="E5" s="3"/>
    </row>
    <row r="6" spans="1:5" x14ac:dyDescent="0.2">
      <c r="E6" s="3"/>
    </row>
    <row r="7" spans="1:5" ht="18" x14ac:dyDescent="0.25">
      <c r="C7" s="4" t="s">
        <v>16</v>
      </c>
      <c r="D7" s="4"/>
      <c r="E7" s="3"/>
    </row>
    <row r="8" spans="1:5" ht="18" x14ac:dyDescent="0.25">
      <c r="C8" s="4" t="s">
        <v>22</v>
      </c>
      <c r="D8" s="4"/>
      <c r="E8" s="3"/>
    </row>
    <row r="9" spans="1:5" ht="18" x14ac:dyDescent="0.25">
      <c r="C9" s="4" t="s">
        <v>233</v>
      </c>
      <c r="D9" s="5"/>
      <c r="E9" s="3"/>
    </row>
    <row r="10" spans="1:5" ht="17.25" customHeight="1" x14ac:dyDescent="0.35">
      <c r="C10" s="6"/>
      <c r="D10" s="6"/>
    </row>
    <row r="11" spans="1:5" ht="18.75" customHeight="1" x14ac:dyDescent="0.25">
      <c r="C11" s="45"/>
      <c r="D11" s="60" t="str">
        <f>IF(C11&gt;"'66049","IT Number:"," ")</f>
        <v xml:space="preserve"> </v>
      </c>
      <c r="E11" s="70"/>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14" t="s">
        <v>232</v>
      </c>
      <c r="B14" s="114"/>
      <c r="C14" s="114"/>
      <c r="D14" s="114"/>
      <c r="E14" s="114"/>
    </row>
    <row r="15" spans="1:5" ht="10.5" customHeight="1" x14ac:dyDescent="0.2">
      <c r="A15" s="10"/>
      <c r="B15" s="10"/>
    </row>
    <row r="16" spans="1:5" ht="66.75" customHeight="1" x14ac:dyDescent="0.2">
      <c r="A16" s="115" t="s">
        <v>2</v>
      </c>
      <c r="B16" s="115"/>
      <c r="C16" s="115"/>
      <c r="D16" s="115"/>
      <c r="E16" s="115"/>
    </row>
    <row r="17" spans="1:5" ht="27.75" customHeight="1" x14ac:dyDescent="0.2">
      <c r="A17" s="116" t="s">
        <v>3</v>
      </c>
      <c r="B17" s="117"/>
      <c r="C17" s="117"/>
      <c r="D17" s="58"/>
      <c r="E17" s="11"/>
    </row>
    <row r="18" spans="1:5" ht="16.5" customHeight="1" x14ac:dyDescent="0.2">
      <c r="A18" s="12"/>
      <c r="B18" s="61"/>
      <c r="C18" s="54"/>
      <c r="D18" s="54"/>
      <c r="E18" s="14" t="s">
        <v>4</v>
      </c>
    </row>
    <row r="19" spans="1:5" ht="20.100000000000001" customHeight="1" x14ac:dyDescent="0.55000000000000004">
      <c r="A19" s="15" t="s">
        <v>5</v>
      </c>
      <c r="B19" s="62"/>
      <c r="C19" s="18"/>
      <c r="D19" s="18"/>
      <c r="E19" s="16">
        <f>SUMIF('PostToWeb Preschool'!$A:$A,'IDEA Preschool'!$C$11,'PostToWeb Preschool'!$D:$D)</f>
        <v>0</v>
      </c>
    </row>
    <row r="20" spans="1:5" ht="20.100000000000001" customHeight="1" x14ac:dyDescent="0.55000000000000004">
      <c r="A20" s="15" t="s">
        <v>6</v>
      </c>
      <c r="B20" s="62"/>
      <c r="C20" s="18"/>
      <c r="D20" s="18"/>
      <c r="E20" s="16">
        <f>SUMIF('PostToWeb Preschool'!$A:$A,'IDEA Preschool'!$C$11,'PostToWeb Preschool'!$E:$E)</f>
        <v>0</v>
      </c>
    </row>
    <row r="21" spans="1:5" ht="20.100000000000001" customHeight="1" x14ac:dyDescent="0.55000000000000004">
      <c r="A21" s="17" t="s">
        <v>20</v>
      </c>
      <c r="B21" s="63"/>
      <c r="C21" s="18"/>
      <c r="D21" s="18"/>
      <c r="E21" s="16">
        <f>IF(C19&gt;0,C19,E19)+IF(C20&gt;0,C20,E20)</f>
        <v>0</v>
      </c>
    </row>
    <row r="22" spans="1:5" ht="20.100000000000001" customHeight="1" x14ac:dyDescent="0.55000000000000004">
      <c r="A22" s="46"/>
      <c r="B22" s="64"/>
      <c r="C22" s="47"/>
      <c r="D22" s="47"/>
      <c r="E22" s="48"/>
    </row>
    <row r="23" spans="1:5" ht="20.100000000000001" customHeight="1" x14ac:dyDescent="0.55000000000000004">
      <c r="A23" s="17" t="s">
        <v>23</v>
      </c>
      <c r="B23" s="63"/>
      <c r="C23" s="18"/>
      <c r="D23" s="18"/>
      <c r="E23" s="16">
        <f>SUMIF('PostToWeb Preschool'!$A:$A,'IDEA Preschool'!$C$11,'PostToWeb Preschool'!$G:$G)</f>
        <v>0</v>
      </c>
    </row>
    <row r="24" spans="1:5" ht="20.100000000000001" customHeight="1" x14ac:dyDescent="0.55000000000000004">
      <c r="A24" s="17" t="s">
        <v>215</v>
      </c>
      <c r="B24" s="63"/>
      <c r="C24" s="18"/>
      <c r="D24" s="18"/>
      <c r="E24" s="16">
        <f>SUMIF('PostToWeb Preschool'!$A:$A,'IDEA Preschool'!$C$11,'PostToWeb Preschool'!$H:$H)</f>
        <v>0</v>
      </c>
    </row>
    <row r="25" spans="1:5" ht="20.100000000000001" customHeight="1" x14ac:dyDescent="0.55000000000000004">
      <c r="A25" s="17" t="s">
        <v>216</v>
      </c>
      <c r="B25" s="63"/>
      <c r="C25" s="18"/>
      <c r="D25" s="18"/>
      <c r="E25" s="16">
        <f>E23-E24</f>
        <v>0</v>
      </c>
    </row>
    <row r="26" spans="1:5" ht="20.100000000000001" customHeight="1" x14ac:dyDescent="0.55000000000000004">
      <c r="A26" s="17" t="s">
        <v>217</v>
      </c>
      <c r="B26" s="63"/>
      <c r="C26" s="18"/>
      <c r="D26" s="18"/>
      <c r="E26" s="16">
        <f>E21-(E24+E25)</f>
        <v>0</v>
      </c>
    </row>
    <row r="27" spans="1:5" ht="20.100000000000001" customHeight="1" thickBot="1" x14ac:dyDescent="0.3">
      <c r="A27" s="49"/>
      <c r="B27" s="65"/>
      <c r="C27" s="51"/>
      <c r="D27" s="51"/>
      <c r="E27" s="50"/>
    </row>
    <row r="28" spans="1:5" ht="20.100000000000001" customHeight="1" thickBot="1" x14ac:dyDescent="0.3">
      <c r="A28" s="12" t="s">
        <v>218</v>
      </c>
      <c r="B28" s="61"/>
      <c r="C28" s="52"/>
      <c r="D28" s="52"/>
      <c r="E28" s="20"/>
    </row>
    <row r="29" spans="1:5" ht="15" customHeight="1" thickBot="1" x14ac:dyDescent="0.3">
      <c r="A29" s="12"/>
      <c r="B29" s="61"/>
      <c r="C29" s="52"/>
      <c r="D29" s="52"/>
      <c r="E29" s="19"/>
    </row>
    <row r="30" spans="1:5" ht="20.100000000000001" customHeight="1" thickBot="1" x14ac:dyDescent="0.3">
      <c r="A30" s="12" t="s">
        <v>219</v>
      </c>
      <c r="B30" s="61"/>
      <c r="C30" s="52"/>
      <c r="D30" s="52"/>
      <c r="E30" s="20"/>
    </row>
    <row r="31" spans="1:5" ht="15" customHeight="1" thickBot="1" x14ac:dyDescent="0.3">
      <c r="A31" s="12"/>
      <c r="B31" s="61"/>
      <c r="C31" s="52"/>
      <c r="D31" s="52"/>
      <c r="E31" s="19"/>
    </row>
    <row r="32" spans="1:5" s="21" customFormat="1" ht="19.5" customHeight="1" thickBot="1" x14ac:dyDescent="0.3">
      <c r="A32" s="12" t="s">
        <v>220</v>
      </c>
      <c r="B32" s="61"/>
      <c r="C32" s="53"/>
      <c r="D32" s="53"/>
      <c r="E32" s="57">
        <f>IF(E28&gt;E24,"Expenditures Greater than Approved Budget",E28-E30)</f>
        <v>0</v>
      </c>
    </row>
    <row r="33" spans="1:5" ht="17.25" customHeight="1" x14ac:dyDescent="0.2">
      <c r="C33" s="22" t="s">
        <v>7</v>
      </c>
      <c r="D33" s="22"/>
      <c r="E33" s="23"/>
    </row>
    <row r="34" spans="1:5" ht="24.75" customHeight="1" x14ac:dyDescent="0.2">
      <c r="A34" s="116" t="s">
        <v>8</v>
      </c>
      <c r="B34" s="117"/>
      <c r="C34" s="117"/>
      <c r="D34" s="117"/>
      <c r="E34" s="118"/>
    </row>
    <row r="35" spans="1:5" ht="15" customHeight="1" x14ac:dyDescent="0.2">
      <c r="A35" s="24"/>
      <c r="B35" s="25"/>
      <c r="C35" s="25"/>
      <c r="D35" s="25"/>
      <c r="E35" s="14"/>
    </row>
    <row r="36" spans="1:5" x14ac:dyDescent="0.2">
      <c r="A36" s="119" t="s">
        <v>231</v>
      </c>
      <c r="B36" s="120"/>
      <c r="C36" s="120"/>
      <c r="D36" s="120"/>
      <c r="E36" s="121"/>
    </row>
    <row r="37" spans="1:5" x14ac:dyDescent="0.2">
      <c r="A37" s="119"/>
      <c r="B37" s="120"/>
      <c r="C37" s="120"/>
      <c r="D37" s="120"/>
      <c r="E37" s="121"/>
    </row>
    <row r="38" spans="1:5" x14ac:dyDescent="0.2">
      <c r="A38" s="119"/>
      <c r="B38" s="120"/>
      <c r="C38" s="120"/>
      <c r="D38" s="120"/>
      <c r="E38" s="121"/>
    </row>
    <row r="39" spans="1:5" ht="23.25" customHeight="1" x14ac:dyDescent="0.2">
      <c r="A39" s="119"/>
      <c r="B39" s="120"/>
      <c r="C39" s="120"/>
      <c r="D39" s="120"/>
      <c r="E39" s="121"/>
    </row>
    <row r="40" spans="1:5" ht="27" customHeight="1" x14ac:dyDescent="0.2">
      <c r="A40" s="27"/>
      <c r="E40" s="26"/>
    </row>
    <row r="41" spans="1:5" ht="24" customHeight="1" thickBot="1" x14ac:dyDescent="0.3">
      <c r="A41" s="28"/>
      <c r="B41" s="66"/>
      <c r="C41" s="29"/>
      <c r="D41" s="34"/>
      <c r="E41" s="30"/>
    </row>
    <row r="42" spans="1:5" x14ac:dyDescent="0.2">
      <c r="A42" s="31" t="s">
        <v>9</v>
      </c>
      <c r="B42" s="67"/>
      <c r="E42" s="32" t="s">
        <v>10</v>
      </c>
    </row>
    <row r="43" spans="1:5" x14ac:dyDescent="0.2">
      <c r="A43" s="27"/>
      <c r="E43" s="26"/>
    </row>
    <row r="44" spans="1:5" ht="20.25" customHeight="1" thickBot="1" x14ac:dyDescent="0.3">
      <c r="A44" s="33"/>
      <c r="B44" s="68"/>
      <c r="C44" s="34"/>
      <c r="E44" s="26"/>
    </row>
    <row r="45" spans="1:5" x14ac:dyDescent="0.2">
      <c r="A45" s="35" t="s">
        <v>11</v>
      </c>
      <c r="B45" s="69"/>
      <c r="E45" s="36"/>
    </row>
    <row r="46" spans="1:5" x14ac:dyDescent="0.2">
      <c r="A46" s="27"/>
      <c r="E46" s="26"/>
    </row>
    <row r="47" spans="1:5" ht="21" customHeight="1" thickBot="1" x14ac:dyDescent="0.3">
      <c r="A47" s="33"/>
      <c r="B47" s="68"/>
      <c r="C47" s="29"/>
      <c r="D47" s="34"/>
      <c r="E47" s="37"/>
    </row>
    <row r="48" spans="1:5" x14ac:dyDescent="0.2">
      <c r="A48" s="31" t="s">
        <v>12</v>
      </c>
      <c r="B48" s="67"/>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225</v>
      </c>
      <c r="B51" s="40"/>
      <c r="C51" s="41" t="s">
        <v>0</v>
      </c>
      <c r="D51" s="41"/>
    </row>
    <row r="52" spans="1:5" ht="14.1" customHeight="1" x14ac:dyDescent="0.2">
      <c r="A52" s="40"/>
      <c r="B52" s="40"/>
      <c r="C52" s="41" t="s">
        <v>1</v>
      </c>
      <c r="D52" s="41"/>
    </row>
    <row r="53" spans="1:5" ht="18" x14ac:dyDescent="0.25">
      <c r="A53" s="42" t="s">
        <v>222</v>
      </c>
      <c r="B53" s="42"/>
      <c r="C53" s="41" t="s">
        <v>221</v>
      </c>
      <c r="D53" s="41"/>
    </row>
    <row r="54" spans="1:5" ht="17.25" customHeight="1" x14ac:dyDescent="0.2">
      <c r="C54" s="41" t="s">
        <v>14</v>
      </c>
      <c r="D54" s="41"/>
    </row>
    <row r="55" spans="1:5" ht="9" customHeight="1" x14ac:dyDescent="0.2">
      <c r="A55" s="40"/>
      <c r="B55" s="40"/>
      <c r="C55" s="41"/>
      <c r="D55" s="41"/>
      <c r="E55" s="43"/>
    </row>
    <row r="56" spans="1:5" ht="18" x14ac:dyDescent="0.25">
      <c r="E56" s="44" t="s">
        <v>224</v>
      </c>
    </row>
    <row r="57" spans="1:5" x14ac:dyDescent="0.2">
      <c r="A57" s="40" t="s">
        <v>15</v>
      </c>
      <c r="B57" s="40"/>
    </row>
  </sheetData>
  <sheetProtection password="EF32" sheet="1" objects="1" scenarios="1"/>
  <mergeCells count="5">
    <mergeCell ref="A36:E39"/>
    <mergeCell ref="A14:E14"/>
    <mergeCell ref="A16:E16"/>
    <mergeCell ref="A17:C17"/>
    <mergeCell ref="A34:E34"/>
  </mergeCells>
  <conditionalFormatting sqref="E21:E22 E25:E26">
    <cfRule type="expression" dxfId="7" priority="14" stopIfTrue="1">
      <formula>C21&lt;&gt;0</formula>
    </cfRule>
  </conditionalFormatting>
  <conditionalFormatting sqref="C33:D33">
    <cfRule type="expression" dxfId="6" priority="11" stopIfTrue="1">
      <formula>($E$30+#REF!+$E$32)&gt;$E$21</formula>
    </cfRule>
  </conditionalFormatting>
  <conditionalFormatting sqref="E19:E20">
    <cfRule type="expression" dxfId="5" priority="9" stopIfTrue="1">
      <formula>$C19&lt;&gt;0</formula>
    </cfRule>
  </conditionalFormatting>
  <conditionalFormatting sqref="E23">
    <cfRule type="expression" dxfId="4" priority="8" stopIfTrue="1">
      <formula>$C23&lt;&gt;0</formula>
    </cfRule>
  </conditionalFormatting>
  <conditionalFormatting sqref="E24">
    <cfRule type="expression" dxfId="3" priority="7" stopIfTrue="1">
      <formula>$C24&lt;&gt;0</formula>
    </cfRule>
  </conditionalFormatting>
  <conditionalFormatting sqref="E32">
    <cfRule type="expression" dxfId="2" priority="5">
      <formula>E32&gt;E24</formula>
    </cfRule>
    <cfRule type="expression" dxfId="1" priority="6" stopIfTrue="1">
      <formula>E32&lt;0</formula>
    </cfRule>
  </conditionalFormatting>
  <conditionalFormatting sqref="E11">
    <cfRule type="expression" dxfId="0"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3"/>
  <sheetViews>
    <sheetView zoomScale="85" zoomScaleNormal="85" workbookViewId="0">
      <pane xSplit="3" ySplit="4" topLeftCell="D30" activePane="bottomRight" state="frozen"/>
      <selection pane="topRight" activeCell="D1" sqref="D1"/>
      <selection pane="bottomLeft" activeCell="A5" sqref="A5"/>
      <selection pane="bottomRight" activeCell="G5" sqref="G5:H66"/>
    </sheetView>
  </sheetViews>
  <sheetFormatPr defaultRowHeight="15" x14ac:dyDescent="0.2"/>
  <cols>
    <col min="1" max="1" width="9.21875" style="79" customWidth="1"/>
    <col min="2" max="2" width="37.109375" style="79" bestFit="1" customWidth="1"/>
    <col min="3" max="3" width="18.33203125" style="79" bestFit="1" customWidth="1"/>
    <col min="4" max="4" width="12.6640625" style="79" bestFit="1" customWidth="1"/>
    <col min="5" max="5" width="11.6640625" style="79" bestFit="1" customWidth="1"/>
    <col min="6" max="6" width="12.6640625" style="79" bestFit="1" customWidth="1"/>
    <col min="7" max="7" width="12.44140625" style="79" bestFit="1" customWidth="1"/>
    <col min="8" max="8" width="12.6640625" style="79" bestFit="1" customWidth="1"/>
    <col min="9" max="9" width="11.6640625" style="79" bestFit="1" customWidth="1"/>
    <col min="10" max="10" width="12.77734375" style="79" bestFit="1" customWidth="1"/>
    <col min="11" max="11" width="8.88671875" style="79"/>
    <col min="12" max="12" width="10" style="79" bestFit="1" customWidth="1"/>
    <col min="13" max="16384" width="8.88671875" style="79"/>
  </cols>
  <sheetData>
    <row r="1" spans="1:12" ht="15.75" x14ac:dyDescent="0.25">
      <c r="A1" s="72"/>
      <c r="B1" s="93"/>
      <c r="C1" s="76"/>
      <c r="D1" s="94" t="s">
        <v>226</v>
      </c>
      <c r="E1" s="94" t="s">
        <v>223</v>
      </c>
      <c r="F1" s="94" t="s">
        <v>24</v>
      </c>
      <c r="G1" s="71" t="s">
        <v>25</v>
      </c>
      <c r="H1" s="94" t="s">
        <v>26</v>
      </c>
      <c r="I1" s="94" t="s">
        <v>26</v>
      </c>
      <c r="J1" s="94" t="s">
        <v>27</v>
      </c>
    </row>
    <row r="2" spans="1:12" ht="15.75" x14ac:dyDescent="0.25">
      <c r="A2" s="72"/>
      <c r="B2" s="93"/>
      <c r="C2" s="76"/>
      <c r="D2" s="94" t="s">
        <v>28</v>
      </c>
      <c r="E2" s="94" t="s">
        <v>29</v>
      </c>
      <c r="F2" s="94" t="s">
        <v>30</v>
      </c>
      <c r="G2" s="71" t="s">
        <v>31</v>
      </c>
      <c r="H2" s="94" t="s">
        <v>32</v>
      </c>
      <c r="I2" s="94" t="s">
        <v>33</v>
      </c>
      <c r="J2" s="94" t="s">
        <v>34</v>
      </c>
    </row>
    <row r="3" spans="1:12" ht="15.75" x14ac:dyDescent="0.25">
      <c r="A3" s="72"/>
      <c r="B3" s="93"/>
      <c r="C3" s="76"/>
      <c r="D3" s="95"/>
      <c r="E3" s="96">
        <v>42277</v>
      </c>
      <c r="F3" s="96" t="s">
        <v>34</v>
      </c>
      <c r="G3" s="71" t="s">
        <v>35</v>
      </c>
      <c r="H3" s="94" t="s">
        <v>35</v>
      </c>
      <c r="I3" s="94" t="s">
        <v>34</v>
      </c>
      <c r="J3" s="94" t="s">
        <v>36</v>
      </c>
    </row>
    <row r="4" spans="1:12" ht="15.75" x14ac:dyDescent="0.25">
      <c r="A4" s="77" t="s">
        <v>37</v>
      </c>
      <c r="B4" s="97" t="s">
        <v>38</v>
      </c>
      <c r="C4" s="97" t="s">
        <v>214</v>
      </c>
      <c r="D4" s="76"/>
      <c r="E4" s="56"/>
      <c r="F4" s="56"/>
      <c r="G4" s="56"/>
      <c r="H4" s="56"/>
      <c r="I4" s="56"/>
      <c r="J4" s="56"/>
    </row>
    <row r="5" spans="1:12" x14ac:dyDescent="0.2">
      <c r="A5" s="81" t="s">
        <v>18</v>
      </c>
      <c r="B5" s="82" t="s">
        <v>19</v>
      </c>
      <c r="C5" s="82" t="s">
        <v>108</v>
      </c>
      <c r="D5" s="83">
        <v>1290262</v>
      </c>
      <c r="E5" s="83">
        <v>245745</v>
      </c>
      <c r="F5" s="83">
        <f>SUM(D5:E5)</f>
        <v>1536007</v>
      </c>
      <c r="G5" s="84">
        <v>1494893</v>
      </c>
      <c r="H5" s="84">
        <v>1494893</v>
      </c>
      <c r="I5" s="84">
        <f t="shared" ref="I5:I36" si="0">SUM(G5-H5)</f>
        <v>0</v>
      </c>
      <c r="J5" s="84">
        <f>SUM(F5-H5)-I5</f>
        <v>41114</v>
      </c>
    </row>
    <row r="6" spans="1:12" x14ac:dyDescent="0.2">
      <c r="A6" s="81" t="s">
        <v>39</v>
      </c>
      <c r="B6" s="82" t="s">
        <v>109</v>
      </c>
      <c r="C6" s="82" t="s">
        <v>110</v>
      </c>
      <c r="D6" s="83">
        <v>5782990</v>
      </c>
      <c r="E6" s="83">
        <v>537103</v>
      </c>
      <c r="F6" s="83">
        <f t="shared" ref="F6:F36" si="1">SUM(D6:E6)</f>
        <v>6320093</v>
      </c>
      <c r="G6" s="84">
        <v>6140192</v>
      </c>
      <c r="H6" s="84">
        <v>6140192</v>
      </c>
      <c r="I6" s="84">
        <f t="shared" si="0"/>
        <v>0</v>
      </c>
      <c r="J6" s="84">
        <f t="shared" ref="J6:J36" si="2">SUM(F6-H6)-I6</f>
        <v>179901</v>
      </c>
      <c r="L6" s="78"/>
    </row>
    <row r="7" spans="1:12" x14ac:dyDescent="0.2">
      <c r="A7" s="88" t="s">
        <v>40</v>
      </c>
      <c r="B7" s="82" t="s">
        <v>111</v>
      </c>
      <c r="C7" s="82" t="s">
        <v>112</v>
      </c>
      <c r="D7" s="83">
        <v>1286193</v>
      </c>
      <c r="E7" s="83">
        <v>115955</v>
      </c>
      <c r="F7" s="83">
        <f t="shared" si="1"/>
        <v>1402148</v>
      </c>
      <c r="G7" s="84">
        <v>1382069</v>
      </c>
      <c r="H7" s="84">
        <v>1382069</v>
      </c>
      <c r="I7" s="84">
        <f t="shared" si="0"/>
        <v>0</v>
      </c>
      <c r="J7" s="84">
        <f t="shared" si="2"/>
        <v>20079</v>
      </c>
    </row>
    <row r="8" spans="1:12" x14ac:dyDescent="0.2">
      <c r="A8" s="89" t="s">
        <v>41</v>
      </c>
      <c r="B8" s="85" t="s">
        <v>113</v>
      </c>
      <c r="C8" s="85" t="s">
        <v>114</v>
      </c>
      <c r="D8" s="86">
        <v>2079889</v>
      </c>
      <c r="E8" s="86">
        <v>452438</v>
      </c>
      <c r="F8" s="86">
        <f t="shared" si="1"/>
        <v>2532327</v>
      </c>
      <c r="G8" s="87">
        <v>1874726</v>
      </c>
      <c r="H8" s="87">
        <v>1802947</v>
      </c>
      <c r="I8" s="87">
        <f t="shared" si="0"/>
        <v>71779</v>
      </c>
      <c r="J8" s="87">
        <f t="shared" si="2"/>
        <v>657601</v>
      </c>
    </row>
    <row r="9" spans="1:12" x14ac:dyDescent="0.2">
      <c r="A9" s="89" t="s">
        <v>42</v>
      </c>
      <c r="B9" s="85" t="s">
        <v>115</v>
      </c>
      <c r="C9" s="85" t="s">
        <v>116</v>
      </c>
      <c r="D9" s="86">
        <v>1921911</v>
      </c>
      <c r="E9" s="86">
        <v>297669</v>
      </c>
      <c r="F9" s="86">
        <f t="shared" si="1"/>
        <v>2219580</v>
      </c>
      <c r="G9" s="87">
        <v>1999941</v>
      </c>
      <c r="H9" s="87">
        <v>1719134</v>
      </c>
      <c r="I9" s="87">
        <f t="shared" si="0"/>
        <v>280807</v>
      </c>
      <c r="J9" s="87">
        <f t="shared" si="2"/>
        <v>219639</v>
      </c>
    </row>
    <row r="10" spans="1:12" x14ac:dyDescent="0.2">
      <c r="A10" s="88" t="s">
        <v>43</v>
      </c>
      <c r="B10" s="82" t="s">
        <v>117</v>
      </c>
      <c r="C10" s="82" t="s">
        <v>118</v>
      </c>
      <c r="D10" s="83">
        <v>680074</v>
      </c>
      <c r="E10" s="83">
        <v>62377</v>
      </c>
      <c r="F10" s="83">
        <f t="shared" si="1"/>
        <v>742451</v>
      </c>
      <c r="G10" s="84">
        <v>663017</v>
      </c>
      <c r="H10" s="84">
        <v>663017</v>
      </c>
      <c r="I10" s="84">
        <f t="shared" si="0"/>
        <v>0</v>
      </c>
      <c r="J10" s="84">
        <f t="shared" si="2"/>
        <v>79434</v>
      </c>
    </row>
    <row r="11" spans="1:12" x14ac:dyDescent="0.2">
      <c r="A11" s="88" t="s">
        <v>44</v>
      </c>
      <c r="B11" s="82" t="s">
        <v>119</v>
      </c>
      <c r="C11" s="82" t="s">
        <v>120</v>
      </c>
      <c r="D11" s="83">
        <v>325901</v>
      </c>
      <c r="E11" s="83">
        <v>16003</v>
      </c>
      <c r="F11" s="83">
        <f t="shared" si="1"/>
        <v>341904</v>
      </c>
      <c r="G11" s="84">
        <v>318084</v>
      </c>
      <c r="H11" s="84">
        <v>318084</v>
      </c>
      <c r="I11" s="84">
        <f t="shared" si="0"/>
        <v>0</v>
      </c>
      <c r="J11" s="84">
        <f t="shared" si="2"/>
        <v>23820</v>
      </c>
    </row>
    <row r="12" spans="1:12" x14ac:dyDescent="0.2">
      <c r="A12" s="88" t="s">
        <v>45</v>
      </c>
      <c r="B12" s="82" t="s">
        <v>121</v>
      </c>
      <c r="C12" s="82" t="s">
        <v>122</v>
      </c>
      <c r="D12" s="83">
        <v>8348327</v>
      </c>
      <c r="E12" s="83">
        <v>996949</v>
      </c>
      <c r="F12" s="83">
        <f t="shared" si="1"/>
        <v>9345276</v>
      </c>
      <c r="G12" s="84">
        <v>8827601</v>
      </c>
      <c r="H12" s="84">
        <v>8827601</v>
      </c>
      <c r="I12" s="84">
        <f t="shared" si="0"/>
        <v>0</v>
      </c>
      <c r="J12" s="84">
        <f t="shared" si="2"/>
        <v>517675</v>
      </c>
    </row>
    <row r="13" spans="1:12" x14ac:dyDescent="0.2">
      <c r="A13" s="88" t="s">
        <v>46</v>
      </c>
      <c r="B13" s="82" t="s">
        <v>123</v>
      </c>
      <c r="C13" s="82" t="s">
        <v>124</v>
      </c>
      <c r="D13" s="83">
        <v>2422390</v>
      </c>
      <c r="E13" s="83">
        <v>84376</v>
      </c>
      <c r="F13" s="83">
        <f t="shared" si="1"/>
        <v>2506766</v>
      </c>
      <c r="G13" s="84">
        <v>2345906</v>
      </c>
      <c r="H13" s="84">
        <v>2345906</v>
      </c>
      <c r="I13" s="84">
        <f t="shared" si="0"/>
        <v>0</v>
      </c>
      <c r="J13" s="84">
        <f t="shared" si="2"/>
        <v>160860</v>
      </c>
    </row>
    <row r="14" spans="1:12" x14ac:dyDescent="0.2">
      <c r="A14" s="88" t="s">
        <v>47</v>
      </c>
      <c r="B14" s="82" t="s">
        <v>125</v>
      </c>
      <c r="C14" s="82" t="s">
        <v>126</v>
      </c>
      <c r="D14" s="83">
        <v>6843233</v>
      </c>
      <c r="E14" s="83">
        <v>2122737</v>
      </c>
      <c r="F14" s="83">
        <f t="shared" si="1"/>
        <v>8965970</v>
      </c>
      <c r="G14" s="84">
        <v>8855055</v>
      </c>
      <c r="H14" s="84">
        <v>8855055</v>
      </c>
      <c r="I14" s="84">
        <f t="shared" si="0"/>
        <v>0</v>
      </c>
      <c r="J14" s="84">
        <f t="shared" si="2"/>
        <v>110915</v>
      </c>
    </row>
    <row r="15" spans="1:12" x14ac:dyDescent="0.2">
      <c r="A15" s="88" t="s">
        <v>48</v>
      </c>
      <c r="B15" s="82" t="s">
        <v>127</v>
      </c>
      <c r="C15" s="82" t="s">
        <v>128</v>
      </c>
      <c r="D15" s="83">
        <v>4039274</v>
      </c>
      <c r="E15" s="83">
        <v>1423853</v>
      </c>
      <c r="F15" s="83">
        <f t="shared" si="1"/>
        <v>5463127</v>
      </c>
      <c r="G15" s="84">
        <v>4517290</v>
      </c>
      <c r="H15" s="84">
        <v>4517290</v>
      </c>
      <c r="I15" s="84">
        <f t="shared" si="0"/>
        <v>0</v>
      </c>
      <c r="J15" s="84">
        <f t="shared" si="2"/>
        <v>945837</v>
      </c>
    </row>
    <row r="16" spans="1:12" x14ac:dyDescent="0.2">
      <c r="A16" s="90" t="s">
        <v>49</v>
      </c>
      <c r="B16" s="85" t="s">
        <v>129</v>
      </c>
      <c r="C16" s="85" t="s">
        <v>130</v>
      </c>
      <c r="D16" s="86">
        <v>4924547</v>
      </c>
      <c r="E16" s="86">
        <v>701779</v>
      </c>
      <c r="F16" s="86">
        <f t="shared" si="1"/>
        <v>5626326</v>
      </c>
      <c r="G16" s="87">
        <v>4910238</v>
      </c>
      <c r="H16" s="87">
        <v>4887864</v>
      </c>
      <c r="I16" s="87">
        <f t="shared" si="0"/>
        <v>22374</v>
      </c>
      <c r="J16" s="87">
        <f t="shared" si="2"/>
        <v>716088</v>
      </c>
    </row>
    <row r="17" spans="1:10" x14ac:dyDescent="0.2">
      <c r="A17" s="88" t="s">
        <v>50</v>
      </c>
      <c r="B17" s="82" t="s">
        <v>131</v>
      </c>
      <c r="C17" s="82" t="s">
        <v>132</v>
      </c>
      <c r="D17" s="83">
        <v>857297</v>
      </c>
      <c r="E17" s="83">
        <v>280318</v>
      </c>
      <c r="F17" s="83">
        <f t="shared" si="1"/>
        <v>1137615</v>
      </c>
      <c r="G17" s="84">
        <v>814101</v>
      </c>
      <c r="H17" s="84">
        <v>814101</v>
      </c>
      <c r="I17" s="84">
        <f t="shared" si="0"/>
        <v>0</v>
      </c>
      <c r="J17" s="84">
        <f t="shared" si="2"/>
        <v>323514</v>
      </c>
    </row>
    <row r="18" spans="1:10" x14ac:dyDescent="0.2">
      <c r="A18" s="88" t="s">
        <v>51</v>
      </c>
      <c r="B18" s="82" t="s">
        <v>133</v>
      </c>
      <c r="C18" s="82" t="s">
        <v>134</v>
      </c>
      <c r="D18" s="83">
        <v>15269928</v>
      </c>
      <c r="E18" s="83">
        <v>5692278</v>
      </c>
      <c r="F18" s="83">
        <f t="shared" si="1"/>
        <v>20962206</v>
      </c>
      <c r="G18" s="84">
        <v>16375914</v>
      </c>
      <c r="H18" s="84">
        <v>16375914</v>
      </c>
      <c r="I18" s="84">
        <f t="shared" si="0"/>
        <v>0</v>
      </c>
      <c r="J18" s="84">
        <f t="shared" si="2"/>
        <v>4586292</v>
      </c>
    </row>
    <row r="19" spans="1:10" x14ac:dyDescent="0.2">
      <c r="A19" s="88" t="s">
        <v>52</v>
      </c>
      <c r="B19" s="82" t="s">
        <v>135</v>
      </c>
      <c r="C19" s="82" t="s">
        <v>136</v>
      </c>
      <c r="D19" s="83">
        <v>8000430</v>
      </c>
      <c r="E19" s="83">
        <v>558109</v>
      </c>
      <c r="F19" s="83">
        <f t="shared" si="1"/>
        <v>8558539</v>
      </c>
      <c r="G19" s="84">
        <v>8497410</v>
      </c>
      <c r="H19" s="84">
        <v>8497410</v>
      </c>
      <c r="I19" s="84">
        <f t="shared" si="0"/>
        <v>0</v>
      </c>
      <c r="J19" s="84">
        <f t="shared" si="2"/>
        <v>61129</v>
      </c>
    </row>
    <row r="20" spans="1:10" x14ac:dyDescent="0.2">
      <c r="A20" s="111" t="s">
        <v>227</v>
      </c>
      <c r="B20" s="82" t="s">
        <v>53</v>
      </c>
      <c r="C20" s="82"/>
      <c r="D20" s="83">
        <v>1008752</v>
      </c>
      <c r="E20" s="83">
        <v>31971</v>
      </c>
      <c r="F20" s="83">
        <f t="shared" si="1"/>
        <v>1040723</v>
      </c>
      <c r="G20" s="84">
        <v>1040721</v>
      </c>
      <c r="H20" s="84">
        <v>1040721</v>
      </c>
      <c r="I20" s="84">
        <f t="shared" si="0"/>
        <v>0</v>
      </c>
      <c r="J20" s="84">
        <f t="shared" si="2"/>
        <v>2</v>
      </c>
    </row>
    <row r="21" spans="1:10" x14ac:dyDescent="0.2">
      <c r="A21" s="81" t="s">
        <v>54</v>
      </c>
      <c r="B21" s="82" t="s">
        <v>137</v>
      </c>
      <c r="C21" s="82" t="s">
        <v>138</v>
      </c>
      <c r="D21" s="83">
        <v>394045</v>
      </c>
      <c r="E21" s="83">
        <v>17197</v>
      </c>
      <c r="F21" s="83">
        <f t="shared" si="1"/>
        <v>411242</v>
      </c>
      <c r="G21" s="84">
        <v>411242</v>
      </c>
      <c r="H21" s="84">
        <v>411242</v>
      </c>
      <c r="I21" s="84">
        <f t="shared" si="0"/>
        <v>0</v>
      </c>
      <c r="J21" s="84">
        <f t="shared" si="2"/>
        <v>0</v>
      </c>
    </row>
    <row r="22" spans="1:10" x14ac:dyDescent="0.2">
      <c r="A22" s="81" t="s">
        <v>55</v>
      </c>
      <c r="B22" s="82" t="s">
        <v>139</v>
      </c>
      <c r="C22" s="82" t="s">
        <v>140</v>
      </c>
      <c r="D22" s="83">
        <v>2062631</v>
      </c>
      <c r="E22" s="83">
        <v>111165</v>
      </c>
      <c r="F22" s="83">
        <f t="shared" si="1"/>
        <v>2173796</v>
      </c>
      <c r="G22" s="84">
        <v>1910712</v>
      </c>
      <c r="H22" s="84">
        <v>1910712</v>
      </c>
      <c r="I22" s="84">
        <f t="shared" si="0"/>
        <v>0</v>
      </c>
      <c r="J22" s="84">
        <f t="shared" si="2"/>
        <v>263084</v>
      </c>
    </row>
    <row r="23" spans="1:10" x14ac:dyDescent="0.2">
      <c r="A23" s="88" t="s">
        <v>56</v>
      </c>
      <c r="B23" s="82" t="s">
        <v>141</v>
      </c>
      <c r="C23" s="82" t="s">
        <v>142</v>
      </c>
      <c r="D23" s="83">
        <v>1567537</v>
      </c>
      <c r="E23" s="83">
        <v>530587</v>
      </c>
      <c r="F23" s="83">
        <f t="shared" si="1"/>
        <v>2098124</v>
      </c>
      <c r="G23" s="84">
        <v>1629648</v>
      </c>
      <c r="H23" s="84">
        <v>1629648</v>
      </c>
      <c r="I23" s="84">
        <f t="shared" si="0"/>
        <v>0</v>
      </c>
      <c r="J23" s="84">
        <f t="shared" si="2"/>
        <v>468476</v>
      </c>
    </row>
    <row r="24" spans="1:10" x14ac:dyDescent="0.2">
      <c r="A24" s="88" t="s">
        <v>57</v>
      </c>
      <c r="B24" s="82" t="s">
        <v>143</v>
      </c>
      <c r="C24" s="82" t="s">
        <v>144</v>
      </c>
      <c r="D24" s="83">
        <v>1141365</v>
      </c>
      <c r="E24" s="83">
        <v>34316</v>
      </c>
      <c r="F24" s="83">
        <f t="shared" si="1"/>
        <v>1175681</v>
      </c>
      <c r="G24" s="84">
        <v>1167135</v>
      </c>
      <c r="H24" s="84">
        <v>1167135</v>
      </c>
      <c r="I24" s="84">
        <f t="shared" si="0"/>
        <v>0</v>
      </c>
      <c r="J24" s="84">
        <f t="shared" si="2"/>
        <v>8546</v>
      </c>
    </row>
    <row r="25" spans="1:10" x14ac:dyDescent="0.2">
      <c r="A25" s="89" t="s">
        <v>58</v>
      </c>
      <c r="B25" s="85" t="s">
        <v>145</v>
      </c>
      <c r="C25" s="85" t="s">
        <v>146</v>
      </c>
      <c r="D25" s="86">
        <v>5067196</v>
      </c>
      <c r="E25" s="86">
        <v>1364410</v>
      </c>
      <c r="F25" s="86">
        <f t="shared" si="1"/>
        <v>6431606</v>
      </c>
      <c r="G25" s="87">
        <v>5468316</v>
      </c>
      <c r="H25" s="87">
        <v>5124025</v>
      </c>
      <c r="I25" s="87">
        <f t="shared" si="0"/>
        <v>344291</v>
      </c>
      <c r="J25" s="87">
        <f t="shared" si="2"/>
        <v>963290</v>
      </c>
    </row>
    <row r="26" spans="1:10" x14ac:dyDescent="0.2">
      <c r="A26" s="88" t="s">
        <v>59</v>
      </c>
      <c r="B26" s="82" t="s">
        <v>147</v>
      </c>
      <c r="C26" s="82" t="s">
        <v>148</v>
      </c>
      <c r="D26" s="83">
        <v>639151</v>
      </c>
      <c r="E26" s="83">
        <v>21881</v>
      </c>
      <c r="F26" s="83">
        <f t="shared" si="1"/>
        <v>661032</v>
      </c>
      <c r="G26" s="84">
        <v>639139</v>
      </c>
      <c r="H26" s="84">
        <v>639139</v>
      </c>
      <c r="I26" s="84">
        <f t="shared" si="0"/>
        <v>0</v>
      </c>
      <c r="J26" s="84">
        <f t="shared" si="2"/>
        <v>21893</v>
      </c>
    </row>
    <row r="27" spans="1:10" x14ac:dyDescent="0.2">
      <c r="A27" s="88" t="s">
        <v>60</v>
      </c>
      <c r="B27" s="82" t="s">
        <v>149</v>
      </c>
      <c r="C27" s="82" t="s">
        <v>150</v>
      </c>
      <c r="D27" s="83">
        <v>2969721</v>
      </c>
      <c r="E27" s="83">
        <v>594105</v>
      </c>
      <c r="F27" s="83">
        <f t="shared" si="1"/>
        <v>3563826</v>
      </c>
      <c r="G27" s="84">
        <v>3127292</v>
      </c>
      <c r="H27" s="84">
        <v>3127292</v>
      </c>
      <c r="I27" s="84">
        <f t="shared" si="0"/>
        <v>0</v>
      </c>
      <c r="J27" s="84">
        <f t="shared" si="2"/>
        <v>436534</v>
      </c>
    </row>
    <row r="28" spans="1:10" x14ac:dyDescent="0.2">
      <c r="A28" s="88" t="s">
        <v>61</v>
      </c>
      <c r="B28" s="82" t="s">
        <v>151</v>
      </c>
      <c r="C28" s="82" t="s">
        <v>152</v>
      </c>
      <c r="D28" s="83">
        <v>821691</v>
      </c>
      <c r="E28" s="83">
        <v>171583</v>
      </c>
      <c r="F28" s="83">
        <f t="shared" si="1"/>
        <v>993274</v>
      </c>
      <c r="G28" s="84">
        <v>824018</v>
      </c>
      <c r="H28" s="84">
        <v>824018</v>
      </c>
      <c r="I28" s="84">
        <f t="shared" si="0"/>
        <v>0</v>
      </c>
      <c r="J28" s="84">
        <f t="shared" si="2"/>
        <v>169256</v>
      </c>
    </row>
    <row r="29" spans="1:10" x14ac:dyDescent="0.2">
      <c r="A29" s="88" t="s">
        <v>62</v>
      </c>
      <c r="B29" s="82" t="s">
        <v>153</v>
      </c>
      <c r="C29" s="82" t="s">
        <v>154</v>
      </c>
      <c r="D29" s="83">
        <v>2521941</v>
      </c>
      <c r="E29" s="83">
        <v>152025</v>
      </c>
      <c r="F29" s="83">
        <f t="shared" si="1"/>
        <v>2673966</v>
      </c>
      <c r="G29" s="84">
        <v>2461331</v>
      </c>
      <c r="H29" s="84">
        <v>2461331</v>
      </c>
      <c r="I29" s="84">
        <f t="shared" si="0"/>
        <v>0</v>
      </c>
      <c r="J29" s="84">
        <f t="shared" si="2"/>
        <v>212635</v>
      </c>
    </row>
    <row r="30" spans="1:10" x14ac:dyDescent="0.2">
      <c r="A30" s="88" t="s">
        <v>63</v>
      </c>
      <c r="B30" s="82" t="s">
        <v>64</v>
      </c>
      <c r="C30" s="82"/>
      <c r="D30" s="83">
        <v>777725</v>
      </c>
      <c r="E30" s="83">
        <v>21332</v>
      </c>
      <c r="F30" s="83">
        <f t="shared" si="1"/>
        <v>799057</v>
      </c>
      <c r="G30" s="84">
        <v>799057</v>
      </c>
      <c r="H30" s="84">
        <v>799057</v>
      </c>
      <c r="I30" s="84">
        <f t="shared" si="0"/>
        <v>0</v>
      </c>
      <c r="J30" s="84">
        <f t="shared" si="2"/>
        <v>0</v>
      </c>
    </row>
    <row r="31" spans="1:10" x14ac:dyDescent="0.2">
      <c r="A31" s="88" t="s">
        <v>65</v>
      </c>
      <c r="B31" s="82" t="s">
        <v>155</v>
      </c>
      <c r="C31" s="82" t="s">
        <v>156</v>
      </c>
      <c r="D31" s="83">
        <v>687618</v>
      </c>
      <c r="E31" s="83">
        <v>65242</v>
      </c>
      <c r="F31" s="83">
        <f t="shared" si="1"/>
        <v>752860</v>
      </c>
      <c r="G31" s="84">
        <v>734776</v>
      </c>
      <c r="H31" s="84">
        <v>734776</v>
      </c>
      <c r="I31" s="84">
        <f t="shared" si="0"/>
        <v>0</v>
      </c>
      <c r="J31" s="84">
        <f t="shared" si="2"/>
        <v>18084</v>
      </c>
    </row>
    <row r="32" spans="1:10" x14ac:dyDescent="0.2">
      <c r="A32" s="88" t="s">
        <v>66</v>
      </c>
      <c r="B32" s="82" t="s">
        <v>157</v>
      </c>
      <c r="C32" s="82" t="s">
        <v>158</v>
      </c>
      <c r="D32" s="83">
        <v>283028</v>
      </c>
      <c r="E32" s="83">
        <v>8395</v>
      </c>
      <c r="F32" s="83">
        <f t="shared" si="1"/>
        <v>291423</v>
      </c>
      <c r="G32" s="84">
        <v>291419</v>
      </c>
      <c r="H32" s="84">
        <v>291419</v>
      </c>
      <c r="I32" s="84">
        <f t="shared" si="0"/>
        <v>0</v>
      </c>
      <c r="J32" s="84">
        <f t="shared" si="2"/>
        <v>4</v>
      </c>
    </row>
    <row r="33" spans="1:10" x14ac:dyDescent="0.2">
      <c r="A33" s="88" t="s">
        <v>67</v>
      </c>
      <c r="B33" s="82" t="s">
        <v>159</v>
      </c>
      <c r="C33" s="82" t="s">
        <v>160</v>
      </c>
      <c r="D33" s="83">
        <v>13460190</v>
      </c>
      <c r="E33" s="83">
        <v>1708462</v>
      </c>
      <c r="F33" s="83">
        <f t="shared" si="1"/>
        <v>15168652</v>
      </c>
      <c r="G33" s="84">
        <v>15020341</v>
      </c>
      <c r="H33" s="84">
        <v>15020341</v>
      </c>
      <c r="I33" s="84">
        <f t="shared" si="0"/>
        <v>0</v>
      </c>
      <c r="J33" s="84">
        <f t="shared" si="2"/>
        <v>148311</v>
      </c>
    </row>
    <row r="34" spans="1:10" x14ac:dyDescent="0.2">
      <c r="A34" s="88" t="s">
        <v>68</v>
      </c>
      <c r="B34" s="82" t="s">
        <v>161</v>
      </c>
      <c r="C34" s="82" t="s">
        <v>162</v>
      </c>
      <c r="D34" s="83">
        <v>4267567</v>
      </c>
      <c r="E34" s="83">
        <v>798721</v>
      </c>
      <c r="F34" s="83">
        <f t="shared" si="1"/>
        <v>5066288</v>
      </c>
      <c r="G34" s="84">
        <v>4585343</v>
      </c>
      <c r="H34" s="84">
        <v>4585343</v>
      </c>
      <c r="I34" s="84">
        <f t="shared" si="0"/>
        <v>0</v>
      </c>
      <c r="J34" s="84">
        <f t="shared" si="2"/>
        <v>480945</v>
      </c>
    </row>
    <row r="35" spans="1:10" x14ac:dyDescent="0.2">
      <c r="A35" s="89" t="s">
        <v>69</v>
      </c>
      <c r="B35" s="85" t="s">
        <v>163</v>
      </c>
      <c r="C35" s="85" t="s">
        <v>164</v>
      </c>
      <c r="D35" s="86">
        <v>2700649</v>
      </c>
      <c r="E35" s="86">
        <v>486460</v>
      </c>
      <c r="F35" s="86">
        <f t="shared" si="1"/>
        <v>3187109</v>
      </c>
      <c r="G35" s="87">
        <v>2524867</v>
      </c>
      <c r="H35" s="87">
        <v>2516774</v>
      </c>
      <c r="I35" s="87">
        <f t="shared" si="0"/>
        <v>8093</v>
      </c>
      <c r="J35" s="87">
        <f t="shared" si="2"/>
        <v>662242</v>
      </c>
    </row>
    <row r="36" spans="1:10" x14ac:dyDescent="0.2">
      <c r="A36" s="88" t="s">
        <v>70</v>
      </c>
      <c r="B36" s="82" t="s">
        <v>165</v>
      </c>
      <c r="C36" s="82" t="s">
        <v>166</v>
      </c>
      <c r="D36" s="83">
        <v>219780</v>
      </c>
      <c r="E36" s="83">
        <v>26940</v>
      </c>
      <c r="F36" s="83">
        <f t="shared" si="1"/>
        <v>246720</v>
      </c>
      <c r="G36" s="84">
        <v>218218</v>
      </c>
      <c r="H36" s="84">
        <v>218218</v>
      </c>
      <c r="I36" s="84">
        <f t="shared" si="0"/>
        <v>0</v>
      </c>
      <c r="J36" s="84">
        <f t="shared" si="2"/>
        <v>28502</v>
      </c>
    </row>
    <row r="37" spans="1:10" x14ac:dyDescent="0.2">
      <c r="A37" s="89" t="s">
        <v>71</v>
      </c>
      <c r="B37" s="85" t="s">
        <v>167</v>
      </c>
      <c r="C37" s="85" t="s">
        <v>168</v>
      </c>
      <c r="D37" s="86">
        <v>483370</v>
      </c>
      <c r="E37" s="86">
        <v>9858</v>
      </c>
      <c r="F37" s="86">
        <f t="shared" ref="F37:F66" si="3">SUM(D37:E37)</f>
        <v>493228</v>
      </c>
      <c r="G37" s="87">
        <v>490202</v>
      </c>
      <c r="H37" s="87">
        <v>373287</v>
      </c>
      <c r="I37" s="87">
        <f t="shared" ref="I37:I66" si="4">SUM(G37-H37)</f>
        <v>116915</v>
      </c>
      <c r="J37" s="87">
        <f t="shared" ref="J37:J66" si="5">SUM(F37-H37)-I37</f>
        <v>3026</v>
      </c>
    </row>
    <row r="38" spans="1:10" x14ac:dyDescent="0.2">
      <c r="A38" s="89" t="s">
        <v>72</v>
      </c>
      <c r="B38" s="85" t="s">
        <v>169</v>
      </c>
      <c r="C38" s="85" t="s">
        <v>170</v>
      </c>
      <c r="D38" s="86">
        <v>3793893</v>
      </c>
      <c r="E38" s="86">
        <v>286692</v>
      </c>
      <c r="F38" s="86">
        <f t="shared" si="3"/>
        <v>4080585</v>
      </c>
      <c r="G38" s="87">
        <v>3653945</v>
      </c>
      <c r="H38" s="87">
        <v>3580577</v>
      </c>
      <c r="I38" s="87">
        <f t="shared" si="4"/>
        <v>73368</v>
      </c>
      <c r="J38" s="87">
        <f t="shared" si="5"/>
        <v>426640</v>
      </c>
    </row>
    <row r="39" spans="1:10" x14ac:dyDescent="0.2">
      <c r="A39" s="88" t="s">
        <v>73</v>
      </c>
      <c r="B39" s="82" t="s">
        <v>171</v>
      </c>
      <c r="C39" s="82" t="s">
        <v>172</v>
      </c>
      <c r="D39" s="83">
        <v>425016</v>
      </c>
      <c r="E39" s="83">
        <v>9067</v>
      </c>
      <c r="F39" s="83">
        <f t="shared" si="3"/>
        <v>434083</v>
      </c>
      <c r="G39" s="84">
        <v>434078</v>
      </c>
      <c r="H39" s="84">
        <v>434078</v>
      </c>
      <c r="I39" s="84">
        <f t="shared" si="4"/>
        <v>0</v>
      </c>
      <c r="J39" s="84">
        <f t="shared" si="5"/>
        <v>5</v>
      </c>
    </row>
    <row r="40" spans="1:10" x14ac:dyDescent="0.2">
      <c r="A40" s="89" t="s">
        <v>74</v>
      </c>
      <c r="B40" s="85" t="s">
        <v>173</v>
      </c>
      <c r="C40" s="85" t="s">
        <v>174</v>
      </c>
      <c r="D40" s="86">
        <v>1016556</v>
      </c>
      <c r="E40" s="86">
        <v>726696</v>
      </c>
      <c r="F40" s="86">
        <f t="shared" si="3"/>
        <v>1743252</v>
      </c>
      <c r="G40" s="87">
        <v>1189975</v>
      </c>
      <c r="H40" s="87">
        <v>1128927</v>
      </c>
      <c r="I40" s="87">
        <f t="shared" si="4"/>
        <v>61048</v>
      </c>
      <c r="J40" s="87">
        <f t="shared" si="5"/>
        <v>553277</v>
      </c>
    </row>
    <row r="41" spans="1:10" x14ac:dyDescent="0.2">
      <c r="A41" s="88" t="s">
        <v>75</v>
      </c>
      <c r="B41" s="82" t="s">
        <v>175</v>
      </c>
      <c r="C41" s="82" t="s">
        <v>176</v>
      </c>
      <c r="D41" s="83">
        <v>570739</v>
      </c>
      <c r="E41" s="83">
        <v>14892</v>
      </c>
      <c r="F41" s="83">
        <f t="shared" si="3"/>
        <v>585631</v>
      </c>
      <c r="G41" s="84">
        <v>585631</v>
      </c>
      <c r="H41" s="84">
        <v>585631</v>
      </c>
      <c r="I41" s="84">
        <f t="shared" si="4"/>
        <v>0</v>
      </c>
      <c r="J41" s="84">
        <f t="shared" si="5"/>
        <v>0</v>
      </c>
    </row>
    <row r="42" spans="1:10" x14ac:dyDescent="0.2">
      <c r="A42" s="89" t="s">
        <v>76</v>
      </c>
      <c r="B42" s="85" t="s">
        <v>177</v>
      </c>
      <c r="C42" s="85" t="s">
        <v>178</v>
      </c>
      <c r="D42" s="86">
        <v>3099063</v>
      </c>
      <c r="E42" s="86">
        <v>87972</v>
      </c>
      <c r="F42" s="86">
        <f t="shared" si="3"/>
        <v>3187035</v>
      </c>
      <c r="G42" s="87">
        <v>3187035</v>
      </c>
      <c r="H42" s="87">
        <v>3166343</v>
      </c>
      <c r="I42" s="87">
        <f t="shared" si="4"/>
        <v>20692</v>
      </c>
      <c r="J42" s="87">
        <f t="shared" si="5"/>
        <v>0</v>
      </c>
    </row>
    <row r="43" spans="1:10" x14ac:dyDescent="0.2">
      <c r="A43" s="88" t="s">
        <v>77</v>
      </c>
      <c r="B43" s="82" t="s">
        <v>179</v>
      </c>
      <c r="C43" s="82" t="s">
        <v>180</v>
      </c>
      <c r="D43" s="83">
        <v>1320446</v>
      </c>
      <c r="E43" s="83">
        <v>186876</v>
      </c>
      <c r="F43" s="83">
        <f t="shared" si="3"/>
        <v>1507322</v>
      </c>
      <c r="G43" s="84">
        <v>1467674</v>
      </c>
      <c r="H43" s="84">
        <v>1467674</v>
      </c>
      <c r="I43" s="84">
        <f t="shared" si="4"/>
        <v>0</v>
      </c>
      <c r="J43" s="84">
        <f t="shared" si="5"/>
        <v>39648</v>
      </c>
    </row>
    <row r="44" spans="1:10" x14ac:dyDescent="0.2">
      <c r="A44" s="88" t="s">
        <v>78</v>
      </c>
      <c r="B44" s="82" t="s">
        <v>181</v>
      </c>
      <c r="C44" s="82" t="s">
        <v>182</v>
      </c>
      <c r="D44" s="83">
        <v>603540</v>
      </c>
      <c r="E44" s="83">
        <v>45420</v>
      </c>
      <c r="F44" s="83">
        <f t="shared" si="3"/>
        <v>648960</v>
      </c>
      <c r="G44" s="84">
        <v>628499</v>
      </c>
      <c r="H44" s="84">
        <v>628499</v>
      </c>
      <c r="I44" s="84">
        <f t="shared" si="4"/>
        <v>0</v>
      </c>
      <c r="J44" s="84">
        <f t="shared" si="5"/>
        <v>20461</v>
      </c>
    </row>
    <row r="45" spans="1:10" x14ac:dyDescent="0.2">
      <c r="A45" s="81" t="s">
        <v>79</v>
      </c>
      <c r="B45" s="82" t="s">
        <v>80</v>
      </c>
      <c r="C45" s="82"/>
      <c r="D45" s="83">
        <v>524845</v>
      </c>
      <c r="E45" s="83">
        <v>60064</v>
      </c>
      <c r="F45" s="83">
        <f t="shared" si="3"/>
        <v>584909</v>
      </c>
      <c r="G45" s="84">
        <v>584909</v>
      </c>
      <c r="H45" s="84">
        <v>584909</v>
      </c>
      <c r="I45" s="84">
        <f t="shared" si="4"/>
        <v>0</v>
      </c>
      <c r="J45" s="84">
        <f t="shared" si="5"/>
        <v>0</v>
      </c>
    </row>
    <row r="46" spans="1:10" x14ac:dyDescent="0.2">
      <c r="A46" s="81" t="s">
        <v>81</v>
      </c>
      <c r="B46" s="82" t="s">
        <v>183</v>
      </c>
      <c r="C46" s="82" t="s">
        <v>184</v>
      </c>
      <c r="D46" s="83">
        <v>3400428</v>
      </c>
      <c r="E46" s="83">
        <v>104857</v>
      </c>
      <c r="F46" s="83">
        <f t="shared" si="3"/>
        <v>3505285</v>
      </c>
      <c r="G46" s="84">
        <v>3505285</v>
      </c>
      <c r="H46" s="84">
        <v>3505285</v>
      </c>
      <c r="I46" s="84">
        <f t="shared" si="4"/>
        <v>0</v>
      </c>
      <c r="J46" s="84">
        <f t="shared" si="5"/>
        <v>0</v>
      </c>
    </row>
    <row r="47" spans="1:10" x14ac:dyDescent="0.2">
      <c r="A47" s="81" t="s">
        <v>94</v>
      </c>
      <c r="B47" s="82" t="s">
        <v>208</v>
      </c>
      <c r="C47" s="82" t="s">
        <v>209</v>
      </c>
      <c r="D47" s="83">
        <v>1339896</v>
      </c>
      <c r="E47" s="83">
        <v>121972</v>
      </c>
      <c r="F47" s="83">
        <f t="shared" si="3"/>
        <v>1461868</v>
      </c>
      <c r="G47" s="84">
        <v>1348049</v>
      </c>
      <c r="H47" s="84">
        <v>1348049</v>
      </c>
      <c r="I47" s="84">
        <f t="shared" si="4"/>
        <v>0</v>
      </c>
      <c r="J47" s="84">
        <f t="shared" si="5"/>
        <v>113819</v>
      </c>
    </row>
    <row r="48" spans="1:10" x14ac:dyDescent="0.2">
      <c r="A48" s="81" t="s">
        <v>82</v>
      </c>
      <c r="B48" s="82" t="s">
        <v>185</v>
      </c>
      <c r="C48" s="82" t="s">
        <v>186</v>
      </c>
      <c r="D48" s="83">
        <v>1134479</v>
      </c>
      <c r="E48" s="83">
        <v>49157</v>
      </c>
      <c r="F48" s="83">
        <f t="shared" si="3"/>
        <v>1183636</v>
      </c>
      <c r="G48" s="84">
        <v>1171645</v>
      </c>
      <c r="H48" s="84">
        <v>1171645</v>
      </c>
      <c r="I48" s="84">
        <f t="shared" si="4"/>
        <v>0</v>
      </c>
      <c r="J48" s="84">
        <f t="shared" si="5"/>
        <v>11991</v>
      </c>
    </row>
    <row r="49" spans="1:10" x14ac:dyDescent="0.2">
      <c r="A49" s="112" t="s">
        <v>84</v>
      </c>
      <c r="B49" s="85" t="s">
        <v>189</v>
      </c>
      <c r="C49" s="85" t="s">
        <v>190</v>
      </c>
      <c r="D49" s="86">
        <v>3012301</v>
      </c>
      <c r="E49" s="86">
        <v>114931</v>
      </c>
      <c r="F49" s="86">
        <f t="shared" si="3"/>
        <v>3127232</v>
      </c>
      <c r="G49" s="87">
        <v>3127232</v>
      </c>
      <c r="H49" s="87">
        <v>3126324</v>
      </c>
      <c r="I49" s="87">
        <f t="shared" si="4"/>
        <v>908</v>
      </c>
      <c r="J49" s="87">
        <f t="shared" si="5"/>
        <v>0</v>
      </c>
    </row>
    <row r="50" spans="1:10" x14ac:dyDescent="0.2">
      <c r="A50" s="81" t="s">
        <v>83</v>
      </c>
      <c r="B50" s="82" t="s">
        <v>187</v>
      </c>
      <c r="C50" s="82" t="s">
        <v>188</v>
      </c>
      <c r="D50" s="83">
        <v>432506</v>
      </c>
      <c r="E50" s="83">
        <v>126620</v>
      </c>
      <c r="F50" s="83">
        <f t="shared" si="3"/>
        <v>559126</v>
      </c>
      <c r="G50" s="84">
        <v>428883</v>
      </c>
      <c r="H50" s="84">
        <v>428883</v>
      </c>
      <c r="I50" s="84">
        <f t="shared" si="4"/>
        <v>0</v>
      </c>
      <c r="J50" s="84">
        <f t="shared" si="5"/>
        <v>130243</v>
      </c>
    </row>
    <row r="51" spans="1:10" x14ac:dyDescent="0.2">
      <c r="A51" s="81" t="s">
        <v>85</v>
      </c>
      <c r="B51" s="82" t="s">
        <v>191</v>
      </c>
      <c r="C51" s="82" t="s">
        <v>192</v>
      </c>
      <c r="D51" s="83">
        <v>851519</v>
      </c>
      <c r="E51" s="83">
        <v>20333</v>
      </c>
      <c r="F51" s="83">
        <f t="shared" si="3"/>
        <v>871852</v>
      </c>
      <c r="G51" s="84">
        <v>871852</v>
      </c>
      <c r="H51" s="84">
        <v>871852</v>
      </c>
      <c r="I51" s="84">
        <f t="shared" si="4"/>
        <v>0</v>
      </c>
      <c r="J51" s="84">
        <f t="shared" si="5"/>
        <v>0</v>
      </c>
    </row>
    <row r="52" spans="1:10" x14ac:dyDescent="0.2">
      <c r="A52" s="81" t="s">
        <v>86</v>
      </c>
      <c r="B52" s="82" t="s">
        <v>193</v>
      </c>
      <c r="C52" s="82" t="s">
        <v>194</v>
      </c>
      <c r="D52" s="83">
        <v>881084</v>
      </c>
      <c r="E52" s="83">
        <v>22161</v>
      </c>
      <c r="F52" s="83">
        <f t="shared" si="3"/>
        <v>903245</v>
      </c>
      <c r="G52" s="84">
        <v>856084</v>
      </c>
      <c r="H52" s="84">
        <v>856084</v>
      </c>
      <c r="I52" s="84">
        <f t="shared" si="4"/>
        <v>0</v>
      </c>
      <c r="J52" s="84">
        <f t="shared" si="5"/>
        <v>47161</v>
      </c>
    </row>
    <row r="53" spans="1:10" x14ac:dyDescent="0.2">
      <c r="A53" s="81" t="s">
        <v>87</v>
      </c>
      <c r="B53" s="82" t="s">
        <v>195</v>
      </c>
      <c r="C53" s="82" t="s">
        <v>146</v>
      </c>
      <c r="D53" s="83">
        <v>853895</v>
      </c>
      <c r="E53" s="83">
        <v>21445</v>
      </c>
      <c r="F53" s="83">
        <f t="shared" si="3"/>
        <v>875340</v>
      </c>
      <c r="G53" s="84">
        <v>875300</v>
      </c>
      <c r="H53" s="84">
        <v>875300</v>
      </c>
      <c r="I53" s="84">
        <f t="shared" si="4"/>
        <v>0</v>
      </c>
      <c r="J53" s="84">
        <f t="shared" si="5"/>
        <v>40</v>
      </c>
    </row>
    <row r="54" spans="1:10" x14ac:dyDescent="0.2">
      <c r="A54" s="81" t="s">
        <v>96</v>
      </c>
      <c r="B54" s="82" t="s">
        <v>212</v>
      </c>
      <c r="C54" s="82" t="s">
        <v>213</v>
      </c>
      <c r="D54" s="83">
        <v>216926</v>
      </c>
      <c r="E54" s="83">
        <v>69314</v>
      </c>
      <c r="F54" s="83">
        <f t="shared" si="3"/>
        <v>286240</v>
      </c>
      <c r="G54" s="84">
        <v>204897</v>
      </c>
      <c r="H54" s="84">
        <v>204897</v>
      </c>
      <c r="I54" s="84">
        <f t="shared" si="4"/>
        <v>0</v>
      </c>
      <c r="J54" s="84">
        <f t="shared" si="5"/>
        <v>81343</v>
      </c>
    </row>
    <row r="55" spans="1:10" x14ac:dyDescent="0.2">
      <c r="A55" s="81" t="s">
        <v>88</v>
      </c>
      <c r="B55" s="82" t="s">
        <v>196</v>
      </c>
      <c r="C55" s="82" t="s">
        <v>197</v>
      </c>
      <c r="D55" s="83">
        <v>2075834</v>
      </c>
      <c r="E55" s="83">
        <v>284637</v>
      </c>
      <c r="F55" s="83">
        <f t="shared" si="3"/>
        <v>2360471</v>
      </c>
      <c r="G55" s="84">
        <v>2051615</v>
      </c>
      <c r="H55" s="84">
        <v>2051615</v>
      </c>
      <c r="I55" s="84">
        <f t="shared" si="4"/>
        <v>0</v>
      </c>
      <c r="J55" s="84">
        <f t="shared" si="5"/>
        <v>308856</v>
      </c>
    </row>
    <row r="56" spans="1:10" x14ac:dyDescent="0.2">
      <c r="A56" s="81" t="s">
        <v>89</v>
      </c>
      <c r="B56" s="82" t="s">
        <v>198</v>
      </c>
      <c r="C56" s="82" t="s">
        <v>199</v>
      </c>
      <c r="D56" s="83">
        <v>1354832</v>
      </c>
      <c r="E56" s="83">
        <v>915491</v>
      </c>
      <c r="F56" s="83">
        <f t="shared" si="3"/>
        <v>2270323</v>
      </c>
      <c r="G56" s="84">
        <v>1586700</v>
      </c>
      <c r="H56" s="84">
        <v>1547823</v>
      </c>
      <c r="I56" s="84">
        <f t="shared" si="4"/>
        <v>38877</v>
      </c>
      <c r="J56" s="84">
        <f t="shared" si="5"/>
        <v>683623</v>
      </c>
    </row>
    <row r="57" spans="1:10" x14ac:dyDescent="0.2">
      <c r="A57" s="81" t="s">
        <v>90</v>
      </c>
      <c r="B57" s="82" t="s">
        <v>200</v>
      </c>
      <c r="C57" s="82" t="s">
        <v>201</v>
      </c>
      <c r="D57" s="83">
        <v>683277</v>
      </c>
      <c r="E57" s="83">
        <v>26748</v>
      </c>
      <c r="F57" s="83">
        <f t="shared" si="3"/>
        <v>710025</v>
      </c>
      <c r="G57" s="84">
        <v>693276</v>
      </c>
      <c r="H57" s="84">
        <v>693276</v>
      </c>
      <c r="I57" s="84">
        <f t="shared" si="4"/>
        <v>0</v>
      </c>
      <c r="J57" s="84">
        <f t="shared" si="5"/>
        <v>16749</v>
      </c>
    </row>
    <row r="58" spans="1:10" x14ac:dyDescent="0.2">
      <c r="A58" s="81" t="s">
        <v>91</v>
      </c>
      <c r="B58" s="82" t="s">
        <v>202</v>
      </c>
      <c r="C58" s="82" t="s">
        <v>203</v>
      </c>
      <c r="D58" s="83">
        <v>842248</v>
      </c>
      <c r="E58" s="83">
        <v>122904</v>
      </c>
      <c r="F58" s="83">
        <f t="shared" si="3"/>
        <v>965152</v>
      </c>
      <c r="G58" s="84">
        <v>859162</v>
      </c>
      <c r="H58" s="84">
        <v>859162</v>
      </c>
      <c r="I58" s="84">
        <f t="shared" si="4"/>
        <v>0</v>
      </c>
      <c r="J58" s="84">
        <f t="shared" si="5"/>
        <v>105990</v>
      </c>
    </row>
    <row r="59" spans="1:10" x14ac:dyDescent="0.2">
      <c r="A59" s="81" t="s">
        <v>92</v>
      </c>
      <c r="B59" s="82" t="s">
        <v>204</v>
      </c>
      <c r="C59" s="82" t="s">
        <v>205</v>
      </c>
      <c r="D59" s="83">
        <v>675017</v>
      </c>
      <c r="E59" s="83">
        <v>107657</v>
      </c>
      <c r="F59" s="83">
        <f t="shared" si="3"/>
        <v>782674</v>
      </c>
      <c r="G59" s="84">
        <v>693489</v>
      </c>
      <c r="H59" s="84">
        <v>693489</v>
      </c>
      <c r="I59" s="84">
        <f t="shared" si="4"/>
        <v>0</v>
      </c>
      <c r="J59" s="84">
        <f t="shared" si="5"/>
        <v>89185</v>
      </c>
    </row>
    <row r="60" spans="1:10" x14ac:dyDescent="0.2">
      <c r="A60" s="81" t="s">
        <v>93</v>
      </c>
      <c r="B60" s="82" t="s">
        <v>206</v>
      </c>
      <c r="C60" s="82" t="s">
        <v>207</v>
      </c>
      <c r="D60" s="83">
        <v>302319</v>
      </c>
      <c r="E60" s="83">
        <v>44591</v>
      </c>
      <c r="F60" s="83">
        <f t="shared" si="3"/>
        <v>346910</v>
      </c>
      <c r="G60" s="84">
        <v>302136</v>
      </c>
      <c r="H60" s="84">
        <v>302136</v>
      </c>
      <c r="I60" s="84">
        <f t="shared" si="4"/>
        <v>0</v>
      </c>
      <c r="J60" s="84">
        <f t="shared" si="5"/>
        <v>44774</v>
      </c>
    </row>
    <row r="61" spans="1:10" x14ac:dyDescent="0.2">
      <c r="A61" s="81" t="s">
        <v>95</v>
      </c>
      <c r="B61" s="82" t="s">
        <v>210</v>
      </c>
      <c r="C61" s="82" t="s">
        <v>211</v>
      </c>
      <c r="D61" s="83">
        <v>726832</v>
      </c>
      <c r="E61" s="83">
        <v>18294</v>
      </c>
      <c r="F61" s="83">
        <f t="shared" si="3"/>
        <v>745126</v>
      </c>
      <c r="G61" s="84">
        <v>745126</v>
      </c>
      <c r="H61" s="84">
        <v>745126</v>
      </c>
      <c r="I61" s="84">
        <f t="shared" si="4"/>
        <v>0</v>
      </c>
      <c r="J61" s="84">
        <f t="shared" si="5"/>
        <v>0</v>
      </c>
    </row>
    <row r="62" spans="1:10" x14ac:dyDescent="0.2">
      <c r="A62" s="89" t="s">
        <v>97</v>
      </c>
      <c r="B62" s="85" t="s">
        <v>98</v>
      </c>
      <c r="C62" s="85"/>
      <c r="D62" s="86">
        <v>1590150</v>
      </c>
      <c r="E62" s="86">
        <v>166139</v>
      </c>
      <c r="F62" s="86">
        <f t="shared" si="3"/>
        <v>1756289</v>
      </c>
      <c r="G62" s="87">
        <v>1670170</v>
      </c>
      <c r="H62" s="87">
        <v>1624167</v>
      </c>
      <c r="I62" s="87">
        <f t="shared" si="4"/>
        <v>46003</v>
      </c>
      <c r="J62" s="87">
        <f t="shared" si="5"/>
        <v>86119</v>
      </c>
    </row>
    <row r="63" spans="1:10" x14ac:dyDescent="0.2">
      <c r="A63" s="81" t="s">
        <v>99</v>
      </c>
      <c r="B63" s="82" t="s">
        <v>100</v>
      </c>
      <c r="C63" s="82"/>
      <c r="D63" s="83">
        <v>141822</v>
      </c>
      <c r="E63" s="83">
        <v>45767</v>
      </c>
      <c r="F63" s="83">
        <f t="shared" si="3"/>
        <v>187589</v>
      </c>
      <c r="G63" s="84">
        <v>119223</v>
      </c>
      <c r="H63" s="84">
        <v>119223</v>
      </c>
      <c r="I63" s="84">
        <f t="shared" si="4"/>
        <v>0</v>
      </c>
      <c r="J63" s="84">
        <f t="shared" si="5"/>
        <v>68366</v>
      </c>
    </row>
    <row r="64" spans="1:10" x14ac:dyDescent="0.2">
      <c r="A64" s="81" t="s">
        <v>101</v>
      </c>
      <c r="B64" s="82" t="s">
        <v>229</v>
      </c>
      <c r="C64" s="82" t="s">
        <v>203</v>
      </c>
      <c r="D64" s="83">
        <v>14476</v>
      </c>
      <c r="E64" s="83">
        <v>40</v>
      </c>
      <c r="F64" s="83">
        <f t="shared" si="3"/>
        <v>14516</v>
      </c>
      <c r="G64" s="84">
        <v>14516</v>
      </c>
      <c r="H64" s="84">
        <v>14516</v>
      </c>
      <c r="I64" s="84">
        <f t="shared" si="4"/>
        <v>0</v>
      </c>
      <c r="J64" s="84">
        <f t="shared" si="5"/>
        <v>0</v>
      </c>
    </row>
    <row r="65" spans="1:10" x14ac:dyDescent="0.2">
      <c r="A65" s="81" t="s">
        <v>102</v>
      </c>
      <c r="B65" s="82" t="s">
        <v>103</v>
      </c>
      <c r="C65" s="82"/>
      <c r="D65" s="83">
        <v>27385</v>
      </c>
      <c r="E65" s="83">
        <v>28076</v>
      </c>
      <c r="F65" s="83">
        <f t="shared" si="3"/>
        <v>55461</v>
      </c>
      <c r="G65" s="84">
        <v>32192</v>
      </c>
      <c r="H65" s="84">
        <v>32192</v>
      </c>
      <c r="I65" s="84">
        <f t="shared" si="4"/>
        <v>0</v>
      </c>
      <c r="J65" s="84">
        <f t="shared" si="5"/>
        <v>23269</v>
      </c>
    </row>
    <row r="66" spans="1:10" x14ac:dyDescent="0.2">
      <c r="A66" s="89" t="s">
        <v>104</v>
      </c>
      <c r="B66" s="85" t="s">
        <v>105</v>
      </c>
      <c r="C66" s="85"/>
      <c r="D66" s="86">
        <v>131763</v>
      </c>
      <c r="E66" s="86">
        <v>40925</v>
      </c>
      <c r="F66" s="86">
        <f t="shared" si="3"/>
        <v>172688</v>
      </c>
      <c r="G66" s="87">
        <v>109028</v>
      </c>
      <c r="H66" s="87">
        <v>102179</v>
      </c>
      <c r="I66" s="87">
        <f t="shared" si="4"/>
        <v>6849</v>
      </c>
      <c r="J66" s="87">
        <f t="shared" si="5"/>
        <v>63660</v>
      </c>
    </row>
    <row r="67" spans="1:10" x14ac:dyDescent="0.2">
      <c r="A67" s="78"/>
      <c r="B67" s="98"/>
      <c r="C67" s="98"/>
      <c r="D67" s="98"/>
      <c r="E67" s="98"/>
      <c r="F67" s="98"/>
      <c r="G67" s="98"/>
      <c r="H67" s="98"/>
      <c r="I67" s="98"/>
      <c r="J67" s="98"/>
    </row>
    <row r="73" spans="1:10" x14ac:dyDescent="0.2">
      <c r="D73" s="99"/>
      <c r="E73" s="78"/>
      <c r="F73" s="78"/>
      <c r="G73" s="78"/>
      <c r="H73" s="100"/>
    </row>
  </sheetData>
  <sheetProtection password="EF32" sheet="1" objects="1" scenarios="1"/>
  <sortState ref="A5:J66">
    <sortCondition ref="A5"/>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1"/>
  <sheetViews>
    <sheetView zoomScale="85" zoomScaleNormal="85" workbookViewId="0">
      <pane xSplit="3" ySplit="4" topLeftCell="D5" activePane="bottomRight" state="frozen"/>
      <selection pane="topRight" activeCell="D1" sqref="D1"/>
      <selection pane="bottomLeft" activeCell="A5" sqref="A5"/>
      <selection pane="bottomRight" activeCell="G64" sqref="G6:H64"/>
    </sheetView>
  </sheetViews>
  <sheetFormatPr defaultRowHeight="15" x14ac:dyDescent="0.2"/>
  <cols>
    <col min="1" max="1" width="9.21875" style="79" customWidth="1"/>
    <col min="2" max="2" width="37.109375" style="79" bestFit="1" customWidth="1"/>
    <col min="3" max="3" width="18.33203125" style="79" bestFit="1" customWidth="1"/>
    <col min="4" max="6" width="10" style="79" bestFit="1" customWidth="1"/>
    <col min="7" max="7" width="12.44140625" style="79" bestFit="1" customWidth="1"/>
    <col min="8" max="8" width="10" style="79" customWidth="1"/>
    <col min="9" max="9" width="11" style="79" bestFit="1" customWidth="1"/>
    <col min="10" max="10" width="12.77734375" style="79" bestFit="1" customWidth="1"/>
    <col min="11" max="16384" width="8.88671875" style="79"/>
  </cols>
  <sheetData>
    <row r="1" spans="1:10" ht="15.75" x14ac:dyDescent="0.25">
      <c r="A1" s="72"/>
      <c r="B1" s="93"/>
      <c r="C1" s="76"/>
      <c r="D1" s="101" t="s">
        <v>226</v>
      </c>
      <c r="E1" s="102" t="s">
        <v>223</v>
      </c>
      <c r="F1" s="103" t="s">
        <v>106</v>
      </c>
      <c r="G1" s="55" t="s">
        <v>25</v>
      </c>
      <c r="H1" s="102" t="s">
        <v>26</v>
      </c>
      <c r="I1" s="102" t="s">
        <v>26</v>
      </c>
      <c r="J1" s="102" t="s">
        <v>27</v>
      </c>
    </row>
    <row r="2" spans="1:10" ht="15.75" x14ac:dyDescent="0.25">
      <c r="A2" s="72"/>
      <c r="B2" s="93"/>
      <c r="C2" s="76"/>
      <c r="D2" s="101" t="s">
        <v>28</v>
      </c>
      <c r="E2" s="102" t="s">
        <v>29</v>
      </c>
      <c r="F2" s="103" t="s">
        <v>30</v>
      </c>
      <c r="G2" s="55" t="s">
        <v>31</v>
      </c>
      <c r="H2" s="102" t="s">
        <v>32</v>
      </c>
      <c r="I2" s="102" t="s">
        <v>33</v>
      </c>
      <c r="J2" s="102" t="s">
        <v>34</v>
      </c>
    </row>
    <row r="3" spans="1:10" ht="15.75" x14ac:dyDescent="0.25">
      <c r="A3" s="72"/>
      <c r="B3" s="93"/>
      <c r="C3" s="76"/>
      <c r="D3" s="76"/>
      <c r="E3" s="104">
        <v>42277</v>
      </c>
      <c r="F3" s="105" t="s">
        <v>34</v>
      </c>
      <c r="G3" s="55" t="s">
        <v>35</v>
      </c>
      <c r="H3" s="102" t="s">
        <v>35</v>
      </c>
      <c r="I3" s="102" t="s">
        <v>34</v>
      </c>
      <c r="J3" s="102" t="s">
        <v>36</v>
      </c>
    </row>
    <row r="4" spans="1:10" ht="15.75" x14ac:dyDescent="0.25">
      <c r="A4" s="80" t="s">
        <v>107</v>
      </c>
      <c r="B4" s="106"/>
      <c r="C4" s="107"/>
      <c r="D4" s="108"/>
      <c r="E4" s="109"/>
      <c r="F4" s="109"/>
      <c r="G4" s="110"/>
      <c r="H4" s="110"/>
      <c r="I4" s="110"/>
      <c r="J4" s="110"/>
    </row>
    <row r="5" spans="1:10" ht="15.75" x14ac:dyDescent="0.25">
      <c r="A5" s="77" t="s">
        <v>37</v>
      </c>
      <c r="B5" s="93" t="s">
        <v>38</v>
      </c>
      <c r="C5" s="93" t="s">
        <v>214</v>
      </c>
      <c r="D5" s="56"/>
      <c r="E5" s="56"/>
      <c r="F5" s="56"/>
      <c r="G5" s="56"/>
      <c r="H5" s="56"/>
      <c r="I5" s="56"/>
      <c r="J5" s="56"/>
    </row>
    <row r="6" spans="1:10" x14ac:dyDescent="0.2">
      <c r="A6" s="81" t="s">
        <v>18</v>
      </c>
      <c r="B6" s="82" t="s">
        <v>19</v>
      </c>
      <c r="C6" s="82" t="s">
        <v>108</v>
      </c>
      <c r="D6" s="91">
        <v>39810</v>
      </c>
      <c r="E6" s="83">
        <v>0</v>
      </c>
      <c r="F6" s="83">
        <f t="shared" ref="F6:F37" si="0">SUM(D6:E6)</f>
        <v>39810</v>
      </c>
      <c r="G6" s="84">
        <v>39810</v>
      </c>
      <c r="H6" s="84">
        <v>39810</v>
      </c>
      <c r="I6" s="84">
        <f t="shared" ref="I6:I37" si="1">G6-H6</f>
        <v>0</v>
      </c>
      <c r="J6" s="84">
        <f t="shared" ref="J6:J37" si="2">SUM(F6-H6)-I6</f>
        <v>0</v>
      </c>
    </row>
    <row r="7" spans="1:10" x14ac:dyDescent="0.2">
      <c r="A7" s="81" t="s">
        <v>39</v>
      </c>
      <c r="B7" s="82" t="s">
        <v>109</v>
      </c>
      <c r="C7" s="82" t="s">
        <v>110</v>
      </c>
      <c r="D7" s="91">
        <v>126475</v>
      </c>
      <c r="E7" s="83">
        <v>77696</v>
      </c>
      <c r="F7" s="83">
        <f t="shared" si="0"/>
        <v>204171</v>
      </c>
      <c r="G7" s="84">
        <v>198067</v>
      </c>
      <c r="H7" s="84">
        <v>198067</v>
      </c>
      <c r="I7" s="84">
        <f t="shared" si="1"/>
        <v>0</v>
      </c>
      <c r="J7" s="84">
        <f t="shared" si="2"/>
        <v>6104</v>
      </c>
    </row>
    <row r="8" spans="1:10" x14ac:dyDescent="0.2">
      <c r="A8" s="88" t="s">
        <v>40</v>
      </c>
      <c r="B8" s="82" t="s">
        <v>111</v>
      </c>
      <c r="C8" s="82" t="s">
        <v>112</v>
      </c>
      <c r="D8" s="91">
        <v>49520</v>
      </c>
      <c r="E8" s="83">
        <v>12294</v>
      </c>
      <c r="F8" s="83">
        <f t="shared" si="0"/>
        <v>61814</v>
      </c>
      <c r="G8" s="84">
        <v>54086</v>
      </c>
      <c r="H8" s="84">
        <v>54086</v>
      </c>
      <c r="I8" s="84">
        <f t="shared" si="1"/>
        <v>0</v>
      </c>
      <c r="J8" s="84">
        <f t="shared" si="2"/>
        <v>7728</v>
      </c>
    </row>
    <row r="9" spans="1:10" x14ac:dyDescent="0.2">
      <c r="A9" s="88" t="s">
        <v>41</v>
      </c>
      <c r="B9" s="82" t="s">
        <v>113</v>
      </c>
      <c r="C9" s="82" t="s">
        <v>114</v>
      </c>
      <c r="D9" s="91">
        <v>31918</v>
      </c>
      <c r="E9" s="83">
        <v>20699</v>
      </c>
      <c r="F9" s="83">
        <f t="shared" si="0"/>
        <v>52617</v>
      </c>
      <c r="G9" s="84">
        <v>31409</v>
      </c>
      <c r="H9" s="84">
        <v>31409</v>
      </c>
      <c r="I9" s="84">
        <f t="shared" si="1"/>
        <v>0</v>
      </c>
      <c r="J9" s="84">
        <f t="shared" si="2"/>
        <v>21208</v>
      </c>
    </row>
    <row r="10" spans="1:10" x14ac:dyDescent="0.2">
      <c r="A10" s="89" t="s">
        <v>42</v>
      </c>
      <c r="B10" s="85" t="s">
        <v>115</v>
      </c>
      <c r="C10" s="85" t="s">
        <v>116</v>
      </c>
      <c r="D10" s="92">
        <v>54860</v>
      </c>
      <c r="E10" s="86">
        <v>37552</v>
      </c>
      <c r="F10" s="86">
        <f t="shared" si="0"/>
        <v>92412</v>
      </c>
      <c r="G10" s="87">
        <v>49514</v>
      </c>
      <c r="H10" s="87">
        <v>48504</v>
      </c>
      <c r="I10" s="87">
        <f t="shared" si="1"/>
        <v>1010</v>
      </c>
      <c r="J10" s="87">
        <f t="shared" si="2"/>
        <v>42898</v>
      </c>
    </row>
    <row r="11" spans="1:10" x14ac:dyDescent="0.2">
      <c r="A11" s="88" t="s">
        <v>43</v>
      </c>
      <c r="B11" s="82" t="s">
        <v>117</v>
      </c>
      <c r="C11" s="82" t="s">
        <v>118</v>
      </c>
      <c r="D11" s="91">
        <v>32528</v>
      </c>
      <c r="E11" s="83">
        <v>408</v>
      </c>
      <c r="F11" s="83">
        <f t="shared" si="0"/>
        <v>32936</v>
      </c>
      <c r="G11" s="84">
        <v>25259</v>
      </c>
      <c r="H11" s="84">
        <v>25259</v>
      </c>
      <c r="I11" s="84">
        <f t="shared" si="1"/>
        <v>0</v>
      </c>
      <c r="J11" s="84">
        <f t="shared" si="2"/>
        <v>7677</v>
      </c>
    </row>
    <row r="12" spans="1:10" x14ac:dyDescent="0.2">
      <c r="A12" s="88" t="s">
        <v>44</v>
      </c>
      <c r="B12" s="82" t="s">
        <v>119</v>
      </c>
      <c r="C12" s="82" t="s">
        <v>120</v>
      </c>
      <c r="D12" s="91">
        <v>12623</v>
      </c>
      <c r="E12" s="83">
        <v>100</v>
      </c>
      <c r="F12" s="83">
        <f t="shared" si="0"/>
        <v>12723</v>
      </c>
      <c r="G12" s="84">
        <v>12618</v>
      </c>
      <c r="H12" s="84">
        <v>12618</v>
      </c>
      <c r="I12" s="84">
        <f t="shared" si="1"/>
        <v>0</v>
      </c>
      <c r="J12" s="84">
        <f t="shared" si="2"/>
        <v>105</v>
      </c>
    </row>
    <row r="13" spans="1:10" x14ac:dyDescent="0.2">
      <c r="A13" s="88" t="s">
        <v>45</v>
      </c>
      <c r="B13" s="82" t="s">
        <v>121</v>
      </c>
      <c r="C13" s="82" t="s">
        <v>122</v>
      </c>
      <c r="D13" s="91">
        <v>141763</v>
      </c>
      <c r="E13" s="83">
        <v>55126</v>
      </c>
      <c r="F13" s="83">
        <f t="shared" si="0"/>
        <v>196889</v>
      </c>
      <c r="G13" s="84">
        <v>160900</v>
      </c>
      <c r="H13" s="84">
        <v>160900</v>
      </c>
      <c r="I13" s="84">
        <f t="shared" si="1"/>
        <v>0</v>
      </c>
      <c r="J13" s="84">
        <f t="shared" si="2"/>
        <v>35989</v>
      </c>
    </row>
    <row r="14" spans="1:10" x14ac:dyDescent="0.2">
      <c r="A14" s="88" t="s">
        <v>46</v>
      </c>
      <c r="B14" s="82" t="s">
        <v>123</v>
      </c>
      <c r="C14" s="82" t="s">
        <v>124</v>
      </c>
      <c r="D14" s="91">
        <v>63599</v>
      </c>
      <c r="E14" s="83">
        <v>5611</v>
      </c>
      <c r="F14" s="83">
        <f t="shared" si="0"/>
        <v>69210</v>
      </c>
      <c r="G14" s="84">
        <v>65432</v>
      </c>
      <c r="H14" s="84">
        <v>65432</v>
      </c>
      <c r="I14" s="84">
        <f t="shared" si="1"/>
        <v>0</v>
      </c>
      <c r="J14" s="84">
        <f t="shared" si="2"/>
        <v>3778</v>
      </c>
    </row>
    <row r="15" spans="1:10" x14ac:dyDescent="0.2">
      <c r="A15" s="88" t="s">
        <v>47</v>
      </c>
      <c r="B15" s="82" t="s">
        <v>125</v>
      </c>
      <c r="C15" s="82" t="s">
        <v>126</v>
      </c>
      <c r="D15" s="91">
        <v>190797</v>
      </c>
      <c r="E15" s="83">
        <v>46166</v>
      </c>
      <c r="F15" s="83">
        <f t="shared" si="0"/>
        <v>236963</v>
      </c>
      <c r="G15" s="84">
        <v>234585</v>
      </c>
      <c r="H15" s="84">
        <v>234585</v>
      </c>
      <c r="I15" s="84">
        <f t="shared" si="1"/>
        <v>0</v>
      </c>
      <c r="J15" s="84">
        <f t="shared" si="2"/>
        <v>2378</v>
      </c>
    </row>
    <row r="16" spans="1:10" x14ac:dyDescent="0.2">
      <c r="A16" s="88" t="s">
        <v>48</v>
      </c>
      <c r="B16" s="82" t="s">
        <v>127</v>
      </c>
      <c r="C16" s="82" t="s">
        <v>128</v>
      </c>
      <c r="D16" s="91">
        <v>57773</v>
      </c>
      <c r="E16" s="83">
        <v>47232</v>
      </c>
      <c r="F16" s="83">
        <f t="shared" si="0"/>
        <v>105005</v>
      </c>
      <c r="G16" s="84">
        <v>55574</v>
      </c>
      <c r="H16" s="84">
        <v>55574</v>
      </c>
      <c r="I16" s="84">
        <f t="shared" si="1"/>
        <v>0</v>
      </c>
      <c r="J16" s="84">
        <f t="shared" si="2"/>
        <v>49431</v>
      </c>
    </row>
    <row r="17" spans="1:10" x14ac:dyDescent="0.2">
      <c r="A17" s="88" t="s">
        <v>49</v>
      </c>
      <c r="B17" s="82" t="s">
        <v>129</v>
      </c>
      <c r="C17" s="82" t="s">
        <v>130</v>
      </c>
      <c r="D17" s="91">
        <v>112634</v>
      </c>
      <c r="E17" s="83">
        <v>22990</v>
      </c>
      <c r="F17" s="83">
        <f t="shared" si="0"/>
        <v>135624</v>
      </c>
      <c r="G17" s="84">
        <v>132647</v>
      </c>
      <c r="H17" s="84">
        <v>132647</v>
      </c>
      <c r="I17" s="84">
        <f t="shared" si="1"/>
        <v>0</v>
      </c>
      <c r="J17" s="84">
        <f t="shared" si="2"/>
        <v>2977</v>
      </c>
    </row>
    <row r="18" spans="1:10" x14ac:dyDescent="0.2">
      <c r="A18" s="88" t="s">
        <v>50</v>
      </c>
      <c r="B18" s="82" t="s">
        <v>131</v>
      </c>
      <c r="C18" s="82" t="s">
        <v>132</v>
      </c>
      <c r="D18" s="91">
        <v>43694</v>
      </c>
      <c r="E18" s="83">
        <v>26731</v>
      </c>
      <c r="F18" s="83">
        <f t="shared" si="0"/>
        <v>70425</v>
      </c>
      <c r="G18" s="84">
        <v>46150</v>
      </c>
      <c r="H18" s="84">
        <v>46150</v>
      </c>
      <c r="I18" s="84">
        <f t="shared" si="1"/>
        <v>0</v>
      </c>
      <c r="J18" s="84">
        <f t="shared" si="2"/>
        <v>24275</v>
      </c>
    </row>
    <row r="19" spans="1:10" x14ac:dyDescent="0.2">
      <c r="A19" s="88" t="s">
        <v>51</v>
      </c>
      <c r="B19" s="82" t="s">
        <v>133</v>
      </c>
      <c r="C19" s="82" t="s">
        <v>134</v>
      </c>
      <c r="D19" s="91">
        <v>370917</v>
      </c>
      <c r="E19" s="83">
        <v>191173</v>
      </c>
      <c r="F19" s="83">
        <f t="shared" si="0"/>
        <v>562090</v>
      </c>
      <c r="G19" s="84">
        <v>402164</v>
      </c>
      <c r="H19" s="84">
        <v>402164</v>
      </c>
      <c r="I19" s="84">
        <f t="shared" si="1"/>
        <v>0</v>
      </c>
      <c r="J19" s="84">
        <f t="shared" si="2"/>
        <v>159926</v>
      </c>
    </row>
    <row r="20" spans="1:10" x14ac:dyDescent="0.2">
      <c r="A20" s="89" t="s">
        <v>52</v>
      </c>
      <c r="B20" s="85" t="s">
        <v>135</v>
      </c>
      <c r="C20" s="85" t="s">
        <v>136</v>
      </c>
      <c r="D20" s="92">
        <v>100982</v>
      </c>
      <c r="E20" s="86">
        <v>19425</v>
      </c>
      <c r="F20" s="86">
        <f t="shared" si="0"/>
        <v>120407</v>
      </c>
      <c r="G20" s="87">
        <v>120407</v>
      </c>
      <c r="H20" s="87">
        <v>109148</v>
      </c>
      <c r="I20" s="87">
        <f t="shared" si="1"/>
        <v>11259</v>
      </c>
      <c r="J20" s="87">
        <f t="shared" si="2"/>
        <v>0</v>
      </c>
    </row>
    <row r="21" spans="1:10" x14ac:dyDescent="0.2">
      <c r="A21" s="113" t="s">
        <v>227</v>
      </c>
      <c r="B21" s="82" t="s">
        <v>53</v>
      </c>
      <c r="C21" s="82"/>
      <c r="D21" s="91">
        <v>25033</v>
      </c>
      <c r="E21" s="83">
        <v>0</v>
      </c>
      <c r="F21" s="83">
        <f t="shared" si="0"/>
        <v>25033</v>
      </c>
      <c r="G21" s="84">
        <v>25033</v>
      </c>
      <c r="H21" s="84">
        <v>25033</v>
      </c>
      <c r="I21" s="84">
        <f t="shared" si="1"/>
        <v>0</v>
      </c>
      <c r="J21" s="84">
        <f t="shared" si="2"/>
        <v>0</v>
      </c>
    </row>
    <row r="22" spans="1:10" x14ac:dyDescent="0.2">
      <c r="A22" s="113" t="s">
        <v>54</v>
      </c>
      <c r="B22" s="82" t="s">
        <v>228</v>
      </c>
      <c r="C22" s="82"/>
      <c r="D22" s="91">
        <v>17812</v>
      </c>
      <c r="E22" s="83">
        <v>0</v>
      </c>
      <c r="F22" s="83">
        <f t="shared" si="0"/>
        <v>17812</v>
      </c>
      <c r="G22" s="84">
        <v>17812</v>
      </c>
      <c r="H22" s="84">
        <v>17812</v>
      </c>
      <c r="I22" s="84">
        <f t="shared" si="1"/>
        <v>0</v>
      </c>
      <c r="J22" s="84">
        <f t="shared" si="2"/>
        <v>0</v>
      </c>
    </row>
    <row r="23" spans="1:10" x14ac:dyDescent="0.2">
      <c r="A23" s="88" t="s">
        <v>55</v>
      </c>
      <c r="B23" s="82" t="s">
        <v>139</v>
      </c>
      <c r="C23" s="82" t="s">
        <v>140</v>
      </c>
      <c r="D23" s="91">
        <v>83504</v>
      </c>
      <c r="E23" s="83">
        <v>13132</v>
      </c>
      <c r="F23" s="83">
        <f t="shared" si="0"/>
        <v>96636</v>
      </c>
      <c r="G23" s="84">
        <v>80061</v>
      </c>
      <c r="H23" s="84">
        <v>80061</v>
      </c>
      <c r="I23" s="84">
        <f t="shared" si="1"/>
        <v>0</v>
      </c>
      <c r="J23" s="84">
        <f t="shared" si="2"/>
        <v>16575</v>
      </c>
    </row>
    <row r="24" spans="1:10" x14ac:dyDescent="0.2">
      <c r="A24" s="88" t="s">
        <v>56</v>
      </c>
      <c r="B24" s="82" t="s">
        <v>141</v>
      </c>
      <c r="C24" s="82" t="s">
        <v>142</v>
      </c>
      <c r="D24" s="91">
        <v>72338</v>
      </c>
      <c r="E24" s="83">
        <v>13794</v>
      </c>
      <c r="F24" s="83">
        <f t="shared" si="0"/>
        <v>86132</v>
      </c>
      <c r="G24" s="84">
        <v>71848</v>
      </c>
      <c r="H24" s="84">
        <v>71848</v>
      </c>
      <c r="I24" s="84">
        <f t="shared" si="1"/>
        <v>0</v>
      </c>
      <c r="J24" s="84">
        <f t="shared" si="2"/>
        <v>14284</v>
      </c>
    </row>
    <row r="25" spans="1:10" x14ac:dyDescent="0.2">
      <c r="A25" s="88" t="s">
        <v>57</v>
      </c>
      <c r="B25" s="82" t="s">
        <v>143</v>
      </c>
      <c r="C25" s="82" t="s">
        <v>144</v>
      </c>
      <c r="D25" s="91">
        <v>55346</v>
      </c>
      <c r="E25" s="83">
        <v>2310</v>
      </c>
      <c r="F25" s="83">
        <f t="shared" si="0"/>
        <v>57656</v>
      </c>
      <c r="G25" s="84">
        <v>57656</v>
      </c>
      <c r="H25" s="84">
        <v>57656</v>
      </c>
      <c r="I25" s="84">
        <f t="shared" si="1"/>
        <v>0</v>
      </c>
      <c r="J25" s="84">
        <f t="shared" si="2"/>
        <v>0</v>
      </c>
    </row>
    <row r="26" spans="1:10" x14ac:dyDescent="0.2">
      <c r="A26" s="88" t="s">
        <v>58</v>
      </c>
      <c r="B26" s="82" t="s">
        <v>145</v>
      </c>
      <c r="C26" s="82" t="s">
        <v>146</v>
      </c>
      <c r="D26" s="91">
        <v>146133</v>
      </c>
      <c r="E26" s="83">
        <v>16575</v>
      </c>
      <c r="F26" s="83">
        <f t="shared" si="0"/>
        <v>162708</v>
      </c>
      <c r="G26" s="84">
        <v>162708</v>
      </c>
      <c r="H26" s="84">
        <v>162708</v>
      </c>
      <c r="I26" s="84">
        <f t="shared" si="1"/>
        <v>0</v>
      </c>
      <c r="J26" s="84">
        <f t="shared" si="2"/>
        <v>0</v>
      </c>
    </row>
    <row r="27" spans="1:10" x14ac:dyDescent="0.2">
      <c r="A27" s="88" t="s">
        <v>59</v>
      </c>
      <c r="B27" s="82" t="s">
        <v>147</v>
      </c>
      <c r="C27" s="82" t="s">
        <v>148</v>
      </c>
      <c r="D27" s="91">
        <v>8686</v>
      </c>
      <c r="E27" s="83">
        <v>46</v>
      </c>
      <c r="F27" s="83">
        <f t="shared" si="0"/>
        <v>8732</v>
      </c>
      <c r="G27" s="84">
        <v>8649</v>
      </c>
      <c r="H27" s="84">
        <v>8649</v>
      </c>
      <c r="I27" s="84">
        <f t="shared" si="1"/>
        <v>0</v>
      </c>
      <c r="J27" s="84">
        <f t="shared" si="2"/>
        <v>83</v>
      </c>
    </row>
    <row r="28" spans="1:10" x14ac:dyDescent="0.2">
      <c r="A28" s="88" t="s">
        <v>60</v>
      </c>
      <c r="B28" s="82" t="s">
        <v>149</v>
      </c>
      <c r="C28" s="82" t="s">
        <v>150</v>
      </c>
      <c r="D28" s="91">
        <v>54860</v>
      </c>
      <c r="E28" s="83">
        <v>34101</v>
      </c>
      <c r="F28" s="83">
        <f t="shared" si="0"/>
        <v>88961</v>
      </c>
      <c r="G28" s="84">
        <v>64349</v>
      </c>
      <c r="H28" s="84">
        <v>64349</v>
      </c>
      <c r="I28" s="84">
        <f t="shared" si="1"/>
        <v>0</v>
      </c>
      <c r="J28" s="84">
        <f t="shared" si="2"/>
        <v>24612</v>
      </c>
    </row>
    <row r="29" spans="1:10" x14ac:dyDescent="0.2">
      <c r="A29" s="88" t="s">
        <v>61</v>
      </c>
      <c r="B29" s="82" t="s">
        <v>151</v>
      </c>
      <c r="C29" s="82" t="s">
        <v>152</v>
      </c>
      <c r="D29" s="91">
        <v>15969</v>
      </c>
      <c r="E29" s="83">
        <v>557</v>
      </c>
      <c r="F29" s="83">
        <f t="shared" si="0"/>
        <v>16526</v>
      </c>
      <c r="G29" s="84">
        <v>12561</v>
      </c>
      <c r="H29" s="84">
        <v>12561</v>
      </c>
      <c r="I29" s="84">
        <f t="shared" si="1"/>
        <v>0</v>
      </c>
      <c r="J29" s="84">
        <f t="shared" si="2"/>
        <v>3965</v>
      </c>
    </row>
    <row r="30" spans="1:10" x14ac:dyDescent="0.2">
      <c r="A30" s="88" t="s">
        <v>62</v>
      </c>
      <c r="B30" s="82" t="s">
        <v>153</v>
      </c>
      <c r="C30" s="82" t="s">
        <v>154</v>
      </c>
      <c r="D30" s="91">
        <v>26702</v>
      </c>
      <c r="E30" s="83">
        <v>4138</v>
      </c>
      <c r="F30" s="83">
        <f t="shared" si="0"/>
        <v>30840</v>
      </c>
      <c r="G30" s="84">
        <v>30572</v>
      </c>
      <c r="H30" s="84">
        <v>30572</v>
      </c>
      <c r="I30" s="84">
        <f t="shared" si="1"/>
        <v>0</v>
      </c>
      <c r="J30" s="84">
        <f t="shared" si="2"/>
        <v>268</v>
      </c>
    </row>
    <row r="31" spans="1:10" x14ac:dyDescent="0.2">
      <c r="A31" s="88" t="s">
        <v>63</v>
      </c>
      <c r="B31" s="82" t="s">
        <v>64</v>
      </c>
      <c r="C31" s="82"/>
      <c r="D31" s="91">
        <v>21847</v>
      </c>
      <c r="E31" s="83">
        <v>0</v>
      </c>
      <c r="F31" s="83">
        <f t="shared" si="0"/>
        <v>21847</v>
      </c>
      <c r="G31" s="84">
        <v>21847</v>
      </c>
      <c r="H31" s="84">
        <v>21847</v>
      </c>
      <c r="I31" s="84">
        <f t="shared" si="1"/>
        <v>0</v>
      </c>
      <c r="J31" s="84">
        <f t="shared" si="2"/>
        <v>0</v>
      </c>
    </row>
    <row r="32" spans="1:10" x14ac:dyDescent="0.2">
      <c r="A32" s="88" t="s">
        <v>65</v>
      </c>
      <c r="B32" s="82" t="s">
        <v>155</v>
      </c>
      <c r="C32" s="82" t="s">
        <v>156</v>
      </c>
      <c r="D32" s="91">
        <v>43694</v>
      </c>
      <c r="E32" s="83">
        <v>4</v>
      </c>
      <c r="F32" s="83">
        <f t="shared" si="0"/>
        <v>43698</v>
      </c>
      <c r="G32" s="84">
        <v>43691</v>
      </c>
      <c r="H32" s="84">
        <v>43691</v>
      </c>
      <c r="I32" s="84">
        <f t="shared" si="1"/>
        <v>0</v>
      </c>
      <c r="J32" s="84">
        <f t="shared" si="2"/>
        <v>7</v>
      </c>
    </row>
    <row r="33" spans="1:10" x14ac:dyDescent="0.2">
      <c r="A33" s="88" t="s">
        <v>66</v>
      </c>
      <c r="B33" s="82" t="s">
        <v>157</v>
      </c>
      <c r="C33" s="82" t="s">
        <v>158</v>
      </c>
      <c r="D33" s="91">
        <v>3399</v>
      </c>
      <c r="E33" s="83">
        <v>0</v>
      </c>
      <c r="F33" s="83">
        <f t="shared" si="0"/>
        <v>3399</v>
      </c>
      <c r="G33" s="84">
        <v>3399</v>
      </c>
      <c r="H33" s="84">
        <v>3399</v>
      </c>
      <c r="I33" s="84">
        <f t="shared" si="1"/>
        <v>0</v>
      </c>
      <c r="J33" s="84">
        <f t="shared" si="2"/>
        <v>0</v>
      </c>
    </row>
    <row r="34" spans="1:10" x14ac:dyDescent="0.2">
      <c r="A34" s="88" t="s">
        <v>67</v>
      </c>
      <c r="B34" s="82" t="s">
        <v>159</v>
      </c>
      <c r="C34" s="82" t="s">
        <v>160</v>
      </c>
      <c r="D34" s="91">
        <v>325764</v>
      </c>
      <c r="E34" s="83">
        <v>100434</v>
      </c>
      <c r="F34" s="83">
        <f t="shared" si="0"/>
        <v>426198</v>
      </c>
      <c r="G34" s="84">
        <v>339918</v>
      </c>
      <c r="H34" s="84">
        <v>339918</v>
      </c>
      <c r="I34" s="84">
        <f t="shared" si="1"/>
        <v>0</v>
      </c>
      <c r="J34" s="84">
        <f t="shared" si="2"/>
        <v>86280</v>
      </c>
    </row>
    <row r="35" spans="1:10" x14ac:dyDescent="0.2">
      <c r="A35" s="88" t="s">
        <v>68</v>
      </c>
      <c r="B35" s="82" t="s">
        <v>161</v>
      </c>
      <c r="C35" s="82" t="s">
        <v>162</v>
      </c>
      <c r="D35" s="91">
        <v>82670</v>
      </c>
      <c r="E35" s="83">
        <v>58543</v>
      </c>
      <c r="F35" s="83">
        <f t="shared" si="0"/>
        <v>141213</v>
      </c>
      <c r="G35" s="84">
        <v>62233</v>
      </c>
      <c r="H35" s="84">
        <v>62233</v>
      </c>
      <c r="I35" s="84">
        <f t="shared" si="1"/>
        <v>0</v>
      </c>
      <c r="J35" s="84">
        <f t="shared" si="2"/>
        <v>78980</v>
      </c>
    </row>
    <row r="36" spans="1:10" x14ac:dyDescent="0.2">
      <c r="A36" s="89" t="s">
        <v>69</v>
      </c>
      <c r="B36" s="85" t="s">
        <v>163</v>
      </c>
      <c r="C36" s="85" t="s">
        <v>164</v>
      </c>
      <c r="D36" s="92">
        <v>74765</v>
      </c>
      <c r="E36" s="86">
        <v>3094</v>
      </c>
      <c r="F36" s="86">
        <f t="shared" si="0"/>
        <v>77859</v>
      </c>
      <c r="G36" s="87">
        <v>65097</v>
      </c>
      <c r="H36" s="87">
        <v>64697</v>
      </c>
      <c r="I36" s="87">
        <f t="shared" si="1"/>
        <v>400</v>
      </c>
      <c r="J36" s="87">
        <f t="shared" si="2"/>
        <v>12762</v>
      </c>
    </row>
    <row r="37" spans="1:10" x14ac:dyDescent="0.2">
      <c r="A37" s="88" t="s">
        <v>70</v>
      </c>
      <c r="B37" s="82" t="s">
        <v>165</v>
      </c>
      <c r="C37" s="82" t="s">
        <v>166</v>
      </c>
      <c r="D37" s="91">
        <v>11652</v>
      </c>
      <c r="E37" s="83">
        <v>8547</v>
      </c>
      <c r="F37" s="83">
        <f t="shared" si="0"/>
        <v>20199</v>
      </c>
      <c r="G37" s="84">
        <v>11652</v>
      </c>
      <c r="H37" s="84">
        <v>11652</v>
      </c>
      <c r="I37" s="84">
        <f t="shared" si="1"/>
        <v>0</v>
      </c>
      <c r="J37" s="84">
        <f t="shared" si="2"/>
        <v>8547</v>
      </c>
    </row>
    <row r="38" spans="1:10" x14ac:dyDescent="0.2">
      <c r="A38" s="88" t="s">
        <v>71</v>
      </c>
      <c r="B38" s="82" t="s">
        <v>167</v>
      </c>
      <c r="C38" s="82" t="s">
        <v>168</v>
      </c>
      <c r="D38" s="91">
        <v>33984</v>
      </c>
      <c r="E38" s="83">
        <v>3</v>
      </c>
      <c r="F38" s="83">
        <f t="shared" ref="F38:F64" si="3">SUM(D38:E38)</f>
        <v>33987</v>
      </c>
      <c r="G38" s="84">
        <v>33974</v>
      </c>
      <c r="H38" s="84">
        <v>33974</v>
      </c>
      <c r="I38" s="84">
        <f t="shared" ref="I38:I64" si="4">G38-H38</f>
        <v>0</v>
      </c>
      <c r="J38" s="84">
        <f t="shared" ref="J38:J64" si="5">SUM(F38-H38)-I38</f>
        <v>13</v>
      </c>
    </row>
    <row r="39" spans="1:10" x14ac:dyDescent="0.2">
      <c r="A39" s="88" t="s">
        <v>72</v>
      </c>
      <c r="B39" s="82" t="s">
        <v>169</v>
      </c>
      <c r="C39" s="82" t="s">
        <v>170</v>
      </c>
      <c r="D39" s="91">
        <v>165066</v>
      </c>
      <c r="E39" s="83">
        <v>9917</v>
      </c>
      <c r="F39" s="83">
        <f t="shared" si="3"/>
        <v>174983</v>
      </c>
      <c r="G39" s="84">
        <v>158825</v>
      </c>
      <c r="H39" s="84">
        <v>158825</v>
      </c>
      <c r="I39" s="84">
        <f t="shared" si="4"/>
        <v>0</v>
      </c>
      <c r="J39" s="84">
        <f t="shared" si="5"/>
        <v>16158</v>
      </c>
    </row>
    <row r="40" spans="1:10" x14ac:dyDescent="0.2">
      <c r="A40" s="88" t="s">
        <v>73</v>
      </c>
      <c r="B40" s="82" t="s">
        <v>171</v>
      </c>
      <c r="C40" s="82" t="s">
        <v>172</v>
      </c>
      <c r="D40" s="91">
        <v>21361</v>
      </c>
      <c r="E40" s="83">
        <v>0</v>
      </c>
      <c r="F40" s="83">
        <f t="shared" si="3"/>
        <v>21361</v>
      </c>
      <c r="G40" s="84">
        <v>21361</v>
      </c>
      <c r="H40" s="84">
        <v>21361</v>
      </c>
      <c r="I40" s="84">
        <f t="shared" si="4"/>
        <v>0</v>
      </c>
      <c r="J40" s="84">
        <f t="shared" si="5"/>
        <v>0</v>
      </c>
    </row>
    <row r="41" spans="1:10" x14ac:dyDescent="0.2">
      <c r="A41" s="88" t="s">
        <v>74</v>
      </c>
      <c r="B41" s="82" t="s">
        <v>173</v>
      </c>
      <c r="C41" s="82" t="s">
        <v>174</v>
      </c>
      <c r="D41" s="91">
        <v>29614</v>
      </c>
      <c r="E41" s="83">
        <v>22555</v>
      </c>
      <c r="F41" s="83">
        <f t="shared" si="3"/>
        <v>52169</v>
      </c>
      <c r="G41" s="84">
        <v>30742</v>
      </c>
      <c r="H41" s="84">
        <v>30742</v>
      </c>
      <c r="I41" s="84">
        <f t="shared" si="4"/>
        <v>0</v>
      </c>
      <c r="J41" s="84">
        <f t="shared" si="5"/>
        <v>21427</v>
      </c>
    </row>
    <row r="42" spans="1:10" x14ac:dyDescent="0.2">
      <c r="A42" s="88" t="s">
        <v>75</v>
      </c>
      <c r="B42" s="82" t="s">
        <v>175</v>
      </c>
      <c r="C42" s="82" t="s">
        <v>176</v>
      </c>
      <c r="D42" s="91">
        <v>26702</v>
      </c>
      <c r="E42" s="83">
        <v>1018</v>
      </c>
      <c r="F42" s="83">
        <f t="shared" si="3"/>
        <v>27720</v>
      </c>
      <c r="G42" s="84">
        <v>27720</v>
      </c>
      <c r="H42" s="84">
        <v>27720</v>
      </c>
      <c r="I42" s="84">
        <f t="shared" si="4"/>
        <v>0</v>
      </c>
      <c r="J42" s="84">
        <f t="shared" si="5"/>
        <v>0</v>
      </c>
    </row>
    <row r="43" spans="1:10" x14ac:dyDescent="0.2">
      <c r="A43" s="88" t="s">
        <v>76</v>
      </c>
      <c r="B43" s="82" t="s">
        <v>177</v>
      </c>
      <c r="C43" s="82" t="s">
        <v>178</v>
      </c>
      <c r="D43" s="91">
        <v>73794</v>
      </c>
      <c r="E43" s="83">
        <v>36086</v>
      </c>
      <c r="F43" s="83">
        <f t="shared" si="3"/>
        <v>109880</v>
      </c>
      <c r="G43" s="84">
        <v>109880</v>
      </c>
      <c r="H43" s="84">
        <v>109880</v>
      </c>
      <c r="I43" s="84">
        <f t="shared" si="4"/>
        <v>0</v>
      </c>
      <c r="J43" s="84">
        <f t="shared" si="5"/>
        <v>0</v>
      </c>
    </row>
    <row r="44" spans="1:10" x14ac:dyDescent="0.2">
      <c r="A44" s="88" t="s">
        <v>77</v>
      </c>
      <c r="B44" s="82" t="s">
        <v>179</v>
      </c>
      <c r="C44" s="82" t="s">
        <v>180</v>
      </c>
      <c r="D44" s="91">
        <v>16507</v>
      </c>
      <c r="E44" s="83">
        <v>1774</v>
      </c>
      <c r="F44" s="83">
        <f t="shared" si="3"/>
        <v>18281</v>
      </c>
      <c r="G44" s="84">
        <v>18244</v>
      </c>
      <c r="H44" s="84">
        <v>18244</v>
      </c>
      <c r="I44" s="84">
        <f t="shared" si="4"/>
        <v>0</v>
      </c>
      <c r="J44" s="84">
        <f t="shared" si="5"/>
        <v>37</v>
      </c>
    </row>
    <row r="45" spans="1:10" x14ac:dyDescent="0.2">
      <c r="A45" s="88" t="s">
        <v>78</v>
      </c>
      <c r="B45" s="82" t="s">
        <v>181</v>
      </c>
      <c r="C45" s="82" t="s">
        <v>182</v>
      </c>
      <c r="D45" s="91">
        <v>16507</v>
      </c>
      <c r="E45" s="83">
        <v>1059</v>
      </c>
      <c r="F45" s="83">
        <f t="shared" si="3"/>
        <v>17566</v>
      </c>
      <c r="G45" s="84">
        <v>17566</v>
      </c>
      <c r="H45" s="84">
        <v>17566</v>
      </c>
      <c r="I45" s="84">
        <f t="shared" si="4"/>
        <v>0</v>
      </c>
      <c r="J45" s="84">
        <f t="shared" si="5"/>
        <v>0</v>
      </c>
    </row>
    <row r="46" spans="1:10" x14ac:dyDescent="0.2">
      <c r="A46" s="81" t="s">
        <v>79</v>
      </c>
      <c r="B46" s="82" t="s">
        <v>80</v>
      </c>
      <c r="C46" s="82"/>
      <c r="D46" s="91">
        <v>14004</v>
      </c>
      <c r="E46" s="83">
        <v>1224</v>
      </c>
      <c r="F46" s="83">
        <f t="shared" si="3"/>
        <v>15228</v>
      </c>
      <c r="G46" s="84">
        <v>15228</v>
      </c>
      <c r="H46" s="84">
        <v>15228</v>
      </c>
      <c r="I46" s="84">
        <f t="shared" si="4"/>
        <v>0</v>
      </c>
      <c r="J46" s="84">
        <f t="shared" si="5"/>
        <v>0</v>
      </c>
    </row>
    <row r="47" spans="1:10" x14ac:dyDescent="0.2">
      <c r="A47" s="81" t="s">
        <v>81</v>
      </c>
      <c r="B47" s="82" t="s">
        <v>183</v>
      </c>
      <c r="C47" s="82" t="s">
        <v>184</v>
      </c>
      <c r="D47" s="91">
        <v>87874</v>
      </c>
      <c r="E47" s="83">
        <v>0</v>
      </c>
      <c r="F47" s="83">
        <f t="shared" si="3"/>
        <v>87874</v>
      </c>
      <c r="G47" s="84">
        <v>87540</v>
      </c>
      <c r="H47" s="84">
        <v>87540</v>
      </c>
      <c r="I47" s="84">
        <f t="shared" si="4"/>
        <v>0</v>
      </c>
      <c r="J47" s="84">
        <f t="shared" si="5"/>
        <v>334</v>
      </c>
    </row>
    <row r="48" spans="1:10" x14ac:dyDescent="0.2">
      <c r="A48" s="88" t="s">
        <v>94</v>
      </c>
      <c r="B48" s="82" t="s">
        <v>208</v>
      </c>
      <c r="C48" s="82" t="s">
        <v>209</v>
      </c>
      <c r="D48" s="91">
        <v>36972</v>
      </c>
      <c r="E48" s="83">
        <v>915</v>
      </c>
      <c r="F48" s="83">
        <f t="shared" si="3"/>
        <v>37887</v>
      </c>
      <c r="G48" s="84">
        <v>33685</v>
      </c>
      <c r="H48" s="84">
        <v>33685</v>
      </c>
      <c r="I48" s="84">
        <f t="shared" si="4"/>
        <v>0</v>
      </c>
      <c r="J48" s="84">
        <f t="shared" si="5"/>
        <v>4202</v>
      </c>
    </row>
    <row r="49" spans="1:10" x14ac:dyDescent="0.2">
      <c r="A49" s="88" t="s">
        <v>82</v>
      </c>
      <c r="B49" s="82" t="s">
        <v>185</v>
      </c>
      <c r="C49" s="82" t="s">
        <v>186</v>
      </c>
      <c r="D49" s="91">
        <v>41926</v>
      </c>
      <c r="E49" s="83">
        <v>0</v>
      </c>
      <c r="F49" s="83">
        <f t="shared" si="3"/>
        <v>41926</v>
      </c>
      <c r="G49" s="84">
        <v>41926</v>
      </c>
      <c r="H49" s="84">
        <v>41926</v>
      </c>
      <c r="I49" s="84">
        <f t="shared" si="4"/>
        <v>0</v>
      </c>
      <c r="J49" s="84">
        <f t="shared" si="5"/>
        <v>0</v>
      </c>
    </row>
    <row r="50" spans="1:10" x14ac:dyDescent="0.2">
      <c r="A50" s="88" t="s">
        <v>84</v>
      </c>
      <c r="B50" s="82" t="s">
        <v>189</v>
      </c>
      <c r="C50" s="82" t="s">
        <v>190</v>
      </c>
      <c r="D50" s="91">
        <v>71345</v>
      </c>
      <c r="E50" s="83">
        <f>9052+823</f>
        <v>9875</v>
      </c>
      <c r="F50" s="83">
        <f t="shared" si="3"/>
        <v>81220</v>
      </c>
      <c r="G50" s="84">
        <v>81220</v>
      </c>
      <c r="H50" s="84">
        <v>81220</v>
      </c>
      <c r="I50" s="84">
        <f t="shared" si="4"/>
        <v>0</v>
      </c>
      <c r="J50" s="84">
        <f t="shared" si="5"/>
        <v>0</v>
      </c>
    </row>
    <row r="51" spans="1:10" x14ac:dyDescent="0.2">
      <c r="A51" s="88" t="s">
        <v>83</v>
      </c>
      <c r="B51" s="82" t="s">
        <v>187</v>
      </c>
      <c r="C51" s="82" t="s">
        <v>188</v>
      </c>
      <c r="D51" s="91">
        <v>26702</v>
      </c>
      <c r="E51" s="83">
        <v>1273</v>
      </c>
      <c r="F51" s="83">
        <f t="shared" si="3"/>
        <v>27975</v>
      </c>
      <c r="G51" s="84">
        <v>26702</v>
      </c>
      <c r="H51" s="84">
        <v>26702</v>
      </c>
      <c r="I51" s="84">
        <f t="shared" si="4"/>
        <v>0</v>
      </c>
      <c r="J51" s="84">
        <f t="shared" si="5"/>
        <v>1273</v>
      </c>
    </row>
    <row r="52" spans="1:10" x14ac:dyDescent="0.2">
      <c r="A52" s="88" t="s">
        <v>85</v>
      </c>
      <c r="B52" s="82" t="s">
        <v>191</v>
      </c>
      <c r="C52" s="82" t="s">
        <v>192</v>
      </c>
      <c r="D52" s="91">
        <v>40559</v>
      </c>
      <c r="E52" s="83">
        <v>0</v>
      </c>
      <c r="F52" s="83">
        <f t="shared" si="3"/>
        <v>40559</v>
      </c>
      <c r="G52" s="84">
        <v>40559</v>
      </c>
      <c r="H52" s="84">
        <v>40559</v>
      </c>
      <c r="I52" s="84">
        <f t="shared" si="4"/>
        <v>0</v>
      </c>
      <c r="J52" s="84">
        <f t="shared" si="5"/>
        <v>0</v>
      </c>
    </row>
    <row r="53" spans="1:10" x14ac:dyDescent="0.2">
      <c r="A53" s="88" t="s">
        <v>86</v>
      </c>
      <c r="B53" s="82" t="s">
        <v>193</v>
      </c>
      <c r="C53" s="82" t="s">
        <v>194</v>
      </c>
      <c r="D53" s="91">
        <v>30586</v>
      </c>
      <c r="E53" s="83">
        <v>0</v>
      </c>
      <c r="F53" s="83">
        <f t="shared" si="3"/>
        <v>30586</v>
      </c>
      <c r="G53" s="84">
        <v>30586</v>
      </c>
      <c r="H53" s="84">
        <v>30586</v>
      </c>
      <c r="I53" s="84">
        <f>G53-H53</f>
        <v>0</v>
      </c>
      <c r="J53" s="84">
        <f t="shared" si="5"/>
        <v>0</v>
      </c>
    </row>
    <row r="54" spans="1:10" x14ac:dyDescent="0.2">
      <c r="A54" s="88" t="s">
        <v>87</v>
      </c>
      <c r="B54" s="82" t="s">
        <v>195</v>
      </c>
      <c r="C54" s="82" t="s">
        <v>146</v>
      </c>
      <c r="D54" s="91">
        <v>32600</v>
      </c>
      <c r="E54" s="83">
        <v>1442</v>
      </c>
      <c r="F54" s="83">
        <f t="shared" si="3"/>
        <v>34042</v>
      </c>
      <c r="G54" s="84">
        <v>33969</v>
      </c>
      <c r="H54" s="84">
        <v>33969</v>
      </c>
      <c r="I54" s="84">
        <f t="shared" si="4"/>
        <v>0</v>
      </c>
      <c r="J54" s="84">
        <f t="shared" si="5"/>
        <v>73</v>
      </c>
    </row>
    <row r="55" spans="1:10" x14ac:dyDescent="0.2">
      <c r="A55" s="88" t="s">
        <v>96</v>
      </c>
      <c r="B55" s="82" t="s">
        <v>212</v>
      </c>
      <c r="C55" s="82" t="s">
        <v>213</v>
      </c>
      <c r="D55" s="91">
        <v>13593</v>
      </c>
      <c r="E55" s="83">
        <v>335</v>
      </c>
      <c r="F55" s="83">
        <f t="shared" si="3"/>
        <v>13928</v>
      </c>
      <c r="G55" s="84">
        <v>13593</v>
      </c>
      <c r="H55" s="84">
        <v>13593</v>
      </c>
      <c r="I55" s="84">
        <f t="shared" si="4"/>
        <v>0</v>
      </c>
      <c r="J55" s="84">
        <f t="shared" si="5"/>
        <v>335</v>
      </c>
    </row>
    <row r="56" spans="1:10" x14ac:dyDescent="0.2">
      <c r="A56" s="88" t="s">
        <v>88</v>
      </c>
      <c r="B56" s="82" t="s">
        <v>196</v>
      </c>
      <c r="C56" s="82" t="s">
        <v>197</v>
      </c>
      <c r="D56" s="91">
        <v>51948</v>
      </c>
      <c r="E56" s="83">
        <v>3761</v>
      </c>
      <c r="F56" s="83">
        <f t="shared" si="3"/>
        <v>55709</v>
      </c>
      <c r="G56" s="84">
        <v>55709</v>
      </c>
      <c r="H56" s="84">
        <v>55709</v>
      </c>
      <c r="I56" s="84">
        <f t="shared" si="4"/>
        <v>0</v>
      </c>
      <c r="J56" s="84">
        <f t="shared" si="5"/>
        <v>0</v>
      </c>
    </row>
    <row r="57" spans="1:10" x14ac:dyDescent="0.2">
      <c r="A57" s="88" t="s">
        <v>89</v>
      </c>
      <c r="B57" s="82" t="s">
        <v>198</v>
      </c>
      <c r="C57" s="82" t="s">
        <v>199</v>
      </c>
      <c r="D57" s="91">
        <v>35441</v>
      </c>
      <c r="E57" s="83">
        <v>5890</v>
      </c>
      <c r="F57" s="83">
        <f t="shared" si="3"/>
        <v>41331</v>
      </c>
      <c r="G57" s="84">
        <v>36292</v>
      </c>
      <c r="H57" s="84">
        <v>36292</v>
      </c>
      <c r="I57" s="84">
        <f t="shared" si="4"/>
        <v>0</v>
      </c>
      <c r="J57" s="84">
        <f t="shared" si="5"/>
        <v>5039</v>
      </c>
    </row>
    <row r="58" spans="1:10" x14ac:dyDescent="0.2">
      <c r="A58" s="88" t="s">
        <v>90</v>
      </c>
      <c r="B58" s="82" t="s">
        <v>200</v>
      </c>
      <c r="C58" s="82" t="s">
        <v>201</v>
      </c>
      <c r="D58" s="91">
        <v>23789</v>
      </c>
      <c r="E58" s="83">
        <v>1074</v>
      </c>
      <c r="F58" s="83">
        <f t="shared" si="3"/>
        <v>24863</v>
      </c>
      <c r="G58" s="84">
        <v>24863</v>
      </c>
      <c r="H58" s="84">
        <v>24863</v>
      </c>
      <c r="I58" s="84">
        <f t="shared" si="4"/>
        <v>0</v>
      </c>
      <c r="J58" s="84">
        <f t="shared" si="5"/>
        <v>0</v>
      </c>
    </row>
    <row r="59" spans="1:10" x14ac:dyDescent="0.2">
      <c r="A59" s="88" t="s">
        <v>91</v>
      </c>
      <c r="B59" s="82" t="s">
        <v>202</v>
      </c>
      <c r="C59" s="82" t="s">
        <v>203</v>
      </c>
      <c r="D59" s="91">
        <v>35128</v>
      </c>
      <c r="E59" s="83">
        <v>11295</v>
      </c>
      <c r="F59" s="83">
        <f t="shared" si="3"/>
        <v>46423</v>
      </c>
      <c r="G59" s="84">
        <v>37154</v>
      </c>
      <c r="H59" s="84">
        <v>37154</v>
      </c>
      <c r="I59" s="84">
        <f t="shared" si="4"/>
        <v>0</v>
      </c>
      <c r="J59" s="84">
        <f t="shared" si="5"/>
        <v>9269</v>
      </c>
    </row>
    <row r="60" spans="1:10" x14ac:dyDescent="0.2">
      <c r="A60" s="88" t="s">
        <v>92</v>
      </c>
      <c r="B60" s="82" t="s">
        <v>204</v>
      </c>
      <c r="C60" s="82" t="s">
        <v>205</v>
      </c>
      <c r="D60" s="91">
        <v>44180</v>
      </c>
      <c r="E60" s="83">
        <v>0</v>
      </c>
      <c r="F60" s="83">
        <f t="shared" si="3"/>
        <v>44180</v>
      </c>
      <c r="G60" s="84">
        <v>44180</v>
      </c>
      <c r="H60" s="84">
        <v>44180</v>
      </c>
      <c r="I60" s="84">
        <f t="shared" si="4"/>
        <v>0</v>
      </c>
      <c r="J60" s="84">
        <f t="shared" si="5"/>
        <v>0</v>
      </c>
    </row>
    <row r="61" spans="1:10" x14ac:dyDescent="0.2">
      <c r="A61" s="88" t="s">
        <v>93</v>
      </c>
      <c r="B61" s="82" t="s">
        <v>206</v>
      </c>
      <c r="C61" s="82" t="s">
        <v>207</v>
      </c>
      <c r="D61" s="91">
        <v>10196</v>
      </c>
      <c r="E61" s="83">
        <v>1304</v>
      </c>
      <c r="F61" s="83">
        <f t="shared" si="3"/>
        <v>11500</v>
      </c>
      <c r="G61" s="84">
        <v>9914</v>
      </c>
      <c r="H61" s="84">
        <v>9914</v>
      </c>
      <c r="I61" s="84">
        <f t="shared" si="4"/>
        <v>0</v>
      </c>
      <c r="J61" s="84">
        <f t="shared" si="5"/>
        <v>1586</v>
      </c>
    </row>
    <row r="62" spans="1:10" x14ac:dyDescent="0.2">
      <c r="A62" s="88" t="s">
        <v>95</v>
      </c>
      <c r="B62" s="82" t="s">
        <v>210</v>
      </c>
      <c r="C62" s="82" t="s">
        <v>211</v>
      </c>
      <c r="D62" s="91">
        <v>22877</v>
      </c>
      <c r="E62" s="83">
        <v>0</v>
      </c>
      <c r="F62" s="83">
        <f t="shared" si="3"/>
        <v>22877</v>
      </c>
      <c r="G62" s="84">
        <v>22877</v>
      </c>
      <c r="H62" s="84">
        <v>22877</v>
      </c>
      <c r="I62" s="84">
        <f t="shared" si="4"/>
        <v>0</v>
      </c>
      <c r="J62" s="84">
        <f t="shared" si="5"/>
        <v>0</v>
      </c>
    </row>
    <row r="63" spans="1:10" x14ac:dyDescent="0.2">
      <c r="A63" s="88" t="s">
        <v>97</v>
      </c>
      <c r="B63" s="82" t="s">
        <v>98</v>
      </c>
      <c r="C63" s="82"/>
      <c r="D63" s="91">
        <v>5251</v>
      </c>
      <c r="E63" s="83">
        <v>4756</v>
      </c>
      <c r="F63" s="83">
        <f t="shared" si="3"/>
        <v>10007</v>
      </c>
      <c r="G63" s="84">
        <v>3719</v>
      </c>
      <c r="H63" s="84">
        <v>3719</v>
      </c>
      <c r="I63" s="84">
        <f t="shared" si="4"/>
        <v>0</v>
      </c>
      <c r="J63" s="84">
        <f t="shared" si="5"/>
        <v>6288</v>
      </c>
    </row>
    <row r="64" spans="1:10" x14ac:dyDescent="0.2">
      <c r="A64" s="82" t="s">
        <v>99</v>
      </c>
      <c r="B64" s="82" t="s">
        <v>100</v>
      </c>
      <c r="C64" s="82"/>
      <c r="D64" s="91">
        <v>10681</v>
      </c>
      <c r="E64" s="83">
        <v>1612</v>
      </c>
      <c r="F64" s="91">
        <f t="shared" si="3"/>
        <v>12293</v>
      </c>
      <c r="G64" s="91">
        <v>8343</v>
      </c>
      <c r="H64" s="91">
        <v>8343</v>
      </c>
      <c r="I64" s="91">
        <f t="shared" si="4"/>
        <v>0</v>
      </c>
      <c r="J64" s="91">
        <f t="shared" si="5"/>
        <v>3950</v>
      </c>
    </row>
    <row r="65" spans="4:10" x14ac:dyDescent="0.2">
      <c r="I65" s="98"/>
      <c r="J65" s="98"/>
    </row>
    <row r="71" spans="4:10" x14ac:dyDescent="0.2">
      <c r="D71" s="99"/>
      <c r="E71" s="78"/>
      <c r="F71" s="78"/>
      <c r="G71" s="78"/>
      <c r="H71" s="100"/>
    </row>
  </sheetData>
  <sheetProtection password="EF32" sheet="1" objects="1" scenarios="1"/>
  <sortState ref="A6:J64">
    <sortCondition ref="A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IDEA Part B</vt:lpstr>
      <vt:lpstr>IDEA Preschool</vt:lpstr>
      <vt:lpstr>PostToWeb Part B</vt:lpstr>
      <vt:lpstr>PostToWeb Preschool</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Davis, Evan</cp:lastModifiedBy>
  <cp:lastPrinted>2015-08-13T18:54:13Z</cp:lastPrinted>
  <dcterms:created xsi:type="dcterms:W3CDTF">2014-04-03T17:11:15Z</dcterms:created>
  <dcterms:modified xsi:type="dcterms:W3CDTF">2017-01-10T16:40:33Z</dcterms:modified>
</cp:coreProperties>
</file>