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SA-CONS\25-26\Allocation Source Docs\Post for Revised Final\"/>
    </mc:Choice>
  </mc:AlternateContent>
  <xr:revisionPtr revIDLastSave="0" documentId="13_ncr:1_{AF823EBA-25BA-401E-AF66-705F8B5BD56E}" xr6:coauthVersionLast="47" xr6:coauthVersionMax="47" xr10:uidLastSave="{00000000-0000-0000-0000-000000000000}"/>
  <workbookProtection workbookAlgorithmName="SHA-512" workbookHashValue="7ACZlGMuuyf59fBVz7cVaGn575KH9nccbJWk54LjK8CGGy/jbU4jTvCXqVPrLsC3p03ZsOLSp79pD04CnN2nWw==" workbookSaltValue="x29Nr7RmAVihNcmRX2wTfA==" workbookSpinCount="100000" lockStructure="1"/>
  <bookViews>
    <workbookView xWindow="-22485" yWindow="2085" windowWidth="21600" windowHeight="12645" firstSheet="1" activeTab="1" xr2:uid="{511E86E6-1F21-40EC-B911-26EA96F646B4}"/>
  </bookViews>
  <sheets>
    <sheet name="Preliminary" sheetId="1" state="hidden" r:id="rId1"/>
    <sheet name="Revised Final 25-26" sheetId="2" r:id="rId2"/>
  </sheets>
  <externalReferences>
    <externalReference r:id="rId3"/>
  </externalReferences>
  <definedNames>
    <definedName name="_xlnm._FilterDatabase" localSheetId="0" hidden="1">Preliminary!$A$10:$AL$188</definedName>
    <definedName name="_xlnm._FilterDatabase" localSheetId="1" hidden="1">'Revised Final 25-26'!$A$7:$D$12</definedName>
    <definedName name="ELIG6">#REF!</definedName>
    <definedName name="ELIG6a">#REF!</definedName>
    <definedName name="Eligible_and_Applied___Complete_List">#REF!</definedName>
    <definedName name="Master_Elig_2016___4">#REF!</definedName>
    <definedName name="_xlnm.Print_Area" localSheetId="0">Preliminary!$A$11:$AF$215</definedName>
    <definedName name="_xlnm.Print_Titles" localSheetId="0">Preliminary!$A:$C,Preliminary!$1:$10</definedName>
    <definedName name="qry3_RLIS_Eligible">#REF!</definedName>
    <definedName name="tbl_crsw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S190" i="1" l="1"/>
  <c r="E190" i="1" l="1"/>
  <c r="E198" i="1" s="1"/>
  <c r="F190" i="1"/>
  <c r="F198" i="1" s="1"/>
  <c r="G190" i="1"/>
  <c r="G198" i="1" s="1"/>
  <c r="D190" i="1"/>
  <c r="D198" i="1" s="1"/>
  <c r="G199" i="1" l="1"/>
  <c r="G200" i="1"/>
  <c r="G202" i="1" s="1"/>
  <c r="F200" i="1"/>
  <c r="F202" i="1" s="1"/>
  <c r="F199" i="1"/>
  <c r="D199" i="1"/>
  <c r="D200" i="1"/>
  <c r="D202" i="1" s="1"/>
  <c r="E200" i="1"/>
  <c r="E202" i="1" s="1"/>
  <c r="E199" i="1"/>
  <c r="AA198" i="1" l="1"/>
  <c r="AB198" i="1" s="1"/>
  <c r="AC198" i="1" s="1"/>
  <c r="M190" i="1"/>
  <c r="N190" i="1" s="1"/>
  <c r="M198" i="1"/>
  <c r="N198" i="1" s="1"/>
  <c r="N200" i="1" s="1"/>
  <c r="L200" i="1"/>
  <c r="M200" i="1" s="1"/>
  <c r="M196" i="1"/>
  <c r="N196" i="1" s="1"/>
  <c r="M195" i="1"/>
  <c r="N195" i="1" s="1"/>
  <c r="R201" i="1"/>
  <c r="Q198" i="1"/>
  <c r="R198" i="1" s="1"/>
  <c r="S198" i="1" s="1"/>
  <c r="R196" i="1"/>
  <c r="S196" i="1" s="1"/>
  <c r="R190" i="1"/>
  <c r="W190" i="1"/>
  <c r="W200" i="1"/>
  <c r="X200" i="1" s="1"/>
  <c r="W198" i="1"/>
  <c r="X198" i="1" s="1"/>
  <c r="Q200" i="1" l="1"/>
  <c r="R200" i="1" s="1"/>
  <c r="S200" i="1" s="1"/>
  <c r="W196" i="1"/>
  <c r="W193" i="1"/>
  <c r="AB190" i="1" l="1"/>
  <c r="AB200" i="1"/>
  <c r="AC200" i="1" s="1"/>
  <c r="AB196" i="1"/>
  <c r="AC196" i="1" s="1"/>
  <c r="AB195" i="1"/>
  <c r="AC195" i="1" s="1"/>
  <c r="AB157" i="1"/>
  <c r="AC157" i="1" s="1"/>
  <c r="AB141" i="1"/>
  <c r="AC141" i="1" s="1"/>
  <c r="AB161" i="1"/>
  <c r="AC161" i="1" s="1"/>
  <c r="AB152" i="1"/>
  <c r="AC152" i="1" s="1"/>
  <c r="AB182" i="1"/>
  <c r="AC182" i="1" s="1"/>
  <c r="AB119" i="1"/>
  <c r="AC119" i="1" s="1"/>
  <c r="AB92" i="1"/>
  <c r="AC92" i="1" s="1"/>
  <c r="AB61" i="1"/>
  <c r="AC61" i="1" s="1"/>
  <c r="AB43" i="1"/>
  <c r="AC43" i="1" s="1"/>
  <c r="AB15" i="1"/>
  <c r="AC15" i="1" s="1"/>
  <c r="AB124" i="1"/>
  <c r="AC124" i="1" s="1"/>
  <c r="AB46" i="1"/>
  <c r="AC46" i="1" s="1"/>
  <c r="AB57" i="1"/>
  <c r="AC57" i="1" s="1"/>
  <c r="AB109" i="1"/>
  <c r="AC109" i="1" s="1"/>
  <c r="AB115" i="1"/>
  <c r="AC115" i="1" s="1"/>
  <c r="AB73" i="1"/>
  <c r="AC73" i="1" s="1"/>
  <c r="AB156" i="1"/>
  <c r="AC156" i="1" s="1"/>
  <c r="AB174" i="1"/>
  <c r="AC174" i="1" s="1"/>
  <c r="AB80" i="1"/>
  <c r="AC80" i="1" s="1"/>
  <c r="AB185" i="1"/>
  <c r="AC185" i="1" s="1"/>
  <c r="AB186" i="1"/>
  <c r="AB51" i="1"/>
  <c r="AC51" i="1" s="1"/>
  <c r="AB33" i="1"/>
  <c r="AC33" i="1" s="1"/>
  <c r="AB99" i="1"/>
  <c r="AC99" i="1" s="1"/>
  <c r="AB12" i="1"/>
  <c r="AC12" i="1" s="1"/>
  <c r="AB89" i="1"/>
  <c r="AC89" i="1" s="1"/>
  <c r="AB129" i="1"/>
  <c r="AC129" i="1" s="1"/>
  <c r="AB179" i="1"/>
  <c r="AC179" i="1" s="1"/>
  <c r="AB38" i="1"/>
  <c r="AC38" i="1" s="1"/>
  <c r="AB138" i="1"/>
  <c r="AC138" i="1" s="1"/>
  <c r="AB120" i="1"/>
  <c r="AC120" i="1" s="1"/>
  <c r="AB84" i="1"/>
  <c r="AC84" i="1" s="1"/>
  <c r="AB113" i="1"/>
  <c r="AC113" i="1" s="1"/>
  <c r="AB90" i="1"/>
  <c r="AC90" i="1" s="1"/>
  <c r="AB29" i="1"/>
  <c r="AC29" i="1" s="1"/>
  <c r="AB97" i="1"/>
  <c r="AC97" i="1" s="1"/>
  <c r="AB127" i="1"/>
  <c r="AC127" i="1" s="1"/>
  <c r="AB37" i="1"/>
  <c r="AC37" i="1" s="1"/>
  <c r="AB169" i="1"/>
  <c r="AC169" i="1" s="1"/>
  <c r="AB142" i="1"/>
  <c r="AC142" i="1" s="1"/>
  <c r="AB133" i="1"/>
  <c r="AC133" i="1" s="1"/>
  <c r="AB121" i="1"/>
  <c r="AC121" i="1" s="1"/>
  <c r="AB149" i="1"/>
  <c r="AC149" i="1" s="1"/>
  <c r="AB13" i="1"/>
  <c r="AC13" i="1" s="1"/>
  <c r="AB155" i="1"/>
  <c r="AC155" i="1" s="1"/>
  <c r="AB160" i="1"/>
  <c r="AC160" i="1" s="1"/>
  <c r="AB76" i="1"/>
  <c r="AC76" i="1" s="1"/>
  <c r="AB168" i="1"/>
  <c r="AC168" i="1" s="1"/>
  <c r="AB102" i="1"/>
  <c r="AC102" i="1" s="1"/>
  <c r="AB122" i="1"/>
  <c r="AC122" i="1" s="1"/>
  <c r="AB145" i="1"/>
  <c r="AC145" i="1" s="1"/>
  <c r="AB146" i="1"/>
  <c r="AC146" i="1" s="1"/>
  <c r="AB135" i="1"/>
  <c r="AC135" i="1" s="1"/>
  <c r="AB164" i="1"/>
  <c r="AC164" i="1" s="1"/>
  <c r="AB134" i="1"/>
  <c r="AC134" i="1" s="1"/>
  <c r="AB143" i="1"/>
  <c r="AC143" i="1" s="1"/>
  <c r="AB66" i="1"/>
  <c r="AC66" i="1" s="1"/>
  <c r="AB165" i="1"/>
  <c r="AC165" i="1" s="1"/>
  <c r="AB53" i="1"/>
  <c r="AC53" i="1" s="1"/>
  <c r="AB132" i="1"/>
  <c r="AC132" i="1" s="1"/>
  <c r="AB91" i="1"/>
  <c r="AC91" i="1" s="1"/>
  <c r="AB162" i="1"/>
  <c r="AC162" i="1" s="1"/>
  <c r="AB95" i="1"/>
  <c r="AC95" i="1" s="1"/>
  <c r="AB153" i="1"/>
  <c r="AC153" i="1" s="1"/>
  <c r="AB36" i="1"/>
  <c r="AC36" i="1" s="1"/>
  <c r="AB62" i="1"/>
  <c r="AC62" i="1" s="1"/>
  <c r="AB110" i="1"/>
  <c r="AC110" i="1" s="1"/>
  <c r="AB63" i="1"/>
  <c r="AC63" i="1" s="1"/>
  <c r="AB20" i="1"/>
  <c r="AC20" i="1" s="1"/>
  <c r="AB40" i="1"/>
  <c r="AC40" i="1" s="1"/>
  <c r="AB180" i="1"/>
  <c r="AC180" i="1" s="1"/>
  <c r="AB93" i="1"/>
  <c r="AC93" i="1" s="1"/>
  <c r="AB147" i="1"/>
  <c r="AC147" i="1" s="1"/>
  <c r="AB123" i="1"/>
  <c r="AC123" i="1" s="1"/>
  <c r="AB32" i="1"/>
  <c r="AC32" i="1" s="1"/>
  <c r="AB56" i="1"/>
  <c r="AC56" i="1" s="1"/>
  <c r="AB52" i="1"/>
  <c r="AC52" i="1" s="1"/>
  <c r="AB65" i="1"/>
  <c r="AC65" i="1" s="1"/>
  <c r="AB163" i="1"/>
  <c r="AC163" i="1" s="1"/>
  <c r="AB44" i="1"/>
  <c r="AC44" i="1" s="1"/>
  <c r="AB75" i="1"/>
  <c r="AC75" i="1" s="1"/>
  <c r="AB170" i="1"/>
  <c r="AC170" i="1" s="1"/>
  <c r="AB18" i="1"/>
  <c r="AC18" i="1" s="1"/>
  <c r="AB30" i="1"/>
  <c r="AC30" i="1" s="1"/>
  <c r="AB58" i="1"/>
  <c r="AC58" i="1" s="1"/>
  <c r="AB25" i="1"/>
  <c r="AC25" i="1" s="1"/>
  <c r="AB140" i="1"/>
  <c r="AC140" i="1" s="1"/>
  <c r="AB114" i="1"/>
  <c r="AC114" i="1" s="1"/>
  <c r="AB87" i="1"/>
  <c r="AC87" i="1" s="1"/>
  <c r="AB106" i="1"/>
  <c r="AC106" i="1" s="1"/>
  <c r="AB14" i="1"/>
  <c r="AC14" i="1" s="1"/>
  <c r="AB96" i="1"/>
  <c r="AC96" i="1" s="1"/>
  <c r="AB159" i="1"/>
  <c r="AC159" i="1" s="1"/>
  <c r="AB100" i="1"/>
  <c r="AC100" i="1" s="1"/>
  <c r="AB34" i="1"/>
  <c r="AC34" i="1" s="1"/>
  <c r="AB50" i="1"/>
  <c r="AC50" i="1" s="1"/>
  <c r="AB184" i="1"/>
  <c r="AC184" i="1" s="1"/>
  <c r="AB172" i="1"/>
  <c r="AC172" i="1" s="1"/>
  <c r="AB64" i="1"/>
  <c r="AC64" i="1" s="1"/>
  <c r="AB148" i="1"/>
  <c r="AC148" i="1" s="1"/>
  <c r="AB111" i="1"/>
  <c r="AC111" i="1" s="1"/>
  <c r="AB107" i="1"/>
  <c r="AC107" i="1" s="1"/>
  <c r="AB150" i="1"/>
  <c r="AC150" i="1" s="1"/>
  <c r="AB105" i="1"/>
  <c r="AC105" i="1" s="1"/>
  <c r="AB11" i="1"/>
  <c r="AC11" i="1" s="1"/>
  <c r="AB117" i="1"/>
  <c r="AC117" i="1" s="1"/>
  <c r="AB35" i="1"/>
  <c r="AC35" i="1" s="1"/>
  <c r="AB154" i="1"/>
  <c r="AC154" i="1" s="1"/>
  <c r="AB86" i="1"/>
  <c r="AC86" i="1" s="1"/>
  <c r="AB26" i="1"/>
  <c r="AC26" i="1" s="1"/>
  <c r="AB177" i="1"/>
  <c r="AC177" i="1" s="1"/>
  <c r="AB42" i="1"/>
  <c r="AC42" i="1" s="1"/>
  <c r="AB112" i="1"/>
  <c r="AC112" i="1" s="1"/>
  <c r="AB67" i="1"/>
  <c r="AC67" i="1" s="1"/>
  <c r="AB55" i="1"/>
  <c r="AC55" i="1" s="1"/>
  <c r="AB130" i="1"/>
  <c r="AC130" i="1" s="1"/>
  <c r="AB21" i="1"/>
  <c r="AC21" i="1" s="1"/>
  <c r="AB17" i="1"/>
  <c r="AC17" i="1" s="1"/>
  <c r="AB69" i="1"/>
  <c r="AC69" i="1" s="1"/>
  <c r="AB82" i="1"/>
  <c r="AC82" i="1" s="1"/>
  <c r="AB23" i="1"/>
  <c r="AC23" i="1" s="1"/>
  <c r="AB94" i="1"/>
  <c r="AC94" i="1" s="1"/>
  <c r="AB48" i="1"/>
  <c r="AC48" i="1" s="1"/>
  <c r="AB108" i="1"/>
  <c r="AC108" i="1" s="1"/>
  <c r="AB175" i="1"/>
  <c r="AC175" i="1" s="1"/>
  <c r="AB41" i="1"/>
  <c r="AC41" i="1" s="1"/>
  <c r="AB78" i="1"/>
  <c r="AC78" i="1" s="1"/>
  <c r="AB118" i="1"/>
  <c r="AC118" i="1" s="1"/>
  <c r="AB173" i="1"/>
  <c r="AC173" i="1" s="1"/>
  <c r="AB60" i="1"/>
  <c r="AC60" i="1" s="1"/>
  <c r="AB176" i="1"/>
  <c r="AC176" i="1" s="1"/>
  <c r="AB28" i="1"/>
  <c r="AC28" i="1" s="1"/>
  <c r="AB68" i="1"/>
  <c r="AC68" i="1" s="1"/>
  <c r="AB31" i="1"/>
  <c r="AC31" i="1" s="1"/>
  <c r="AB101" i="1"/>
  <c r="AC101" i="1" s="1"/>
  <c r="AB98" i="1"/>
  <c r="AC98" i="1" s="1"/>
  <c r="AB59" i="1"/>
  <c r="AC59" i="1" s="1"/>
  <c r="AB128" i="1"/>
  <c r="AC128" i="1" s="1"/>
  <c r="AB131" i="1"/>
  <c r="AC131" i="1" s="1"/>
  <c r="AB70" i="1"/>
  <c r="AC70" i="1" s="1"/>
  <c r="AB71" i="1"/>
  <c r="AC71" i="1" s="1"/>
  <c r="AB47" i="1"/>
  <c r="AC47" i="1" s="1"/>
  <c r="AB187" i="1"/>
  <c r="AC187" i="1" s="1"/>
  <c r="AB45" i="1"/>
  <c r="AC45" i="1" s="1"/>
  <c r="AB137" i="1"/>
  <c r="AC137" i="1" s="1"/>
  <c r="AB88" i="1"/>
  <c r="AC88" i="1" s="1"/>
  <c r="AB79" i="1"/>
  <c r="AC79" i="1" s="1"/>
  <c r="AB22" i="1"/>
  <c r="AC22" i="1" s="1"/>
  <c r="AB27" i="1"/>
  <c r="AC27" i="1" s="1"/>
  <c r="AB72" i="1"/>
  <c r="AC72" i="1" s="1"/>
  <c r="AB19" i="1"/>
  <c r="AC19" i="1" s="1"/>
  <c r="AB49" i="1"/>
  <c r="AC49" i="1" s="1"/>
  <c r="AB39" i="1"/>
  <c r="AC39" i="1" s="1"/>
  <c r="AB126" i="1"/>
  <c r="AC126" i="1" s="1"/>
  <c r="AB166" i="1"/>
  <c r="AC166" i="1" s="1"/>
  <c r="AB125" i="1"/>
  <c r="AC125" i="1" s="1"/>
  <c r="AB81" i="1"/>
  <c r="AC81" i="1" s="1"/>
  <c r="AB178" i="1"/>
  <c r="AC178" i="1" s="1"/>
  <c r="AB158" i="1"/>
  <c r="AC158" i="1" s="1"/>
  <c r="AB24" i="1"/>
  <c r="AC24" i="1" s="1"/>
  <c r="AB183" i="1"/>
  <c r="AC183" i="1" s="1"/>
  <c r="AB83" i="1"/>
  <c r="AC83" i="1" s="1"/>
  <c r="AB181" i="1"/>
  <c r="AC181" i="1" s="1"/>
  <c r="AB16" i="1"/>
  <c r="AC16" i="1" s="1"/>
  <c r="AB104" i="1"/>
  <c r="AC104" i="1" s="1"/>
  <c r="AB139" i="1"/>
  <c r="AC139" i="1" s="1"/>
  <c r="AB144" i="1"/>
  <c r="AC144" i="1" s="1"/>
  <c r="AB85" i="1"/>
  <c r="AC85" i="1" s="1"/>
  <c r="AB103" i="1"/>
  <c r="AC103" i="1" s="1"/>
  <c r="AB77" i="1"/>
  <c r="AC77" i="1" s="1"/>
  <c r="AB116" i="1"/>
  <c r="AC116" i="1" s="1"/>
  <c r="AB188" i="1"/>
  <c r="AB54" i="1"/>
  <c r="AC54" i="1" s="1"/>
  <c r="AB151" i="1"/>
  <c r="AC151" i="1" s="1"/>
  <c r="AB167" i="1"/>
  <c r="AC167" i="1" s="1"/>
  <c r="AB74" i="1"/>
  <c r="AC74" i="1" s="1"/>
  <c r="AB171" i="1"/>
  <c r="AC171" i="1" s="1"/>
  <c r="AB136" i="1"/>
  <c r="AC136" i="1" s="1"/>
  <c r="W157" i="1"/>
  <c r="X157" i="1" s="1"/>
  <c r="W141" i="1"/>
  <c r="X141" i="1" s="1"/>
  <c r="W161" i="1"/>
  <c r="W152" i="1"/>
  <c r="W182" i="1"/>
  <c r="W119" i="1"/>
  <c r="W92" i="1"/>
  <c r="W61" i="1"/>
  <c r="W43" i="1"/>
  <c r="W15" i="1"/>
  <c r="X15" i="1" s="1"/>
  <c r="W124" i="1"/>
  <c r="X124" i="1" s="1"/>
  <c r="W46" i="1"/>
  <c r="X46" i="1" s="1"/>
  <c r="W57" i="1"/>
  <c r="W109" i="1"/>
  <c r="W115" i="1"/>
  <c r="W73" i="1"/>
  <c r="W156" i="1"/>
  <c r="W174" i="1"/>
  <c r="X174" i="1" s="1"/>
  <c r="W80" i="1"/>
  <c r="W185" i="1"/>
  <c r="W186" i="1"/>
  <c r="W51" i="1"/>
  <c r="W33" i="1"/>
  <c r="W99" i="1"/>
  <c r="W12" i="1"/>
  <c r="W89" i="1"/>
  <c r="W129" i="1"/>
  <c r="W179" i="1"/>
  <c r="W38" i="1"/>
  <c r="W138" i="1"/>
  <c r="W120" i="1"/>
  <c r="W84" i="1"/>
  <c r="W113" i="1"/>
  <c r="W90" i="1"/>
  <c r="W29" i="1"/>
  <c r="W97" i="1"/>
  <c r="W127" i="1"/>
  <c r="W37" i="1"/>
  <c r="W169" i="1"/>
  <c r="X169" i="1" s="1"/>
  <c r="W142" i="1"/>
  <c r="W133" i="1"/>
  <c r="W121" i="1"/>
  <c r="W149" i="1"/>
  <c r="W13" i="1"/>
  <c r="W155" i="1"/>
  <c r="W160" i="1"/>
  <c r="W76" i="1"/>
  <c r="W168" i="1"/>
  <c r="W102" i="1"/>
  <c r="X102" i="1" s="1"/>
  <c r="W122" i="1"/>
  <c r="W145" i="1"/>
  <c r="W146" i="1"/>
  <c r="X146" i="1" s="1"/>
  <c r="W135" i="1"/>
  <c r="X135" i="1" s="1"/>
  <c r="W164" i="1"/>
  <c r="X164" i="1" s="1"/>
  <c r="W134" i="1"/>
  <c r="W143" i="1"/>
  <c r="W66" i="1"/>
  <c r="W165" i="1"/>
  <c r="W53" i="1"/>
  <c r="X53" i="1" s="1"/>
  <c r="W132" i="1"/>
  <c r="W91" i="1"/>
  <c r="W162" i="1"/>
  <c r="W95" i="1"/>
  <c r="W153" i="1"/>
  <c r="W36" i="1"/>
  <c r="W62" i="1"/>
  <c r="X62" i="1" s="1"/>
  <c r="W110" i="1"/>
  <c r="X110" i="1" s="1"/>
  <c r="W63" i="1"/>
  <c r="W20" i="1"/>
  <c r="W40" i="1"/>
  <c r="W180" i="1"/>
  <c r="W93" i="1"/>
  <c r="W147" i="1"/>
  <c r="W123" i="1"/>
  <c r="W32" i="1"/>
  <c r="W56" i="1"/>
  <c r="W52" i="1"/>
  <c r="X52" i="1" s="1"/>
  <c r="W65" i="1"/>
  <c r="W163" i="1"/>
  <c r="W44" i="1"/>
  <c r="W75" i="1"/>
  <c r="W170" i="1"/>
  <c r="W18" i="1"/>
  <c r="W30" i="1"/>
  <c r="X30" i="1" s="1"/>
  <c r="W58" i="1"/>
  <c r="W25" i="1"/>
  <c r="W140" i="1"/>
  <c r="W114" i="1"/>
  <c r="W87" i="1"/>
  <c r="X87" i="1" s="1"/>
  <c r="W106" i="1"/>
  <c r="X106" i="1" s="1"/>
  <c r="W14" i="1"/>
  <c r="X14" i="1" s="1"/>
  <c r="W96" i="1"/>
  <c r="X96" i="1" s="1"/>
  <c r="W159" i="1"/>
  <c r="W100" i="1"/>
  <c r="W34" i="1"/>
  <c r="W50" i="1"/>
  <c r="W184" i="1"/>
  <c r="W172" i="1"/>
  <c r="W64" i="1"/>
  <c r="W148" i="1"/>
  <c r="W111" i="1"/>
  <c r="W107" i="1"/>
  <c r="W150" i="1"/>
  <c r="W105" i="1"/>
  <c r="W11" i="1"/>
  <c r="W117" i="1"/>
  <c r="W35" i="1"/>
  <c r="W154" i="1"/>
  <c r="W86" i="1"/>
  <c r="W26" i="1"/>
  <c r="W177" i="1"/>
  <c r="X177" i="1" s="1"/>
  <c r="W42" i="1"/>
  <c r="X42" i="1" s="1"/>
  <c r="W112" i="1"/>
  <c r="X112" i="1" s="1"/>
  <c r="W67" i="1"/>
  <c r="W55" i="1"/>
  <c r="W130" i="1"/>
  <c r="W21" i="1"/>
  <c r="W17" i="1"/>
  <c r="W69" i="1"/>
  <c r="W82" i="1"/>
  <c r="W23" i="1"/>
  <c r="W94" i="1"/>
  <c r="W48" i="1"/>
  <c r="W108" i="1"/>
  <c r="W175" i="1"/>
  <c r="X175" i="1" s="1"/>
  <c r="W41" i="1"/>
  <c r="W78" i="1"/>
  <c r="W118" i="1"/>
  <c r="W173" i="1"/>
  <c r="W60" i="1"/>
  <c r="W176" i="1"/>
  <c r="X176" i="1" s="1"/>
  <c r="W28" i="1"/>
  <c r="W68" i="1"/>
  <c r="W31" i="1"/>
  <c r="W101" i="1"/>
  <c r="W98" i="1"/>
  <c r="W59" i="1"/>
  <c r="W128" i="1"/>
  <c r="W131" i="1"/>
  <c r="W70" i="1"/>
  <c r="W71" i="1"/>
  <c r="W47" i="1"/>
  <c r="W187" i="1"/>
  <c r="W45" i="1"/>
  <c r="X45" i="1" s="1"/>
  <c r="W137" i="1"/>
  <c r="W88" i="1"/>
  <c r="W79" i="1"/>
  <c r="X79" i="1" s="1"/>
  <c r="W22" i="1"/>
  <c r="W27" i="1"/>
  <c r="X27" i="1" s="1"/>
  <c r="W72" i="1"/>
  <c r="W19" i="1"/>
  <c r="W49" i="1"/>
  <c r="W39" i="1"/>
  <c r="W126" i="1"/>
  <c r="X126" i="1" s="1"/>
  <c r="W166" i="1"/>
  <c r="W125" i="1"/>
  <c r="W81" i="1"/>
  <c r="W178" i="1"/>
  <c r="W158" i="1"/>
  <c r="W24" i="1"/>
  <c r="W183" i="1"/>
  <c r="W83" i="1"/>
  <c r="W181" i="1"/>
  <c r="W16" i="1"/>
  <c r="X16" i="1" s="1"/>
  <c r="W104" i="1"/>
  <c r="X104" i="1" s="1"/>
  <c r="W139" i="1"/>
  <c r="W144" i="1"/>
  <c r="W85" i="1"/>
  <c r="W103" i="1"/>
  <c r="X103" i="1" s="1"/>
  <c r="W77" i="1"/>
  <c r="W116" i="1"/>
  <c r="W188" i="1"/>
  <c r="W54" i="1"/>
  <c r="W151" i="1"/>
  <c r="X151" i="1" s="1"/>
  <c r="W167" i="1"/>
  <c r="X167" i="1" s="1"/>
  <c r="W74" i="1"/>
  <c r="W171" i="1"/>
  <c r="W136" i="1"/>
  <c r="R157" i="1"/>
  <c r="S157" i="1" s="1"/>
  <c r="R141" i="1"/>
  <c r="S141" i="1" s="1"/>
  <c r="R161" i="1"/>
  <c r="S161" i="1" s="1"/>
  <c r="R152" i="1"/>
  <c r="S152" i="1" s="1"/>
  <c r="R182" i="1"/>
  <c r="R119" i="1"/>
  <c r="R92" i="1"/>
  <c r="S92" i="1" s="1"/>
  <c r="R61" i="1"/>
  <c r="S61" i="1" s="1"/>
  <c r="R43" i="1"/>
  <c r="S43" i="1" s="1"/>
  <c r="R15" i="1"/>
  <c r="S15" i="1" s="1"/>
  <c r="R124" i="1"/>
  <c r="S124" i="1" s="1"/>
  <c r="R46" i="1"/>
  <c r="S46" i="1" s="1"/>
  <c r="R57" i="1"/>
  <c r="S57" i="1" s="1"/>
  <c r="R109" i="1"/>
  <c r="S109" i="1" s="1"/>
  <c r="R115" i="1"/>
  <c r="R73" i="1"/>
  <c r="S73" i="1" s="1"/>
  <c r="R156" i="1"/>
  <c r="S156" i="1" s="1"/>
  <c r="R174" i="1"/>
  <c r="S174" i="1" s="1"/>
  <c r="R80" i="1"/>
  <c r="S80" i="1" s="1"/>
  <c r="R185" i="1"/>
  <c r="S185" i="1" s="1"/>
  <c r="R186" i="1"/>
  <c r="S186" i="1" s="1"/>
  <c r="R51" i="1"/>
  <c r="R33" i="1"/>
  <c r="S33" i="1" s="1"/>
  <c r="R99" i="1"/>
  <c r="S99" i="1" s="1"/>
  <c r="R12" i="1"/>
  <c r="S12" i="1" s="1"/>
  <c r="R89" i="1"/>
  <c r="R129" i="1"/>
  <c r="S129" i="1" s="1"/>
  <c r="R179" i="1"/>
  <c r="S179" i="1" s="1"/>
  <c r="R38" i="1"/>
  <c r="S38" i="1" s="1"/>
  <c r="R138" i="1"/>
  <c r="S138" i="1" s="1"/>
  <c r="R120" i="1"/>
  <c r="S120" i="1" s="1"/>
  <c r="R84" i="1"/>
  <c r="R113" i="1"/>
  <c r="R90" i="1"/>
  <c r="S90" i="1" s="1"/>
  <c r="R29" i="1"/>
  <c r="R97" i="1"/>
  <c r="S97" i="1" s="1"/>
  <c r="R127" i="1"/>
  <c r="S127" i="1" s="1"/>
  <c r="R37" i="1"/>
  <c r="S37" i="1" s="1"/>
  <c r="R169" i="1"/>
  <c r="S169" i="1" s="1"/>
  <c r="R142" i="1"/>
  <c r="S142" i="1" s="1"/>
  <c r="R133" i="1"/>
  <c r="S133" i="1" s="1"/>
  <c r="R121" i="1"/>
  <c r="S121" i="1" s="1"/>
  <c r="R149" i="1"/>
  <c r="S149" i="1" s="1"/>
  <c r="R13" i="1"/>
  <c r="S13" i="1" s="1"/>
  <c r="R155" i="1"/>
  <c r="S155" i="1" s="1"/>
  <c r="R160" i="1"/>
  <c r="S160" i="1" s="1"/>
  <c r="R76" i="1"/>
  <c r="R168" i="1"/>
  <c r="S168" i="1" s="1"/>
  <c r="R102" i="1"/>
  <c r="S102" i="1" s="1"/>
  <c r="R122" i="1"/>
  <c r="S122" i="1" s="1"/>
  <c r="R145" i="1"/>
  <c r="S145" i="1" s="1"/>
  <c r="R146" i="1"/>
  <c r="S146" i="1" s="1"/>
  <c r="R135" i="1"/>
  <c r="R164" i="1"/>
  <c r="R134" i="1"/>
  <c r="S134" i="1" s="1"/>
  <c r="R143" i="1"/>
  <c r="S143" i="1" s="1"/>
  <c r="R66" i="1"/>
  <c r="S66" i="1" s="1"/>
  <c r="R165" i="1"/>
  <c r="S165" i="1" s="1"/>
  <c r="R53" i="1"/>
  <c r="S53" i="1" s="1"/>
  <c r="R132" i="1"/>
  <c r="S132" i="1" s="1"/>
  <c r="R91" i="1"/>
  <c r="S91" i="1" s="1"/>
  <c r="R162" i="1"/>
  <c r="S162" i="1" s="1"/>
  <c r="R95" i="1"/>
  <c r="S95" i="1" s="1"/>
  <c r="R153" i="1"/>
  <c r="S153" i="1" s="1"/>
  <c r="R36" i="1"/>
  <c r="S36" i="1" s="1"/>
  <c r="R62" i="1"/>
  <c r="S62" i="1" s="1"/>
  <c r="R110" i="1"/>
  <c r="S110" i="1" s="1"/>
  <c r="R63" i="1"/>
  <c r="S63" i="1" s="1"/>
  <c r="R20" i="1"/>
  <c r="S20" i="1" s="1"/>
  <c r="R40" i="1"/>
  <c r="S40" i="1" s="1"/>
  <c r="R180" i="1"/>
  <c r="S180" i="1" s="1"/>
  <c r="R93" i="1"/>
  <c r="S93" i="1" s="1"/>
  <c r="R147" i="1"/>
  <c r="S147" i="1" s="1"/>
  <c r="R123" i="1"/>
  <c r="S123" i="1" s="1"/>
  <c r="R32" i="1"/>
  <c r="R56" i="1"/>
  <c r="S56" i="1" s="1"/>
  <c r="R52" i="1"/>
  <c r="S52" i="1" s="1"/>
  <c r="R65" i="1"/>
  <c r="S65" i="1" s="1"/>
  <c r="R163" i="1"/>
  <c r="S163" i="1" s="1"/>
  <c r="R44" i="1"/>
  <c r="S44" i="1" s="1"/>
  <c r="R75" i="1"/>
  <c r="S75" i="1" s="1"/>
  <c r="R170" i="1"/>
  <c r="R18" i="1"/>
  <c r="S18" i="1" s="1"/>
  <c r="R30" i="1"/>
  <c r="R58" i="1"/>
  <c r="S58" i="1" s="1"/>
  <c r="R25" i="1"/>
  <c r="S25" i="1" s="1"/>
  <c r="R140" i="1"/>
  <c r="S140" i="1" s="1"/>
  <c r="R114" i="1"/>
  <c r="S114" i="1" s="1"/>
  <c r="R87" i="1"/>
  <c r="S87" i="1" s="1"/>
  <c r="R106" i="1"/>
  <c r="S106" i="1" s="1"/>
  <c r="R14" i="1"/>
  <c r="S14" i="1" s="1"/>
  <c r="R96" i="1"/>
  <c r="S96" i="1" s="1"/>
  <c r="R159" i="1"/>
  <c r="S159" i="1" s="1"/>
  <c r="R100" i="1"/>
  <c r="S100" i="1" s="1"/>
  <c r="R34" i="1"/>
  <c r="S34" i="1" s="1"/>
  <c r="R50" i="1"/>
  <c r="S50" i="1" s="1"/>
  <c r="R184" i="1"/>
  <c r="R172" i="1"/>
  <c r="R64" i="1"/>
  <c r="S64" i="1" s="1"/>
  <c r="R148" i="1"/>
  <c r="S148" i="1" s="1"/>
  <c r="R111" i="1"/>
  <c r="R107" i="1"/>
  <c r="S107" i="1" s="1"/>
  <c r="R150" i="1"/>
  <c r="S150" i="1" s="1"/>
  <c r="R105" i="1"/>
  <c r="S105" i="1" s="1"/>
  <c r="R11" i="1"/>
  <c r="S11" i="1" s="1"/>
  <c r="R117" i="1"/>
  <c r="S117" i="1" s="1"/>
  <c r="R35" i="1"/>
  <c r="S35" i="1" s="1"/>
  <c r="R154" i="1"/>
  <c r="S154" i="1" s="1"/>
  <c r="R86" i="1"/>
  <c r="R26" i="1"/>
  <c r="S26" i="1" s="1"/>
  <c r="R177" i="1"/>
  <c r="S177" i="1" s="1"/>
  <c r="R42" i="1"/>
  <c r="S42" i="1" s="1"/>
  <c r="R112" i="1"/>
  <c r="S112" i="1" s="1"/>
  <c r="R67" i="1"/>
  <c r="S67" i="1" s="1"/>
  <c r="R55" i="1"/>
  <c r="S55" i="1" s="1"/>
  <c r="R130" i="1"/>
  <c r="S130" i="1" s="1"/>
  <c r="R21" i="1"/>
  <c r="S21" i="1" s="1"/>
  <c r="R17" i="1"/>
  <c r="S17" i="1" s="1"/>
  <c r="R69" i="1"/>
  <c r="S69" i="1" s="1"/>
  <c r="R82" i="1"/>
  <c r="S82" i="1" s="1"/>
  <c r="R23" i="1"/>
  <c r="S23" i="1" s="1"/>
  <c r="R94" i="1"/>
  <c r="S94" i="1" s="1"/>
  <c r="R48" i="1"/>
  <c r="R108" i="1"/>
  <c r="R175" i="1"/>
  <c r="S175" i="1" s="1"/>
  <c r="R41" i="1"/>
  <c r="S41" i="1" s="1"/>
  <c r="R78" i="1"/>
  <c r="S78" i="1" s="1"/>
  <c r="R118" i="1"/>
  <c r="S118" i="1" s="1"/>
  <c r="R173" i="1"/>
  <c r="S173" i="1" s="1"/>
  <c r="R60" i="1"/>
  <c r="S60" i="1" s="1"/>
  <c r="R176" i="1"/>
  <c r="S176" i="1" s="1"/>
  <c r="R28" i="1"/>
  <c r="S28" i="1" s="1"/>
  <c r="R68" i="1"/>
  <c r="S68" i="1" s="1"/>
  <c r="R31" i="1"/>
  <c r="S31" i="1" s="1"/>
  <c r="R101" i="1"/>
  <c r="S101" i="1" s="1"/>
  <c r="R98" i="1"/>
  <c r="S98" i="1" s="1"/>
  <c r="R59" i="1"/>
  <c r="S59" i="1" s="1"/>
  <c r="R128" i="1"/>
  <c r="R131" i="1"/>
  <c r="S131" i="1" s="1"/>
  <c r="R70" i="1"/>
  <c r="S70" i="1" s="1"/>
  <c r="R71" i="1"/>
  <c r="S71" i="1" s="1"/>
  <c r="R47" i="1"/>
  <c r="S47" i="1" s="1"/>
  <c r="R187" i="1"/>
  <c r="S187" i="1" s="1"/>
  <c r="R45" i="1"/>
  <c r="S45" i="1" s="1"/>
  <c r="R137" i="1"/>
  <c r="S137" i="1" s="1"/>
  <c r="R88" i="1"/>
  <c r="S88" i="1" s="1"/>
  <c r="R79" i="1"/>
  <c r="S79" i="1" s="1"/>
  <c r="R22" i="1"/>
  <c r="S22" i="1" s="1"/>
  <c r="R27" i="1"/>
  <c r="S27" i="1" s="1"/>
  <c r="R72" i="1"/>
  <c r="S72" i="1" s="1"/>
  <c r="R19" i="1"/>
  <c r="S19" i="1" s="1"/>
  <c r="R49" i="1"/>
  <c r="S49" i="1" s="1"/>
  <c r="R39" i="1"/>
  <c r="S39" i="1" s="1"/>
  <c r="R126" i="1"/>
  <c r="S126" i="1" s="1"/>
  <c r="R166" i="1"/>
  <c r="R125" i="1"/>
  <c r="R81" i="1"/>
  <c r="S81" i="1" s="1"/>
  <c r="R178" i="1"/>
  <c r="S178" i="1" s="1"/>
  <c r="R158" i="1"/>
  <c r="S158" i="1" s="1"/>
  <c r="R24" i="1"/>
  <c r="S24" i="1" s="1"/>
  <c r="R183" i="1"/>
  <c r="S183" i="1" s="1"/>
  <c r="R83" i="1"/>
  <c r="S83" i="1" s="1"/>
  <c r="R181" i="1"/>
  <c r="S181" i="1" s="1"/>
  <c r="R16" i="1"/>
  <c r="S16" i="1" s="1"/>
  <c r="R104" i="1"/>
  <c r="S104" i="1" s="1"/>
  <c r="R139" i="1"/>
  <c r="S139" i="1" s="1"/>
  <c r="R144" i="1"/>
  <c r="S144" i="1" s="1"/>
  <c r="R85" i="1"/>
  <c r="S85" i="1" s="1"/>
  <c r="R103" i="1"/>
  <c r="S103" i="1" s="1"/>
  <c r="R77" i="1"/>
  <c r="S77" i="1" s="1"/>
  <c r="R116" i="1"/>
  <c r="R188" i="1"/>
  <c r="S188" i="1" s="1"/>
  <c r="R54" i="1"/>
  <c r="S54" i="1" s="1"/>
  <c r="R151" i="1"/>
  <c r="S151" i="1" s="1"/>
  <c r="R167" i="1"/>
  <c r="S167" i="1" s="1"/>
  <c r="R74" i="1"/>
  <c r="S74" i="1" s="1"/>
  <c r="R171" i="1"/>
  <c r="R136" i="1"/>
  <c r="S136" i="1" s="1"/>
  <c r="M157" i="1"/>
  <c r="N157" i="1" s="1"/>
  <c r="M141" i="1"/>
  <c r="N141" i="1" s="1"/>
  <c r="M161" i="1"/>
  <c r="N161" i="1" s="1"/>
  <c r="M152" i="1"/>
  <c r="N152" i="1" s="1"/>
  <c r="M182" i="1"/>
  <c r="N182" i="1" s="1"/>
  <c r="M119" i="1"/>
  <c r="N119" i="1" s="1"/>
  <c r="M92" i="1"/>
  <c r="N92" i="1" s="1"/>
  <c r="M61" i="1"/>
  <c r="N61" i="1" s="1"/>
  <c r="M43" i="1"/>
  <c r="N43" i="1" s="1"/>
  <c r="M15" i="1"/>
  <c r="N15" i="1" s="1"/>
  <c r="M124" i="1"/>
  <c r="N124" i="1" s="1"/>
  <c r="M46" i="1"/>
  <c r="N46" i="1" s="1"/>
  <c r="M57" i="1"/>
  <c r="N57" i="1" s="1"/>
  <c r="M109" i="1"/>
  <c r="N109" i="1" s="1"/>
  <c r="M115" i="1"/>
  <c r="N115" i="1" s="1"/>
  <c r="M73" i="1"/>
  <c r="N73" i="1" s="1"/>
  <c r="M156" i="1"/>
  <c r="N156" i="1" s="1"/>
  <c r="M174" i="1"/>
  <c r="N174" i="1" s="1"/>
  <c r="M80" i="1"/>
  <c r="N80" i="1" s="1"/>
  <c r="M185" i="1"/>
  <c r="N185" i="1" s="1"/>
  <c r="M186" i="1"/>
  <c r="N186" i="1" s="1"/>
  <c r="M51" i="1"/>
  <c r="N51" i="1" s="1"/>
  <c r="M33" i="1"/>
  <c r="N33" i="1" s="1"/>
  <c r="M99" i="1"/>
  <c r="N99" i="1" s="1"/>
  <c r="M12" i="1"/>
  <c r="N12" i="1" s="1"/>
  <c r="M89" i="1"/>
  <c r="N89" i="1" s="1"/>
  <c r="M129" i="1"/>
  <c r="N129" i="1" s="1"/>
  <c r="M179" i="1"/>
  <c r="N179" i="1" s="1"/>
  <c r="M38" i="1"/>
  <c r="N38" i="1" s="1"/>
  <c r="M138" i="1"/>
  <c r="N138" i="1" s="1"/>
  <c r="M120" i="1"/>
  <c r="N120" i="1" s="1"/>
  <c r="M84" i="1"/>
  <c r="N84" i="1" s="1"/>
  <c r="M113" i="1"/>
  <c r="N113" i="1" s="1"/>
  <c r="M90" i="1"/>
  <c r="N90" i="1" s="1"/>
  <c r="M29" i="1"/>
  <c r="N29" i="1" s="1"/>
  <c r="M97" i="1"/>
  <c r="N97" i="1" s="1"/>
  <c r="M127" i="1"/>
  <c r="N127" i="1" s="1"/>
  <c r="M37" i="1"/>
  <c r="N37" i="1" s="1"/>
  <c r="M169" i="1"/>
  <c r="N169" i="1" s="1"/>
  <c r="M142" i="1"/>
  <c r="N142" i="1" s="1"/>
  <c r="M133" i="1"/>
  <c r="N133" i="1" s="1"/>
  <c r="M121" i="1"/>
  <c r="N121" i="1" s="1"/>
  <c r="M149" i="1"/>
  <c r="N149" i="1" s="1"/>
  <c r="M13" i="1"/>
  <c r="N13" i="1" s="1"/>
  <c r="M155" i="1"/>
  <c r="N155" i="1" s="1"/>
  <c r="M160" i="1"/>
  <c r="N160" i="1" s="1"/>
  <c r="M76" i="1"/>
  <c r="N76" i="1" s="1"/>
  <c r="M168" i="1"/>
  <c r="N168" i="1" s="1"/>
  <c r="M102" i="1"/>
  <c r="N102" i="1" s="1"/>
  <c r="M122" i="1"/>
  <c r="N122" i="1" s="1"/>
  <c r="M145" i="1"/>
  <c r="N145" i="1" s="1"/>
  <c r="M146" i="1"/>
  <c r="N146" i="1" s="1"/>
  <c r="M135" i="1"/>
  <c r="N135" i="1" s="1"/>
  <c r="M164" i="1"/>
  <c r="N164" i="1" s="1"/>
  <c r="M134" i="1"/>
  <c r="N134" i="1" s="1"/>
  <c r="M143" i="1"/>
  <c r="N143" i="1" s="1"/>
  <c r="M66" i="1"/>
  <c r="N66" i="1" s="1"/>
  <c r="M165" i="1"/>
  <c r="N165" i="1" s="1"/>
  <c r="M53" i="1"/>
  <c r="N53" i="1" s="1"/>
  <c r="M132" i="1"/>
  <c r="N132" i="1" s="1"/>
  <c r="M91" i="1"/>
  <c r="N91" i="1" s="1"/>
  <c r="M162" i="1"/>
  <c r="N162" i="1" s="1"/>
  <c r="M95" i="1"/>
  <c r="N95" i="1" s="1"/>
  <c r="M153" i="1"/>
  <c r="N153" i="1" s="1"/>
  <c r="M36" i="1"/>
  <c r="N36" i="1" s="1"/>
  <c r="M62" i="1"/>
  <c r="N62" i="1" s="1"/>
  <c r="M110" i="1"/>
  <c r="N110" i="1" s="1"/>
  <c r="M63" i="1"/>
  <c r="N63" i="1" s="1"/>
  <c r="M20" i="1"/>
  <c r="N20" i="1" s="1"/>
  <c r="M40" i="1"/>
  <c r="N40" i="1" s="1"/>
  <c r="M180" i="1"/>
  <c r="N180" i="1" s="1"/>
  <c r="M93" i="1"/>
  <c r="N93" i="1" s="1"/>
  <c r="M147" i="1"/>
  <c r="N147" i="1" s="1"/>
  <c r="M123" i="1"/>
  <c r="N123" i="1" s="1"/>
  <c r="M32" i="1"/>
  <c r="N32" i="1" s="1"/>
  <c r="M56" i="1"/>
  <c r="N56" i="1" s="1"/>
  <c r="M52" i="1"/>
  <c r="N52" i="1" s="1"/>
  <c r="M65" i="1"/>
  <c r="N65" i="1" s="1"/>
  <c r="M163" i="1"/>
  <c r="N163" i="1" s="1"/>
  <c r="M44" i="1"/>
  <c r="N44" i="1" s="1"/>
  <c r="M75" i="1"/>
  <c r="N75" i="1" s="1"/>
  <c r="M170" i="1"/>
  <c r="N170" i="1" s="1"/>
  <c r="M18" i="1"/>
  <c r="N18" i="1" s="1"/>
  <c r="M30" i="1"/>
  <c r="N30" i="1" s="1"/>
  <c r="M58" i="1"/>
  <c r="N58" i="1" s="1"/>
  <c r="M25" i="1"/>
  <c r="N25" i="1" s="1"/>
  <c r="M140" i="1"/>
  <c r="N140" i="1" s="1"/>
  <c r="M114" i="1"/>
  <c r="N114" i="1" s="1"/>
  <c r="M87" i="1"/>
  <c r="N87" i="1" s="1"/>
  <c r="M106" i="1"/>
  <c r="N106" i="1" s="1"/>
  <c r="M14" i="1"/>
  <c r="N14" i="1" s="1"/>
  <c r="M96" i="1"/>
  <c r="N96" i="1" s="1"/>
  <c r="M159" i="1"/>
  <c r="N159" i="1" s="1"/>
  <c r="M100" i="1"/>
  <c r="N100" i="1" s="1"/>
  <c r="M34" i="1"/>
  <c r="N34" i="1" s="1"/>
  <c r="M50" i="1"/>
  <c r="N50" i="1" s="1"/>
  <c r="M184" i="1"/>
  <c r="N184" i="1" s="1"/>
  <c r="M172" i="1"/>
  <c r="N172" i="1" s="1"/>
  <c r="M64" i="1"/>
  <c r="N64" i="1" s="1"/>
  <c r="M148" i="1"/>
  <c r="N148" i="1" s="1"/>
  <c r="M111" i="1"/>
  <c r="N111" i="1" s="1"/>
  <c r="M107" i="1"/>
  <c r="N107" i="1" s="1"/>
  <c r="M150" i="1"/>
  <c r="N150" i="1" s="1"/>
  <c r="M105" i="1"/>
  <c r="N105" i="1" s="1"/>
  <c r="M11" i="1"/>
  <c r="N11" i="1" s="1"/>
  <c r="M117" i="1"/>
  <c r="N117" i="1" s="1"/>
  <c r="M35" i="1"/>
  <c r="N35" i="1" s="1"/>
  <c r="M154" i="1"/>
  <c r="N154" i="1" s="1"/>
  <c r="M86" i="1"/>
  <c r="N86" i="1" s="1"/>
  <c r="M26" i="1"/>
  <c r="N26" i="1" s="1"/>
  <c r="M177" i="1"/>
  <c r="N177" i="1" s="1"/>
  <c r="M42" i="1"/>
  <c r="N42" i="1" s="1"/>
  <c r="M112" i="1"/>
  <c r="N112" i="1" s="1"/>
  <c r="M67" i="1"/>
  <c r="N67" i="1" s="1"/>
  <c r="M55" i="1"/>
  <c r="N55" i="1" s="1"/>
  <c r="M130" i="1"/>
  <c r="N130" i="1" s="1"/>
  <c r="M21" i="1"/>
  <c r="N21" i="1" s="1"/>
  <c r="M17" i="1"/>
  <c r="N17" i="1" s="1"/>
  <c r="M69" i="1"/>
  <c r="N69" i="1" s="1"/>
  <c r="M82" i="1"/>
  <c r="N82" i="1" s="1"/>
  <c r="M23" i="1"/>
  <c r="N23" i="1" s="1"/>
  <c r="M94" i="1"/>
  <c r="N94" i="1" s="1"/>
  <c r="M48" i="1"/>
  <c r="N48" i="1" s="1"/>
  <c r="M108" i="1"/>
  <c r="N108" i="1" s="1"/>
  <c r="M175" i="1"/>
  <c r="N175" i="1" s="1"/>
  <c r="M41" i="1"/>
  <c r="N41" i="1" s="1"/>
  <c r="M78" i="1"/>
  <c r="N78" i="1" s="1"/>
  <c r="M118" i="1"/>
  <c r="N118" i="1" s="1"/>
  <c r="M173" i="1"/>
  <c r="N173" i="1" s="1"/>
  <c r="M60" i="1"/>
  <c r="N60" i="1" s="1"/>
  <c r="M176" i="1"/>
  <c r="N176" i="1" s="1"/>
  <c r="M28" i="1"/>
  <c r="N28" i="1" s="1"/>
  <c r="M68" i="1"/>
  <c r="N68" i="1" s="1"/>
  <c r="M31" i="1"/>
  <c r="N31" i="1" s="1"/>
  <c r="M101" i="1"/>
  <c r="N101" i="1" s="1"/>
  <c r="M98" i="1"/>
  <c r="N98" i="1" s="1"/>
  <c r="M59" i="1"/>
  <c r="N59" i="1" s="1"/>
  <c r="M128" i="1"/>
  <c r="N128" i="1" s="1"/>
  <c r="M131" i="1"/>
  <c r="N131" i="1" s="1"/>
  <c r="M70" i="1"/>
  <c r="N70" i="1" s="1"/>
  <c r="M71" i="1"/>
  <c r="N71" i="1" s="1"/>
  <c r="M47" i="1"/>
  <c r="N47" i="1" s="1"/>
  <c r="M187" i="1"/>
  <c r="N187" i="1" s="1"/>
  <c r="M45" i="1"/>
  <c r="N45" i="1" s="1"/>
  <c r="M137" i="1"/>
  <c r="N137" i="1" s="1"/>
  <c r="M88" i="1"/>
  <c r="N88" i="1" s="1"/>
  <c r="M79" i="1"/>
  <c r="N79" i="1" s="1"/>
  <c r="M22" i="1"/>
  <c r="N22" i="1" s="1"/>
  <c r="M27" i="1"/>
  <c r="N27" i="1" s="1"/>
  <c r="M72" i="1"/>
  <c r="N72" i="1" s="1"/>
  <c r="M19" i="1"/>
  <c r="N19" i="1" s="1"/>
  <c r="M49" i="1"/>
  <c r="N49" i="1" s="1"/>
  <c r="M39" i="1"/>
  <c r="N39" i="1" s="1"/>
  <c r="M126" i="1"/>
  <c r="N126" i="1" s="1"/>
  <c r="M166" i="1"/>
  <c r="N166" i="1" s="1"/>
  <c r="M125" i="1"/>
  <c r="N125" i="1" s="1"/>
  <c r="M81" i="1"/>
  <c r="N81" i="1" s="1"/>
  <c r="M178" i="1"/>
  <c r="N178" i="1" s="1"/>
  <c r="M158" i="1"/>
  <c r="N158" i="1" s="1"/>
  <c r="M24" i="1"/>
  <c r="N24" i="1" s="1"/>
  <c r="M183" i="1"/>
  <c r="N183" i="1" s="1"/>
  <c r="M83" i="1"/>
  <c r="N83" i="1" s="1"/>
  <c r="M181" i="1"/>
  <c r="N181" i="1" s="1"/>
  <c r="M16" i="1"/>
  <c r="N16" i="1" s="1"/>
  <c r="M104" i="1"/>
  <c r="N104" i="1" s="1"/>
  <c r="M139" i="1"/>
  <c r="N139" i="1" s="1"/>
  <c r="M144" i="1"/>
  <c r="N144" i="1" s="1"/>
  <c r="M85" i="1"/>
  <c r="N85" i="1" s="1"/>
  <c r="M103" i="1"/>
  <c r="N103" i="1" s="1"/>
  <c r="M77" i="1"/>
  <c r="N77" i="1" s="1"/>
  <c r="M116" i="1"/>
  <c r="N116" i="1" s="1"/>
  <c r="M188" i="1"/>
  <c r="N188" i="1" s="1"/>
  <c r="M54" i="1"/>
  <c r="N54" i="1" s="1"/>
  <c r="M151" i="1"/>
  <c r="N151" i="1" s="1"/>
  <c r="M167" i="1"/>
  <c r="N167" i="1" s="1"/>
  <c r="M74" i="1"/>
  <c r="N74" i="1" s="1"/>
  <c r="M171" i="1"/>
  <c r="N171" i="1" s="1"/>
  <c r="M136" i="1"/>
  <c r="N136" i="1" s="1"/>
  <c r="I201" i="1" l="1"/>
  <c r="H193" i="1"/>
  <c r="I193" i="1" s="1"/>
  <c r="H195" i="1"/>
  <c r="I195" i="1" s="1"/>
  <c r="H196" i="1"/>
  <c r="I196" i="1" s="1"/>
  <c r="H198" i="1"/>
  <c r="I198" i="1" s="1"/>
  <c r="H199" i="1"/>
  <c r="I199" i="1" s="1"/>
  <c r="H200" i="1"/>
  <c r="I200" i="1" s="1"/>
  <c r="H202" i="1"/>
  <c r="I202" i="1" s="1"/>
  <c r="H190" i="1"/>
  <c r="I190" i="1" s="1"/>
  <c r="H157" i="1"/>
  <c r="I157" i="1" s="1"/>
  <c r="H141" i="1"/>
  <c r="I141" i="1" s="1"/>
  <c r="H161" i="1"/>
  <c r="I161" i="1" s="1"/>
  <c r="H152" i="1"/>
  <c r="I152" i="1" s="1"/>
  <c r="H182" i="1"/>
  <c r="I182" i="1" s="1"/>
  <c r="H119" i="1"/>
  <c r="I119" i="1" s="1"/>
  <c r="H92" i="1"/>
  <c r="I92" i="1" s="1"/>
  <c r="H61" i="1"/>
  <c r="I61" i="1" s="1"/>
  <c r="H43" i="1"/>
  <c r="I43" i="1" s="1"/>
  <c r="H15" i="1"/>
  <c r="I15" i="1" s="1"/>
  <c r="H124" i="1"/>
  <c r="I124" i="1" s="1"/>
  <c r="H46" i="1"/>
  <c r="I46" i="1" s="1"/>
  <c r="H57" i="1"/>
  <c r="I57" i="1" s="1"/>
  <c r="H109" i="1"/>
  <c r="I109" i="1" s="1"/>
  <c r="H115" i="1"/>
  <c r="I115" i="1" s="1"/>
  <c r="H73" i="1"/>
  <c r="I73" i="1" s="1"/>
  <c r="H156" i="1"/>
  <c r="I156" i="1" s="1"/>
  <c r="H174" i="1"/>
  <c r="I174" i="1" s="1"/>
  <c r="H80" i="1"/>
  <c r="I80" i="1" s="1"/>
  <c r="H185" i="1"/>
  <c r="I185" i="1" s="1"/>
  <c r="H186" i="1"/>
  <c r="I186" i="1" s="1"/>
  <c r="H51" i="1"/>
  <c r="I51" i="1" s="1"/>
  <c r="H33" i="1"/>
  <c r="I33" i="1" s="1"/>
  <c r="H99" i="1"/>
  <c r="I99" i="1" s="1"/>
  <c r="H12" i="1"/>
  <c r="I12" i="1" s="1"/>
  <c r="H89" i="1"/>
  <c r="I89" i="1" s="1"/>
  <c r="H129" i="1"/>
  <c r="I129" i="1" s="1"/>
  <c r="H179" i="1"/>
  <c r="I179" i="1" s="1"/>
  <c r="H38" i="1"/>
  <c r="I38" i="1" s="1"/>
  <c r="H138" i="1"/>
  <c r="I138" i="1" s="1"/>
  <c r="H120" i="1"/>
  <c r="I120" i="1" s="1"/>
  <c r="H84" i="1"/>
  <c r="I84" i="1" s="1"/>
  <c r="H113" i="1"/>
  <c r="I113" i="1" s="1"/>
  <c r="H90" i="1"/>
  <c r="I90" i="1" s="1"/>
  <c r="H29" i="1"/>
  <c r="I29" i="1" s="1"/>
  <c r="H97" i="1"/>
  <c r="I97" i="1" s="1"/>
  <c r="H127" i="1"/>
  <c r="I127" i="1" s="1"/>
  <c r="H37" i="1"/>
  <c r="I37" i="1" s="1"/>
  <c r="H169" i="1"/>
  <c r="I169" i="1" s="1"/>
  <c r="H142" i="1"/>
  <c r="I142" i="1" s="1"/>
  <c r="H133" i="1"/>
  <c r="I133" i="1" s="1"/>
  <c r="H121" i="1"/>
  <c r="I121" i="1" s="1"/>
  <c r="H149" i="1"/>
  <c r="I149" i="1" s="1"/>
  <c r="H13" i="1"/>
  <c r="I13" i="1" s="1"/>
  <c r="H155" i="1"/>
  <c r="I155" i="1" s="1"/>
  <c r="H160" i="1"/>
  <c r="I160" i="1" s="1"/>
  <c r="H76" i="1"/>
  <c r="I76" i="1" s="1"/>
  <c r="H168" i="1"/>
  <c r="I168" i="1" s="1"/>
  <c r="H102" i="1"/>
  <c r="I102" i="1" s="1"/>
  <c r="H122" i="1"/>
  <c r="I122" i="1" s="1"/>
  <c r="H145" i="1"/>
  <c r="I145" i="1" s="1"/>
  <c r="H146" i="1"/>
  <c r="I146" i="1" s="1"/>
  <c r="H135" i="1"/>
  <c r="I135" i="1" s="1"/>
  <c r="H164" i="1"/>
  <c r="I164" i="1" s="1"/>
  <c r="H134" i="1"/>
  <c r="I134" i="1" s="1"/>
  <c r="H143" i="1"/>
  <c r="I143" i="1" s="1"/>
  <c r="H66" i="1"/>
  <c r="I66" i="1" s="1"/>
  <c r="H165" i="1"/>
  <c r="I165" i="1" s="1"/>
  <c r="H53" i="1"/>
  <c r="I53" i="1" s="1"/>
  <c r="H132" i="1"/>
  <c r="I132" i="1" s="1"/>
  <c r="H91" i="1"/>
  <c r="I91" i="1" s="1"/>
  <c r="H162" i="1"/>
  <c r="I162" i="1" s="1"/>
  <c r="H95" i="1"/>
  <c r="I95" i="1" s="1"/>
  <c r="H153" i="1"/>
  <c r="I153" i="1" s="1"/>
  <c r="H36" i="1"/>
  <c r="I36" i="1" s="1"/>
  <c r="H62" i="1"/>
  <c r="I62" i="1" s="1"/>
  <c r="H110" i="1"/>
  <c r="I110" i="1" s="1"/>
  <c r="H63" i="1"/>
  <c r="I63" i="1" s="1"/>
  <c r="H20" i="1"/>
  <c r="I20" i="1" s="1"/>
  <c r="H40" i="1"/>
  <c r="I40" i="1" s="1"/>
  <c r="H180" i="1"/>
  <c r="I180" i="1" s="1"/>
  <c r="H93" i="1"/>
  <c r="I93" i="1" s="1"/>
  <c r="H147" i="1"/>
  <c r="I147" i="1" s="1"/>
  <c r="H123" i="1"/>
  <c r="I123" i="1" s="1"/>
  <c r="H32" i="1"/>
  <c r="I32" i="1" s="1"/>
  <c r="H56" i="1"/>
  <c r="I56" i="1" s="1"/>
  <c r="H52" i="1"/>
  <c r="I52" i="1" s="1"/>
  <c r="H65" i="1"/>
  <c r="I65" i="1" s="1"/>
  <c r="H163" i="1"/>
  <c r="I163" i="1" s="1"/>
  <c r="H44" i="1"/>
  <c r="I44" i="1" s="1"/>
  <c r="H75" i="1"/>
  <c r="I75" i="1" s="1"/>
  <c r="H170" i="1"/>
  <c r="I170" i="1" s="1"/>
  <c r="H18" i="1"/>
  <c r="I18" i="1" s="1"/>
  <c r="H30" i="1"/>
  <c r="I30" i="1" s="1"/>
  <c r="H58" i="1"/>
  <c r="I58" i="1" s="1"/>
  <c r="H25" i="1"/>
  <c r="I25" i="1" s="1"/>
  <c r="H140" i="1"/>
  <c r="I140" i="1" s="1"/>
  <c r="H114" i="1"/>
  <c r="I114" i="1" s="1"/>
  <c r="H87" i="1"/>
  <c r="I87" i="1" s="1"/>
  <c r="H106" i="1"/>
  <c r="I106" i="1" s="1"/>
  <c r="H14" i="1"/>
  <c r="I14" i="1" s="1"/>
  <c r="H96" i="1"/>
  <c r="I96" i="1" s="1"/>
  <c r="H159" i="1"/>
  <c r="I159" i="1" s="1"/>
  <c r="H100" i="1"/>
  <c r="I100" i="1" s="1"/>
  <c r="H34" i="1"/>
  <c r="I34" i="1" s="1"/>
  <c r="H50" i="1"/>
  <c r="I50" i="1" s="1"/>
  <c r="H184" i="1"/>
  <c r="I184" i="1" s="1"/>
  <c r="H172" i="1"/>
  <c r="I172" i="1" s="1"/>
  <c r="H64" i="1"/>
  <c r="I64" i="1" s="1"/>
  <c r="H148" i="1"/>
  <c r="I148" i="1" s="1"/>
  <c r="H111" i="1"/>
  <c r="I111" i="1" s="1"/>
  <c r="H107" i="1"/>
  <c r="I107" i="1" s="1"/>
  <c r="H150" i="1"/>
  <c r="I150" i="1" s="1"/>
  <c r="H105" i="1"/>
  <c r="I105" i="1" s="1"/>
  <c r="H11" i="1"/>
  <c r="I11" i="1" s="1"/>
  <c r="H117" i="1"/>
  <c r="I117" i="1" s="1"/>
  <c r="H35" i="1"/>
  <c r="I35" i="1" s="1"/>
  <c r="H154" i="1"/>
  <c r="I154" i="1" s="1"/>
  <c r="H86" i="1"/>
  <c r="I86" i="1" s="1"/>
  <c r="H26" i="1"/>
  <c r="I26" i="1" s="1"/>
  <c r="H177" i="1"/>
  <c r="I177" i="1" s="1"/>
  <c r="H42" i="1"/>
  <c r="I42" i="1" s="1"/>
  <c r="H112" i="1"/>
  <c r="I112" i="1" s="1"/>
  <c r="H67" i="1"/>
  <c r="I67" i="1" s="1"/>
  <c r="H55" i="1"/>
  <c r="I55" i="1" s="1"/>
  <c r="H130" i="1"/>
  <c r="I130" i="1" s="1"/>
  <c r="H21" i="1"/>
  <c r="I21" i="1" s="1"/>
  <c r="H17" i="1"/>
  <c r="I17" i="1" s="1"/>
  <c r="H69" i="1"/>
  <c r="I69" i="1" s="1"/>
  <c r="H82" i="1"/>
  <c r="I82" i="1" s="1"/>
  <c r="H23" i="1"/>
  <c r="I23" i="1" s="1"/>
  <c r="H94" i="1"/>
  <c r="I94" i="1" s="1"/>
  <c r="H48" i="1"/>
  <c r="I48" i="1" s="1"/>
  <c r="H108" i="1"/>
  <c r="I108" i="1" s="1"/>
  <c r="H175" i="1"/>
  <c r="I175" i="1" s="1"/>
  <c r="H41" i="1"/>
  <c r="I41" i="1" s="1"/>
  <c r="H78" i="1"/>
  <c r="I78" i="1" s="1"/>
  <c r="H118" i="1"/>
  <c r="I118" i="1" s="1"/>
  <c r="H173" i="1"/>
  <c r="I173" i="1" s="1"/>
  <c r="H60" i="1"/>
  <c r="I60" i="1" s="1"/>
  <c r="H176" i="1"/>
  <c r="I176" i="1" s="1"/>
  <c r="H28" i="1"/>
  <c r="I28" i="1" s="1"/>
  <c r="H68" i="1"/>
  <c r="I68" i="1" s="1"/>
  <c r="H31" i="1"/>
  <c r="I31" i="1" s="1"/>
  <c r="H101" i="1"/>
  <c r="I101" i="1" s="1"/>
  <c r="H98" i="1"/>
  <c r="I98" i="1" s="1"/>
  <c r="H59" i="1"/>
  <c r="I59" i="1" s="1"/>
  <c r="H128" i="1"/>
  <c r="I128" i="1" s="1"/>
  <c r="H131" i="1"/>
  <c r="I131" i="1" s="1"/>
  <c r="H70" i="1"/>
  <c r="I70" i="1" s="1"/>
  <c r="H71" i="1"/>
  <c r="I71" i="1" s="1"/>
  <c r="H47" i="1"/>
  <c r="I47" i="1" s="1"/>
  <c r="H187" i="1"/>
  <c r="I187" i="1" s="1"/>
  <c r="H45" i="1"/>
  <c r="I45" i="1" s="1"/>
  <c r="H137" i="1"/>
  <c r="I137" i="1" s="1"/>
  <c r="H88" i="1"/>
  <c r="I88" i="1" s="1"/>
  <c r="H79" i="1"/>
  <c r="I79" i="1" s="1"/>
  <c r="H22" i="1"/>
  <c r="I22" i="1" s="1"/>
  <c r="H27" i="1"/>
  <c r="I27" i="1" s="1"/>
  <c r="H72" i="1"/>
  <c r="I72" i="1" s="1"/>
  <c r="H19" i="1"/>
  <c r="I19" i="1" s="1"/>
  <c r="H49" i="1"/>
  <c r="I49" i="1" s="1"/>
  <c r="H39" i="1"/>
  <c r="I39" i="1" s="1"/>
  <c r="H126" i="1"/>
  <c r="I126" i="1" s="1"/>
  <c r="H166" i="1"/>
  <c r="I166" i="1" s="1"/>
  <c r="H125" i="1"/>
  <c r="I125" i="1" s="1"/>
  <c r="H81" i="1"/>
  <c r="I81" i="1" s="1"/>
  <c r="H178" i="1"/>
  <c r="I178" i="1" s="1"/>
  <c r="H158" i="1"/>
  <c r="I158" i="1" s="1"/>
  <c r="H24" i="1"/>
  <c r="I24" i="1" s="1"/>
  <c r="H183" i="1"/>
  <c r="H83" i="1"/>
  <c r="I83" i="1" s="1"/>
  <c r="H181" i="1"/>
  <c r="I181" i="1" s="1"/>
  <c r="H16" i="1"/>
  <c r="I16" i="1" s="1"/>
  <c r="H104" i="1"/>
  <c r="I104" i="1" s="1"/>
  <c r="H139" i="1"/>
  <c r="I139" i="1" s="1"/>
  <c r="H144" i="1"/>
  <c r="I144" i="1" s="1"/>
  <c r="H85" i="1"/>
  <c r="I85" i="1" s="1"/>
  <c r="H103" i="1"/>
  <c r="I103" i="1" s="1"/>
  <c r="H77" i="1"/>
  <c r="I77" i="1" s="1"/>
  <c r="H116" i="1"/>
  <c r="H188" i="1"/>
  <c r="I188" i="1" s="1"/>
  <c r="H54" i="1"/>
  <c r="I54" i="1" s="1"/>
  <c r="H151" i="1"/>
  <c r="I151" i="1" s="1"/>
  <c r="H167" i="1"/>
  <c r="I167" i="1" s="1"/>
  <c r="H74" i="1"/>
  <c r="I74" i="1" s="1"/>
  <c r="H171" i="1"/>
  <c r="I171" i="1" s="1"/>
  <c r="H136" i="1"/>
  <c r="I136" i="1" s="1"/>
  <c r="AD200" i="1"/>
  <c r="AE200" i="1" s="1"/>
  <c r="AE196" i="1"/>
  <c r="AD171" i="1"/>
  <c r="AD74" i="1"/>
  <c r="AE74" i="1" s="1"/>
  <c r="AD167" i="1"/>
  <c r="AD151" i="1"/>
  <c r="AD54" i="1"/>
  <c r="AD188" i="1"/>
  <c r="AD116" i="1"/>
  <c r="AD77" i="1"/>
  <c r="AD103" i="1"/>
  <c r="AD85" i="1"/>
  <c r="AE85" i="1" s="1"/>
  <c r="AD144" i="1"/>
  <c r="AD139" i="1"/>
  <c r="AD104" i="1"/>
  <c r="AE104" i="1" s="1"/>
  <c r="AD16" i="1"/>
  <c r="AD181" i="1"/>
  <c r="AD83" i="1"/>
  <c r="AD183" i="1"/>
  <c r="AD24" i="1"/>
  <c r="AE24" i="1" s="1"/>
  <c r="AD158" i="1"/>
  <c r="AD178" i="1"/>
  <c r="AD81" i="1"/>
  <c r="AD125" i="1"/>
  <c r="AD166" i="1"/>
  <c r="AD126" i="1"/>
  <c r="AE126" i="1" s="1"/>
  <c r="AD39" i="1"/>
  <c r="AD49" i="1"/>
  <c r="AE49" i="1" s="1"/>
  <c r="AD19" i="1"/>
  <c r="AE19" i="1" s="1"/>
  <c r="AD72" i="1"/>
  <c r="AD27" i="1"/>
  <c r="AD22" i="1"/>
  <c r="AD79" i="1"/>
  <c r="AD88" i="1"/>
  <c r="AD137" i="1"/>
  <c r="AD45" i="1"/>
  <c r="AE45" i="1" s="1"/>
  <c r="AD187" i="1"/>
  <c r="AD47" i="1"/>
  <c r="AD71" i="1"/>
  <c r="AD70" i="1"/>
  <c r="AD131" i="1"/>
  <c r="AD128" i="1"/>
  <c r="AD59" i="1"/>
  <c r="AD98" i="1"/>
  <c r="AE98" i="1" s="1"/>
  <c r="AD101" i="1"/>
  <c r="AD31" i="1"/>
  <c r="AD68" i="1"/>
  <c r="AE68" i="1" s="1"/>
  <c r="AD28" i="1"/>
  <c r="AD176" i="1"/>
  <c r="AD60" i="1"/>
  <c r="AE195" i="1"/>
  <c r="AE193" i="1"/>
  <c r="AD173" i="1"/>
  <c r="AD118" i="1"/>
  <c r="AE118" i="1" s="1"/>
  <c r="AD78" i="1"/>
  <c r="AE78" i="1" s="1"/>
  <c r="AD41" i="1"/>
  <c r="AD175" i="1"/>
  <c r="AE175" i="1" s="1"/>
  <c r="AD108" i="1"/>
  <c r="AD48" i="1"/>
  <c r="AD94" i="1"/>
  <c r="AE94" i="1" s="1"/>
  <c r="AD23" i="1"/>
  <c r="AD82" i="1"/>
  <c r="AE82" i="1" s="1"/>
  <c r="AD69" i="1"/>
  <c r="AE69" i="1" s="1"/>
  <c r="AD17" i="1"/>
  <c r="AD21" i="1"/>
  <c r="AE21" i="1" s="1"/>
  <c r="AD130" i="1"/>
  <c r="AD55" i="1"/>
  <c r="AD67" i="1"/>
  <c r="AE67" i="1" s="1"/>
  <c r="AD112" i="1"/>
  <c r="AD42" i="1"/>
  <c r="AE42" i="1" s="1"/>
  <c r="AD177" i="1"/>
  <c r="AE177" i="1" s="1"/>
  <c r="AD26" i="1"/>
  <c r="AD86" i="1"/>
  <c r="AE86" i="1" s="1"/>
  <c r="AD154" i="1"/>
  <c r="AD35" i="1"/>
  <c r="AD117" i="1"/>
  <c r="AE117" i="1" s="1"/>
  <c r="AD11" i="1"/>
  <c r="AE11" i="1" s="1"/>
  <c r="AD105" i="1"/>
  <c r="AD150" i="1"/>
  <c r="AE150" i="1" s="1"/>
  <c r="AD107" i="1"/>
  <c r="AD111" i="1"/>
  <c r="AD148" i="1"/>
  <c r="AE148" i="1" s="1"/>
  <c r="AD64" i="1"/>
  <c r="AE64" i="1" s="1"/>
  <c r="AD172" i="1"/>
  <c r="AD184" i="1"/>
  <c r="AD50" i="1"/>
  <c r="AE50" i="1" s="1"/>
  <c r="AD34" i="1"/>
  <c r="AE34" i="1" s="1"/>
  <c r="AD100" i="1"/>
  <c r="AE100" i="1" s="1"/>
  <c r="AD159" i="1"/>
  <c r="AE159" i="1" s="1"/>
  <c r="AD96" i="1"/>
  <c r="AE96" i="1" s="1"/>
  <c r="AD14" i="1"/>
  <c r="AD106" i="1"/>
  <c r="AD87" i="1"/>
  <c r="AE87" i="1" s="1"/>
  <c r="AD114" i="1"/>
  <c r="AE114" i="1" s="1"/>
  <c r="AD140" i="1"/>
  <c r="AD25" i="1"/>
  <c r="AE25" i="1" s="1"/>
  <c r="AD58" i="1"/>
  <c r="AD30" i="1"/>
  <c r="AD18" i="1"/>
  <c r="AE18" i="1" s="1"/>
  <c r="AD170" i="1"/>
  <c r="AE170" i="1" s="1"/>
  <c r="AD75" i="1"/>
  <c r="AD44" i="1"/>
  <c r="AD163" i="1"/>
  <c r="AE163" i="1" s="1"/>
  <c r="AD65" i="1"/>
  <c r="AE65" i="1" s="1"/>
  <c r="AD52" i="1"/>
  <c r="AE52" i="1" s="1"/>
  <c r="AD56" i="1"/>
  <c r="AE56" i="1" s="1"/>
  <c r="AD32" i="1"/>
  <c r="AD123" i="1"/>
  <c r="AD147" i="1"/>
  <c r="AE147" i="1" s="1"/>
  <c r="AD93" i="1"/>
  <c r="AE93" i="1" s="1"/>
  <c r="AD180" i="1"/>
  <c r="AD40" i="1"/>
  <c r="AE40" i="1" s="1"/>
  <c r="AD20" i="1"/>
  <c r="AD63" i="1"/>
  <c r="AD110" i="1"/>
  <c r="AE110" i="1" s="1"/>
  <c r="AD62" i="1"/>
  <c r="AE62" i="1" s="1"/>
  <c r="AD36" i="1"/>
  <c r="AD153" i="1"/>
  <c r="AD95" i="1"/>
  <c r="AE95" i="1" s="1"/>
  <c r="AD162" i="1"/>
  <c r="AE162" i="1" s="1"/>
  <c r="AD91" i="1"/>
  <c r="AE91" i="1" s="1"/>
  <c r="AD132" i="1"/>
  <c r="AE132" i="1" s="1"/>
  <c r="AD53" i="1"/>
  <c r="AD165" i="1"/>
  <c r="AD66" i="1"/>
  <c r="AE66" i="1" s="1"/>
  <c r="AD143" i="1"/>
  <c r="AE143" i="1" s="1"/>
  <c r="AD134" i="1"/>
  <c r="AD164" i="1"/>
  <c r="AE164" i="1" s="1"/>
  <c r="AD135" i="1"/>
  <c r="AD146" i="1"/>
  <c r="AD145" i="1"/>
  <c r="AE145" i="1" s="1"/>
  <c r="AD122" i="1"/>
  <c r="AE122" i="1" s="1"/>
  <c r="AD102" i="1"/>
  <c r="AD168" i="1"/>
  <c r="AD76" i="1"/>
  <c r="AE76" i="1" s="1"/>
  <c r="AD160" i="1"/>
  <c r="AE160" i="1" s="1"/>
  <c r="AD155" i="1"/>
  <c r="AE155" i="1" s="1"/>
  <c r="AD13" i="1"/>
  <c r="AE13" i="1" s="1"/>
  <c r="AD149" i="1"/>
  <c r="AD121" i="1"/>
  <c r="AE121" i="1" s="1"/>
  <c r="AD133" i="1"/>
  <c r="AE133" i="1" s="1"/>
  <c r="AD142" i="1"/>
  <c r="AE142" i="1" s="1"/>
  <c r="AD169" i="1"/>
  <c r="AD37" i="1"/>
  <c r="AE37" i="1" s="1"/>
  <c r="AD127" i="1"/>
  <c r="AD97" i="1"/>
  <c r="AD29" i="1"/>
  <c r="AE29" i="1" s="1"/>
  <c r="AD90" i="1"/>
  <c r="AE90" i="1" s="1"/>
  <c r="AD113" i="1"/>
  <c r="AD84" i="1"/>
  <c r="AD120" i="1"/>
  <c r="AE120" i="1" s="1"/>
  <c r="AD138" i="1"/>
  <c r="AE138" i="1" s="1"/>
  <c r="AD38" i="1"/>
  <c r="AD179" i="1"/>
  <c r="AD129" i="1"/>
  <c r="AD89" i="1"/>
  <c r="AD12" i="1"/>
  <c r="AE12" i="1" s="1"/>
  <c r="AD99" i="1"/>
  <c r="AE99" i="1" s="1"/>
  <c r="AD33" i="1"/>
  <c r="AE33" i="1" s="1"/>
  <c r="AD51" i="1"/>
  <c r="AD186" i="1"/>
  <c r="AE186" i="1" s="1"/>
  <c r="AD185" i="1"/>
  <c r="AE185" i="1" s="1"/>
  <c r="AD80" i="1"/>
  <c r="AE80" i="1" s="1"/>
  <c r="AD174" i="1"/>
  <c r="AD156" i="1"/>
  <c r="AE156" i="1" s="1"/>
  <c r="AD73" i="1"/>
  <c r="AE73" i="1" s="1"/>
  <c r="AD115" i="1"/>
  <c r="AE115" i="1" s="1"/>
  <c r="AD109" i="1"/>
  <c r="AD57" i="1"/>
  <c r="AE57" i="1" s="1"/>
  <c r="AD46" i="1"/>
  <c r="AE46" i="1" s="1"/>
  <c r="AD124" i="1"/>
  <c r="AE124" i="1" s="1"/>
  <c r="AD15" i="1"/>
  <c r="AD43" i="1"/>
  <c r="AE43" i="1" s="1"/>
  <c r="AD61" i="1"/>
  <c r="AE61" i="1" s="1"/>
  <c r="AD92" i="1"/>
  <c r="AE92" i="1" s="1"/>
  <c r="AD119" i="1"/>
  <c r="AD182" i="1"/>
  <c r="AE182" i="1" s="1"/>
  <c r="AD152" i="1"/>
  <c r="AE152" i="1" s="1"/>
  <c r="AD161" i="1"/>
  <c r="AE161" i="1" s="1"/>
  <c r="AD141" i="1"/>
  <c r="AD157" i="1"/>
  <c r="AE157" i="1" s="1"/>
  <c r="AD136" i="1"/>
  <c r="AD190" i="1" l="1"/>
  <c r="AD198" i="1" s="1"/>
  <c r="AD201" i="1" s="1"/>
  <c r="AE128" i="1"/>
  <c r="AE27" i="1"/>
  <c r="AE144" i="1"/>
  <c r="AE77" i="1"/>
  <c r="AE60" i="1"/>
  <c r="AE71" i="1"/>
  <c r="AE158" i="1"/>
  <c r="AE83" i="1"/>
  <c r="AE54" i="1"/>
  <c r="AE101" i="1"/>
  <c r="AE187" i="1"/>
  <c r="AE88" i="1"/>
  <c r="AE81" i="1"/>
  <c r="AE167" i="1"/>
  <c r="AE119" i="1"/>
  <c r="AE15" i="1"/>
  <c r="AE174" i="1"/>
  <c r="AE129" i="1"/>
  <c r="AE35" i="1"/>
  <c r="AE48" i="1"/>
  <c r="AE131" i="1"/>
  <c r="AE166" i="1"/>
  <c r="AE181" i="1"/>
  <c r="AE179" i="1"/>
  <c r="AE38" i="1"/>
  <c r="AE97" i="1"/>
  <c r="AE127" i="1"/>
  <c r="AE146" i="1"/>
  <c r="AE135" i="1"/>
  <c r="AE63" i="1"/>
  <c r="AE20" i="1"/>
  <c r="AE30" i="1"/>
  <c r="AE58" i="1"/>
  <c r="AE111" i="1"/>
  <c r="AE107" i="1"/>
  <c r="AE112" i="1"/>
  <c r="AE23" i="1"/>
  <c r="AE173" i="1"/>
  <c r="AE59" i="1"/>
  <c r="AE137" i="1"/>
  <c r="AE39" i="1"/>
  <c r="AE183" i="1"/>
  <c r="AE103" i="1"/>
  <c r="AE141" i="1"/>
  <c r="AE109" i="1"/>
  <c r="AE51" i="1"/>
  <c r="AE106" i="1"/>
  <c r="AE55" i="1"/>
  <c r="AE176" i="1"/>
  <c r="AE79" i="1"/>
  <c r="AE116" i="1"/>
  <c r="AE84" i="1"/>
  <c r="AE113" i="1"/>
  <c r="AE136" i="1"/>
  <c r="AE149" i="1"/>
  <c r="AE168" i="1"/>
  <c r="AE102" i="1"/>
  <c r="AE53" i="1"/>
  <c r="AE153" i="1"/>
  <c r="AE36" i="1"/>
  <c r="AE32" i="1"/>
  <c r="AE44" i="1"/>
  <c r="AE75" i="1"/>
  <c r="AE14" i="1"/>
  <c r="AE184" i="1"/>
  <c r="AE172" i="1"/>
  <c r="AE154" i="1"/>
  <c r="AE26" i="1"/>
  <c r="AE130" i="1"/>
  <c r="AE17" i="1"/>
  <c r="AE108" i="1"/>
  <c r="AE41" i="1"/>
  <c r="AE28" i="1"/>
  <c r="AE31" i="1"/>
  <c r="AE70" i="1"/>
  <c r="AE47" i="1"/>
  <c r="AE22" i="1"/>
  <c r="AE72" i="1"/>
  <c r="AE125" i="1"/>
  <c r="AE178" i="1"/>
  <c r="AE16" i="1"/>
  <c r="AE139" i="1"/>
  <c r="AE188" i="1"/>
  <c r="AE151" i="1"/>
  <c r="AE165" i="1"/>
  <c r="AE123" i="1"/>
  <c r="AE89" i="1"/>
  <c r="AE169" i="1"/>
  <c r="AE134" i="1"/>
  <c r="AE180" i="1"/>
  <c r="AE140" i="1"/>
  <c r="AE105" i="1"/>
  <c r="AE171" i="1"/>
  <c r="AE190" i="1" l="1"/>
  <c r="AE199" i="1" l="1"/>
  <c r="AE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Schneiderman, David</author>
    <author>Hawkins,Robert</author>
  </authors>
  <commentList>
    <comment ref="D201" authorId="0" shapeId="0" xr:uid="{EB2FE512-98E8-4071-AF9C-C5C95E7D5B7F}">
      <text>
        <r>
          <rPr>
            <b/>
            <sz val="9"/>
            <color indexed="81"/>
            <rFont val="Tahoma"/>
            <family val="2"/>
          </rPr>
          <t>Schneiderman, David:</t>
        </r>
        <r>
          <rPr>
            <sz val="9"/>
            <color indexed="81"/>
            <rFont val="Tahoma"/>
            <family val="2"/>
          </rPr>
          <t xml:space="preserve">
Declines
</t>
        </r>
      </text>
    </comment>
    <comment ref="D202" authorId="1" shapeId="0" xr:uid="{C11EFF0F-613E-42BA-B67C-FA58F098627C}">
      <text>
        <r>
          <rPr>
            <b/>
            <sz val="9"/>
            <color indexed="81"/>
            <rFont val="Tahoma"/>
            <family val="2"/>
          </rPr>
          <t>Hawkins,Robert:</t>
        </r>
        <r>
          <rPr>
            <sz val="9"/>
            <color indexed="81"/>
            <rFont val="Tahoma"/>
            <family val="2"/>
          </rPr>
          <t xml:space="preserve">
Equals amount for distribution (from 'Sum' sheet including delinquent) after set asides.</t>
        </r>
      </text>
    </comment>
  </commentList>
</comments>
</file>

<file path=xl/sharedStrings.xml><?xml version="1.0" encoding="utf-8"?>
<sst xmlns="http://schemas.openxmlformats.org/spreadsheetml/2006/main" count="636" uniqueCount="490">
  <si>
    <t>EVERY STUDENT SUCCEEDS ACT of 2015</t>
  </si>
  <si>
    <t xml:space="preserve">   </t>
  </si>
  <si>
    <t>TITLE I - A</t>
  </si>
  <si>
    <t>Formula Count</t>
  </si>
  <si>
    <t>Title V - B</t>
  </si>
  <si>
    <t>DIST</t>
  </si>
  <si>
    <t>As Adjusted for</t>
  </si>
  <si>
    <t>Per Formula St.</t>
  </si>
  <si>
    <t>Rural</t>
  </si>
  <si>
    <t>TOTAL</t>
  </si>
  <si>
    <t>CODE</t>
  </si>
  <si>
    <t>COUNTY</t>
  </si>
  <si>
    <t>DISTRICT</t>
  </si>
  <si>
    <t>SPECIAL LEA's</t>
  </si>
  <si>
    <t>Education Initiative</t>
  </si>
  <si>
    <t>0010</t>
  </si>
  <si>
    <t>Adams</t>
  </si>
  <si>
    <t>Mapleton 1</t>
  </si>
  <si>
    <t>0020</t>
  </si>
  <si>
    <t>Northglenn-Thornton 12</t>
  </si>
  <si>
    <t>0030</t>
  </si>
  <si>
    <t>Adams County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</si>
  <si>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</si>
  <si>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</si>
  <si>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</si>
  <si>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</si>
  <si>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</si>
  <si>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</si>
  <si>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</si>
  <si>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</si>
  <si>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</si>
  <si>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</si>
  <si>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</si>
  <si>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</si>
  <si>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</si>
  <si>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</si>
  <si>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</si>
  <si>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</si>
  <si>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</si>
  <si>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</si>
  <si>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</si>
  <si>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</si>
  <si>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</si>
  <si>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</si>
  <si>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</si>
  <si>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</si>
  <si>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</si>
  <si>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</si>
  <si>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</si>
  <si>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</si>
  <si>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</si>
  <si>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</si>
  <si>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 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</si>
  <si>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</si>
  <si>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</si>
  <si>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</si>
  <si>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</si>
  <si>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</si>
  <si>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</si>
  <si>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</si>
  <si>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</si>
  <si>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</si>
  <si>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</si>
  <si>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</si>
  <si>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</si>
  <si>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</si>
  <si>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</si>
  <si>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</si>
  <si>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 Clave Re-2</t>
  </si>
  <si>
    <t>0470</t>
  </si>
  <si>
    <t>Boulder</t>
  </si>
  <si>
    <t>St Vrain Valley Re 1J</t>
  </si>
  <si>
    <t>0480</t>
  </si>
  <si>
    <t>Boulder Valley Re 2</t>
  </si>
  <si>
    <t>0490</t>
  </si>
  <si>
    <t>Chaffee</t>
  </si>
  <si>
    <t>Buena Vista R-31</t>
  </si>
  <si>
    <t>0500</t>
  </si>
  <si>
    <t>Salida R-32</t>
  </si>
  <si>
    <t>0510</t>
  </si>
  <si>
    <t>Cheyenne</t>
  </si>
  <si>
    <t>Kit Carson R-1</t>
  </si>
  <si>
    <t>0520</t>
  </si>
  <si>
    <t>Cheyenne County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</si>
  <si>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</si>
  <si>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</si>
  <si>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</si>
  <si>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</si>
  <si>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</si>
  <si>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</si>
  <si>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</si>
  <si>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</si>
  <si>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</si>
  <si>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</si>
  <si>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</si>
  <si>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</si>
  <si>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</si>
  <si>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</si>
  <si>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</si>
  <si>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</si>
  <si>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</si>
  <si>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</si>
  <si>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</si>
  <si>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</si>
  <si>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</si>
  <si>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</si>
  <si>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</si>
  <si>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</si>
  <si>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</si>
  <si>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</si>
  <si>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</si>
  <si>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</si>
  <si>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</si>
  <si>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County Re No.2</t>
  </si>
  <si>
    <t>0900</t>
  </si>
  <si>
    <t>Douglas</t>
  </si>
  <si>
    <t>Douglas County Re 1</t>
  </si>
  <si>
    <t>0910</t>
  </si>
  <si>
    <t>Eagle</t>
  </si>
  <si>
    <t>Eagle County Re 50</t>
  </si>
  <si>
    <t>0920</t>
  </si>
  <si>
    <t>Elbert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</si>
  <si>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</si>
  <si>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</si>
  <si>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</si>
  <si>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</si>
  <si>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</si>
  <si>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</si>
  <si>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</si>
  <si>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</si>
  <si>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</si>
  <si>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</si>
  <si>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</si>
  <si>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</si>
  <si>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</si>
  <si>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</si>
  <si>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</si>
  <si>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</si>
  <si>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</si>
  <si>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</si>
  <si>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</si>
  <si>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</si>
  <si>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</si>
  <si>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</si>
  <si>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</si>
  <si>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</si>
  <si>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</si>
  <si>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</si>
  <si>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</si>
  <si>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</si>
  <si>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</si>
  <si>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</si>
  <si>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</si>
  <si>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</si>
  <si>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</si>
  <si>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</si>
  <si>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</si>
  <si>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</si>
  <si>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</si>
  <si>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</si>
  <si>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</si>
  <si>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</si>
  <si>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</si>
  <si>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</si>
  <si>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</si>
  <si>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</si>
  <si>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</si>
  <si>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</si>
  <si>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</si>
  <si>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</si>
  <si>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</si>
  <si>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</si>
  <si>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</si>
  <si>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</si>
  <si>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</si>
  <si>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Garfield 16</t>
  </si>
  <si>
    <t>1330</t>
  </si>
  <si>
    <t>Gilpin</t>
  </si>
  <si>
    <t>Gilpin County Re-1</t>
  </si>
  <si>
    <t>1340</t>
  </si>
  <si>
    <t>Grand</t>
  </si>
  <si>
    <t>West Grand 1-Jt.</t>
  </si>
  <si>
    <t>1350</t>
  </si>
  <si>
    <t>East Grand 2</t>
  </si>
  <si>
    <t>1360</t>
  </si>
  <si>
    <t>Gunnison</t>
  </si>
  <si>
    <t>Gunnison Watershed Re1J</t>
  </si>
  <si>
    <t>1380</t>
  </si>
  <si>
    <t>Hinsdale</t>
  </si>
  <si>
    <t>Hinsdale County Re 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</si>
  <si>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</si>
  <si>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</si>
  <si>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</si>
  <si>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</si>
  <si>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</si>
  <si>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</si>
  <si>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</si>
  <si>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</si>
  <si>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</si>
  <si>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</si>
  <si>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County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</si>
  <si>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</si>
  <si>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</si>
  <si>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</si>
  <si>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</si>
  <si>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</si>
  <si>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</si>
  <si>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</si>
  <si>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</si>
  <si>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</si>
  <si>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</si>
  <si>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</si>
  <si>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</si>
  <si>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</si>
  <si>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</si>
  <si>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</si>
  <si>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</si>
  <si>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</si>
  <si>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</si>
  <si>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Lake County R-1</t>
  </si>
  <si>
    <t>1520</t>
  </si>
  <si>
    <t>La Plata</t>
  </si>
  <si>
    <t>Durango 9-R</t>
  </si>
  <si>
    <t>1530</t>
  </si>
  <si>
    <t>Bayfield 10 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</si>
  <si>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</si>
  <si>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</si>
  <si>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</si>
  <si>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</si>
  <si>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</si>
  <si>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</si>
  <si>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</si>
  <si>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</si>
  <si>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Park (Estes Park)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</si>
  <si>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</si>
  <si>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</si>
  <si>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</si>
  <si>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</si>
  <si>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</si>
  <si>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</si>
  <si>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</si>
  <si>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</si>
  <si>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 xml:space="preserve">Aguilar Reorganized 6 </t>
  </si>
  <si>
    <t>1750</t>
  </si>
  <si>
    <t>Branson Reorganized 82</t>
  </si>
  <si>
    <t>1760</t>
  </si>
  <si>
    <t>Kim Reorganized 88</t>
  </si>
  <si>
    <t>1780</t>
  </si>
  <si>
    <t>Lincoln</t>
  </si>
  <si>
    <t>Genoa-Hugo C113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</si>
  <si>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</si>
  <si>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</si>
  <si>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</si>
  <si>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</si>
  <si>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</si>
  <si>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</si>
  <si>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</si>
  <si>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</si>
  <si>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</si>
  <si>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</si>
  <si>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</si>
  <si>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</si>
  <si>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</si>
  <si>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</si>
  <si>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</si>
  <si>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 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</si>
  <si>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</si>
  <si>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</si>
  <si>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</si>
  <si>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</si>
  <si>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</si>
  <si>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</si>
  <si>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</si>
  <si>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</si>
  <si>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</si>
  <si>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Re:No 1</t>
  </si>
  <si>
    <t>2035</t>
  </si>
  <si>
    <t>Montezuma</t>
  </si>
  <si>
    <t>Montezuma-Cortez Re-1</t>
  </si>
  <si>
    <t>2055</t>
  </si>
  <si>
    <t xml:space="preserve">Montezuma </t>
  </si>
  <si>
    <t>Dolores Re-4A</t>
  </si>
  <si>
    <t>2070</t>
  </si>
  <si>
    <t>Mancos Re-6</t>
  </si>
  <si>
    <t>2180</t>
  </si>
  <si>
    <t>Montrose</t>
  </si>
  <si>
    <t>Montrose County Re-1J</t>
  </si>
  <si>
    <t>2190</t>
  </si>
  <si>
    <t>West End Re-2</t>
  </si>
  <si>
    <t>2395</t>
  </si>
  <si>
    <t>Morgan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</si>
  <si>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</si>
  <si>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</si>
  <si>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</si>
  <si>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</si>
  <si>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</si>
  <si>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</si>
  <si>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</si>
  <si>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</si>
  <si>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</si>
  <si>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</si>
  <si>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</si>
  <si>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</si>
  <si>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</si>
  <si>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</si>
  <si>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</si>
  <si>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</si>
  <si>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</si>
  <si>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</si>
  <si>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</si>
  <si>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</si>
  <si>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</si>
  <si>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</si>
  <si>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</si>
  <si>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</si>
  <si>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</si>
  <si>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</si>
  <si>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</si>
  <si>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1</t>
  </si>
  <si>
    <t>2610</t>
  </si>
  <si>
    <t>Park County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</si>
  <si>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</si>
  <si>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</si>
  <si>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</si>
  <si>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</si>
  <si>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</si>
  <si>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</si>
  <si>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</si>
  <si>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</si>
  <si>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</si>
  <si>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</si>
  <si>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</si>
  <si>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</si>
  <si>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</si>
  <si>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</si>
  <si>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</si>
  <si>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</si>
  <si>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</si>
  <si>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</si>
  <si>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</t>
  </si>
  <si>
    <t>Pueblo City 60</t>
  </si>
  <si>
    <t>2700</t>
  </si>
  <si>
    <t>Pueblo County Rural 70</t>
  </si>
  <si>
    <t>2710</t>
  </si>
  <si>
    <t>Rio Blanco</t>
  </si>
  <si>
    <t>Meeker Re1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</si>
  <si>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</si>
  <si>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</si>
  <si>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</si>
  <si>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</si>
  <si>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</si>
  <si>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</si>
  <si>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</si>
  <si>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</si>
  <si>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</si>
  <si>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</si>
  <si>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</si>
  <si>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</si>
  <si>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</si>
  <si>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</si>
  <si>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</si>
  <si>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 3</t>
  </si>
  <si>
    <t>2790</t>
  </si>
  <si>
    <t>Saguache</t>
  </si>
  <si>
    <t>Mountain Valley Re 1</t>
  </si>
  <si>
    <t>2800</t>
  </si>
  <si>
    <t>Moffat 2</t>
  </si>
  <si>
    <t>2810</t>
  </si>
  <si>
    <t>Center 26 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</si>
  <si>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</si>
  <si>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</si>
  <si>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</si>
  <si>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</si>
  <si>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</si>
  <si>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</si>
  <si>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</si>
  <si>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</si>
  <si>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</si>
  <si>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</si>
  <si>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</si>
  <si>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</si>
  <si>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Platte Valley Re-3</t>
  </si>
  <si>
    <t>3000</t>
  </si>
  <si>
    <t>Summit</t>
  </si>
  <si>
    <t>Summit Re-1</t>
  </si>
  <si>
    <t>3010</t>
  </si>
  <si>
    <t>Teller</t>
  </si>
  <si>
    <t>Cripple Creek-Victor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</si>
  <si>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</si>
  <si>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</si>
  <si>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</si>
  <si>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</si>
  <si>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</si>
  <si>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</si>
  <si>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</si>
  <si>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</si>
  <si>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</si>
  <si>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</si>
  <si>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</si>
  <si>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</si>
  <si>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</si>
  <si>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</si>
  <si>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</si>
  <si>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Gilcrest Re-1</t>
  </si>
  <si>
    <t>3085</t>
  </si>
  <si>
    <t>Eaton Re-2</t>
  </si>
  <si>
    <t>3090</t>
  </si>
  <si>
    <t>Keenesburg Re-3(J)</t>
  </si>
  <si>
    <t>3100</t>
  </si>
  <si>
    <t>Windsor Re-4</t>
  </si>
  <si>
    <t>3110</t>
  </si>
  <si>
    <t>Weld County School District Re-5J</t>
  </si>
  <si>
    <t>3120</t>
  </si>
  <si>
    <t>Greeley 6</t>
  </si>
  <si>
    <t>3130</t>
  </si>
  <si>
    <t>Platte Valley Re-7</t>
  </si>
  <si>
    <t>3140</t>
  </si>
  <si>
    <t>Weld County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</si>
  <si>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</si>
  <si>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</si>
  <si>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</si>
  <si>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</si>
  <si>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</si>
  <si>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</si>
  <si>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</si>
  <si>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</si>
  <si>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</si>
  <si>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</si>
  <si>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</si>
  <si>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</si>
  <si>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</si>
  <si>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</si>
  <si>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</si>
  <si>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</si>
  <si>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</si>
  <si>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Difference</t>
  </si>
  <si>
    <t>Difference Percentage</t>
  </si>
  <si>
    <t>Title IV-A FY21-22 Preliminary</t>
  </si>
  <si>
    <t xml:space="preserve">Title III - Immigrant Set-Aside Preliminary FY21-22 </t>
  </si>
  <si>
    <t>Title III - Immigrant Set-Aside Final FY20-21</t>
  </si>
  <si>
    <t>Title IV-A FY20-21 Final</t>
  </si>
  <si>
    <t>Justification on Change</t>
  </si>
  <si>
    <t>Title I-A FY23-24 Preliminary</t>
  </si>
  <si>
    <t>Title I-A FY22-23 Revised Final</t>
  </si>
  <si>
    <t>Title II-A FY22-23 Final</t>
  </si>
  <si>
    <t>Title III-ELL FY22-23 Final</t>
  </si>
  <si>
    <t>Title II-A FY23-24 Preliminary</t>
  </si>
  <si>
    <t>Title III-ELL FY23-24 Preliminary</t>
  </si>
  <si>
    <t>SUMMARY Premlinary Allocations (3/31/23)</t>
  </si>
  <si>
    <t>FISCAL YEAR 2023-2024</t>
  </si>
  <si>
    <t>Formula count from 14 and 19.71% to 7 and 15.21%  Loss 3 of 4 Title I components.  Hold harmless for Concentration</t>
  </si>
  <si>
    <t>Formula count from 69 and 14.65% to 60 and 13.82%</t>
  </si>
  <si>
    <t>Hold Harmless guarentee maintained at 85% threshold due to poverty percentage less than 15%</t>
  </si>
  <si>
    <t>Hold Harmless guarentee maintained at 90% threshold due to poverty percentage between 15-30%</t>
  </si>
  <si>
    <t>Formula count from 1072 and 13.2% to 863 and 10.8%</t>
  </si>
  <si>
    <t>Formula count from 2516 and 19.08% to 2424 and 19.60%</t>
  </si>
  <si>
    <t>Hold Harmless guarentee maintained at 95% threshold due to poverty percentage above 30%</t>
  </si>
  <si>
    <t>Formula count from 5251 and 14.2% to 4966 and 14.7%</t>
  </si>
  <si>
    <t>Formula count from 17199 and 17.9% to 14595 and 15.6%</t>
  </si>
  <si>
    <t>Formula count from 9 and 6.10% to 16 and 10.6%</t>
  </si>
  <si>
    <t>Formula count from 251 and 4.4% to 499 and 5.5%.  Eligible for 3 of 4 Title I components.  Previously for only Basic componenet</t>
  </si>
  <si>
    <t>Formula count from 17 and 8.4% to 52 and 14.6%.</t>
  </si>
  <si>
    <t>Formula count from 1454 and 4.7% to 1972 and 6.2%   Eligible for 3 of 4 Title I components.  Previously for only Basic componenet</t>
  </si>
  <si>
    <t>Formula count from 24 and 4.8% to 36 and 6.9%  Eligible for 3 of 4 Title I components.  Previously for only Basic componenet</t>
  </si>
  <si>
    <t>Formula count from 576 and 3.5% to 835 and 5.3% .  Big increases in Target/EFIG</t>
  </si>
  <si>
    <t>Formula count from 70 and 4.8% to 75 and 5.3% .  Eligible for 3 of 4 Title I components.  Previously for only Basic componenet</t>
  </si>
  <si>
    <t>Formula count from 1252 and 7.1% to 1585 and 7.3%</t>
  </si>
  <si>
    <t>Formula count from 3379 and 5.9% to 5135 and 8.6%</t>
  </si>
  <si>
    <t>Formula count from 2018 and 6.7% to 2981 and 9.4%</t>
  </si>
  <si>
    <t>Formula count from 1216 and 6.7% to 1581 and 7.07%</t>
  </si>
  <si>
    <t>Formula count from 5575 and 13.29% to 7687 and 18.9%</t>
  </si>
  <si>
    <t>Formula count from 2022 and 6.35% to 2580 and 7.7%</t>
  </si>
  <si>
    <t>Formula count from 681 and 14.48% to 943 and 19.7%</t>
  </si>
  <si>
    <t>Formula count from 485 and 8.90% to 648 and 11.50%</t>
  </si>
  <si>
    <t>Formula count from 435 and 13.02% to 514 and 15.44%</t>
  </si>
  <si>
    <t>Formula count from 1404 and 6.96% to 1852 and 9.56%</t>
  </si>
  <si>
    <t>Formula count from 906 and 14.18% to 1134 and 17.4%</t>
  </si>
  <si>
    <t>Formula count from 1801 and 12.73% to 2059 and 16.09%</t>
  </si>
  <si>
    <t>Formula count from 899 and 9.30% to 1139 and 11.78%</t>
  </si>
  <si>
    <t>Formula count from 3955 and 8.50% to 4418 and 9.80%</t>
  </si>
  <si>
    <t>Formula count from 3726 and 14.13% to 3980 and 16.9%</t>
  </si>
  <si>
    <t>FISCAL YEAR 2025-2026</t>
  </si>
  <si>
    <t>DISTRICT CODE</t>
  </si>
  <si>
    <t>Grand Total</t>
  </si>
  <si>
    <t xml:space="preserve">Neglected FY25-26 Revised Final </t>
  </si>
  <si>
    <t>Arapahoe 28J (APS)</t>
  </si>
  <si>
    <t>St Vrain Valley RE 1J</t>
  </si>
  <si>
    <t>Colorado Springs D11</t>
  </si>
  <si>
    <t>Note: Amounts ARE included in the LEA's Title I Grant Amounts</t>
  </si>
  <si>
    <t>Neglected (Set-aside) Revised Final Allocations (11/13/2025)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</si>
</sst>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/>
    <xf numFmtId="1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49" fontId="0" fillId="0" borderId="0" xfId="0" applyNumberFormat="1"/>
    <xf numFmtId="164" fontId="3" fillId="0" borderId="0" xfId="0" applyNumberFormat="1" applyFont="1"/>
    <xf numFmtId="43" fontId="3" fillId="0" borderId="0" xfId="1" applyFont="1" applyAlignment="1"/>
    <xf numFmtId="165" fontId="3" fillId="0" borderId="0" xfId="1" applyNumberFormat="1" applyFont="1" applyAlignment="1"/>
    <xf numFmtId="164" fontId="3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/>
    <xf numFmtId="164" fontId="3" fillId="3" borderId="0" xfId="0" applyNumberFormat="1" applyFont="1" applyFill="1"/>
    <xf numFmtId="43" fontId="3" fillId="0" borderId="0" xfId="1" applyFont="1" applyFill="1" applyAlignment="1"/>
    <xf numFmtId="164" fontId="0" fillId="0" borderId="0" xfId="0" applyNumberFormat="1"/>
    <xf numFmtId="165" fontId="3" fillId="0" borderId="0" xfId="1" applyNumberFormat="1" applyFont="1" applyFill="1" applyAlignment="1"/>
    <xf numFmtId="3" fontId="8" fillId="0" borderId="0" xfId="0" applyNumberFormat="1" applyFont="1"/>
    <xf numFmtId="166" fontId="3" fillId="3" borderId="0" xfId="1" applyNumberFormat="1" applyFont="1" applyFill="1"/>
    <xf numFmtId="166" fontId="3" fillId="0" borderId="0" xfId="1" applyNumberFormat="1" applyFont="1" applyFill="1"/>
    <xf numFmtId="165" fontId="3" fillId="0" borderId="0" xfId="0" applyNumberFormat="1" applyFont="1"/>
    <xf numFmtId="3" fontId="3" fillId="0" borderId="0" xfId="1" applyNumberFormat="1" applyFont="1" applyFill="1"/>
    <xf numFmtId="164" fontId="3" fillId="0" borderId="0" xfId="1" applyNumberFormat="1" applyFont="1" applyFill="1"/>
    <xf numFmtId="39" fontId="0" fillId="3" borderId="0" xfId="0" applyNumberFormat="1" applyFill="1"/>
    <xf numFmtId="39" fontId="0" fillId="0" borderId="0" xfId="0" applyNumberFormat="1"/>
    <xf numFmtId="8" fontId="3" fillId="0" borderId="0" xfId="0" applyNumberFormat="1" applyFont="1"/>
    <xf numFmtId="166" fontId="0" fillId="0" borderId="0" xfId="0" applyNumberFormat="1"/>
    <xf numFmtId="164" fontId="7" fillId="3" borderId="0" xfId="1" applyNumberFormat="1" applyFont="1" applyFill="1"/>
    <xf numFmtId="6" fontId="0" fillId="0" borderId="0" xfId="0" applyNumberFormat="1"/>
    <xf numFmtId="164" fontId="0" fillId="3" borderId="0" xfId="0" applyNumberFormat="1" applyFill="1"/>
    <xf numFmtId="4" fontId="0" fillId="3" borderId="0" xfId="0" applyNumberFormat="1" applyFill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38" fontId="3" fillId="0" borderId="0" xfId="1" applyNumberFormat="1" applyFont="1" applyAlignment="1"/>
    <xf numFmtId="38" fontId="3" fillId="0" borderId="0" xfId="0" applyNumberFormat="1" applyFont="1"/>
    <xf numFmtId="164" fontId="3" fillId="0" borderId="0" xfId="1" applyNumberFormat="1" applyFont="1" applyAlignment="1"/>
    <xf numFmtId="10" fontId="3" fillId="0" borderId="0" xfId="2" applyNumberFormat="1" applyFont="1" applyAlignment="1"/>
    <xf numFmtId="10" fontId="12" fillId="0" borderId="0" xfId="2" applyNumberFormat="1" applyFont="1" applyAlignment="1"/>
    <xf numFmtId="0" fontId="0" fillId="0" borderId="0" xfId="0" applyAlignment="1">
      <alignment horizontal="center"/>
    </xf>
    <xf numFmtId="38" fontId="3" fillId="0" borderId="0" xfId="0" applyNumberFormat="1" applyFont="1" applyAlignment="1">
      <alignment horizontal="right"/>
    </xf>
    <xf numFmtId="6" fontId="3" fillId="0" borderId="0" xfId="0" applyNumberFormat="1" applyFont="1"/>
    <xf numFmtId="10" fontId="3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3" fillId="0" borderId="0" xfId="0" applyNumberFormat="1" applyFont="1"/>
    <xf numFmtId="10" fontId="12" fillId="0" borderId="0" xfId="0" applyNumberFormat="1" applyFont="1"/>
    <xf numFmtId="6" fontId="3" fillId="0" borderId="0" xfId="0" applyNumberFormat="1" applyFont="1" applyAlignment="1">
      <alignment horizontal="right"/>
    </xf>
    <xf numFmtId="39" fontId="13" fillId="0" borderId="0" xfId="0" applyNumberFormat="1" applyFont="1"/>
    <xf numFmtId="164" fontId="7" fillId="0" borderId="0" xfId="0" applyNumberFormat="1" applyFont="1"/>
    <xf numFmtId="10" fontId="12" fillId="0" borderId="0" xfId="2" applyNumberFormat="1" applyFont="1" applyAlignment="1">
      <alignment wrapText="1"/>
    </xf>
    <xf numFmtId="10" fontId="3" fillId="0" borderId="0" xfId="2" applyNumberFormat="1" applyFont="1" applyAlignment="1">
      <alignment wrapText="1"/>
    </xf>
    <xf numFmtId="0" fontId="7" fillId="0" borderId="0" xfId="0" applyFont="1" applyAlignment="1">
      <alignment horizontal="centerContinuous"/>
    </xf>
    <xf numFmtId="0" fontId="7" fillId="2" borderId="0" xfId="0" applyFont="1" applyFill="1"/>
    <xf numFmtId="6" fontId="7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/>
    <xf numFmtId="10" fontId="14" fillId="0" borderId="0" xfId="0" applyNumberFormat="1" applyFont="1"/>
    <xf numFmtId="164" fontId="14" fillId="0" borderId="0" xfId="0" applyNumberFormat="1" applyFont="1"/>
    <xf numFmtId="0" fontId="3" fillId="4" borderId="0" xfId="0" applyFont="1" applyFill="1"/>
    <xf numFmtId="10" fontId="3" fillId="4" borderId="0" xfId="0" applyNumberFormat="1" applyFont="1" applyFill="1"/>
    <xf numFmtId="10" fontId="12" fillId="4" borderId="0" xfId="0" applyNumberFormat="1" applyFont="1" applyFill="1"/>
    <xf numFmtId="164" fontId="3" fillId="4" borderId="0" xfId="0" applyNumberFormat="1" applyFont="1" applyFill="1"/>
    <xf numFmtId="3" fontId="8" fillId="4" borderId="0" xfId="0" applyNumberFormat="1" applyFont="1" applyFill="1"/>
    <xf numFmtId="0" fontId="9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0" xfId="0" applyFont="1" applyFill="1"/>
    <xf numFmtId="39" fontId="7" fillId="4" borderId="0" xfId="0" applyNumberFormat="1" applyFont="1" applyFill="1"/>
    <xf numFmtId="6" fontId="7" fillId="4" borderId="0" xfId="0" applyNumberFormat="1" applyFont="1" applyFill="1"/>
    <xf numFmtId="164" fontId="0" fillId="4" borderId="0" xfId="0" applyNumberFormat="1" applyFill="1"/>
    <xf numFmtId="49" fontId="0" fillId="4" borderId="0" xfId="0" applyNumberFormat="1" applyFill="1"/>
    <xf numFmtId="0" fontId="3" fillId="4" borderId="0" xfId="0" applyFont="1" applyFill="1" applyAlignment="1">
      <alignment horizontal="center"/>
    </xf>
    <xf numFmtId="3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wrapText="1"/>
    </xf>
    <xf numFmtId="49" fontId="3" fillId="5" borderId="2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3" fillId="5" borderId="4" xfId="0" applyNumberFormat="1" applyFont="1" applyFill="1" applyBorder="1" applyAlignment="1">
      <alignment horizontal="center" wrapText="1"/>
    </xf>
    <xf numFmtId="49" fontId="0" fillId="0" borderId="0" xfId="0" quotePrefix="1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SA-CONS/21-22/21-22%20Allocation%20Source%20Docs/1.%20Preliminary%20Source%20Docs/14.1%20FY%2020-21%20Revised%20Final%20Allocations%2011.13.20%20copy%20for%20use%20with%20FY%2021-22%20Preliminary%20Allo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"/>
      <sheetName val="Title IA"/>
      <sheetName val="Neglected Count 21"/>
      <sheetName val="Neglected Count"/>
      <sheetName val="Neglected Allocation"/>
      <sheetName val="DELINQUENT ALLOCATION"/>
      <sheetName val="Delinquent Count 21"/>
      <sheetName val="Delinquent Count"/>
      <sheetName val="Title I-D, Subpart 2"/>
      <sheetName val="Title II,A"/>
      <sheetName val="Title III"/>
      <sheetName val="Title III, IM"/>
      <sheetName val="Title III-A Prelim 21"/>
      <sheetName val="Title IVA"/>
      <sheetName val="Title IV, Part A"/>
      <sheetName val="Fed WS"/>
      <sheetName val="Populations"/>
      <sheetName val="Allocations"/>
      <sheetName val="Summary Sheet"/>
      <sheetName val="State Admin 1004(b) Prelim 21"/>
      <sheetName val="Total Alloc"/>
      <sheetName val="State Table Prel. FY 21 "/>
      <sheetName val="CSDB Free 2020"/>
      <sheetName val="CSDB Free 2019"/>
      <sheetName val="Oct 1 2020 CSI with New Schools"/>
      <sheetName val="Funded Count and At Risk 2021"/>
      <sheetName val="October Count 2020"/>
      <sheetName val="October Count 2019"/>
      <sheetName val="CSDBwksht"/>
      <sheetName val="CSIwksht"/>
      <sheetName val="SY2021_MDOL_Detail"/>
      <sheetName val="MDOL Worksheet"/>
      <sheetName val="Rev Final Populations20"/>
      <sheetName val="Prelim Populations21"/>
      <sheetName val="Rev Final Allocations20"/>
      <sheetName val="Prelim Allocations21"/>
      <sheetName val="Total Alloc 20-21 Rev Final"/>
      <sheetName val="Funded Count and At Risk 2020"/>
      <sheetName val="SY1920_MDOL_Detail"/>
      <sheetName val="SY1819_MDOL_Detail"/>
      <sheetName val="Neglected Count 2019"/>
      <sheetName val="Neglected Count 2018"/>
      <sheetName val="S2-N&amp;D 2019"/>
      <sheetName val="S2-N&amp;D 2018"/>
      <sheetName val="S2-N&amp;D"/>
      <sheetName val="Delinquent Count 2019"/>
      <sheetName val="Delinquent Count 2018"/>
      <sheetName val="Title II-A Prelim 21"/>
      <sheetName val="Title II-A Final 20"/>
      <sheetName val="Title II-A Preliminary 20"/>
      <sheetName val="Title III-A Final 20"/>
      <sheetName val="Title III-A Preliminary 20"/>
      <sheetName val="Title IV-A Final 20"/>
      <sheetName val="Title IV-A Preliminary 20"/>
      <sheetName val="TITLE V-B"/>
      <sheetName val="RLIS 2021"/>
      <sheetName val="RLIS 1920"/>
      <sheetName val="Funded Count and At Risk 2019"/>
      <sheetName val="October Count 2018"/>
      <sheetName val="CSDB Free 2018"/>
      <sheetName val="Oct 1 2019 CSI with New Schools"/>
      <sheetName val="Oct 1 2018 CSI with New Schools"/>
      <sheetName val="State Table Rev. Final FY 20 "/>
      <sheetName val="State Table Final FY 20 "/>
      <sheetName val="State Table Preliminary FY 20 "/>
      <sheetName val="State Table Rev Final FY 19 "/>
      <sheetName val="State Table Preliminary FY 19 "/>
      <sheetName val="Title II-A Preliminary Table"/>
      <sheetName val="Title III-A Preliminary Table"/>
      <sheetName val="Title IV-A Preliminary Table"/>
      <sheetName val="Preliminary Populations20"/>
      <sheetName val="Preliminary Populations"/>
      <sheetName val="Revised Final Populations"/>
      <sheetName val="Preliminary Allocations20"/>
      <sheetName val="Preliminary Allocations"/>
      <sheetName val="Revised Final Allocations"/>
      <sheetName val="Title I-A State Reservations P"/>
      <sheetName val="Title I-A State Reservations F"/>
      <sheetName val="State Admin 1004(b) Prelim20"/>
      <sheetName val="State Admin 1004(b) Rev Final  "/>
      <sheetName val="State Admin 1004(b) Preliminary"/>
      <sheetName val="NPS Fall 2017"/>
      <sheetName val="Title IA(NO)"/>
      <sheetName val="Title II,D"/>
      <sheetName val="Title IV,A"/>
      <sheetName val="Title V,A"/>
      <sheetName val="Total Alloc 19-20 Rev Final"/>
      <sheetName val="Total Alloc 18-19 Rev Final "/>
      <sheetName val="Total Alloc 17-18 2nd Rev Final"/>
      <sheetName val="SRSA 1819"/>
      <sheetName val="RLIS 1819"/>
      <sheetName val="Declin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A8" t="str">
            <v>0010</v>
          </cell>
          <cell r="B8" t="str">
            <v>Mapleton 1</v>
          </cell>
          <cell r="C8"/>
          <cell r="D8"/>
          <cell r="E8"/>
          <cell r="F8">
            <v>0</v>
          </cell>
          <cell r="G8">
            <v>0</v>
          </cell>
        </row>
        <row r="9">
          <cell r="A9" t="str">
            <v>0020</v>
          </cell>
          <cell r="B9" t="str">
            <v>Northglenn-Thornton 12</v>
          </cell>
          <cell r="C9"/>
          <cell r="D9"/>
          <cell r="E9"/>
          <cell r="F9">
            <v>0</v>
          </cell>
          <cell r="G9">
            <v>0</v>
          </cell>
        </row>
        <row r="10">
          <cell r="A10" t="str">
            <v>0030</v>
          </cell>
          <cell r="B10" t="str">
            <v>Adams County 14</v>
          </cell>
          <cell r="C10"/>
          <cell r="D10"/>
          <cell r="E10"/>
          <cell r="F10">
            <v>0</v>
          </cell>
          <cell r="G10">
            <v>0</v>
          </cell>
        </row>
        <row r="11">
          <cell r="A11" t="str">
            <v>0040</v>
          </cell>
          <cell r="B11" t="str">
            <v>Brighton 27J</v>
          </cell>
          <cell r="C11"/>
          <cell r="D11"/>
          <cell r="E11"/>
          <cell r="F11">
            <v>0</v>
          </cell>
          <cell r="G11">
            <v>0</v>
          </cell>
        </row>
        <row r="12">
          <cell r="A12" t="str">
            <v>0050</v>
          </cell>
          <cell r="B12" t="str">
            <v>Bennett 29J</v>
          </cell>
          <cell r="C12"/>
          <cell r="D12"/>
          <cell r="E12"/>
          <cell r="F12">
            <v>0</v>
          </cell>
          <cell r="G12">
            <v>0</v>
          </cell>
        </row>
        <row r="13">
          <cell r="A13" t="str">
            <v>0060</v>
          </cell>
          <cell r="B13" t="str">
            <v>Strasburg 31J</v>
          </cell>
          <cell r="C13"/>
          <cell r="D13"/>
          <cell r="E13"/>
          <cell r="F13">
            <v>0</v>
          </cell>
          <cell r="G13">
            <v>0</v>
          </cell>
        </row>
        <row r="14">
          <cell r="A14" t="str">
            <v>0070</v>
          </cell>
          <cell r="B14" t="str">
            <v>Westminster 50</v>
          </cell>
          <cell r="C14"/>
          <cell r="D14"/>
          <cell r="E14"/>
          <cell r="F14">
            <v>0</v>
          </cell>
          <cell r="G14">
            <v>0</v>
          </cell>
        </row>
        <row r="15">
          <cell r="A15" t="str">
            <v>0100</v>
          </cell>
          <cell r="B15" t="str">
            <v>Alamosa Re-11J</v>
          </cell>
          <cell r="C15"/>
          <cell r="D15"/>
          <cell r="E15"/>
          <cell r="F15">
            <v>2333</v>
          </cell>
          <cell r="G15">
            <v>47480.734034799854</v>
          </cell>
        </row>
        <row r="16">
          <cell r="A16" t="str">
            <v>0110</v>
          </cell>
          <cell r="B16" t="str">
            <v>Sangre De Cristo Re-22J</v>
          </cell>
          <cell r="C16"/>
          <cell r="D16"/>
          <cell r="E16"/>
          <cell r="F16">
            <v>0</v>
          </cell>
          <cell r="G16">
            <v>0</v>
          </cell>
        </row>
        <row r="17">
          <cell r="A17" t="str">
            <v>0120</v>
          </cell>
          <cell r="B17" t="str">
            <v>Englewood 1</v>
          </cell>
          <cell r="C17"/>
          <cell r="D17"/>
          <cell r="E17"/>
          <cell r="F17">
            <v>0</v>
          </cell>
          <cell r="G17">
            <v>0</v>
          </cell>
        </row>
        <row r="18">
          <cell r="A18" t="str">
            <v>0123</v>
          </cell>
          <cell r="B18" t="str">
            <v>Sheridan 2</v>
          </cell>
          <cell r="C18"/>
          <cell r="D18"/>
          <cell r="E18"/>
          <cell r="F18">
            <v>0</v>
          </cell>
          <cell r="G18">
            <v>0</v>
          </cell>
        </row>
        <row r="19">
          <cell r="A19" t="str">
            <v>0130</v>
          </cell>
          <cell r="B19" t="str">
            <v>Cherry Creek 5</v>
          </cell>
          <cell r="C19"/>
          <cell r="D19"/>
          <cell r="E19"/>
          <cell r="F19">
            <v>0</v>
          </cell>
          <cell r="G19">
            <v>0</v>
          </cell>
        </row>
        <row r="20">
          <cell r="A20" t="str">
            <v>0140</v>
          </cell>
          <cell r="B20" t="str">
            <v>Littleton 6</v>
          </cell>
          <cell r="C20"/>
          <cell r="D20"/>
          <cell r="E20"/>
          <cell r="F20">
            <v>0</v>
          </cell>
          <cell r="G20">
            <v>0</v>
          </cell>
        </row>
        <row r="21">
          <cell r="A21" t="str">
            <v>0170</v>
          </cell>
          <cell r="B21" t="str">
            <v>Deer Trail 26J</v>
          </cell>
          <cell r="D21"/>
          <cell r="E21"/>
          <cell r="F21">
            <v>0</v>
          </cell>
          <cell r="G21">
            <v>0</v>
          </cell>
        </row>
        <row r="22">
          <cell r="A22" t="str">
            <v>0180</v>
          </cell>
          <cell r="B22" t="str">
            <v>Adams-Arapahoe 28J</v>
          </cell>
          <cell r="D22"/>
          <cell r="E22"/>
          <cell r="F22">
            <v>0</v>
          </cell>
          <cell r="G22">
            <v>0</v>
          </cell>
        </row>
        <row r="23">
          <cell r="A23" t="str">
            <v>0190</v>
          </cell>
          <cell r="B23" t="str">
            <v>Byers 32J</v>
          </cell>
          <cell r="D23"/>
          <cell r="F23">
            <v>0</v>
          </cell>
          <cell r="G23">
            <v>0</v>
          </cell>
        </row>
        <row r="24">
          <cell r="A24" t="str">
            <v>0220</v>
          </cell>
          <cell r="B24" t="str">
            <v>Archuleta County 50 Jt</v>
          </cell>
          <cell r="D24"/>
          <cell r="F24">
            <v>1706</v>
          </cell>
          <cell r="G24">
            <v>34720.159564238558</v>
          </cell>
        </row>
        <row r="25">
          <cell r="A25" t="str">
            <v>0230</v>
          </cell>
          <cell r="B25" t="str">
            <v>Walsh Re-1</v>
          </cell>
          <cell r="D25"/>
          <cell r="E25"/>
          <cell r="F25">
            <v>0</v>
          </cell>
          <cell r="G25">
            <v>0</v>
          </cell>
        </row>
        <row r="26">
          <cell r="A26" t="str">
            <v>0240</v>
          </cell>
          <cell r="B26" t="str">
            <v>Pritchett Re-3</v>
          </cell>
          <cell r="D26"/>
          <cell r="E26"/>
          <cell r="F26">
            <v>0</v>
          </cell>
          <cell r="G26">
            <v>0</v>
          </cell>
        </row>
        <row r="27">
          <cell r="A27" t="str">
            <v>0250</v>
          </cell>
          <cell r="B27" t="str">
            <v>Springfield Re-4</v>
          </cell>
          <cell r="D27"/>
          <cell r="E27"/>
          <cell r="F27">
            <v>0</v>
          </cell>
          <cell r="G27">
            <v>0</v>
          </cell>
        </row>
        <row r="28">
          <cell r="A28" t="str">
            <v>0260</v>
          </cell>
          <cell r="B28" t="str">
            <v>Vilas Re-5</v>
          </cell>
          <cell r="D28"/>
          <cell r="E28"/>
          <cell r="F28">
            <v>0</v>
          </cell>
          <cell r="G28">
            <v>0</v>
          </cell>
        </row>
        <row r="29">
          <cell r="A29" t="str">
            <v>0270</v>
          </cell>
          <cell r="B29" t="str">
            <v>Campo Re-6</v>
          </cell>
          <cell r="D29"/>
          <cell r="E29"/>
          <cell r="F29">
            <v>0</v>
          </cell>
          <cell r="G29">
            <v>0</v>
          </cell>
        </row>
        <row r="30">
          <cell r="A30" t="str">
            <v>0290</v>
          </cell>
          <cell r="B30" t="str">
            <v>Las Animas Re-1</v>
          </cell>
          <cell r="D30"/>
          <cell r="E30"/>
          <cell r="F30">
            <v>2280</v>
          </cell>
          <cell r="G30">
            <v>46402.08898385927</v>
          </cell>
        </row>
        <row r="31">
          <cell r="A31" t="str">
            <v>0310</v>
          </cell>
          <cell r="B31" t="str">
            <v>Mc Clave Re-2</v>
          </cell>
          <cell r="D31"/>
          <cell r="E31"/>
          <cell r="F31">
            <v>0</v>
          </cell>
          <cell r="G31">
            <v>0</v>
          </cell>
        </row>
        <row r="32">
          <cell r="A32" t="str">
            <v>0470</v>
          </cell>
          <cell r="B32" t="str">
            <v>St Vrain Valley Re 1J</v>
          </cell>
          <cell r="D32"/>
          <cell r="E32"/>
          <cell r="F32">
            <v>0</v>
          </cell>
          <cell r="G32">
            <v>0</v>
          </cell>
        </row>
        <row r="33">
          <cell r="A33" t="str">
            <v>0480</v>
          </cell>
          <cell r="B33" t="str">
            <v>Boulder Valley Re 2</v>
          </cell>
          <cell r="D33"/>
          <cell r="F33">
            <v>0</v>
          </cell>
          <cell r="G33">
            <v>0</v>
          </cell>
        </row>
        <row r="34">
          <cell r="A34" t="str">
            <v>0490</v>
          </cell>
          <cell r="B34" t="str">
            <v>Buena Vista R-31</v>
          </cell>
          <cell r="D34"/>
          <cell r="F34">
            <v>0</v>
          </cell>
          <cell r="G34">
            <v>0</v>
          </cell>
        </row>
        <row r="35">
          <cell r="A35" t="str">
            <v>0500</v>
          </cell>
          <cell r="B35" t="str">
            <v>Salida R-32</v>
          </cell>
          <cell r="D35"/>
          <cell r="F35">
            <v>0</v>
          </cell>
          <cell r="G35">
            <v>0</v>
          </cell>
        </row>
        <row r="36">
          <cell r="A36" t="str">
            <v>0510</v>
          </cell>
          <cell r="B36" t="str">
            <v>Kit Carson R-1</v>
          </cell>
          <cell r="F36">
            <v>0</v>
          </cell>
          <cell r="G36">
            <v>0</v>
          </cell>
        </row>
        <row r="37">
          <cell r="A37" t="str">
            <v>0520</v>
          </cell>
          <cell r="B37" t="str">
            <v>Cheyenne County Re-5</v>
          </cell>
          <cell r="F37">
            <v>0</v>
          </cell>
          <cell r="G37">
            <v>0</v>
          </cell>
        </row>
        <row r="38">
          <cell r="A38" t="str">
            <v>0540</v>
          </cell>
          <cell r="B38" t="str">
            <v>Clear Creek Re-1</v>
          </cell>
          <cell r="F38">
            <v>0</v>
          </cell>
          <cell r="G38">
            <v>0</v>
          </cell>
        </row>
        <row r="39">
          <cell r="A39" t="str">
            <v>0550</v>
          </cell>
          <cell r="B39" t="str">
            <v>North Conejos Re-1J</v>
          </cell>
          <cell r="C39"/>
          <cell r="D39"/>
          <cell r="E39"/>
          <cell r="F39">
            <v>1025</v>
          </cell>
          <cell r="G39">
            <v>20860.5882493227</v>
          </cell>
        </row>
        <row r="40">
          <cell r="A40" t="str">
            <v>0560</v>
          </cell>
          <cell r="B40" t="str">
            <v>Sanford 6J</v>
          </cell>
          <cell r="F40">
            <v>0</v>
          </cell>
          <cell r="G40">
            <v>0</v>
          </cell>
        </row>
        <row r="41">
          <cell r="A41" t="str">
            <v>0580</v>
          </cell>
          <cell r="B41" t="str">
            <v>South Conejos Re-10</v>
          </cell>
          <cell r="F41">
            <v>155</v>
          </cell>
          <cell r="G41">
            <v>3154.5279791658713</v>
          </cell>
        </row>
        <row r="42">
          <cell r="A42" t="str">
            <v>0640</v>
          </cell>
          <cell r="B42" t="str">
            <v>Centennial R-1</v>
          </cell>
          <cell r="F42">
            <v>0</v>
          </cell>
          <cell r="G42">
            <v>0</v>
          </cell>
        </row>
        <row r="43">
          <cell r="A43" t="str">
            <v>0740</v>
          </cell>
          <cell r="B43" t="str">
            <v>Sierra Grande R-30</v>
          </cell>
          <cell r="F43">
            <v>0</v>
          </cell>
          <cell r="G43">
            <v>0</v>
          </cell>
        </row>
        <row r="44">
          <cell r="A44" t="str">
            <v>0770</v>
          </cell>
          <cell r="B44" t="str">
            <v>Crowley County Re-1-J</v>
          </cell>
          <cell r="F44">
            <v>0</v>
          </cell>
          <cell r="G44">
            <v>0</v>
          </cell>
        </row>
        <row r="45">
          <cell r="A45" t="str">
            <v>0860</v>
          </cell>
          <cell r="B45" t="str">
            <v>Consolidated C-1</v>
          </cell>
          <cell r="F45">
            <v>0</v>
          </cell>
          <cell r="G45">
            <v>0</v>
          </cell>
        </row>
        <row r="46">
          <cell r="A46" t="str">
            <v>0870</v>
          </cell>
          <cell r="B46" t="str">
            <v>Delta County 50(J)</v>
          </cell>
          <cell r="F46">
            <v>4672</v>
          </cell>
          <cell r="G46">
            <v>95083.578830083556</v>
          </cell>
        </row>
        <row r="47">
          <cell r="A47" t="str">
            <v>0880</v>
          </cell>
          <cell r="B47" t="str">
            <v>Denver County 1</v>
          </cell>
          <cell r="F47">
            <v>0</v>
          </cell>
          <cell r="G47">
            <v>0</v>
          </cell>
        </row>
        <row r="48">
          <cell r="A48" t="str">
            <v>0890</v>
          </cell>
          <cell r="B48" t="str">
            <v>Dolores County Re No.2</v>
          </cell>
          <cell r="F48">
            <v>0</v>
          </cell>
          <cell r="G48">
            <v>0</v>
          </cell>
        </row>
        <row r="49">
          <cell r="A49" t="str">
            <v>0900</v>
          </cell>
          <cell r="B49" t="str">
            <v>Douglas County Re 1</v>
          </cell>
          <cell r="F49">
            <v>0</v>
          </cell>
          <cell r="G49">
            <v>0</v>
          </cell>
        </row>
        <row r="50">
          <cell r="A50" t="str">
            <v>0910</v>
          </cell>
          <cell r="B50" t="str">
            <v>Eagle County Re 50</v>
          </cell>
          <cell r="F50">
            <v>0</v>
          </cell>
          <cell r="G50">
            <v>0</v>
          </cell>
        </row>
        <row r="51">
          <cell r="A51" t="str">
            <v>0920</v>
          </cell>
          <cell r="B51" t="str">
            <v>Elizabeth C-1</v>
          </cell>
          <cell r="F51">
            <v>0</v>
          </cell>
          <cell r="G51">
            <v>0</v>
          </cell>
        </row>
        <row r="52">
          <cell r="A52" t="str">
            <v>0930</v>
          </cell>
          <cell r="B52" t="str">
            <v>Kiowa C-2</v>
          </cell>
          <cell r="F52">
            <v>0</v>
          </cell>
          <cell r="G52">
            <v>0</v>
          </cell>
        </row>
        <row r="53">
          <cell r="A53" t="str">
            <v>0940</v>
          </cell>
          <cell r="B53" t="str">
            <v>Big Sandy 100J</v>
          </cell>
          <cell r="F53">
            <v>0</v>
          </cell>
          <cell r="G53">
            <v>0</v>
          </cell>
        </row>
        <row r="54">
          <cell r="A54" t="str">
            <v>0950</v>
          </cell>
          <cell r="B54" t="str">
            <v>Elbert 200</v>
          </cell>
          <cell r="F54">
            <v>0</v>
          </cell>
          <cell r="G54">
            <v>0</v>
          </cell>
        </row>
        <row r="55">
          <cell r="A55" t="str">
            <v>0960</v>
          </cell>
          <cell r="B55" t="str">
            <v>Agate 300</v>
          </cell>
          <cell r="F55">
            <v>0</v>
          </cell>
          <cell r="G55">
            <v>0</v>
          </cell>
        </row>
        <row r="56">
          <cell r="A56" t="str">
            <v>0970</v>
          </cell>
          <cell r="B56" t="str">
            <v>Calhan RJ-1</v>
          </cell>
          <cell r="F56">
            <v>0</v>
          </cell>
          <cell r="G56">
            <v>0</v>
          </cell>
        </row>
        <row r="57">
          <cell r="A57" t="str">
            <v>0980</v>
          </cell>
          <cell r="B57" t="str">
            <v>Harrison 2</v>
          </cell>
          <cell r="F57">
            <v>0</v>
          </cell>
          <cell r="G57">
            <v>0</v>
          </cell>
        </row>
        <row r="58">
          <cell r="A58" t="str">
            <v>0990</v>
          </cell>
          <cell r="B58" t="str">
            <v>Widefield 3</v>
          </cell>
          <cell r="F58">
            <v>0</v>
          </cell>
          <cell r="G58">
            <v>0</v>
          </cell>
        </row>
        <row r="59">
          <cell r="A59" t="str">
            <v>1000</v>
          </cell>
          <cell r="B59" t="str">
            <v>Fountain 8</v>
          </cell>
          <cell r="F59">
            <v>0</v>
          </cell>
          <cell r="G59">
            <v>0</v>
          </cell>
        </row>
        <row r="60">
          <cell r="A60" t="str">
            <v>1010</v>
          </cell>
          <cell r="B60" t="str">
            <v>Colorado Springs 11</v>
          </cell>
          <cell r="F60">
            <v>0</v>
          </cell>
          <cell r="G60">
            <v>0</v>
          </cell>
        </row>
        <row r="61">
          <cell r="A61" t="str">
            <v>1020</v>
          </cell>
          <cell r="B61" t="str">
            <v>Cheyenne Mountain 12</v>
          </cell>
          <cell r="F61">
            <v>0</v>
          </cell>
          <cell r="G61">
            <v>0</v>
          </cell>
        </row>
        <row r="62">
          <cell r="A62" t="str">
            <v>1030</v>
          </cell>
          <cell r="B62" t="str">
            <v>Manitou Springs 14</v>
          </cell>
          <cell r="F62">
            <v>0</v>
          </cell>
          <cell r="G62">
            <v>0</v>
          </cell>
        </row>
        <row r="63">
          <cell r="A63" t="str">
            <v>1040</v>
          </cell>
          <cell r="B63" t="str">
            <v>Academy 20</v>
          </cell>
          <cell r="F63">
            <v>0</v>
          </cell>
          <cell r="G63">
            <v>0</v>
          </cell>
        </row>
        <row r="64">
          <cell r="A64" t="str">
            <v>1050</v>
          </cell>
          <cell r="B64" t="str">
            <v>Ellicott 22</v>
          </cell>
          <cell r="F64">
            <v>0</v>
          </cell>
          <cell r="G64">
            <v>0</v>
          </cell>
        </row>
        <row r="65">
          <cell r="A65" t="str">
            <v>1060</v>
          </cell>
          <cell r="B65" t="str">
            <v>Peyton 23 Jt</v>
          </cell>
          <cell r="F65">
            <v>0</v>
          </cell>
          <cell r="G65">
            <v>0</v>
          </cell>
        </row>
        <row r="66">
          <cell r="A66" t="str">
            <v>1070</v>
          </cell>
          <cell r="B66" t="str">
            <v>Hanover 28</v>
          </cell>
          <cell r="F66">
            <v>0</v>
          </cell>
          <cell r="G66">
            <v>0</v>
          </cell>
        </row>
        <row r="67">
          <cell r="A67" t="str">
            <v>1080</v>
          </cell>
          <cell r="B67" t="str">
            <v>Lewis-Palmer 38</v>
          </cell>
          <cell r="F67">
            <v>0</v>
          </cell>
          <cell r="G67">
            <v>0</v>
          </cell>
        </row>
        <row r="68">
          <cell r="A68" t="str">
            <v>1110</v>
          </cell>
          <cell r="B68" t="str">
            <v>Falcon 49</v>
          </cell>
          <cell r="F68">
            <v>0</v>
          </cell>
          <cell r="G68">
            <v>0</v>
          </cell>
        </row>
        <row r="69">
          <cell r="A69" t="str">
            <v>1120</v>
          </cell>
          <cell r="B69" t="str">
            <v>Edison 54 Jt</v>
          </cell>
          <cell r="F69">
            <v>0</v>
          </cell>
          <cell r="G69">
            <v>0</v>
          </cell>
        </row>
        <row r="70">
          <cell r="A70" t="str">
            <v>1130</v>
          </cell>
          <cell r="B70" t="str">
            <v>Miami/Yoder 60 Jt</v>
          </cell>
          <cell r="F70">
            <v>0</v>
          </cell>
          <cell r="G70">
            <v>0</v>
          </cell>
        </row>
        <row r="71">
          <cell r="A71" t="str">
            <v>1140</v>
          </cell>
          <cell r="B71" t="str">
            <v>Canon City Re-1</v>
          </cell>
          <cell r="F71">
            <v>3503</v>
          </cell>
          <cell r="G71">
            <v>71292.332329148703</v>
          </cell>
        </row>
        <row r="72">
          <cell r="A72" t="str">
            <v>1150</v>
          </cell>
          <cell r="B72" t="str">
            <v>Florence Re-2</v>
          </cell>
          <cell r="F72">
            <v>0</v>
          </cell>
          <cell r="G72">
            <v>0</v>
          </cell>
        </row>
        <row r="73">
          <cell r="A73" t="str">
            <v>1160</v>
          </cell>
          <cell r="B73" t="str">
            <v>Cotopaxi Re-3</v>
          </cell>
          <cell r="F73">
            <v>0</v>
          </cell>
          <cell r="G73">
            <v>0</v>
          </cell>
        </row>
        <row r="74">
          <cell r="A74" t="str">
            <v>1180</v>
          </cell>
          <cell r="B74" t="str">
            <v>Roaring Fork Re-1</v>
          </cell>
          <cell r="F74">
            <v>0</v>
          </cell>
          <cell r="G74">
            <v>0</v>
          </cell>
        </row>
        <row r="75">
          <cell r="A75" t="str">
            <v>1195</v>
          </cell>
          <cell r="B75" t="str">
            <v>Garfield Re-2</v>
          </cell>
          <cell r="F75">
            <v>0</v>
          </cell>
          <cell r="G75">
            <v>0</v>
          </cell>
        </row>
        <row r="76">
          <cell r="A76" t="str">
            <v>1220</v>
          </cell>
          <cell r="B76" t="str">
            <v>Garfield 16</v>
          </cell>
          <cell r="F76">
            <v>0</v>
          </cell>
          <cell r="G76">
            <v>0</v>
          </cell>
        </row>
        <row r="77">
          <cell r="A77" t="str">
            <v>1330</v>
          </cell>
          <cell r="B77" t="str">
            <v>Gilpin County Re-1</v>
          </cell>
          <cell r="F77">
            <v>0</v>
          </cell>
          <cell r="G77">
            <v>0</v>
          </cell>
        </row>
        <row r="78">
          <cell r="A78" t="str">
            <v>1340</v>
          </cell>
          <cell r="B78" t="str">
            <v>West Grand 1-Jt.</v>
          </cell>
          <cell r="F78">
            <v>0</v>
          </cell>
          <cell r="G78">
            <v>0</v>
          </cell>
        </row>
        <row r="79">
          <cell r="A79" t="str">
            <v>1350</v>
          </cell>
          <cell r="B79" t="str">
            <v>East Grand 2</v>
          </cell>
          <cell r="F79">
            <v>0</v>
          </cell>
          <cell r="G79">
            <v>0</v>
          </cell>
        </row>
        <row r="80">
          <cell r="A80" t="str">
            <v>1360</v>
          </cell>
          <cell r="B80" t="str">
            <v>Gunnison Watershed Re1J</v>
          </cell>
          <cell r="F80">
            <v>0</v>
          </cell>
          <cell r="G80">
            <v>0</v>
          </cell>
        </row>
        <row r="81">
          <cell r="A81" t="str">
            <v>1380</v>
          </cell>
          <cell r="B81" t="str">
            <v>Hinsdale County Re 1</v>
          </cell>
          <cell r="F81">
            <v>0</v>
          </cell>
          <cell r="G81">
            <v>0</v>
          </cell>
        </row>
        <row r="82">
          <cell r="A82" t="str">
            <v>1390</v>
          </cell>
          <cell r="B82" t="str">
            <v>Huerfano Re-1</v>
          </cell>
          <cell r="F82">
            <v>489</v>
          </cell>
          <cell r="G82">
            <v>9952.0269794329743</v>
          </cell>
        </row>
        <row r="83">
          <cell r="A83" t="str">
            <v>1400</v>
          </cell>
          <cell r="B83" t="str">
            <v>La Veta Re-2</v>
          </cell>
          <cell r="F83">
            <v>0</v>
          </cell>
          <cell r="G83">
            <v>0</v>
          </cell>
        </row>
        <row r="84">
          <cell r="A84" t="str">
            <v>1410</v>
          </cell>
          <cell r="B84" t="str">
            <v>North Park R-1</v>
          </cell>
          <cell r="F84">
            <v>0</v>
          </cell>
          <cell r="G84">
            <v>0</v>
          </cell>
        </row>
        <row r="85">
          <cell r="A85" t="str">
            <v>1420</v>
          </cell>
          <cell r="B85" t="str">
            <v>Jefferson County R-1</v>
          </cell>
          <cell r="F85">
            <v>0</v>
          </cell>
          <cell r="G85">
            <v>0</v>
          </cell>
        </row>
        <row r="86">
          <cell r="A86" t="str">
            <v>1430</v>
          </cell>
          <cell r="B86" t="str">
            <v>Eads Re-1</v>
          </cell>
          <cell r="F86">
            <v>0</v>
          </cell>
          <cell r="G86">
            <v>0</v>
          </cell>
        </row>
        <row r="87">
          <cell r="A87" t="str">
            <v>1440</v>
          </cell>
          <cell r="B87" t="str">
            <v>Plainview Re-2</v>
          </cell>
          <cell r="F87">
            <v>0</v>
          </cell>
          <cell r="G87">
            <v>0</v>
          </cell>
        </row>
        <row r="88">
          <cell r="A88" t="str">
            <v>1450</v>
          </cell>
          <cell r="B88" t="str">
            <v>Arriba-Flagler C-20</v>
          </cell>
          <cell r="F88">
            <v>0</v>
          </cell>
          <cell r="G88">
            <v>0</v>
          </cell>
        </row>
        <row r="89">
          <cell r="A89" t="str">
            <v>1460</v>
          </cell>
          <cell r="B89" t="str">
            <v>Hi-Plains R-23</v>
          </cell>
          <cell r="F89">
            <v>0</v>
          </cell>
          <cell r="G89">
            <v>0</v>
          </cell>
        </row>
        <row r="90">
          <cell r="A90" t="str">
            <v>1480</v>
          </cell>
          <cell r="B90" t="str">
            <v>Stratton R-4</v>
          </cell>
          <cell r="F90">
            <v>0</v>
          </cell>
          <cell r="G90">
            <v>0</v>
          </cell>
        </row>
        <row r="91">
          <cell r="A91" t="str">
            <v>1490</v>
          </cell>
          <cell r="B91" t="str">
            <v>Bethune R-5</v>
          </cell>
          <cell r="F91">
            <v>0</v>
          </cell>
          <cell r="G91">
            <v>0</v>
          </cell>
        </row>
        <row r="92">
          <cell r="A92" t="str">
            <v>1500</v>
          </cell>
          <cell r="B92" t="str">
            <v>Burlington Re-6J</v>
          </cell>
          <cell r="F92">
            <v>0</v>
          </cell>
          <cell r="G92">
            <v>0</v>
          </cell>
        </row>
        <row r="93">
          <cell r="A93" t="str">
            <v>1510</v>
          </cell>
          <cell r="B93" t="str">
            <v>Lake County R-1</v>
          </cell>
          <cell r="F93">
            <v>0</v>
          </cell>
          <cell r="G93">
            <v>0</v>
          </cell>
        </row>
        <row r="94">
          <cell r="A94" t="str">
            <v>1520</v>
          </cell>
          <cell r="B94" t="str">
            <v>Durango 9-R</v>
          </cell>
          <cell r="F94">
            <v>0</v>
          </cell>
          <cell r="G94">
            <v>0</v>
          </cell>
        </row>
        <row r="95">
          <cell r="A95" t="str">
            <v>1530</v>
          </cell>
          <cell r="B95" t="str">
            <v>Bayfield 10 Jt-R</v>
          </cell>
          <cell r="F95">
            <v>0</v>
          </cell>
          <cell r="G95">
            <v>0</v>
          </cell>
        </row>
        <row r="96">
          <cell r="A96" t="str">
            <v>1540</v>
          </cell>
          <cell r="B96" t="str">
            <v>Ignacio 11 Jt</v>
          </cell>
          <cell r="F96">
            <v>0</v>
          </cell>
          <cell r="G96">
            <v>0</v>
          </cell>
        </row>
        <row r="97">
          <cell r="A97" t="str">
            <v>1550</v>
          </cell>
          <cell r="B97" t="str">
            <v>Poudre R-1</v>
          </cell>
          <cell r="F97">
            <v>0</v>
          </cell>
          <cell r="G97">
            <v>0</v>
          </cell>
        </row>
        <row r="98">
          <cell r="A98" t="str">
            <v>1560</v>
          </cell>
          <cell r="B98" t="str">
            <v>Thompson R-2J</v>
          </cell>
          <cell r="F98">
            <v>0</v>
          </cell>
          <cell r="G98">
            <v>0</v>
          </cell>
        </row>
        <row r="99">
          <cell r="A99" t="str">
            <v>1570</v>
          </cell>
          <cell r="B99" t="str">
            <v>Park (Estes Park) R-3</v>
          </cell>
          <cell r="F99">
            <v>1097</v>
          </cell>
          <cell r="G99">
            <v>22325.917375128778</v>
          </cell>
        </row>
        <row r="100">
          <cell r="A100" t="str">
            <v>1580</v>
          </cell>
          <cell r="B100" t="str">
            <v>Trinidad 1</v>
          </cell>
          <cell r="F100">
            <v>937</v>
          </cell>
          <cell r="G100">
            <v>19069.630428893041</v>
          </cell>
        </row>
        <row r="101">
          <cell r="A101" t="str">
            <v>1590</v>
          </cell>
          <cell r="B101" t="str">
            <v>Primero Reorganized 2</v>
          </cell>
          <cell r="F101">
            <v>0</v>
          </cell>
          <cell r="G101">
            <v>0</v>
          </cell>
        </row>
        <row r="102">
          <cell r="A102" t="str">
            <v>1600</v>
          </cell>
          <cell r="B102" t="str">
            <v>Hoehne Reorganized 3</v>
          </cell>
          <cell r="F102">
            <v>0</v>
          </cell>
          <cell r="G102">
            <v>0</v>
          </cell>
        </row>
        <row r="103">
          <cell r="A103" t="str">
            <v>1620</v>
          </cell>
          <cell r="B103" t="str">
            <v xml:space="preserve">Aguilar Reorganized 6 </v>
          </cell>
          <cell r="F103">
            <v>0</v>
          </cell>
          <cell r="G103">
            <v>0</v>
          </cell>
        </row>
        <row r="104">
          <cell r="A104" t="str">
            <v>1750</v>
          </cell>
          <cell r="B104" t="str">
            <v>Branson Reorganized 82</v>
          </cell>
          <cell r="F104">
            <v>0</v>
          </cell>
          <cell r="G104">
            <v>0</v>
          </cell>
        </row>
        <row r="105">
          <cell r="A105" t="str">
            <v>1760</v>
          </cell>
          <cell r="B105" t="str">
            <v>Kim Reorganized 88</v>
          </cell>
          <cell r="F105">
            <v>0</v>
          </cell>
          <cell r="G105">
            <v>0</v>
          </cell>
        </row>
        <row r="106">
          <cell r="A106" t="str">
            <v>1780</v>
          </cell>
          <cell r="B106" t="str">
            <v>Genoa-Hugo C113</v>
          </cell>
          <cell r="F106">
            <v>0</v>
          </cell>
          <cell r="G106">
            <v>0</v>
          </cell>
        </row>
        <row r="107">
          <cell r="A107" t="str">
            <v>1790</v>
          </cell>
          <cell r="B107" t="str">
            <v>Limon Re-4J</v>
          </cell>
          <cell r="F107">
            <v>0</v>
          </cell>
          <cell r="G107">
            <v>0</v>
          </cell>
        </row>
        <row r="108">
          <cell r="A108" t="str">
            <v>1810</v>
          </cell>
          <cell r="B108" t="str">
            <v>Karval Re-23</v>
          </cell>
          <cell r="F108">
            <v>0</v>
          </cell>
          <cell r="G108">
            <v>0</v>
          </cell>
        </row>
        <row r="109">
          <cell r="A109" t="str">
            <v>1828</v>
          </cell>
          <cell r="B109" t="str">
            <v>Valley Re-1</v>
          </cell>
          <cell r="F109">
            <v>0</v>
          </cell>
          <cell r="G109">
            <v>0</v>
          </cell>
        </row>
        <row r="110">
          <cell r="A110" t="str">
            <v>1850</v>
          </cell>
          <cell r="B110" t="str">
            <v>Frenchman Re-3</v>
          </cell>
          <cell r="F110">
            <v>0</v>
          </cell>
          <cell r="G110">
            <v>0</v>
          </cell>
        </row>
        <row r="111">
          <cell r="A111" t="str">
            <v>1860</v>
          </cell>
          <cell r="B111" t="str">
            <v>Buffalo Re-4</v>
          </cell>
          <cell r="F111">
            <v>0</v>
          </cell>
          <cell r="G111">
            <v>0</v>
          </cell>
        </row>
        <row r="112">
          <cell r="A112" t="str">
            <v>1870</v>
          </cell>
          <cell r="B112" t="str">
            <v>Plateau Re-5</v>
          </cell>
          <cell r="F112">
            <v>0</v>
          </cell>
          <cell r="G112">
            <v>0</v>
          </cell>
        </row>
        <row r="113">
          <cell r="A113" t="str">
            <v>1980</v>
          </cell>
          <cell r="B113" t="str">
            <v>De Beque 49Jt</v>
          </cell>
          <cell r="F113">
            <v>0</v>
          </cell>
          <cell r="G113">
            <v>0</v>
          </cell>
        </row>
        <row r="114">
          <cell r="A114" t="str">
            <v>1990</v>
          </cell>
          <cell r="B114" t="str">
            <v>Plateau Valley 50</v>
          </cell>
          <cell r="F114">
            <v>0</v>
          </cell>
          <cell r="G114">
            <v>0</v>
          </cell>
        </row>
        <row r="115">
          <cell r="A115" t="str">
            <v>2000</v>
          </cell>
          <cell r="B115" t="str">
            <v>Mesa County Valley 51</v>
          </cell>
          <cell r="F115">
            <v>0</v>
          </cell>
          <cell r="G115">
            <v>0</v>
          </cell>
        </row>
        <row r="116">
          <cell r="A116" t="str">
            <v>2010</v>
          </cell>
          <cell r="B116" t="str">
            <v>Creede Consolidated 1</v>
          </cell>
          <cell r="F116">
            <v>0</v>
          </cell>
          <cell r="G116">
            <v>0</v>
          </cell>
        </row>
        <row r="117">
          <cell r="A117" t="str">
            <v>2020</v>
          </cell>
          <cell r="B117" t="str">
            <v>Moffat County Re:No 1</v>
          </cell>
          <cell r="F117">
            <v>0</v>
          </cell>
          <cell r="G117">
            <v>0</v>
          </cell>
        </row>
        <row r="118">
          <cell r="A118" t="str">
            <v>2035</v>
          </cell>
          <cell r="B118" t="str">
            <v>Montezuma-Cortez Re-1</v>
          </cell>
          <cell r="F118">
            <v>2686</v>
          </cell>
          <cell r="G118">
            <v>54664.917109932452</v>
          </cell>
        </row>
        <row r="119">
          <cell r="A119" t="str">
            <v>2055</v>
          </cell>
          <cell r="B119" t="str">
            <v>Dolores Re-4A</v>
          </cell>
          <cell r="F119">
            <v>0</v>
          </cell>
          <cell r="G119">
            <v>0</v>
          </cell>
        </row>
        <row r="120">
          <cell r="A120" t="str">
            <v>2070</v>
          </cell>
          <cell r="B120" t="str">
            <v>Mancos Re-6</v>
          </cell>
          <cell r="F120">
            <v>0</v>
          </cell>
          <cell r="G120">
            <v>0</v>
          </cell>
        </row>
        <row r="121">
          <cell r="A121" t="str">
            <v>2180</v>
          </cell>
          <cell r="B121" t="str">
            <v>Montrose County Re-1J</v>
          </cell>
          <cell r="F121">
            <v>0</v>
          </cell>
          <cell r="G121">
            <v>0</v>
          </cell>
        </row>
        <row r="122">
          <cell r="A122" t="str">
            <v>2190</v>
          </cell>
          <cell r="B122" t="str">
            <v>West End Re-2</v>
          </cell>
          <cell r="F122">
            <v>0</v>
          </cell>
          <cell r="G122">
            <v>0</v>
          </cell>
        </row>
        <row r="123">
          <cell r="A123" t="str">
            <v>2395</v>
          </cell>
          <cell r="B123" t="str">
            <v>Brush Re-2(J)</v>
          </cell>
          <cell r="F123">
            <v>0</v>
          </cell>
          <cell r="G123">
            <v>0</v>
          </cell>
        </row>
        <row r="124">
          <cell r="A124" t="str">
            <v>2405</v>
          </cell>
          <cell r="B124" t="str">
            <v>Fort Morgan Re-3</v>
          </cell>
          <cell r="F124">
            <v>0</v>
          </cell>
          <cell r="G124">
            <v>0</v>
          </cell>
        </row>
        <row r="125">
          <cell r="A125" t="str">
            <v>2505</v>
          </cell>
          <cell r="B125" t="str">
            <v>Weldon Valley Re-20(J)</v>
          </cell>
          <cell r="F125">
            <v>0</v>
          </cell>
          <cell r="G125">
            <v>0</v>
          </cell>
        </row>
        <row r="126">
          <cell r="A126" t="str">
            <v>2515</v>
          </cell>
          <cell r="B126" t="str">
            <v>Wiggins Re-50(J)</v>
          </cell>
          <cell r="F126">
            <v>0</v>
          </cell>
          <cell r="G126">
            <v>0</v>
          </cell>
        </row>
        <row r="127">
          <cell r="A127" t="str">
            <v>2520</v>
          </cell>
          <cell r="B127" t="str">
            <v>East Otero R-1</v>
          </cell>
          <cell r="F127">
            <v>1400</v>
          </cell>
          <cell r="G127">
            <v>28492.510779562708</v>
          </cell>
        </row>
        <row r="128">
          <cell r="A128" t="str">
            <v>2530</v>
          </cell>
          <cell r="B128" t="str">
            <v>Rocky Ford R-2</v>
          </cell>
          <cell r="F128">
            <v>764</v>
          </cell>
          <cell r="G128">
            <v>15548.770168275651</v>
          </cell>
        </row>
        <row r="129">
          <cell r="A129" t="str">
            <v>2535</v>
          </cell>
          <cell r="B129" t="str">
            <v>Manzanola 3J</v>
          </cell>
          <cell r="F129">
            <v>0</v>
          </cell>
          <cell r="G129">
            <v>0</v>
          </cell>
        </row>
        <row r="130">
          <cell r="A130" t="str">
            <v>2540</v>
          </cell>
          <cell r="B130" t="str">
            <v>Fowler R-4J</v>
          </cell>
          <cell r="F130">
            <v>0</v>
          </cell>
          <cell r="G130">
            <v>0</v>
          </cell>
        </row>
        <row r="131">
          <cell r="A131" t="str">
            <v>2560</v>
          </cell>
          <cell r="B131" t="str">
            <v>Cheraw 31</v>
          </cell>
          <cell r="F131">
            <v>0</v>
          </cell>
          <cell r="G131">
            <v>0</v>
          </cell>
        </row>
        <row r="132">
          <cell r="A132" t="str">
            <v>2570</v>
          </cell>
          <cell r="B132" t="str">
            <v>Swink 33</v>
          </cell>
          <cell r="F132">
            <v>0</v>
          </cell>
          <cell r="G132">
            <v>0</v>
          </cell>
        </row>
        <row r="133">
          <cell r="A133" t="str">
            <v>2580</v>
          </cell>
          <cell r="B133" t="str">
            <v>Ouray R-1</v>
          </cell>
          <cell r="F133">
            <v>0</v>
          </cell>
          <cell r="G133">
            <v>0</v>
          </cell>
        </row>
        <row r="134">
          <cell r="A134" t="str">
            <v>2590</v>
          </cell>
          <cell r="B134" t="str">
            <v>Ridgway R-2</v>
          </cell>
          <cell r="F134">
            <v>0</v>
          </cell>
          <cell r="G134">
            <v>0</v>
          </cell>
        </row>
        <row r="135">
          <cell r="A135" t="str">
            <v>2600</v>
          </cell>
          <cell r="B135" t="str">
            <v>Platte Canyon 1</v>
          </cell>
          <cell r="F135">
            <v>0</v>
          </cell>
          <cell r="G135">
            <v>0</v>
          </cell>
        </row>
        <row r="136">
          <cell r="A136" t="str">
            <v>2610</v>
          </cell>
          <cell r="B136" t="str">
            <v>Park County Re-2</v>
          </cell>
          <cell r="F136">
            <v>0</v>
          </cell>
          <cell r="G136">
            <v>0</v>
          </cell>
        </row>
        <row r="137">
          <cell r="A137" t="str">
            <v>2620</v>
          </cell>
          <cell r="B137" t="str">
            <v>Holyoke Re-1J</v>
          </cell>
          <cell r="F137">
            <v>0</v>
          </cell>
          <cell r="G137">
            <v>0</v>
          </cell>
        </row>
        <row r="138">
          <cell r="A138" t="str">
            <v>2630</v>
          </cell>
          <cell r="B138" t="str">
            <v>Haxtun Re-2J</v>
          </cell>
          <cell r="F138">
            <v>0</v>
          </cell>
          <cell r="G138">
            <v>0</v>
          </cell>
        </row>
        <row r="139">
          <cell r="A139" t="str">
            <v>2640</v>
          </cell>
          <cell r="B139" t="str">
            <v>Aspen 1</v>
          </cell>
          <cell r="F139">
            <v>0</v>
          </cell>
          <cell r="G139">
            <v>0</v>
          </cell>
        </row>
        <row r="140">
          <cell r="A140" t="str">
            <v>2650</v>
          </cell>
          <cell r="B140" t="str">
            <v>Granada Re-1</v>
          </cell>
          <cell r="F140">
            <v>0</v>
          </cell>
          <cell r="G140">
            <v>0</v>
          </cell>
        </row>
        <row r="141">
          <cell r="A141" t="str">
            <v>2660</v>
          </cell>
          <cell r="B141" t="str">
            <v>Lamar Re-2</v>
          </cell>
          <cell r="F141">
            <v>1468</v>
          </cell>
          <cell r="G141">
            <v>29876.432731712899</v>
          </cell>
        </row>
        <row r="142">
          <cell r="A142" t="str">
            <v>2670</v>
          </cell>
          <cell r="B142" t="str">
            <v>Holly Re-3</v>
          </cell>
          <cell r="F142">
            <v>0</v>
          </cell>
          <cell r="G142">
            <v>0</v>
          </cell>
        </row>
        <row r="143">
          <cell r="A143" t="str">
            <v>2680</v>
          </cell>
          <cell r="B143" t="str">
            <v>Wiley Re-13 Jt</v>
          </cell>
          <cell r="F143">
            <v>0</v>
          </cell>
          <cell r="G143">
            <v>0</v>
          </cell>
        </row>
        <row r="144">
          <cell r="A144" t="str">
            <v>2690</v>
          </cell>
          <cell r="B144" t="str">
            <v>Pueblo City 60</v>
          </cell>
          <cell r="F144">
            <v>0</v>
          </cell>
          <cell r="G144">
            <v>0</v>
          </cell>
        </row>
        <row r="145">
          <cell r="A145" t="str">
            <v>2700</v>
          </cell>
          <cell r="B145" t="str">
            <v>Pueblo County Rural 70</v>
          </cell>
          <cell r="F145">
            <v>0</v>
          </cell>
          <cell r="G145">
            <v>0</v>
          </cell>
        </row>
        <row r="146">
          <cell r="A146" t="str">
            <v>2710</v>
          </cell>
          <cell r="B146" t="str">
            <v>Meeker Re1</v>
          </cell>
          <cell r="F146">
            <v>0</v>
          </cell>
          <cell r="G146">
            <v>0</v>
          </cell>
        </row>
        <row r="147">
          <cell r="A147" t="str">
            <v>2720</v>
          </cell>
          <cell r="B147" t="str">
            <v>Rangely Re-4</v>
          </cell>
          <cell r="F147">
            <v>0</v>
          </cell>
          <cell r="G147">
            <v>0</v>
          </cell>
        </row>
        <row r="148">
          <cell r="A148" t="str">
            <v>2730</v>
          </cell>
          <cell r="B148" t="str">
            <v>Del Norte C-7</v>
          </cell>
          <cell r="F148">
            <v>0</v>
          </cell>
          <cell r="G148">
            <v>0</v>
          </cell>
        </row>
        <row r="149">
          <cell r="A149" t="str">
            <v>2740</v>
          </cell>
          <cell r="B149" t="str">
            <v>Monte Vista C-8</v>
          </cell>
          <cell r="F149">
            <v>1094</v>
          </cell>
          <cell r="G149">
            <v>22264.861994886858</v>
          </cell>
        </row>
        <row r="150">
          <cell r="A150" t="str">
            <v>2750</v>
          </cell>
          <cell r="B150" t="str">
            <v>Sargent Re-33J</v>
          </cell>
          <cell r="F150">
            <v>0</v>
          </cell>
          <cell r="G150">
            <v>0</v>
          </cell>
        </row>
        <row r="151">
          <cell r="A151" t="str">
            <v>2760</v>
          </cell>
          <cell r="B151" t="str">
            <v>Hayden Re-1</v>
          </cell>
          <cell r="F151">
            <v>0</v>
          </cell>
          <cell r="G151">
            <v>0</v>
          </cell>
        </row>
        <row r="152">
          <cell r="A152" t="str">
            <v>2770</v>
          </cell>
          <cell r="B152" t="str">
            <v>Steamboat Springs Re-2</v>
          </cell>
          <cell r="F152">
            <v>0</v>
          </cell>
          <cell r="G152">
            <v>0</v>
          </cell>
        </row>
        <row r="153">
          <cell r="A153" t="str">
            <v>2780</v>
          </cell>
          <cell r="B153" t="str">
            <v>South Routt Re 3</v>
          </cell>
          <cell r="F153">
            <v>0</v>
          </cell>
          <cell r="G153">
            <v>0</v>
          </cell>
        </row>
        <row r="154">
          <cell r="A154" t="str">
            <v>2790</v>
          </cell>
          <cell r="B154" t="str">
            <v>Mountain Valley Re 1</v>
          </cell>
          <cell r="F154">
            <v>0</v>
          </cell>
          <cell r="G154">
            <v>0</v>
          </cell>
        </row>
        <row r="155">
          <cell r="A155" t="str">
            <v>2800</v>
          </cell>
          <cell r="B155" t="str">
            <v>Moffat 2</v>
          </cell>
          <cell r="F155">
            <v>0</v>
          </cell>
          <cell r="G155">
            <v>0</v>
          </cell>
        </row>
        <row r="156">
          <cell r="A156" t="str">
            <v>2810</v>
          </cell>
          <cell r="B156" t="str">
            <v>Center 26 Jt</v>
          </cell>
          <cell r="F156">
            <v>598</v>
          </cell>
          <cell r="G156">
            <v>12170.372461556073</v>
          </cell>
        </row>
        <row r="157">
          <cell r="A157" t="str">
            <v>2820</v>
          </cell>
          <cell r="B157" t="str">
            <v>Silverton 1</v>
          </cell>
          <cell r="F157">
            <v>0</v>
          </cell>
          <cell r="G157">
            <v>0</v>
          </cell>
        </row>
        <row r="158">
          <cell r="A158" t="str">
            <v>2830</v>
          </cell>
          <cell r="B158" t="str">
            <v>Telluride R-1</v>
          </cell>
          <cell r="F158">
            <v>0</v>
          </cell>
          <cell r="G158">
            <v>0</v>
          </cell>
        </row>
        <row r="159">
          <cell r="A159" t="str">
            <v>2840</v>
          </cell>
          <cell r="B159" t="str">
            <v>Norwood R-2J</v>
          </cell>
          <cell r="F159">
            <v>0</v>
          </cell>
          <cell r="G159">
            <v>0</v>
          </cell>
        </row>
        <row r="160">
          <cell r="A160" t="str">
            <v>2862</v>
          </cell>
          <cell r="B160" t="str">
            <v>Julesburg Re-1</v>
          </cell>
          <cell r="F160">
            <v>0</v>
          </cell>
          <cell r="G160">
            <v>0</v>
          </cell>
        </row>
        <row r="161">
          <cell r="A161" t="str">
            <v>2865</v>
          </cell>
          <cell r="B161" t="str">
            <v>Platte Valley Re-3</v>
          </cell>
          <cell r="F161">
            <v>0</v>
          </cell>
          <cell r="G161">
            <v>0</v>
          </cell>
        </row>
        <row r="162">
          <cell r="A162" t="str">
            <v>3000</v>
          </cell>
          <cell r="B162" t="str">
            <v>Summit Re-1</v>
          </cell>
          <cell r="F162">
            <v>0</v>
          </cell>
          <cell r="G162">
            <v>0</v>
          </cell>
        </row>
        <row r="163">
          <cell r="A163" t="str">
            <v>3010</v>
          </cell>
          <cell r="B163" t="str">
            <v>Cripple Creek-Victor Re-1</v>
          </cell>
          <cell r="F163">
            <v>0</v>
          </cell>
          <cell r="G163">
            <v>0</v>
          </cell>
        </row>
        <row r="164">
          <cell r="A164" t="str">
            <v>3020</v>
          </cell>
          <cell r="B164" t="str">
            <v>Woodland Park Re-2</v>
          </cell>
          <cell r="F164">
            <v>0</v>
          </cell>
          <cell r="G164">
            <v>0</v>
          </cell>
        </row>
        <row r="165">
          <cell r="A165" t="str">
            <v>3030</v>
          </cell>
          <cell r="B165" t="str">
            <v>Akron R-1</v>
          </cell>
          <cell r="F165">
            <v>0</v>
          </cell>
          <cell r="G165">
            <v>0</v>
          </cell>
        </row>
        <row r="166">
          <cell r="A166" t="str">
            <v>3040</v>
          </cell>
          <cell r="B166" t="str">
            <v>Arickaree R-2</v>
          </cell>
          <cell r="F166">
            <v>0</v>
          </cell>
          <cell r="G166">
            <v>0</v>
          </cell>
        </row>
        <row r="167">
          <cell r="A167" t="str">
            <v>3050</v>
          </cell>
          <cell r="B167" t="str">
            <v>Otis R-3</v>
          </cell>
          <cell r="F167">
            <v>0</v>
          </cell>
          <cell r="G167">
            <v>0</v>
          </cell>
        </row>
        <row r="168">
          <cell r="A168" t="str">
            <v>3060</v>
          </cell>
          <cell r="B168" t="str">
            <v>Lone Star 101</v>
          </cell>
          <cell r="F168">
            <v>0</v>
          </cell>
          <cell r="G168">
            <v>0</v>
          </cell>
        </row>
        <row r="169">
          <cell r="A169" t="str">
            <v>3070</v>
          </cell>
          <cell r="B169" t="str">
            <v>Woodlin R-104</v>
          </cell>
          <cell r="F169">
            <v>0</v>
          </cell>
          <cell r="G169">
            <v>0</v>
          </cell>
        </row>
        <row r="170">
          <cell r="A170" t="str">
            <v>3080</v>
          </cell>
          <cell r="B170" t="str">
            <v>Gilcrest Re-1</v>
          </cell>
          <cell r="F170">
            <v>0</v>
          </cell>
          <cell r="G170">
            <v>0</v>
          </cell>
        </row>
        <row r="171">
          <cell r="A171" t="str">
            <v>3085</v>
          </cell>
          <cell r="B171" t="str">
            <v>Eaton Re-2</v>
          </cell>
          <cell r="F171">
            <v>0</v>
          </cell>
          <cell r="G171">
            <v>0</v>
          </cell>
        </row>
        <row r="172">
          <cell r="A172" t="str">
            <v>3090</v>
          </cell>
          <cell r="B172" t="str">
            <v>Keenesburg Re-3(J)</v>
          </cell>
          <cell r="F172">
            <v>0</v>
          </cell>
          <cell r="G172">
            <v>0</v>
          </cell>
        </row>
        <row r="173">
          <cell r="A173" t="str">
            <v>3100</v>
          </cell>
          <cell r="B173" t="str">
            <v>Windsor Re-4</v>
          </cell>
          <cell r="F173">
            <v>0</v>
          </cell>
          <cell r="G173">
            <v>0</v>
          </cell>
        </row>
        <row r="174">
          <cell r="A174" t="str">
            <v>3110</v>
          </cell>
          <cell r="B174" t="str">
            <v>Weld County School District Re-5J</v>
          </cell>
          <cell r="F174">
            <v>0</v>
          </cell>
          <cell r="G174">
            <v>0</v>
          </cell>
        </row>
        <row r="175">
          <cell r="A175" t="str">
            <v>3120</v>
          </cell>
          <cell r="B175" t="str">
            <v>Greeley 6</v>
          </cell>
          <cell r="F175">
            <v>0</v>
          </cell>
          <cell r="G175">
            <v>0</v>
          </cell>
        </row>
        <row r="176">
          <cell r="A176" t="str">
            <v>3130</v>
          </cell>
          <cell r="B176" t="str">
            <v>Platte Valley Re-7</v>
          </cell>
          <cell r="F176">
            <v>0</v>
          </cell>
          <cell r="G176">
            <v>0</v>
          </cell>
        </row>
        <row r="177">
          <cell r="A177" t="str">
            <v>3140</v>
          </cell>
          <cell r="B177" t="str">
            <v>Weld County Re-8</v>
          </cell>
          <cell r="F177">
            <v>0</v>
          </cell>
          <cell r="G177">
            <v>0</v>
          </cell>
        </row>
        <row r="178">
          <cell r="A178" t="str">
            <v>3145</v>
          </cell>
          <cell r="B178" t="str">
            <v>Ault-Highland Re-9</v>
          </cell>
          <cell r="F178">
            <v>0</v>
          </cell>
          <cell r="G178">
            <v>0</v>
          </cell>
        </row>
        <row r="179">
          <cell r="A179" t="str">
            <v>3146</v>
          </cell>
          <cell r="B179" t="str">
            <v>Briggsdale Re-10</v>
          </cell>
          <cell r="F179">
            <v>0</v>
          </cell>
          <cell r="G179">
            <v>0</v>
          </cell>
        </row>
        <row r="180">
          <cell r="A180" t="str">
            <v>3147</v>
          </cell>
          <cell r="B180" t="str">
            <v>Prairie Re-11</v>
          </cell>
          <cell r="F180">
            <v>0</v>
          </cell>
          <cell r="G180">
            <v>0</v>
          </cell>
        </row>
        <row r="181">
          <cell r="A181" t="str">
            <v>3148</v>
          </cell>
          <cell r="B181" t="str">
            <v>Pawnee Re-12</v>
          </cell>
          <cell r="F181">
            <v>0</v>
          </cell>
          <cell r="G181">
            <v>0</v>
          </cell>
        </row>
        <row r="182">
          <cell r="A182" t="str">
            <v>3200</v>
          </cell>
          <cell r="B182" t="str">
            <v>Yuma 1</v>
          </cell>
          <cell r="F182">
            <v>0</v>
          </cell>
          <cell r="G182">
            <v>0</v>
          </cell>
        </row>
        <row r="183">
          <cell r="A183" t="str">
            <v>3210</v>
          </cell>
          <cell r="B183" t="str">
            <v>Wray RD-2</v>
          </cell>
          <cell r="F183">
            <v>0</v>
          </cell>
          <cell r="G183">
            <v>0</v>
          </cell>
        </row>
        <row r="184">
          <cell r="A184" t="str">
            <v>3220</v>
          </cell>
          <cell r="B184" t="str">
            <v>Idalia RJ-3</v>
          </cell>
          <cell r="F184">
            <v>0</v>
          </cell>
          <cell r="G184">
            <v>0</v>
          </cell>
        </row>
        <row r="185">
          <cell r="A185" t="str">
            <v>3230</v>
          </cell>
          <cell r="B185" t="str">
            <v>Liberty J-4</v>
          </cell>
          <cell r="F185">
            <v>0</v>
          </cell>
          <cell r="G185">
            <v>0</v>
          </cell>
        </row>
        <row r="186">
          <cell r="F186">
            <v>26207</v>
          </cell>
          <cell r="G186">
            <v>533359.44999999995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321-C271-473F-9B4F-66DB53D78C6A}">
  <sheetPr>
    <tabColor rgb="FFFFFF00"/>
  </sheetPr>
  <dimension ref="A1:AL321"/>
  <sheetViews>
    <sheetView topLeftCell="G1" zoomScale="75" zoomScaleNormal="110" workbookViewId="0">
      <pane ySplit="10" topLeftCell="A169" activePane="bottomLeft" state="frozen"/>
      <selection pane="bottomLeft" activeCell="P11" sqref="P11:P188"/>
    </sheetView>
  </sheetViews>
  <sheetFormatPr defaultRowHeight="12.75" x14ac:dyDescent="0.2"/>
  <cols>
    <col min="1" max="1" width="6.5703125" customWidth="1"/>
    <col min="2" max="2" width="11.85546875" customWidth="1"/>
    <col min="3" max="3" width="25.5703125" customWidth="1"/>
    <col min="4" max="4" width="17.5703125" customWidth="1"/>
    <col min="5" max="5" width="15.5703125" hidden="1" customWidth="1"/>
    <col min="6" max="6" width="17.5703125" hidden="1" customWidth="1"/>
    <col min="7" max="7" width="17.5703125" customWidth="1"/>
    <col min="8" max="9" width="17.5703125" style="28" customWidth="1"/>
    <col min="10" max="10" width="90.5703125" customWidth="1"/>
    <col min="11" max="11" width="20.7109375" customWidth="1"/>
    <col min="12" max="12" width="18.140625" customWidth="1"/>
    <col min="13" max="15" width="15.5703125" customWidth="1"/>
    <col min="16" max="16" width="21.85546875" customWidth="1"/>
    <col min="17" max="18" width="24" customWidth="1"/>
    <col min="19" max="19" width="19.7109375" customWidth="1"/>
    <col min="20" max="20" width="14.5703125" customWidth="1"/>
    <col min="21" max="21" width="24.140625" customWidth="1"/>
    <col min="22" max="22" width="20.5703125" customWidth="1"/>
    <col min="23" max="25" width="13" customWidth="1"/>
    <col min="26" max="26" width="17.7109375" customWidth="1"/>
    <col min="27" max="27" width="21.28515625" customWidth="1"/>
    <col min="28" max="28" width="15.5703125" customWidth="1"/>
    <col min="29" max="29" width="15.5703125" style="81" customWidth="1"/>
    <col min="30" max="30" width="14" hidden="1" customWidth="1"/>
    <col min="31" max="31" width="17.42578125" hidden="1" customWidth="1"/>
    <col min="32" max="32" width="15.42578125" customWidth="1"/>
    <col min="33" max="33" width="11.5703125" style="4" bestFit="1" customWidth="1"/>
  </cols>
  <sheetData>
    <row r="1" spans="1:38" ht="20.25" x14ac:dyDescent="0.3">
      <c r="A1" s="1" t="s">
        <v>448</v>
      </c>
      <c r="B1" s="2"/>
      <c r="C1" s="3"/>
      <c r="D1" s="3"/>
      <c r="E1" s="3"/>
      <c r="F1" s="3"/>
      <c r="G1" s="3"/>
      <c r="H1" s="67"/>
      <c r="I1" s="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0"/>
      <c r="AD1" s="3"/>
      <c r="AE1" s="3"/>
    </row>
    <row r="2" spans="1:38" ht="20.25" x14ac:dyDescent="0.3">
      <c r="A2" s="5" t="s">
        <v>449</v>
      </c>
      <c r="B2" s="2"/>
      <c r="C2" s="3"/>
      <c r="D2" s="3"/>
      <c r="E2" s="3"/>
      <c r="F2" s="3"/>
      <c r="G2" s="3"/>
      <c r="H2" s="67"/>
      <c r="I2" s="6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80"/>
      <c r="AD2" s="3"/>
      <c r="AE2" s="3"/>
    </row>
    <row r="3" spans="1:38" ht="15.75" x14ac:dyDescent="0.25">
      <c r="A3" s="6" t="s">
        <v>0</v>
      </c>
      <c r="B3" s="3"/>
      <c r="C3" s="3"/>
      <c r="D3" s="3"/>
      <c r="E3" s="3"/>
      <c r="F3" s="3"/>
      <c r="G3" s="3"/>
      <c r="H3" s="67"/>
      <c r="I3" s="6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80"/>
      <c r="AD3" s="3"/>
      <c r="AE3" s="3"/>
    </row>
    <row r="4" spans="1:38" ht="18" x14ac:dyDescent="0.25">
      <c r="A4" s="3"/>
      <c r="B4" s="3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1"/>
      <c r="Q4" s="91"/>
      <c r="R4" s="91"/>
      <c r="S4" s="91"/>
      <c r="T4" s="91"/>
      <c r="U4" s="91"/>
      <c r="V4" s="55"/>
      <c r="W4" s="55"/>
      <c r="X4" s="55"/>
      <c r="Y4" s="55"/>
      <c r="Z4" s="8"/>
      <c r="AA4" s="8"/>
      <c r="AB4" s="8"/>
      <c r="AC4" s="74"/>
      <c r="AD4" s="2" t="s">
        <v>1</v>
      </c>
      <c r="AE4" s="3"/>
    </row>
    <row r="5" spans="1:38" ht="15.75" x14ac:dyDescent="0.25"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D5" s="8"/>
    </row>
    <row r="6" spans="1:38" ht="38.25" x14ac:dyDescent="0.2">
      <c r="A6" s="8"/>
      <c r="D6" s="21" t="s">
        <v>442</v>
      </c>
      <c r="E6" s="11" t="s">
        <v>3</v>
      </c>
      <c r="F6" s="10" t="s">
        <v>2</v>
      </c>
      <c r="G6" s="21" t="s">
        <v>443</v>
      </c>
      <c r="H6" s="10" t="s">
        <v>435</v>
      </c>
      <c r="I6" s="21" t="s">
        <v>436</v>
      </c>
      <c r="J6" s="21" t="s">
        <v>441</v>
      </c>
      <c r="K6" s="21" t="s">
        <v>446</v>
      </c>
      <c r="L6" s="21" t="s">
        <v>444</v>
      </c>
      <c r="M6" s="10" t="s">
        <v>435</v>
      </c>
      <c r="N6" s="21" t="s">
        <v>436</v>
      </c>
      <c r="O6" s="10"/>
      <c r="P6" s="21" t="s">
        <v>447</v>
      </c>
      <c r="Q6" s="21" t="s">
        <v>445</v>
      </c>
      <c r="R6" s="10" t="s">
        <v>435</v>
      </c>
      <c r="S6" s="21" t="s">
        <v>436</v>
      </c>
      <c r="T6" s="10"/>
      <c r="U6" s="21" t="s">
        <v>438</v>
      </c>
      <c r="V6" s="21" t="s">
        <v>439</v>
      </c>
      <c r="W6" s="10" t="s">
        <v>435</v>
      </c>
      <c r="X6" s="21" t="s">
        <v>436</v>
      </c>
      <c r="Y6" s="21"/>
      <c r="Z6" s="21" t="s">
        <v>437</v>
      </c>
      <c r="AA6" s="21" t="s">
        <v>440</v>
      </c>
      <c r="AB6" s="10" t="s">
        <v>435</v>
      </c>
      <c r="AC6" s="21" t="s">
        <v>436</v>
      </c>
      <c r="AD6" s="12" t="s">
        <v>4</v>
      </c>
    </row>
    <row r="7" spans="1:38" x14ac:dyDescent="0.2">
      <c r="A7" s="13" t="s">
        <v>5</v>
      </c>
      <c r="B7" s="14"/>
      <c r="C7" s="8"/>
      <c r="D7" s="10"/>
      <c r="E7" s="10" t="s">
        <v>6</v>
      </c>
      <c r="F7" s="10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  <c r="X7" s="15"/>
      <c r="Y7" s="15"/>
      <c r="Z7" s="15"/>
      <c r="AA7" s="15"/>
      <c r="AB7" s="15"/>
      <c r="AC7" s="68"/>
      <c r="AD7" s="12" t="s">
        <v>8</v>
      </c>
      <c r="AE7" s="16" t="s">
        <v>9</v>
      </c>
    </row>
    <row r="8" spans="1:38" ht="25.5" x14ac:dyDescent="0.2">
      <c r="A8" s="13" t="s">
        <v>10</v>
      </c>
      <c r="B8" s="8" t="s">
        <v>11</v>
      </c>
      <c r="C8" s="16" t="s">
        <v>12</v>
      </c>
      <c r="D8" s="10"/>
      <c r="E8" s="17" t="s">
        <v>13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20" t="s">
        <v>14</v>
      </c>
    </row>
    <row r="9" spans="1:38" x14ac:dyDescent="0.2">
      <c r="A9" s="14"/>
      <c r="B9" s="14"/>
      <c r="C9" s="8"/>
      <c r="D9" s="10"/>
      <c r="E9" s="10"/>
      <c r="F9" s="15"/>
      <c r="G9" s="15"/>
      <c r="H9" s="68"/>
      <c r="I9" s="68"/>
      <c r="J9" s="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1"/>
      <c r="AA9" s="21"/>
      <c r="AB9" s="21"/>
      <c r="AC9" s="21"/>
      <c r="AD9" s="12"/>
    </row>
    <row r="10" spans="1:38" x14ac:dyDescent="0.2">
      <c r="A10" s="22"/>
      <c r="B10" s="2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AD10" s="16"/>
    </row>
    <row r="11" spans="1:38" x14ac:dyDescent="0.2">
      <c r="A11" s="22" t="s">
        <v>15</v>
      </c>
      <c r="B11" s="22" t="s">
        <v>16</v>
      </c>
      <c r="C11" t="s">
        <v>17</v>
      </c>
      <c r="D11" s="23">
        <v>1362085.865087661</v>
      </c>
      <c r="E11" s="24">
        <v>11.475357710651828</v>
      </c>
      <c r="F11" s="25">
        <v>1283.313382771111</v>
      </c>
      <c r="G11" s="52">
        <v>1374767.5247712403</v>
      </c>
      <c r="H11" s="50">
        <f t="shared" ref="H11:H42" si="0">D11-G11</f>
        <v>-12681.659683579346</v>
      </c>
      <c r="I11" s="54">
        <f t="shared" ref="I11:I42" si="1">H11/G11</f>
        <v>-9.2245848516748739E-3</v>
      </c>
      <c r="J11" s="66"/>
      <c r="K11" s="26">
        <v>212690.23507056877</v>
      </c>
      <c r="L11" s="26">
        <v>212906.82939671626</v>
      </c>
      <c r="M11" s="56">
        <f t="shared" ref="M11:M42" si="2">K11-L11</f>
        <v>-216.59432614748948</v>
      </c>
      <c r="N11" s="59">
        <f t="shared" ref="N11:N42" si="3">M11/L11</f>
        <v>-1.0173197673424661E-3</v>
      </c>
      <c r="O11" s="58"/>
      <c r="P11" s="23">
        <v>225262.89195450523</v>
      </c>
      <c r="Q11" s="23">
        <v>209548.32675979132</v>
      </c>
      <c r="R11" s="57">
        <f t="shared" ref="R11:R42" si="4">P11-Q11</f>
        <v>15714.565194713912</v>
      </c>
      <c r="S11" s="60">
        <f t="shared" ref="S11:S28" si="5">R11/Q11</f>
        <v>7.4992558698537243E-2</v>
      </c>
      <c r="T11" s="23"/>
      <c r="U11" s="23">
        <v>0</v>
      </c>
      <c r="V11" s="23">
        <v>0</v>
      </c>
      <c r="W11" s="57">
        <f t="shared" ref="W11:W42" si="6">U11-V11</f>
        <v>0</v>
      </c>
      <c r="X11" s="72"/>
      <c r="Y11" s="60"/>
      <c r="Z11" s="23">
        <v>10000</v>
      </c>
      <c r="AA11" s="23">
        <v>10000</v>
      </c>
      <c r="AB11" s="57">
        <f t="shared" ref="AB11:AB42" si="7">Z11-AA11</f>
        <v>0</v>
      </c>
      <c r="AC11" s="75">
        <f t="shared" ref="AC11:AC42" si="8">AB11/AA11</f>
        <v>0</v>
      </c>
      <c r="AD11" s="26">
        <f>(IF(ISERROR(VLOOKUP(A11,'[1]TITLE V-B'!$A$8:$G$186,7,FALSE)),0,(VLOOKUP(A11,'[1]TITLE V-B'!$A$8:$G$186,7,FALSE))))</f>
        <v>0</v>
      </c>
      <c r="AE11" s="23">
        <f t="shared" ref="AE11:AE42" si="9">+D11+K11+P11+U11+Z11+AD11</f>
        <v>1810038.9921127348</v>
      </c>
      <c r="AL11" s="4"/>
    </row>
    <row r="12" spans="1:38" ht="19.5" customHeight="1" x14ac:dyDescent="0.2">
      <c r="A12" s="22" t="s">
        <v>18</v>
      </c>
      <c r="B12" s="22" t="s">
        <v>16</v>
      </c>
      <c r="C12" t="s">
        <v>19</v>
      </c>
      <c r="D12" s="23">
        <v>6239929.5651359847</v>
      </c>
      <c r="E12" s="24">
        <v>1801.4584578530464</v>
      </c>
      <c r="F12" s="25">
        <v>1125.2061706637683</v>
      </c>
      <c r="G12" s="52">
        <v>5849578.4631937463</v>
      </c>
      <c r="H12" s="50">
        <f t="shared" si="0"/>
        <v>390351.1019422384</v>
      </c>
      <c r="I12" s="53">
        <f t="shared" si="1"/>
        <v>6.6731492602137857E-2</v>
      </c>
      <c r="J12" s="66" t="s">
        <v>479</v>
      </c>
      <c r="K12" s="26">
        <v>1011430.3052503623</v>
      </c>
      <c r="L12" s="26">
        <v>980650.97555212979</v>
      </c>
      <c r="M12" s="56">
        <f t="shared" si="2"/>
        <v>30779.329698232468</v>
      </c>
      <c r="N12" s="58">
        <f t="shared" si="3"/>
        <v>3.1386630376728043E-2</v>
      </c>
      <c r="O12" s="58"/>
      <c r="P12" s="23">
        <v>537939.78968250356</v>
      </c>
      <c r="Q12" s="23">
        <v>497933.96605852409</v>
      </c>
      <c r="R12" s="57">
        <f t="shared" si="4"/>
        <v>40005.823623979464</v>
      </c>
      <c r="S12" s="60">
        <f t="shared" si="5"/>
        <v>8.0343632591791156E-2</v>
      </c>
      <c r="T12" s="23"/>
      <c r="U12" s="23">
        <v>0</v>
      </c>
      <c r="V12" s="23">
        <v>0</v>
      </c>
      <c r="W12" s="57">
        <f t="shared" si="6"/>
        <v>0</v>
      </c>
      <c r="X12" s="72">
        <v>0</v>
      </c>
      <c r="Y12" s="60"/>
      <c r="Z12" s="23">
        <v>133668.06348828686</v>
      </c>
      <c r="AA12" s="23">
        <v>133177.91608078222</v>
      </c>
      <c r="AB12" s="57">
        <f t="shared" si="7"/>
        <v>490.14740750464262</v>
      </c>
      <c r="AC12" s="75">
        <f t="shared" si="8"/>
        <v>3.6803955335007054E-3</v>
      </c>
      <c r="AD12" s="26">
        <f>(IF(ISERROR(VLOOKUP(A12,'[1]TITLE V-B'!$A$8:$G$186,7,FALSE)),0,(VLOOKUP(A12,'[1]TITLE V-B'!$A$8:$G$186,7,FALSE))))</f>
        <v>0</v>
      </c>
      <c r="AE12" s="23">
        <f t="shared" si="9"/>
        <v>7922967.7235571379</v>
      </c>
      <c r="AL12" s="4"/>
    </row>
    <row r="13" spans="1:38" ht="26.25" customHeight="1" x14ac:dyDescent="0.2">
      <c r="A13" s="22" t="s">
        <v>20</v>
      </c>
      <c r="B13" s="22" t="s">
        <v>16</v>
      </c>
      <c r="C13" t="s">
        <v>21</v>
      </c>
      <c r="D13" s="23">
        <v>2223276.9114825884</v>
      </c>
      <c r="E13" s="24">
        <v>31.088235294117649</v>
      </c>
      <c r="F13" s="25">
        <v>1029.03127291644</v>
      </c>
      <c r="G13" s="52">
        <v>2243976.6646306524</v>
      </c>
      <c r="H13" s="50">
        <f t="shared" si="0"/>
        <v>-20699.753148064017</v>
      </c>
      <c r="I13" s="54">
        <f t="shared" si="1"/>
        <v>-9.2245848516749589E-3</v>
      </c>
      <c r="J13" s="66"/>
      <c r="K13" s="26">
        <v>330823.31791266333</v>
      </c>
      <c r="L13" s="26">
        <v>347453.90443466045</v>
      </c>
      <c r="M13" s="56">
        <f t="shared" si="2"/>
        <v>-16630.586521997117</v>
      </c>
      <c r="N13" s="59">
        <f t="shared" si="3"/>
        <v>-4.7864152078119872E-2</v>
      </c>
      <c r="O13" s="58"/>
      <c r="P13" s="23">
        <v>227779.795775226</v>
      </c>
      <c r="Q13" s="23">
        <v>244636.73426579812</v>
      </c>
      <c r="R13" s="57">
        <f t="shared" si="4"/>
        <v>-16856.938490572124</v>
      </c>
      <c r="S13" s="61">
        <f t="shared" si="5"/>
        <v>-6.8905998688884709E-2</v>
      </c>
      <c r="T13" s="23"/>
      <c r="U13" s="23">
        <v>0</v>
      </c>
      <c r="V13" s="23">
        <v>0</v>
      </c>
      <c r="W13" s="57">
        <f t="shared" si="6"/>
        <v>0</v>
      </c>
      <c r="X13" s="72">
        <v>0</v>
      </c>
      <c r="Y13" s="60"/>
      <c r="Z13" s="23">
        <v>10000</v>
      </c>
      <c r="AA13" s="23">
        <v>10000</v>
      </c>
      <c r="AB13" s="57">
        <f t="shared" si="7"/>
        <v>0</v>
      </c>
      <c r="AC13" s="75">
        <f t="shared" si="8"/>
        <v>0</v>
      </c>
      <c r="AD13" s="26">
        <f>(IF(ISERROR(VLOOKUP(A13,'[1]TITLE V-B'!$A$8:$G$186,7,FALSE)),0,(VLOOKUP(A13,'[1]TITLE V-B'!$A$8:$G$186,7,FALSE))))</f>
        <v>0</v>
      </c>
      <c r="AE13" s="23">
        <f t="shared" si="9"/>
        <v>2791880.0251704776</v>
      </c>
      <c r="AL13" s="4"/>
    </row>
    <row r="14" spans="1:38" x14ac:dyDescent="0.2">
      <c r="A14" s="22" t="s">
        <v>22</v>
      </c>
      <c r="B14" s="22" t="s">
        <v>16</v>
      </c>
      <c r="C14" t="s">
        <v>23</v>
      </c>
      <c r="D14" s="23">
        <v>2160311.271808289</v>
      </c>
      <c r="E14" s="24">
        <v>99.767504731008387</v>
      </c>
      <c r="F14" s="25">
        <v>2658.7393481393742</v>
      </c>
      <c r="G14" s="52">
        <v>1584620.0567603705</v>
      </c>
      <c r="H14" s="50">
        <f t="shared" si="0"/>
        <v>575691.21504791849</v>
      </c>
      <c r="I14" s="53">
        <f t="shared" si="1"/>
        <v>0.36329921017462907</v>
      </c>
      <c r="J14" s="66" t="s">
        <v>469</v>
      </c>
      <c r="K14" s="26">
        <v>416314.61191444582</v>
      </c>
      <c r="L14" s="26">
        <v>338997.18959944189</v>
      </c>
      <c r="M14" s="56">
        <f t="shared" si="2"/>
        <v>77317.422315003932</v>
      </c>
      <c r="N14" s="58">
        <f t="shared" si="3"/>
        <v>0.22807688289794373</v>
      </c>
      <c r="O14" s="58"/>
      <c r="P14" s="23">
        <v>318194.72533496295</v>
      </c>
      <c r="Q14" s="23">
        <v>265975.48590431118</v>
      </c>
      <c r="R14" s="57">
        <f t="shared" si="4"/>
        <v>52219.239430651767</v>
      </c>
      <c r="S14" s="60">
        <f t="shared" si="5"/>
        <v>0.19633102371486391</v>
      </c>
      <c r="T14" s="23"/>
      <c r="U14" s="23">
        <v>0</v>
      </c>
      <c r="V14" s="23">
        <v>1213</v>
      </c>
      <c r="W14" s="57">
        <f t="shared" si="6"/>
        <v>-1213</v>
      </c>
      <c r="X14" s="61">
        <f>W14/V14</f>
        <v>-1</v>
      </c>
      <c r="Y14" s="61"/>
      <c r="Z14" s="23">
        <v>20567.787945884629</v>
      </c>
      <c r="AA14" s="23">
        <v>20545.612247144112</v>
      </c>
      <c r="AB14" s="57">
        <f t="shared" si="7"/>
        <v>22.175698740516964</v>
      </c>
      <c r="AC14" s="75">
        <f t="shared" si="8"/>
        <v>1.0793398840474777E-3</v>
      </c>
      <c r="AD14" s="26">
        <f>(IF(ISERROR(VLOOKUP(A14,'[1]TITLE V-B'!$A$8:$G$186,7,FALSE)),0,(VLOOKUP(A14,'[1]TITLE V-B'!$A$8:$G$186,7,FALSE))))</f>
        <v>0</v>
      </c>
      <c r="AE14" s="23">
        <f t="shared" si="9"/>
        <v>2915388.3970035822</v>
      </c>
      <c r="AL14" s="4"/>
    </row>
    <row r="15" spans="1:38" x14ac:dyDescent="0.2">
      <c r="A15" s="22" t="s">
        <v>24</v>
      </c>
      <c r="B15" s="22" t="s">
        <v>16</v>
      </c>
      <c r="C15" t="s">
        <v>25</v>
      </c>
      <c r="D15" s="23">
        <v>177073.86569337884</v>
      </c>
      <c r="E15" s="24">
        <v>273.85335485358542</v>
      </c>
      <c r="F15" s="25">
        <v>2438.3253506561568</v>
      </c>
      <c r="G15" s="52">
        <v>106806.62009339134</v>
      </c>
      <c r="H15" s="50">
        <f t="shared" si="0"/>
        <v>70267.245599987509</v>
      </c>
      <c r="I15" s="53">
        <f t="shared" si="1"/>
        <v>0.65789223119827289</v>
      </c>
      <c r="J15" s="66"/>
      <c r="K15" s="26">
        <v>38729.289686087337</v>
      </c>
      <c r="L15" s="26">
        <v>25772.451317104118</v>
      </c>
      <c r="M15" s="56">
        <f t="shared" si="2"/>
        <v>12956.838368983219</v>
      </c>
      <c r="N15" s="58">
        <f t="shared" si="3"/>
        <v>0.50273985231603857</v>
      </c>
      <c r="O15" s="58"/>
      <c r="P15" s="23">
        <v>24394.606262370144</v>
      </c>
      <c r="Q15" s="23">
        <v>20445.916841922543</v>
      </c>
      <c r="R15" s="57">
        <f t="shared" si="4"/>
        <v>3948.6894204476012</v>
      </c>
      <c r="S15" s="60">
        <f t="shared" si="5"/>
        <v>0.19312850829712674</v>
      </c>
      <c r="T15" s="23"/>
      <c r="U15" s="23">
        <v>0</v>
      </c>
      <c r="V15" s="23">
        <v>4042</v>
      </c>
      <c r="W15" s="57">
        <f t="shared" si="6"/>
        <v>-4042</v>
      </c>
      <c r="X15" s="61">
        <f>W15/V15</f>
        <v>-1</v>
      </c>
      <c r="Y15" s="61"/>
      <c r="Z15" s="23">
        <v>53287.550515976705</v>
      </c>
      <c r="AA15" s="23">
        <v>58435.1225252472</v>
      </c>
      <c r="AB15" s="57">
        <f t="shared" si="7"/>
        <v>-5147.5720092704942</v>
      </c>
      <c r="AC15" s="76">
        <f t="shared" si="8"/>
        <v>-8.8090377615730311E-2</v>
      </c>
      <c r="AD15" s="26">
        <f>(IF(ISERROR(VLOOKUP(A15,'[1]TITLE V-B'!$A$8:$G$186,7,FALSE)),0,(VLOOKUP(A15,'[1]TITLE V-B'!$A$8:$G$186,7,FALSE))))</f>
        <v>0</v>
      </c>
      <c r="AE15" s="23">
        <f t="shared" si="9"/>
        <v>293485.31215781299</v>
      </c>
      <c r="AL15" s="4"/>
    </row>
    <row r="16" spans="1:38" x14ac:dyDescent="0.2">
      <c r="A16" s="22" t="s">
        <v>26</v>
      </c>
      <c r="B16" s="22" t="s">
        <v>16</v>
      </c>
      <c r="C16" t="s">
        <v>27</v>
      </c>
      <c r="D16" s="23">
        <v>90556.583826633956</v>
      </c>
      <c r="E16" s="24">
        <v>300.45051787624868</v>
      </c>
      <c r="F16" s="25">
        <v>1731.5112437168741</v>
      </c>
      <c r="G16" s="52">
        <v>77887.561227972299</v>
      </c>
      <c r="H16" s="50">
        <f t="shared" si="0"/>
        <v>12669.022598661657</v>
      </c>
      <c r="I16" s="53">
        <f t="shared" si="1"/>
        <v>0.16265784162351898</v>
      </c>
      <c r="J16" s="66"/>
      <c r="K16" s="26">
        <v>22137.664153759211</v>
      </c>
      <c r="L16" s="26">
        <v>19468.895546154632</v>
      </c>
      <c r="M16" s="56">
        <f t="shared" si="2"/>
        <v>2668.7686076045793</v>
      </c>
      <c r="N16" s="58">
        <f t="shared" si="3"/>
        <v>0.13707858266935419</v>
      </c>
      <c r="O16" s="58"/>
      <c r="P16" s="23">
        <v>15391.834903638304</v>
      </c>
      <c r="Q16" s="23">
        <v>13660.372387834712</v>
      </c>
      <c r="R16" s="57">
        <f t="shared" si="4"/>
        <v>1731.4625158035924</v>
      </c>
      <c r="S16" s="60">
        <f t="shared" si="5"/>
        <v>0.12675075515112252</v>
      </c>
      <c r="T16" s="23"/>
      <c r="U16" s="23">
        <v>0</v>
      </c>
      <c r="V16" s="23">
        <v>1617</v>
      </c>
      <c r="W16" s="57">
        <f t="shared" si="6"/>
        <v>-1617</v>
      </c>
      <c r="X16" s="61">
        <f>W16/V16</f>
        <v>-1</v>
      </c>
      <c r="Y16" s="61"/>
      <c r="Z16" s="23">
        <v>38866.839063259657</v>
      </c>
      <c r="AA16" s="23">
        <v>33446.103830686065</v>
      </c>
      <c r="AB16" s="57">
        <f t="shared" si="7"/>
        <v>5420.7352325735919</v>
      </c>
      <c r="AC16" s="75">
        <f t="shared" si="8"/>
        <v>0.16207374287943777</v>
      </c>
      <c r="AD16" s="26">
        <f>(IF(ISERROR(VLOOKUP(A16,'[1]TITLE V-B'!$A$8:$G$186,7,FALSE)),0,(VLOOKUP(A16,'[1]TITLE V-B'!$A$8:$G$186,7,FALSE))))</f>
        <v>0</v>
      </c>
      <c r="AE16" s="23">
        <f t="shared" si="9"/>
        <v>166952.92194729112</v>
      </c>
      <c r="AL16" s="4"/>
    </row>
    <row r="17" spans="1:38" x14ac:dyDescent="0.2">
      <c r="A17" s="22" t="s">
        <v>28</v>
      </c>
      <c r="B17" s="22" t="s">
        <v>16</v>
      </c>
      <c r="C17" t="s">
        <v>29</v>
      </c>
      <c r="D17" s="23">
        <v>2820843.1484787082</v>
      </c>
      <c r="E17" s="24">
        <v>50.52709359605911</v>
      </c>
      <c r="F17" s="25">
        <v>1915.3535343436456</v>
      </c>
      <c r="G17" s="52">
        <v>2562715.9065934434</v>
      </c>
      <c r="H17" s="50">
        <f t="shared" si="0"/>
        <v>258127.24188526487</v>
      </c>
      <c r="I17" s="53">
        <f t="shared" si="1"/>
        <v>0.10072409556640526</v>
      </c>
      <c r="J17" s="66" t="s">
        <v>477</v>
      </c>
      <c r="K17" s="26">
        <v>440611.7613553768</v>
      </c>
      <c r="L17" s="26">
        <v>426078.63446031907</v>
      </c>
      <c r="M17" s="56">
        <f t="shared" si="2"/>
        <v>14533.126895057736</v>
      </c>
      <c r="N17" s="58">
        <f t="shared" si="3"/>
        <v>3.4109025235367005E-2</v>
      </c>
      <c r="O17" s="58"/>
      <c r="P17" s="23">
        <v>213065.58882332014</v>
      </c>
      <c r="Q17" s="23">
        <v>207494.80672763314</v>
      </c>
      <c r="R17" s="57">
        <f t="shared" si="4"/>
        <v>5570.7820956869982</v>
      </c>
      <c r="S17" s="60">
        <f t="shared" si="5"/>
        <v>2.6847814572050727E-2</v>
      </c>
      <c r="T17" s="23"/>
      <c r="U17" s="23">
        <v>7984</v>
      </c>
      <c r="V17" s="23">
        <v>0</v>
      </c>
      <c r="W17" s="57">
        <f t="shared" si="6"/>
        <v>7984</v>
      </c>
      <c r="X17" s="72">
        <v>1</v>
      </c>
      <c r="Y17" s="60"/>
      <c r="Z17" s="23">
        <v>10000</v>
      </c>
      <c r="AA17" s="23">
        <v>10000</v>
      </c>
      <c r="AB17" s="57">
        <f t="shared" si="7"/>
        <v>0</v>
      </c>
      <c r="AC17" s="75">
        <f t="shared" si="8"/>
        <v>0</v>
      </c>
      <c r="AD17" s="26">
        <f>(IF(ISERROR(VLOOKUP(A17,'[1]TITLE V-B'!$A$8:$G$186,7,FALSE)),0,(VLOOKUP(A17,'[1]TITLE V-B'!$A$8:$G$186,7,FALSE))))</f>
        <v>0</v>
      </c>
      <c r="AE17" s="23">
        <f t="shared" si="9"/>
        <v>3492504.4986574054</v>
      </c>
      <c r="AL17" s="4"/>
    </row>
    <row r="18" spans="1:38" x14ac:dyDescent="0.2">
      <c r="A18" s="22" t="s">
        <v>30</v>
      </c>
      <c r="B18" s="22" t="s">
        <v>31</v>
      </c>
      <c r="C18" t="s">
        <v>32</v>
      </c>
      <c r="D18" s="23">
        <v>843911.61627678224</v>
      </c>
      <c r="E18" s="24">
        <v>13</v>
      </c>
      <c r="F18" s="25">
        <v>1189.3257752462882</v>
      </c>
      <c r="G18" s="52">
        <v>849454.96251778014</v>
      </c>
      <c r="H18" s="50">
        <f t="shared" si="0"/>
        <v>-5543.3462409978965</v>
      </c>
      <c r="I18" s="54">
        <f t="shared" si="1"/>
        <v>-6.5257682697708267E-3</v>
      </c>
      <c r="J18" s="66"/>
      <c r="K18" s="26">
        <v>138304.28588836864</v>
      </c>
      <c r="L18" s="26">
        <v>124131.14349265389</v>
      </c>
      <c r="M18" s="56">
        <f t="shared" si="2"/>
        <v>14173.142395714749</v>
      </c>
      <c r="N18" s="58">
        <f t="shared" si="3"/>
        <v>0.11417877896656546</v>
      </c>
      <c r="O18" s="58"/>
      <c r="P18" s="23">
        <v>30493.25782796268</v>
      </c>
      <c r="Q18" s="23">
        <v>27499.311734987525</v>
      </c>
      <c r="R18" s="57">
        <f t="shared" si="4"/>
        <v>2993.9460929751549</v>
      </c>
      <c r="S18" s="60">
        <f t="shared" si="5"/>
        <v>0.10887349188328742</v>
      </c>
      <c r="T18" s="23"/>
      <c r="U18" s="23">
        <v>0</v>
      </c>
      <c r="V18" s="23">
        <v>0</v>
      </c>
      <c r="W18" s="57">
        <f t="shared" si="6"/>
        <v>0</v>
      </c>
      <c r="X18" s="72"/>
      <c r="Y18" s="60"/>
      <c r="Z18" s="23">
        <v>10000</v>
      </c>
      <c r="AA18" s="23">
        <v>10000</v>
      </c>
      <c r="AB18" s="57">
        <f t="shared" si="7"/>
        <v>0</v>
      </c>
      <c r="AC18" s="75">
        <f t="shared" si="8"/>
        <v>0</v>
      </c>
      <c r="AD18" s="26">
        <f>(IF(ISERROR(VLOOKUP(A18,'[1]TITLE V-B'!$A$8:$G$186,7,FALSE)),0,(VLOOKUP(A18,'[1]TITLE V-B'!$A$8:$G$186,7,FALSE))))</f>
        <v>47480.734034799854</v>
      </c>
      <c r="AE18" s="23">
        <f t="shared" si="9"/>
        <v>1070189.8940279135</v>
      </c>
      <c r="AL18" s="4"/>
    </row>
    <row r="19" spans="1:38" x14ac:dyDescent="0.2">
      <c r="A19" s="22" t="s">
        <v>33</v>
      </c>
      <c r="B19" s="22" t="s">
        <v>31</v>
      </c>
      <c r="C19" t="s">
        <v>34</v>
      </c>
      <c r="D19" s="23">
        <v>76825.9089382948</v>
      </c>
      <c r="E19" s="24">
        <v>25.753117206982544</v>
      </c>
      <c r="F19" s="25">
        <v>1465.3389602794578</v>
      </c>
      <c r="G19" s="52">
        <v>85362.12104254977</v>
      </c>
      <c r="H19" s="50">
        <f t="shared" si="0"/>
        <v>-8536.2121042549697</v>
      </c>
      <c r="I19" s="54">
        <f t="shared" si="1"/>
        <v>-9.9999999999999908E-2</v>
      </c>
      <c r="J19" s="66"/>
      <c r="K19" s="26">
        <v>8776.6381728885881</v>
      </c>
      <c r="L19" s="26">
        <v>11617.951990119713</v>
      </c>
      <c r="M19" s="56">
        <f t="shared" si="2"/>
        <v>-2841.3138172311246</v>
      </c>
      <c r="N19" s="59">
        <f t="shared" si="3"/>
        <v>-0.24456236517825783</v>
      </c>
      <c r="O19" s="58"/>
      <c r="P19" s="23">
        <v>1161.647917255721</v>
      </c>
      <c r="Q19" s="23">
        <v>1071.4017559086049</v>
      </c>
      <c r="R19" s="57">
        <f t="shared" si="4"/>
        <v>90.246161347116185</v>
      </c>
      <c r="S19" s="60">
        <f t="shared" si="5"/>
        <v>8.4231858730325404E-2</v>
      </c>
      <c r="T19" s="23"/>
      <c r="U19" s="23">
        <v>0</v>
      </c>
      <c r="V19" s="23">
        <v>0</v>
      </c>
      <c r="W19" s="57">
        <f t="shared" si="6"/>
        <v>0</v>
      </c>
      <c r="X19" s="72"/>
      <c r="Y19" s="60"/>
      <c r="Z19" s="23">
        <v>10000</v>
      </c>
      <c r="AA19" s="23">
        <v>10000</v>
      </c>
      <c r="AB19" s="57">
        <f t="shared" si="7"/>
        <v>0</v>
      </c>
      <c r="AC19" s="75">
        <f t="shared" si="8"/>
        <v>0</v>
      </c>
      <c r="AD19" s="26">
        <f>(IF(ISERROR(VLOOKUP(A19,'[1]TITLE V-B'!$A$8:$G$186,7,FALSE)),0,(VLOOKUP(A19,'[1]TITLE V-B'!$A$8:$G$186,7,FALSE))))</f>
        <v>0</v>
      </c>
      <c r="AE19" s="23">
        <f t="shared" si="9"/>
        <v>96764.195028439106</v>
      </c>
      <c r="AL19" s="4"/>
    </row>
    <row r="20" spans="1:38" ht="25.5" x14ac:dyDescent="0.2">
      <c r="A20" s="22" t="s">
        <v>35</v>
      </c>
      <c r="B20" s="22" t="s">
        <v>36</v>
      </c>
      <c r="C20" t="s">
        <v>37</v>
      </c>
      <c r="D20" s="23">
        <v>569645.62120066839</v>
      </c>
      <c r="E20" s="24">
        <v>19.509536784741144</v>
      </c>
      <c r="F20" s="25">
        <v>1411.644721048222</v>
      </c>
      <c r="G20" s="52">
        <v>632939.57911185373</v>
      </c>
      <c r="H20" s="50">
        <f t="shared" si="0"/>
        <v>-63293.957911185338</v>
      </c>
      <c r="I20" s="54">
        <f t="shared" si="1"/>
        <v>-9.999999999999995E-2</v>
      </c>
      <c r="J20" s="66" t="s">
        <v>453</v>
      </c>
      <c r="K20" s="26">
        <v>91184.452249307491</v>
      </c>
      <c r="L20" s="26">
        <v>94533.212985351172</v>
      </c>
      <c r="M20" s="56">
        <f t="shared" si="2"/>
        <v>-3348.7607360436814</v>
      </c>
      <c r="N20" s="59">
        <f t="shared" si="3"/>
        <v>-3.5424171360414924E-2</v>
      </c>
      <c r="O20" s="58"/>
      <c r="P20" s="23">
        <v>19844.818586451904</v>
      </c>
      <c r="Q20" s="23">
        <v>18392.396809764385</v>
      </c>
      <c r="R20" s="57">
        <f t="shared" si="4"/>
        <v>1452.421776687519</v>
      </c>
      <c r="S20" s="60">
        <f t="shared" si="5"/>
        <v>7.8968597280178257E-2</v>
      </c>
      <c r="T20" s="23"/>
      <c r="U20" s="23">
        <v>0</v>
      </c>
      <c r="V20" s="23">
        <v>0</v>
      </c>
      <c r="W20" s="57">
        <f t="shared" si="6"/>
        <v>0</v>
      </c>
      <c r="X20" s="72"/>
      <c r="Y20" s="60"/>
      <c r="Z20" s="23">
        <v>10000</v>
      </c>
      <c r="AA20" s="23">
        <v>10000</v>
      </c>
      <c r="AB20" s="57">
        <f t="shared" si="7"/>
        <v>0</v>
      </c>
      <c r="AC20" s="75">
        <f t="shared" si="8"/>
        <v>0</v>
      </c>
      <c r="AD20" s="26">
        <f>(IF(ISERROR(VLOOKUP(A20,'[1]TITLE V-B'!$A$8:$G$186,7,FALSE)),0,(VLOOKUP(A20,'[1]TITLE V-B'!$A$8:$G$186,7,FALSE))))</f>
        <v>0</v>
      </c>
      <c r="AE20" s="23">
        <f t="shared" si="9"/>
        <v>690674.89203642786</v>
      </c>
      <c r="AL20" s="4"/>
    </row>
    <row r="21" spans="1:38" ht="25.5" x14ac:dyDescent="0.2">
      <c r="A21" s="22" t="s">
        <v>38</v>
      </c>
      <c r="B21" s="22" t="s">
        <v>36</v>
      </c>
      <c r="C21" t="s">
        <v>39</v>
      </c>
      <c r="D21" s="23">
        <v>510823.83678882621</v>
      </c>
      <c r="E21" s="24">
        <v>25.166666666666668</v>
      </c>
      <c r="F21" s="25">
        <v>1313.4184986305281</v>
      </c>
      <c r="G21" s="52">
        <v>567582.04087647353</v>
      </c>
      <c r="H21" s="50">
        <f t="shared" si="0"/>
        <v>-56758.204087647318</v>
      </c>
      <c r="I21" s="54">
        <f t="shared" si="1"/>
        <v>-9.9999999999999936E-2</v>
      </c>
      <c r="J21" s="66" t="s">
        <v>453</v>
      </c>
      <c r="K21" s="26">
        <v>55258.910251134854</v>
      </c>
      <c r="L21" s="26">
        <v>47349.524134372128</v>
      </c>
      <c r="M21" s="56">
        <f t="shared" si="2"/>
        <v>7909.3861167627256</v>
      </c>
      <c r="N21" s="58">
        <f t="shared" si="3"/>
        <v>0.16704256824877184</v>
      </c>
      <c r="O21" s="58"/>
      <c r="P21" s="23">
        <v>33203.769634892691</v>
      </c>
      <c r="Q21" s="23">
        <v>28124.296092600878</v>
      </c>
      <c r="R21" s="57">
        <f t="shared" si="4"/>
        <v>5079.4735422918129</v>
      </c>
      <c r="S21" s="60">
        <f t="shared" si="5"/>
        <v>0.18060802395079867</v>
      </c>
      <c r="T21" s="23"/>
      <c r="U21" s="23">
        <v>0</v>
      </c>
      <c r="V21" s="23">
        <v>0</v>
      </c>
      <c r="W21" s="57">
        <f t="shared" si="6"/>
        <v>0</v>
      </c>
      <c r="X21" s="72"/>
      <c r="Y21" s="60"/>
      <c r="Z21" s="23">
        <v>10000</v>
      </c>
      <c r="AA21" s="23">
        <v>10000</v>
      </c>
      <c r="AB21" s="57">
        <f t="shared" si="7"/>
        <v>0</v>
      </c>
      <c r="AC21" s="75">
        <f t="shared" si="8"/>
        <v>0</v>
      </c>
      <c r="AD21" s="26">
        <f>(IF(ISERROR(VLOOKUP(A21,'[1]TITLE V-B'!$A$8:$G$186,7,FALSE)),0,(VLOOKUP(A21,'[1]TITLE V-B'!$A$8:$G$186,7,FALSE))))</f>
        <v>0</v>
      </c>
      <c r="AE21" s="23">
        <f t="shared" si="9"/>
        <v>609286.51667485374</v>
      </c>
      <c r="AL21" s="4"/>
    </row>
    <row r="22" spans="1:38" x14ac:dyDescent="0.2">
      <c r="A22" s="22" t="s">
        <v>40</v>
      </c>
      <c r="B22" s="22" t="s">
        <v>36</v>
      </c>
      <c r="C22" t="s">
        <v>41</v>
      </c>
      <c r="D22" s="23">
        <v>7994442.9169534976</v>
      </c>
      <c r="E22" s="24">
        <v>211.07282913165267</v>
      </c>
      <c r="F22" s="25">
        <v>1696.5120612506696</v>
      </c>
      <c r="G22" s="52">
        <v>5262500.8580147335</v>
      </c>
      <c r="H22" s="50">
        <f t="shared" si="0"/>
        <v>2731942.058938764</v>
      </c>
      <c r="I22" s="53">
        <f t="shared" si="1"/>
        <v>0.51913379829250672</v>
      </c>
      <c r="J22" s="66" t="s">
        <v>467</v>
      </c>
      <c r="K22" s="26">
        <v>1301401.6883797674</v>
      </c>
      <c r="L22" s="26">
        <v>991606.51685880381</v>
      </c>
      <c r="M22" s="56">
        <f t="shared" si="2"/>
        <v>309795.17152096354</v>
      </c>
      <c r="N22" s="58">
        <f t="shared" si="3"/>
        <v>0.31241744205385824</v>
      </c>
      <c r="O22" s="58"/>
      <c r="P22" s="23">
        <v>669496.41631171387</v>
      </c>
      <c r="Q22" s="23">
        <v>575074.89248394372</v>
      </c>
      <c r="R22" s="57">
        <f t="shared" si="4"/>
        <v>94421.523827770143</v>
      </c>
      <c r="S22" s="60">
        <f t="shared" si="5"/>
        <v>0.16418996040660291</v>
      </c>
      <c r="T22" s="23"/>
      <c r="U22" s="23">
        <v>0</v>
      </c>
      <c r="V22" s="23">
        <v>0</v>
      </c>
      <c r="W22" s="57">
        <f t="shared" si="6"/>
        <v>0</v>
      </c>
      <c r="X22" s="72"/>
      <c r="Y22" s="60"/>
      <c r="Z22" s="23">
        <v>26893.6501525526</v>
      </c>
      <c r="AA22" s="23">
        <v>27949.50226228049</v>
      </c>
      <c r="AB22" s="57">
        <f t="shared" si="7"/>
        <v>-1055.8521097278899</v>
      </c>
      <c r="AC22" s="76">
        <f t="shared" si="8"/>
        <v>-3.7777134627289051E-2</v>
      </c>
      <c r="AD22" s="26">
        <f>(IF(ISERROR(VLOOKUP(A22,'[1]TITLE V-B'!$A$8:$G$186,7,FALSE)),0,(VLOOKUP(A22,'[1]TITLE V-B'!$A$8:$G$186,7,FALSE))))</f>
        <v>0</v>
      </c>
      <c r="AE22" s="23">
        <f t="shared" si="9"/>
        <v>9992234.6717975326</v>
      </c>
      <c r="AL22" s="4"/>
    </row>
    <row r="23" spans="1:38" x14ac:dyDescent="0.2">
      <c r="A23" s="22" t="s">
        <v>42</v>
      </c>
      <c r="B23" s="22" t="s">
        <v>36</v>
      </c>
      <c r="C23" t="s">
        <v>43</v>
      </c>
      <c r="D23" s="23">
        <v>954427.94519676594</v>
      </c>
      <c r="E23" s="24">
        <v>44</v>
      </c>
      <c r="F23" s="25">
        <v>1593.3831234915663</v>
      </c>
      <c r="G23" s="52">
        <v>402479.46990559343</v>
      </c>
      <c r="H23" s="50">
        <f t="shared" si="0"/>
        <v>551948.47529117251</v>
      </c>
      <c r="I23" s="53">
        <f t="shared" si="1"/>
        <v>1.3713705084650376</v>
      </c>
      <c r="J23" s="66" t="s">
        <v>464</v>
      </c>
      <c r="K23" s="26">
        <v>239866.91319850992</v>
      </c>
      <c r="L23" s="26">
        <v>200964.8120795594</v>
      </c>
      <c r="M23" s="56">
        <f t="shared" si="2"/>
        <v>38902.101118950523</v>
      </c>
      <c r="N23" s="58">
        <f t="shared" si="3"/>
        <v>0.19357667999883321</v>
      </c>
      <c r="O23" s="58"/>
      <c r="P23" s="23">
        <v>55855.904021379247</v>
      </c>
      <c r="Q23" s="23">
        <v>48659.496414182475</v>
      </c>
      <c r="R23" s="57">
        <f t="shared" si="4"/>
        <v>7196.407607196772</v>
      </c>
      <c r="S23" s="60">
        <f t="shared" si="5"/>
        <v>0.14789317887595896</v>
      </c>
      <c r="T23" s="23"/>
      <c r="U23" s="23">
        <v>0</v>
      </c>
      <c r="V23" s="23">
        <v>0</v>
      </c>
      <c r="W23" s="57">
        <f t="shared" si="6"/>
        <v>0</v>
      </c>
      <c r="X23" s="72"/>
      <c r="Y23" s="60"/>
      <c r="Z23" s="23">
        <v>10000</v>
      </c>
      <c r="AA23" s="23">
        <v>10000</v>
      </c>
      <c r="AB23" s="57">
        <f t="shared" si="7"/>
        <v>0</v>
      </c>
      <c r="AC23" s="75">
        <f t="shared" si="8"/>
        <v>0</v>
      </c>
      <c r="AD23" s="26">
        <f>(IF(ISERROR(VLOOKUP(A23,'[1]TITLE V-B'!$A$8:$G$186,7,FALSE)),0,(VLOOKUP(A23,'[1]TITLE V-B'!$A$8:$G$186,7,FALSE))))</f>
        <v>0</v>
      </c>
      <c r="AE23" s="23">
        <f t="shared" si="9"/>
        <v>1260150.7624166552</v>
      </c>
      <c r="AL23" s="4"/>
    </row>
    <row r="24" spans="1:38" x14ac:dyDescent="0.2">
      <c r="A24" s="22" t="s">
        <v>44</v>
      </c>
      <c r="B24" s="22" t="s">
        <v>36</v>
      </c>
      <c r="C24" t="s">
        <v>45</v>
      </c>
      <c r="D24" s="23">
        <v>56885.747568067469</v>
      </c>
      <c r="E24" s="24">
        <v>7</v>
      </c>
      <c r="F24" s="25">
        <v>239.85413365919013</v>
      </c>
      <c r="G24" s="52">
        <v>21017.300031905965</v>
      </c>
      <c r="H24" s="50">
        <f t="shared" si="0"/>
        <v>35868.447536161504</v>
      </c>
      <c r="I24" s="53">
        <f t="shared" si="1"/>
        <v>1.7066153826471666</v>
      </c>
      <c r="J24" s="66" t="s">
        <v>461</v>
      </c>
      <c r="K24" s="26">
        <v>11916.056286009272</v>
      </c>
      <c r="L24" s="26">
        <v>4563.7848468671891</v>
      </c>
      <c r="M24" s="56">
        <f t="shared" si="2"/>
        <v>7352.2714391420832</v>
      </c>
      <c r="N24" s="58">
        <f t="shared" si="3"/>
        <v>1.6110030787689413</v>
      </c>
      <c r="O24" s="58"/>
      <c r="P24" s="23">
        <v>5614.6316000693187</v>
      </c>
      <c r="Q24" s="23">
        <v>4196.3235439753689</v>
      </c>
      <c r="R24" s="57">
        <f t="shared" si="4"/>
        <v>1418.3080560939497</v>
      </c>
      <c r="S24" s="60">
        <f t="shared" si="5"/>
        <v>0.33798825119912507</v>
      </c>
      <c r="T24" s="23"/>
      <c r="U24" s="23">
        <v>0</v>
      </c>
      <c r="V24" s="23">
        <v>0</v>
      </c>
      <c r="W24" s="57">
        <f t="shared" si="6"/>
        <v>0</v>
      </c>
      <c r="X24" s="72"/>
      <c r="Y24" s="60"/>
      <c r="Z24" s="23">
        <v>10000</v>
      </c>
      <c r="AA24" s="23">
        <v>10000</v>
      </c>
      <c r="AB24" s="57">
        <f t="shared" si="7"/>
        <v>0</v>
      </c>
      <c r="AC24" s="75">
        <f t="shared" si="8"/>
        <v>0</v>
      </c>
      <c r="AD24" s="26">
        <f>(IF(ISERROR(VLOOKUP(A24,'[1]TITLE V-B'!$A$8:$G$186,7,FALSE)),0,(VLOOKUP(A24,'[1]TITLE V-B'!$A$8:$G$186,7,FALSE))))</f>
        <v>0</v>
      </c>
      <c r="AE24" s="23">
        <f t="shared" si="9"/>
        <v>84416.435454146063</v>
      </c>
      <c r="AL24" s="4"/>
    </row>
    <row r="25" spans="1:38" x14ac:dyDescent="0.2">
      <c r="A25" s="22" t="s">
        <v>46</v>
      </c>
      <c r="B25" s="22" t="s">
        <v>36</v>
      </c>
      <c r="C25" t="s">
        <v>47</v>
      </c>
      <c r="D25" s="23">
        <v>13299615.324777056</v>
      </c>
      <c r="E25" s="24">
        <v>1393.3397229868187</v>
      </c>
      <c r="F25" s="25">
        <v>736.43867172950002</v>
      </c>
      <c r="G25" s="52">
        <v>10146229.566287708</v>
      </c>
      <c r="H25" s="50">
        <f t="shared" si="0"/>
        <v>3153385.758489348</v>
      </c>
      <c r="I25" s="53">
        <f t="shared" si="1"/>
        <v>0.31079385084750311</v>
      </c>
      <c r="J25" s="66" t="s">
        <v>470</v>
      </c>
      <c r="K25" s="26">
        <v>1676540.264382608</v>
      </c>
      <c r="L25" s="26">
        <v>1352559.7831848955</v>
      </c>
      <c r="M25" s="56">
        <f t="shared" si="2"/>
        <v>323980.48119771248</v>
      </c>
      <c r="N25" s="58">
        <f t="shared" si="3"/>
        <v>0.23953135767117822</v>
      </c>
      <c r="O25" s="58"/>
      <c r="P25" s="23">
        <v>1451575.8766041282</v>
      </c>
      <c r="Q25" s="23">
        <v>1319341.978921788</v>
      </c>
      <c r="R25" s="57">
        <f t="shared" si="4"/>
        <v>132233.89768234012</v>
      </c>
      <c r="S25" s="60">
        <f t="shared" si="5"/>
        <v>0.10022715853429165</v>
      </c>
      <c r="T25" s="23"/>
      <c r="U25" s="23">
        <v>0</v>
      </c>
      <c r="V25" s="23">
        <v>0</v>
      </c>
      <c r="W25" s="57">
        <f t="shared" si="6"/>
        <v>0</v>
      </c>
      <c r="X25" s="72"/>
      <c r="Y25" s="60"/>
      <c r="Z25" s="23">
        <v>42813.247752792755</v>
      </c>
      <c r="AA25" s="23">
        <v>38647.188516269351</v>
      </c>
      <c r="AB25" s="57">
        <f t="shared" si="7"/>
        <v>4166.0592365234043</v>
      </c>
      <c r="AC25" s="75">
        <f t="shared" si="8"/>
        <v>0.10779721362576254</v>
      </c>
      <c r="AD25" s="26">
        <f>(IF(ISERROR(VLOOKUP(A25,'[1]TITLE V-B'!$A$8:$G$186,7,FALSE)),0,(VLOOKUP(A25,'[1]TITLE V-B'!$A$8:$G$186,7,FALSE))))</f>
        <v>0</v>
      </c>
      <c r="AE25" s="23">
        <f t="shared" si="9"/>
        <v>16470544.713516586</v>
      </c>
      <c r="AL25" s="4"/>
    </row>
    <row r="26" spans="1:38" x14ac:dyDescent="0.2">
      <c r="A26" s="22" t="s">
        <v>48</v>
      </c>
      <c r="B26" s="22" t="s">
        <v>36</v>
      </c>
      <c r="C26" t="s">
        <v>49</v>
      </c>
      <c r="D26" s="23">
        <v>908123.5029353943</v>
      </c>
      <c r="E26" s="24">
        <v>695.44622134163603</v>
      </c>
      <c r="F26" s="25">
        <v>1836.5363676306006</v>
      </c>
      <c r="G26" s="52">
        <v>640400.41082328896</v>
      </c>
      <c r="H26" s="50">
        <f t="shared" si="0"/>
        <v>267723.09211210534</v>
      </c>
      <c r="I26" s="53">
        <f t="shared" si="1"/>
        <v>0.41805577820901868</v>
      </c>
      <c r="J26" s="66"/>
      <c r="K26" s="26">
        <v>18670.256405334145</v>
      </c>
      <c r="L26" s="26">
        <v>10691.386551695574</v>
      </c>
      <c r="M26" s="56">
        <f t="shared" si="2"/>
        <v>7978.8698536385709</v>
      </c>
      <c r="N26" s="58">
        <f t="shared" si="3"/>
        <v>0.74628953083481786</v>
      </c>
      <c r="O26" s="58"/>
      <c r="P26" s="23">
        <v>25362.646193416575</v>
      </c>
      <c r="Q26" s="23">
        <v>18749.530728400587</v>
      </c>
      <c r="R26" s="57">
        <f t="shared" si="4"/>
        <v>6613.1154650159879</v>
      </c>
      <c r="S26" s="60">
        <f t="shared" si="5"/>
        <v>0.35270831898735816</v>
      </c>
      <c r="T26" s="23"/>
      <c r="U26" s="23">
        <v>0</v>
      </c>
      <c r="V26" s="23">
        <v>0</v>
      </c>
      <c r="W26" s="57">
        <f t="shared" si="6"/>
        <v>0</v>
      </c>
      <c r="X26" s="72"/>
      <c r="Y26" s="60"/>
      <c r="Z26" s="23">
        <v>93404.155110834297</v>
      </c>
      <c r="AA26" s="23">
        <v>62973.155526483562</v>
      </c>
      <c r="AB26" s="57">
        <f t="shared" si="7"/>
        <v>30430.999584350735</v>
      </c>
      <c r="AC26" s="75">
        <f t="shared" si="8"/>
        <v>0.48323764832703803</v>
      </c>
      <c r="AD26" s="26">
        <f>(IF(ISERROR(VLOOKUP(A26,'[1]TITLE V-B'!$A$8:$G$186,7,FALSE)),0,(VLOOKUP(A26,'[1]TITLE V-B'!$A$8:$G$186,7,FALSE))))</f>
        <v>0</v>
      </c>
      <c r="AE26" s="23">
        <f t="shared" si="9"/>
        <v>1045560.5606449792</v>
      </c>
      <c r="AL26" s="4"/>
    </row>
    <row r="27" spans="1:38" x14ac:dyDescent="0.2">
      <c r="A27" s="22" t="s">
        <v>50</v>
      </c>
      <c r="B27" s="22" t="s">
        <v>51</v>
      </c>
      <c r="C27" t="s">
        <v>52</v>
      </c>
      <c r="D27" s="23">
        <v>419230.10517329484</v>
      </c>
      <c r="E27" s="24">
        <v>15</v>
      </c>
      <c r="F27" s="25">
        <v>1341.3847579294213</v>
      </c>
      <c r="G27" s="52">
        <v>399807.28833514848</v>
      </c>
      <c r="H27" s="50">
        <f t="shared" si="0"/>
        <v>19422.816838146362</v>
      </c>
      <c r="I27" s="53">
        <f t="shared" si="1"/>
        <v>4.8580447142486056E-2</v>
      </c>
      <c r="J27" s="65"/>
      <c r="K27" s="26">
        <v>72714.801042339997</v>
      </c>
      <c r="L27" s="26">
        <v>69967.934653315315</v>
      </c>
      <c r="M27" s="56">
        <f t="shared" si="2"/>
        <v>2746.8663890246826</v>
      </c>
      <c r="N27" s="58">
        <f t="shared" si="3"/>
        <v>3.9258932004140941E-2</v>
      </c>
      <c r="O27" s="58"/>
      <c r="P27" s="23">
        <v>8228.3394138946915</v>
      </c>
      <c r="Q27" s="23">
        <v>6249.8435761335286</v>
      </c>
      <c r="R27" s="57">
        <f t="shared" si="4"/>
        <v>1978.4958377611629</v>
      </c>
      <c r="S27" s="60">
        <f t="shared" si="5"/>
        <v>0.31656725702968092</v>
      </c>
      <c r="T27" s="23"/>
      <c r="U27" s="23">
        <v>0</v>
      </c>
      <c r="V27" s="23">
        <v>1617</v>
      </c>
      <c r="W27" s="57">
        <f t="shared" si="6"/>
        <v>-1617</v>
      </c>
      <c r="X27" s="61">
        <f>W27/V27</f>
        <v>-1</v>
      </c>
      <c r="Y27" s="61"/>
      <c r="Z27" s="23">
        <v>10000</v>
      </c>
      <c r="AA27" s="23">
        <v>10000</v>
      </c>
      <c r="AB27" s="57">
        <f t="shared" si="7"/>
        <v>0</v>
      </c>
      <c r="AC27" s="75">
        <f t="shared" si="8"/>
        <v>0</v>
      </c>
      <c r="AD27" s="26">
        <f>(IF(ISERROR(VLOOKUP(A27,'[1]TITLE V-B'!$A$8:$G$186,7,FALSE)),0,(VLOOKUP(A27,'[1]TITLE V-B'!$A$8:$G$186,7,FALSE))))</f>
        <v>34720.159564238558</v>
      </c>
      <c r="AE27" s="23">
        <f t="shared" si="9"/>
        <v>544893.40519376809</v>
      </c>
      <c r="AL27" s="4"/>
    </row>
    <row r="28" spans="1:38" x14ac:dyDescent="0.2">
      <c r="A28" s="22" t="s">
        <v>53</v>
      </c>
      <c r="B28" s="22" t="s">
        <v>54</v>
      </c>
      <c r="C28" t="s">
        <v>55</v>
      </c>
      <c r="D28" s="23">
        <v>47344.19312451045</v>
      </c>
      <c r="E28" s="24">
        <v>47</v>
      </c>
      <c r="F28" s="25">
        <v>1493.2471295705805</v>
      </c>
      <c r="G28" s="52">
        <v>38570.237343791545</v>
      </c>
      <c r="H28" s="50">
        <f t="shared" si="0"/>
        <v>8773.9557807189049</v>
      </c>
      <c r="I28" s="53">
        <f t="shared" si="1"/>
        <v>0.22747995306622618</v>
      </c>
      <c r="J28" s="65"/>
      <c r="K28" s="26">
        <v>7108.3350991017023</v>
      </c>
      <c r="L28" s="26">
        <v>6380.8406151062409</v>
      </c>
      <c r="M28" s="56">
        <f t="shared" si="2"/>
        <v>727.49448399546145</v>
      </c>
      <c r="N28" s="58">
        <f t="shared" si="3"/>
        <v>0.11401232656919275</v>
      </c>
      <c r="O28" s="58"/>
      <c r="P28" s="23">
        <v>96.803993104643425</v>
      </c>
      <c r="Q28" s="23">
        <v>89.283479659050414</v>
      </c>
      <c r="R28" s="57">
        <f t="shared" si="4"/>
        <v>7.5205134455930107</v>
      </c>
      <c r="S28" s="60">
        <f t="shared" si="5"/>
        <v>8.4231858730325349E-2</v>
      </c>
      <c r="T28" s="23"/>
      <c r="U28" s="23">
        <v>0</v>
      </c>
      <c r="V28" s="23">
        <v>0</v>
      </c>
      <c r="W28" s="57">
        <f t="shared" si="6"/>
        <v>0</v>
      </c>
      <c r="X28" s="72"/>
      <c r="Y28" s="60"/>
      <c r="Z28" s="23">
        <v>10000</v>
      </c>
      <c r="AA28" s="23">
        <v>10000</v>
      </c>
      <c r="AB28" s="57">
        <f t="shared" si="7"/>
        <v>0</v>
      </c>
      <c r="AC28" s="75">
        <f t="shared" si="8"/>
        <v>0</v>
      </c>
      <c r="AD28" s="26">
        <f>(IF(ISERROR(VLOOKUP(A28,'[1]TITLE V-B'!$A$8:$G$186,7,FALSE)),0,(VLOOKUP(A28,'[1]TITLE V-B'!$A$8:$G$186,7,FALSE))))</f>
        <v>0</v>
      </c>
      <c r="AE28" s="23">
        <f t="shared" si="9"/>
        <v>64549.332216716793</v>
      </c>
      <c r="AL28" s="4"/>
    </row>
    <row r="29" spans="1:38" x14ac:dyDescent="0.2">
      <c r="A29" s="27" t="s">
        <v>56</v>
      </c>
      <c r="B29" s="22" t="s">
        <v>54</v>
      </c>
      <c r="C29" t="s">
        <v>57</v>
      </c>
      <c r="D29" s="23">
        <v>34285.701133010494</v>
      </c>
      <c r="E29" s="24">
        <v>79.267573696145121</v>
      </c>
      <c r="F29" s="25">
        <v>1983.1365390809945</v>
      </c>
      <c r="G29" s="52">
        <v>20200.161169608175</v>
      </c>
      <c r="H29" s="50">
        <f t="shared" si="0"/>
        <v>14085.53996340232</v>
      </c>
      <c r="I29" s="53">
        <f t="shared" si="1"/>
        <v>0.69729839505411917</v>
      </c>
      <c r="J29" s="65"/>
      <c r="K29" s="26">
        <v>3955.7884857324348</v>
      </c>
      <c r="L29" s="26">
        <v>2939.5789044736539</v>
      </c>
      <c r="M29" s="56">
        <f t="shared" si="2"/>
        <v>1016.2095812587809</v>
      </c>
      <c r="N29" s="58">
        <f t="shared" si="3"/>
        <v>0.34569903182807682</v>
      </c>
      <c r="O29" s="58"/>
      <c r="P29" s="23">
        <v>0</v>
      </c>
      <c r="Q29" s="23">
        <v>0</v>
      </c>
      <c r="R29" s="57">
        <f t="shared" si="4"/>
        <v>0</v>
      </c>
      <c r="S29" s="60">
        <v>0</v>
      </c>
      <c r="T29" s="23"/>
      <c r="U29" s="23">
        <v>0</v>
      </c>
      <c r="V29" s="23">
        <v>0</v>
      </c>
      <c r="W29" s="57">
        <f t="shared" si="6"/>
        <v>0</v>
      </c>
      <c r="X29" s="72">
        <v>0</v>
      </c>
      <c r="Y29" s="60"/>
      <c r="Z29" s="23">
        <v>12340.225011644656</v>
      </c>
      <c r="AA29" s="23">
        <v>12478.390921346554</v>
      </c>
      <c r="AB29" s="57">
        <f t="shared" si="7"/>
        <v>-138.16590970189827</v>
      </c>
      <c r="AC29" s="76">
        <f t="shared" si="8"/>
        <v>-1.1072413949264916E-2</v>
      </c>
      <c r="AD29" s="26">
        <f>(IF(ISERROR(VLOOKUP(A29,'[1]TITLE V-B'!$A$8:$G$186,7,FALSE)),0,(VLOOKUP(A29,'[1]TITLE V-B'!$A$8:$G$186,7,FALSE))))</f>
        <v>0</v>
      </c>
      <c r="AE29" s="23">
        <f t="shared" si="9"/>
        <v>50581.714630387578</v>
      </c>
      <c r="AL29" s="4"/>
    </row>
    <row r="30" spans="1:38" x14ac:dyDescent="0.2">
      <c r="A30" s="22" t="s">
        <v>58</v>
      </c>
      <c r="B30" s="22" t="s">
        <v>54</v>
      </c>
      <c r="C30" t="s">
        <v>59</v>
      </c>
      <c r="D30" s="23">
        <v>160934.60535303337</v>
      </c>
      <c r="E30" s="24">
        <v>147.84305472038486</v>
      </c>
      <c r="F30" s="25">
        <v>1352.8667966833204</v>
      </c>
      <c r="G30" s="52">
        <v>170754.7271892881</v>
      </c>
      <c r="H30" s="50">
        <f t="shared" si="0"/>
        <v>-9820.1218362547224</v>
      </c>
      <c r="I30" s="54">
        <f t="shared" si="1"/>
        <v>-5.7510102343279461E-2</v>
      </c>
      <c r="J30" s="65"/>
      <c r="K30" s="26">
        <v>14300.811699554035</v>
      </c>
      <c r="L30" s="26">
        <v>14169.571820992925</v>
      </c>
      <c r="M30" s="56">
        <f t="shared" si="2"/>
        <v>131.23987856110944</v>
      </c>
      <c r="N30" s="58">
        <f t="shared" si="3"/>
        <v>9.2620920532454649E-3</v>
      </c>
      <c r="O30" s="58"/>
      <c r="P30" s="23">
        <v>0</v>
      </c>
      <c r="Q30" s="23">
        <v>0</v>
      </c>
      <c r="R30" s="57">
        <f t="shared" si="4"/>
        <v>0</v>
      </c>
      <c r="S30" s="60">
        <v>0</v>
      </c>
      <c r="T30" s="23"/>
      <c r="U30" s="23">
        <v>3992</v>
      </c>
      <c r="V30" s="23">
        <v>404</v>
      </c>
      <c r="W30" s="57">
        <f t="shared" si="6"/>
        <v>3588</v>
      </c>
      <c r="X30" s="72">
        <f>W30/V30</f>
        <v>8.8811881188118811</v>
      </c>
      <c r="Y30" s="60"/>
      <c r="Z30" s="23">
        <v>14918.360092165032</v>
      </c>
      <c r="AA30" s="23">
        <v>11920.289032085648</v>
      </c>
      <c r="AB30" s="57">
        <f t="shared" si="7"/>
        <v>2998.0710600793846</v>
      </c>
      <c r="AC30" s="75">
        <f t="shared" si="8"/>
        <v>0.2515099300033351</v>
      </c>
      <c r="AD30" s="26">
        <f>(IF(ISERROR(VLOOKUP(A30,'[1]TITLE V-B'!$A$8:$G$186,7,FALSE)),0,(VLOOKUP(A30,'[1]TITLE V-B'!$A$8:$G$186,7,FALSE))))</f>
        <v>0</v>
      </c>
      <c r="AE30" s="23">
        <f t="shared" si="9"/>
        <v>194145.77714475244</v>
      </c>
      <c r="AL30" s="4"/>
    </row>
    <row r="31" spans="1:38" x14ac:dyDescent="0.2">
      <c r="A31" s="22" t="s">
        <v>60</v>
      </c>
      <c r="B31" s="22" t="s">
        <v>54</v>
      </c>
      <c r="C31" t="s">
        <v>61</v>
      </c>
      <c r="D31" s="23">
        <v>22371.081969158811</v>
      </c>
      <c r="E31" s="24">
        <v>56.649981252343458</v>
      </c>
      <c r="F31" s="25">
        <v>1488.5865039775535</v>
      </c>
      <c r="G31" s="52">
        <v>22579.367258330411</v>
      </c>
      <c r="H31" s="50">
        <f t="shared" si="0"/>
        <v>-208.28528917159929</v>
      </c>
      <c r="I31" s="54">
        <f t="shared" si="1"/>
        <v>-9.2245848516749156E-3</v>
      </c>
      <c r="J31" s="65"/>
      <c r="K31" s="26">
        <v>3219.587567589324</v>
      </c>
      <c r="L31" s="26">
        <v>2913.7326016194515</v>
      </c>
      <c r="M31" s="56">
        <f t="shared" si="2"/>
        <v>305.85496596987241</v>
      </c>
      <c r="N31" s="58">
        <f t="shared" si="3"/>
        <v>0.10497015608085598</v>
      </c>
      <c r="O31" s="58"/>
      <c r="P31" s="23">
        <v>193.60798620928685</v>
      </c>
      <c r="Q31" s="23">
        <v>89.283479659050414</v>
      </c>
      <c r="R31" s="57">
        <f t="shared" si="4"/>
        <v>104.32450655023644</v>
      </c>
      <c r="S31" s="60">
        <f>R31/Q31</f>
        <v>1.1684637174606507</v>
      </c>
      <c r="T31" s="23"/>
      <c r="U31" s="23">
        <v>0</v>
      </c>
      <c r="V31" s="23">
        <v>0</v>
      </c>
      <c r="W31" s="57">
        <f t="shared" si="6"/>
        <v>0</v>
      </c>
      <c r="X31" s="72"/>
      <c r="Y31" s="60"/>
      <c r="Z31" s="23">
        <v>10000</v>
      </c>
      <c r="AA31" s="23">
        <v>10000</v>
      </c>
      <c r="AB31" s="57">
        <f t="shared" si="7"/>
        <v>0</v>
      </c>
      <c r="AC31" s="75">
        <f t="shared" si="8"/>
        <v>0</v>
      </c>
      <c r="AD31" s="26">
        <f>(IF(ISERROR(VLOOKUP(A31,'[1]TITLE V-B'!$A$8:$G$186,7,FALSE)),0,(VLOOKUP(A31,'[1]TITLE V-B'!$A$8:$G$186,7,FALSE))))</f>
        <v>0</v>
      </c>
      <c r="AE31" s="23">
        <f t="shared" si="9"/>
        <v>35784.277522957425</v>
      </c>
      <c r="AL31" s="4"/>
    </row>
    <row r="32" spans="1:38" x14ac:dyDescent="0.2">
      <c r="A32" s="22" t="s">
        <v>62</v>
      </c>
      <c r="B32" s="22" t="s">
        <v>54</v>
      </c>
      <c r="C32" t="s">
        <v>63</v>
      </c>
      <c r="D32" s="23">
        <v>33692.558571038528</v>
      </c>
      <c r="E32" s="24">
        <v>49.962472406181014</v>
      </c>
      <c r="F32" s="25">
        <v>2120.9035254545515</v>
      </c>
      <c r="G32" s="52">
        <v>20835.974170421327</v>
      </c>
      <c r="H32" s="50">
        <f t="shared" si="0"/>
        <v>12856.584400617201</v>
      </c>
      <c r="I32" s="53">
        <f t="shared" si="1"/>
        <v>0.6170378354024052</v>
      </c>
      <c r="J32" s="65"/>
      <c r="K32" s="26">
        <v>3725.7233726455315</v>
      </c>
      <c r="L32" s="26">
        <v>2442.800828098158</v>
      </c>
      <c r="M32" s="56">
        <f t="shared" si="2"/>
        <v>1282.9225445473735</v>
      </c>
      <c r="N32" s="58">
        <f t="shared" si="3"/>
        <v>0.52518507845201301</v>
      </c>
      <c r="O32" s="58"/>
      <c r="P32" s="23">
        <v>0</v>
      </c>
      <c r="Q32" s="23">
        <v>0</v>
      </c>
      <c r="R32" s="57">
        <f t="shared" si="4"/>
        <v>0</v>
      </c>
      <c r="S32" s="60">
        <v>0</v>
      </c>
      <c r="T32" s="23"/>
      <c r="U32" s="23">
        <v>0</v>
      </c>
      <c r="V32" s="23">
        <v>0</v>
      </c>
      <c r="W32" s="57">
        <f t="shared" si="6"/>
        <v>0</v>
      </c>
      <c r="X32" s="72"/>
      <c r="Y32" s="60"/>
      <c r="Z32" s="23">
        <v>10000</v>
      </c>
      <c r="AA32" s="23">
        <v>10000</v>
      </c>
      <c r="AB32" s="57">
        <f t="shared" si="7"/>
        <v>0</v>
      </c>
      <c r="AC32" s="75">
        <f t="shared" si="8"/>
        <v>0</v>
      </c>
      <c r="AD32" s="26">
        <f>(IF(ISERROR(VLOOKUP(A32,'[1]TITLE V-B'!$A$8:$G$186,7,FALSE)),0,(VLOOKUP(A32,'[1]TITLE V-B'!$A$8:$G$186,7,FALSE))))</f>
        <v>0</v>
      </c>
      <c r="AE32" s="23">
        <f t="shared" si="9"/>
        <v>47418.281943684058</v>
      </c>
      <c r="AL32" s="4"/>
    </row>
    <row r="33" spans="1:38" x14ac:dyDescent="0.2">
      <c r="A33" s="22" t="s">
        <v>64</v>
      </c>
      <c r="B33" s="22" t="s">
        <v>65</v>
      </c>
      <c r="C33" t="s">
        <v>66</v>
      </c>
      <c r="D33" s="23">
        <v>614753.17877025716</v>
      </c>
      <c r="E33" s="24">
        <v>28</v>
      </c>
      <c r="F33" s="25">
        <v>1560.0875055502966</v>
      </c>
      <c r="G33" s="52">
        <v>647108.60923184967</v>
      </c>
      <c r="H33" s="50">
        <f t="shared" si="0"/>
        <v>-32355.430461592507</v>
      </c>
      <c r="I33" s="54">
        <f t="shared" si="1"/>
        <v>-5.0000000000000037E-2</v>
      </c>
      <c r="J33" s="66" t="s">
        <v>456</v>
      </c>
      <c r="K33" s="26">
        <v>34528.042651093856</v>
      </c>
      <c r="L33" s="26">
        <v>32899.875474581422</v>
      </c>
      <c r="M33" s="56">
        <f t="shared" si="2"/>
        <v>1628.1671765124338</v>
      </c>
      <c r="N33" s="58">
        <f t="shared" si="3"/>
        <v>4.9488551340273683E-2</v>
      </c>
      <c r="O33" s="58"/>
      <c r="P33" s="23">
        <v>484.01996552321708</v>
      </c>
      <c r="Q33" s="23">
        <v>446.41739829525204</v>
      </c>
      <c r="R33" s="57">
        <f t="shared" si="4"/>
        <v>37.602567227965039</v>
      </c>
      <c r="S33" s="60">
        <f t="shared" ref="S33:S47" si="10">R33/Q33</f>
        <v>8.4231858730325321E-2</v>
      </c>
      <c r="T33" s="23"/>
      <c r="U33" s="23">
        <v>0</v>
      </c>
      <c r="V33" s="23">
        <v>0</v>
      </c>
      <c r="W33" s="57">
        <f t="shared" si="6"/>
        <v>0</v>
      </c>
      <c r="X33" s="72">
        <v>0</v>
      </c>
      <c r="Y33" s="60"/>
      <c r="Z33" s="23">
        <v>10000</v>
      </c>
      <c r="AA33" s="23">
        <v>10000</v>
      </c>
      <c r="AB33" s="57">
        <f t="shared" si="7"/>
        <v>0</v>
      </c>
      <c r="AC33" s="75">
        <f t="shared" si="8"/>
        <v>0</v>
      </c>
      <c r="AD33" s="26">
        <f>(IF(ISERROR(VLOOKUP(A33,'[1]TITLE V-B'!$A$8:$G$186,7,FALSE)),0,(VLOOKUP(A33,'[1]TITLE V-B'!$A$8:$G$186,7,FALSE))))</f>
        <v>46402.08898385927</v>
      </c>
      <c r="AE33" s="23">
        <f t="shared" si="9"/>
        <v>706167.33037073351</v>
      </c>
      <c r="AL33" s="4"/>
    </row>
    <row r="34" spans="1:38" x14ac:dyDescent="0.2">
      <c r="A34" s="22" t="s">
        <v>67</v>
      </c>
      <c r="B34" s="22" t="s">
        <v>65</v>
      </c>
      <c r="C34" t="s">
        <v>68</v>
      </c>
      <c r="D34" s="23">
        <v>36523.750919980681</v>
      </c>
      <c r="E34" s="24">
        <v>26.119777158774372</v>
      </c>
      <c r="F34" s="25">
        <v>2483.5271707142169</v>
      </c>
      <c r="G34" s="52">
        <v>40111.16075749771</v>
      </c>
      <c r="H34" s="50">
        <f t="shared" si="0"/>
        <v>-3587.4098375170288</v>
      </c>
      <c r="I34" s="54">
        <f t="shared" si="1"/>
        <v>-8.9436699655879651E-2</v>
      </c>
      <c r="J34" s="65"/>
      <c r="K34" s="26">
        <v>4956.255611223597</v>
      </c>
      <c r="L34" s="26">
        <v>4745.5025592088168</v>
      </c>
      <c r="M34" s="56">
        <f t="shared" si="2"/>
        <v>210.75305201478022</v>
      </c>
      <c r="N34" s="58">
        <f t="shared" si="3"/>
        <v>4.4411113340526269E-2</v>
      </c>
      <c r="O34" s="58"/>
      <c r="P34" s="23">
        <v>1064.8439241510778</v>
      </c>
      <c r="Q34" s="23">
        <v>1249.9687152267056</v>
      </c>
      <c r="R34" s="57">
        <f t="shared" si="4"/>
        <v>-185.12479107562785</v>
      </c>
      <c r="S34" s="61">
        <f t="shared" si="10"/>
        <v>-0.14810353956902989</v>
      </c>
      <c r="T34" s="23"/>
      <c r="U34" s="23">
        <v>0</v>
      </c>
      <c r="V34" s="23">
        <v>0</v>
      </c>
      <c r="W34" s="57">
        <f t="shared" si="6"/>
        <v>0</v>
      </c>
      <c r="X34" s="72"/>
      <c r="Y34" s="60"/>
      <c r="Z34" s="23">
        <v>10000</v>
      </c>
      <c r="AA34" s="23">
        <v>10000</v>
      </c>
      <c r="AB34" s="57">
        <f t="shared" si="7"/>
        <v>0</v>
      </c>
      <c r="AC34" s="75">
        <f t="shared" si="8"/>
        <v>0</v>
      </c>
      <c r="AD34" s="26">
        <f>(IF(ISERROR(VLOOKUP(A34,'[1]TITLE V-B'!$A$8:$G$186,7,FALSE)),0,(VLOOKUP(A34,'[1]TITLE V-B'!$A$8:$G$186,7,FALSE))))</f>
        <v>0</v>
      </c>
      <c r="AE34" s="23">
        <f t="shared" si="9"/>
        <v>52544.850455355358</v>
      </c>
      <c r="AL34" s="4"/>
    </row>
    <row r="35" spans="1:38" x14ac:dyDescent="0.2">
      <c r="A35" s="22" t="s">
        <v>69</v>
      </c>
      <c r="B35" s="22" t="s">
        <v>70</v>
      </c>
      <c r="C35" t="s">
        <v>71</v>
      </c>
      <c r="D35" s="23">
        <v>3534801.8984844368</v>
      </c>
      <c r="E35" s="24">
        <v>2931.6977245294665</v>
      </c>
      <c r="F35" s="25">
        <v>1972.1605005537065</v>
      </c>
      <c r="G35" s="52">
        <v>2869799.2854551091</v>
      </c>
      <c r="H35" s="50">
        <f t="shared" si="0"/>
        <v>665002.61302932771</v>
      </c>
      <c r="I35" s="53">
        <f t="shared" si="1"/>
        <v>0.2317244332729938</v>
      </c>
      <c r="J35" s="66" t="s">
        <v>471</v>
      </c>
      <c r="K35" s="26">
        <v>673267.27219293499</v>
      </c>
      <c r="L35" s="26">
        <v>581506.28104387969</v>
      </c>
      <c r="M35" s="56">
        <f t="shared" si="2"/>
        <v>91760.991149055306</v>
      </c>
      <c r="N35" s="58">
        <f t="shared" si="3"/>
        <v>0.15779879623025284</v>
      </c>
      <c r="O35" s="58"/>
      <c r="P35" s="23">
        <v>348978.39514223952</v>
      </c>
      <c r="Q35" s="23">
        <v>331777.41041303135</v>
      </c>
      <c r="R35" s="57">
        <f t="shared" si="4"/>
        <v>17200.984729208169</v>
      </c>
      <c r="S35" s="60">
        <f t="shared" si="10"/>
        <v>5.1844954446400006E-2</v>
      </c>
      <c r="T35" s="23"/>
      <c r="U35" s="23">
        <v>0</v>
      </c>
      <c r="V35" s="23">
        <v>0</v>
      </c>
      <c r="W35" s="57">
        <f t="shared" si="6"/>
        <v>0</v>
      </c>
      <c r="X35" s="72"/>
      <c r="Y35" s="60"/>
      <c r="Z35" s="23">
        <v>434053.47807688569</v>
      </c>
      <c r="AA35" s="23">
        <v>296454.0764303708</v>
      </c>
      <c r="AB35" s="57">
        <f t="shared" si="7"/>
        <v>137599.40164651489</v>
      </c>
      <c r="AC35" s="75">
        <f t="shared" si="8"/>
        <v>0.46415081655601165</v>
      </c>
      <c r="AD35" s="26">
        <f>(IF(ISERROR(VLOOKUP(A35,'[1]TITLE V-B'!$A$8:$G$186,7,FALSE)),0,(VLOOKUP(A35,'[1]TITLE V-B'!$A$8:$G$186,7,FALSE))))</f>
        <v>0</v>
      </c>
      <c r="AE35" s="23">
        <f t="shared" si="9"/>
        <v>4991101.0438964963</v>
      </c>
      <c r="AL35" s="4"/>
    </row>
    <row r="36" spans="1:38" ht="25.5" x14ac:dyDescent="0.2">
      <c r="A36" s="22" t="s">
        <v>72</v>
      </c>
      <c r="B36" s="22" t="s">
        <v>70</v>
      </c>
      <c r="C36" t="s">
        <v>73</v>
      </c>
      <c r="D36" s="23">
        <v>2584636.170063246</v>
      </c>
      <c r="E36" s="24">
        <v>50.701149425287355</v>
      </c>
      <c r="F36" s="25">
        <v>1498.6430349868626</v>
      </c>
      <c r="G36" s="52">
        <v>1061038.479351487</v>
      </c>
      <c r="H36" s="50">
        <f t="shared" si="0"/>
        <v>1523597.690711759</v>
      </c>
      <c r="I36" s="53">
        <f t="shared" si="1"/>
        <v>1.4359495158394171</v>
      </c>
      <c r="J36" s="66" t="s">
        <v>462</v>
      </c>
      <c r="K36" s="26">
        <v>545137.21479077183</v>
      </c>
      <c r="L36" s="26">
        <v>458766.29579501034</v>
      </c>
      <c r="M36" s="56">
        <f t="shared" si="2"/>
        <v>86370.918995761487</v>
      </c>
      <c r="N36" s="58">
        <f t="shared" si="3"/>
        <v>0.1882677951441194</v>
      </c>
      <c r="O36" s="58"/>
      <c r="P36" s="23">
        <v>194963.24211275188</v>
      </c>
      <c r="Q36" s="23">
        <v>182406.14894343997</v>
      </c>
      <c r="R36" s="57">
        <f t="shared" si="4"/>
        <v>12557.093169311906</v>
      </c>
      <c r="S36" s="60">
        <f t="shared" si="10"/>
        <v>6.8841391817364539E-2</v>
      </c>
      <c r="T36" s="23"/>
      <c r="U36" s="23">
        <v>0</v>
      </c>
      <c r="V36" s="23">
        <v>0</v>
      </c>
      <c r="W36" s="57">
        <f t="shared" si="6"/>
        <v>0</v>
      </c>
      <c r="X36" s="72"/>
      <c r="Y36" s="60"/>
      <c r="Z36" s="23">
        <v>10000</v>
      </c>
      <c r="AA36" s="23">
        <v>10000</v>
      </c>
      <c r="AB36" s="57">
        <f t="shared" si="7"/>
        <v>0</v>
      </c>
      <c r="AC36" s="75">
        <f t="shared" si="8"/>
        <v>0</v>
      </c>
      <c r="AD36" s="26">
        <f>(IF(ISERROR(VLOOKUP(A36,'[1]TITLE V-B'!$A$8:$G$186,7,FALSE)),0,(VLOOKUP(A36,'[1]TITLE V-B'!$A$8:$G$186,7,FALSE))))</f>
        <v>0</v>
      </c>
      <c r="AE36" s="23">
        <f t="shared" si="9"/>
        <v>3334736.6269667698</v>
      </c>
      <c r="AL36" s="4"/>
    </row>
    <row r="37" spans="1:38" x14ac:dyDescent="0.2">
      <c r="A37" s="22" t="s">
        <v>74</v>
      </c>
      <c r="B37" s="22" t="s">
        <v>75</v>
      </c>
      <c r="C37" t="s">
        <v>76</v>
      </c>
      <c r="D37" s="23">
        <v>125017.8787338039</v>
      </c>
      <c r="E37" s="24">
        <v>869.77737359039656</v>
      </c>
      <c r="F37" s="25">
        <v>1271.8400949178476</v>
      </c>
      <c r="G37" s="52">
        <v>125857.9371863007</v>
      </c>
      <c r="H37" s="50">
        <f t="shared" si="0"/>
        <v>-840.05845249679987</v>
      </c>
      <c r="I37" s="54">
        <f t="shared" si="1"/>
        <v>-6.6746561343469886E-3</v>
      </c>
      <c r="J37" s="66"/>
      <c r="K37" s="26">
        <v>27039.932873661521</v>
      </c>
      <c r="L37" s="26">
        <v>24464.600811375058</v>
      </c>
      <c r="M37" s="56">
        <f t="shared" si="2"/>
        <v>2575.332062286463</v>
      </c>
      <c r="N37" s="58">
        <f t="shared" si="3"/>
        <v>0.10526769196614223</v>
      </c>
      <c r="O37" s="58"/>
      <c r="P37" s="23">
        <v>2904.1197931393026</v>
      </c>
      <c r="Q37" s="23">
        <v>2857.0713490896132</v>
      </c>
      <c r="R37" s="57">
        <f t="shared" si="4"/>
        <v>47.048444049689351</v>
      </c>
      <c r="S37" s="60">
        <f t="shared" si="10"/>
        <v>1.6467367559679959E-2</v>
      </c>
      <c r="T37" s="23"/>
      <c r="U37" s="23">
        <v>0</v>
      </c>
      <c r="V37" s="23">
        <v>0</v>
      </c>
      <c r="W37" s="57">
        <f t="shared" si="6"/>
        <v>0</v>
      </c>
      <c r="X37" s="72">
        <v>0</v>
      </c>
      <c r="Y37" s="60"/>
      <c r="Z37" s="23">
        <v>79852.724750780049</v>
      </c>
      <c r="AA37" s="23">
        <v>69021.02054050396</v>
      </c>
      <c r="AB37" s="57">
        <f t="shared" si="7"/>
        <v>10831.70421027609</v>
      </c>
      <c r="AC37" s="75">
        <f t="shared" si="8"/>
        <v>0.15693341137892428</v>
      </c>
      <c r="AD37" s="26">
        <f>(IF(ISERROR(VLOOKUP(A37,'[1]TITLE V-B'!$A$8:$G$186,7,FALSE)),0,(VLOOKUP(A37,'[1]TITLE V-B'!$A$8:$G$186,7,FALSE))))</f>
        <v>0</v>
      </c>
      <c r="AE37" s="23">
        <f t="shared" si="9"/>
        <v>234814.65615138476</v>
      </c>
      <c r="AL37" s="4"/>
    </row>
    <row r="38" spans="1:38" x14ac:dyDescent="0.2">
      <c r="A38" s="22" t="s">
        <v>77</v>
      </c>
      <c r="B38" s="22" t="s">
        <v>75</v>
      </c>
      <c r="C38" t="s">
        <v>78</v>
      </c>
      <c r="D38" s="23">
        <v>181341.90828363402</v>
      </c>
      <c r="E38" s="24">
        <v>46.8125</v>
      </c>
      <c r="F38" s="25">
        <v>1228.1618968972075</v>
      </c>
      <c r="G38" s="52">
        <v>183030.28669366613</v>
      </c>
      <c r="H38" s="50">
        <f t="shared" si="0"/>
        <v>-1688.3784100321063</v>
      </c>
      <c r="I38" s="54">
        <f t="shared" si="1"/>
        <v>-9.2245848516748982E-3</v>
      </c>
      <c r="J38" s="66"/>
      <c r="K38" s="26">
        <v>35824.08013073152</v>
      </c>
      <c r="L38" s="26">
        <v>37690.350160646078</v>
      </c>
      <c r="M38" s="56">
        <f t="shared" si="2"/>
        <v>-1866.2700299145581</v>
      </c>
      <c r="N38" s="59">
        <f t="shared" si="3"/>
        <v>-4.9515858089936277E-2</v>
      </c>
      <c r="O38" s="58"/>
      <c r="P38" s="23">
        <v>3678.5517379764497</v>
      </c>
      <c r="Q38" s="23">
        <v>2767.7878694305628</v>
      </c>
      <c r="R38" s="57">
        <f t="shared" si="4"/>
        <v>910.76386854588691</v>
      </c>
      <c r="S38" s="60">
        <f t="shared" si="10"/>
        <v>0.32905840747588255</v>
      </c>
      <c r="T38" s="23"/>
      <c r="U38" s="23">
        <v>0</v>
      </c>
      <c r="V38" s="23">
        <v>0</v>
      </c>
      <c r="W38" s="57">
        <f t="shared" si="6"/>
        <v>0</v>
      </c>
      <c r="X38" s="72">
        <v>0</v>
      </c>
      <c r="Y38" s="60"/>
      <c r="Z38" s="23">
        <v>10000</v>
      </c>
      <c r="AA38" s="23">
        <v>10000</v>
      </c>
      <c r="AB38" s="57">
        <f t="shared" si="7"/>
        <v>0</v>
      </c>
      <c r="AC38" s="75">
        <f t="shared" si="8"/>
        <v>0</v>
      </c>
      <c r="AD38" s="26">
        <f>(IF(ISERROR(VLOOKUP(A38,'[1]TITLE V-B'!$A$8:$G$186,7,FALSE)),0,(VLOOKUP(A38,'[1]TITLE V-B'!$A$8:$G$186,7,FALSE))))</f>
        <v>0</v>
      </c>
      <c r="AE38" s="23">
        <f t="shared" si="9"/>
        <v>230844.540152342</v>
      </c>
      <c r="AL38" s="4"/>
    </row>
    <row r="39" spans="1:38" x14ac:dyDescent="0.2">
      <c r="A39" s="22" t="s">
        <v>79</v>
      </c>
      <c r="B39" s="22" t="s">
        <v>80</v>
      </c>
      <c r="C39" t="s">
        <v>81</v>
      </c>
      <c r="D39" s="23">
        <v>44035.992410026622</v>
      </c>
      <c r="E39" s="24">
        <v>26.307692307692307</v>
      </c>
      <c r="F39" s="25">
        <v>1472.881835531834</v>
      </c>
      <c r="G39" s="52">
        <v>44445.988199489359</v>
      </c>
      <c r="H39" s="50">
        <f t="shared" si="0"/>
        <v>-409.99578946273687</v>
      </c>
      <c r="I39" s="54">
        <f t="shared" si="1"/>
        <v>-9.2245848516750335E-3</v>
      </c>
      <c r="J39" s="65"/>
      <c r="K39" s="26">
        <v>6021.1156596801557</v>
      </c>
      <c r="L39" s="26">
        <v>6081.0235019974907</v>
      </c>
      <c r="M39" s="56">
        <f t="shared" si="2"/>
        <v>-59.907842317335053</v>
      </c>
      <c r="N39" s="59">
        <f t="shared" si="3"/>
        <v>-9.8516051282578603E-3</v>
      </c>
      <c r="O39" s="58"/>
      <c r="P39" s="23">
        <v>580.82395862786052</v>
      </c>
      <c r="Q39" s="23">
        <v>267.85043897715121</v>
      </c>
      <c r="R39" s="57">
        <f t="shared" si="4"/>
        <v>312.97351965070931</v>
      </c>
      <c r="S39" s="60">
        <f t="shared" si="10"/>
        <v>1.1684637174606509</v>
      </c>
      <c r="T39" s="23"/>
      <c r="U39" s="23">
        <v>0</v>
      </c>
      <c r="V39" s="23">
        <v>0</v>
      </c>
      <c r="W39" s="57">
        <f t="shared" si="6"/>
        <v>0</v>
      </c>
      <c r="X39" s="72"/>
      <c r="Y39" s="60"/>
      <c r="Z39" s="23">
        <v>10000</v>
      </c>
      <c r="AA39" s="23">
        <v>10000</v>
      </c>
      <c r="AB39" s="57">
        <f t="shared" si="7"/>
        <v>0</v>
      </c>
      <c r="AC39" s="75">
        <f t="shared" si="8"/>
        <v>0</v>
      </c>
      <c r="AD39" s="26">
        <f>(IF(ISERROR(VLOOKUP(A39,'[1]TITLE V-B'!$A$8:$G$186,7,FALSE)),0,(VLOOKUP(A39,'[1]TITLE V-B'!$A$8:$G$186,7,FALSE))))</f>
        <v>0</v>
      </c>
      <c r="AE39" s="23">
        <f t="shared" si="9"/>
        <v>60637.932028334639</v>
      </c>
      <c r="AL39" s="4"/>
    </row>
    <row r="40" spans="1:38" x14ac:dyDescent="0.2">
      <c r="A40" s="22" t="s">
        <v>82</v>
      </c>
      <c r="B40" s="22" t="s">
        <v>80</v>
      </c>
      <c r="C40" t="s">
        <v>83</v>
      </c>
      <c r="D40" s="23">
        <v>47194.399367757986</v>
      </c>
      <c r="E40" s="24">
        <v>99.904709748083235</v>
      </c>
      <c r="F40" s="25">
        <v>1232.3821265254014</v>
      </c>
      <c r="G40" s="52">
        <v>54113.794925499184</v>
      </c>
      <c r="H40" s="50">
        <f t="shared" si="0"/>
        <v>-6919.395557741198</v>
      </c>
      <c r="I40" s="54">
        <f t="shared" si="1"/>
        <v>-0.12786749787678781</v>
      </c>
      <c r="J40" s="66"/>
      <c r="K40" s="26">
        <v>7335.7893996088524</v>
      </c>
      <c r="L40" s="26">
        <v>7441.3326244907576</v>
      </c>
      <c r="M40" s="56">
        <f t="shared" si="2"/>
        <v>-105.54322488190519</v>
      </c>
      <c r="N40" s="59">
        <f t="shared" si="3"/>
        <v>-1.4183376850343115E-2</v>
      </c>
      <c r="O40" s="58"/>
      <c r="P40" s="23">
        <v>484.01996552321708</v>
      </c>
      <c r="Q40" s="23">
        <v>446.41739829525204</v>
      </c>
      <c r="R40" s="57">
        <f t="shared" si="4"/>
        <v>37.602567227965039</v>
      </c>
      <c r="S40" s="60">
        <f t="shared" si="10"/>
        <v>8.4231858730325321E-2</v>
      </c>
      <c r="T40" s="23"/>
      <c r="U40" s="23">
        <v>0</v>
      </c>
      <c r="V40" s="23">
        <v>0</v>
      </c>
      <c r="W40" s="57">
        <f t="shared" si="6"/>
        <v>0</v>
      </c>
      <c r="X40" s="72"/>
      <c r="Y40" s="60"/>
      <c r="Z40" s="23">
        <v>10000</v>
      </c>
      <c r="AA40" s="23">
        <v>10000</v>
      </c>
      <c r="AB40" s="57">
        <f t="shared" si="7"/>
        <v>0</v>
      </c>
      <c r="AC40" s="75">
        <f t="shared" si="8"/>
        <v>0</v>
      </c>
      <c r="AD40" s="26">
        <f>(IF(ISERROR(VLOOKUP(A40,'[1]TITLE V-B'!$A$8:$G$186,7,FALSE)),0,(VLOOKUP(A40,'[1]TITLE V-B'!$A$8:$G$186,7,FALSE))))</f>
        <v>0</v>
      </c>
      <c r="AE40" s="23">
        <f t="shared" si="9"/>
        <v>65014.208732890052</v>
      </c>
      <c r="AL40" s="4"/>
    </row>
    <row r="41" spans="1:38" x14ac:dyDescent="0.2">
      <c r="A41" s="22" t="s">
        <v>84</v>
      </c>
      <c r="B41" s="22" t="s">
        <v>85</v>
      </c>
      <c r="C41" t="s">
        <v>86</v>
      </c>
      <c r="D41" s="23">
        <v>117107.14367292041</v>
      </c>
      <c r="E41" s="24">
        <v>31.346938775510203</v>
      </c>
      <c r="F41" s="25">
        <v>1070.0088794228736</v>
      </c>
      <c r="G41" s="52">
        <v>105168.37537619732</v>
      </c>
      <c r="H41" s="50">
        <f t="shared" si="0"/>
        <v>11938.768296723094</v>
      </c>
      <c r="I41" s="53">
        <f t="shared" si="1"/>
        <v>0.11352051654327625</v>
      </c>
      <c r="J41" s="65"/>
      <c r="K41" s="26">
        <v>26369.448894111138</v>
      </c>
      <c r="L41" s="26">
        <v>23848.929741870226</v>
      </c>
      <c r="M41" s="56">
        <f t="shared" si="2"/>
        <v>2520.5191522409114</v>
      </c>
      <c r="N41" s="58">
        <f t="shared" si="3"/>
        <v>0.10568688740005709</v>
      </c>
      <c r="O41" s="58"/>
      <c r="P41" s="23">
        <v>1355.2559034650078</v>
      </c>
      <c r="Q41" s="23">
        <v>803.5513169314537</v>
      </c>
      <c r="R41" s="57">
        <f t="shared" si="4"/>
        <v>551.70458653355411</v>
      </c>
      <c r="S41" s="60">
        <f t="shared" si="10"/>
        <v>0.68658289135828376</v>
      </c>
      <c r="T41" s="23"/>
      <c r="U41" s="23">
        <v>0</v>
      </c>
      <c r="V41" s="23">
        <v>0</v>
      </c>
      <c r="W41" s="57">
        <f t="shared" si="6"/>
        <v>0</v>
      </c>
      <c r="X41" s="72"/>
      <c r="Y41" s="60"/>
      <c r="Z41" s="23">
        <v>10000</v>
      </c>
      <c r="AA41" s="23">
        <v>10000</v>
      </c>
      <c r="AB41" s="57">
        <f t="shared" si="7"/>
        <v>0</v>
      </c>
      <c r="AC41" s="75">
        <f t="shared" si="8"/>
        <v>0</v>
      </c>
      <c r="AD41" s="26">
        <f>(IF(ISERROR(VLOOKUP(A41,'[1]TITLE V-B'!$A$8:$G$186,7,FALSE)),0,(VLOOKUP(A41,'[1]TITLE V-B'!$A$8:$G$186,7,FALSE))))</f>
        <v>0</v>
      </c>
      <c r="AE41" s="23">
        <f t="shared" si="9"/>
        <v>154831.84847049657</v>
      </c>
      <c r="AL41" s="4"/>
    </row>
    <row r="42" spans="1:38" x14ac:dyDescent="0.2">
      <c r="A42" s="22" t="s">
        <v>87</v>
      </c>
      <c r="B42" s="22" t="s">
        <v>88</v>
      </c>
      <c r="C42" t="s">
        <v>89</v>
      </c>
      <c r="D42" s="23">
        <v>293807.583636222</v>
      </c>
      <c r="E42" s="24">
        <v>121.10362694300518</v>
      </c>
      <c r="F42" s="25">
        <v>1367.2936597003488</v>
      </c>
      <c r="G42" s="52">
        <v>296543.07035084959</v>
      </c>
      <c r="H42" s="50">
        <f t="shared" si="0"/>
        <v>-2735.4867146275938</v>
      </c>
      <c r="I42" s="54">
        <f t="shared" si="1"/>
        <v>-9.224584851674841E-3</v>
      </c>
      <c r="J42" s="66"/>
      <c r="K42" s="26">
        <v>38824.561071009404</v>
      </c>
      <c r="L42" s="26">
        <v>46656.841587633775</v>
      </c>
      <c r="M42" s="56">
        <f t="shared" si="2"/>
        <v>-7832.2805166243706</v>
      </c>
      <c r="N42" s="59">
        <f t="shared" si="3"/>
        <v>-0.16786992539804255</v>
      </c>
      <c r="O42" s="58"/>
      <c r="P42" s="23">
        <v>0</v>
      </c>
      <c r="Q42" s="23">
        <v>89.283479659050414</v>
      </c>
      <c r="R42" s="57">
        <f t="shared" si="4"/>
        <v>-89.283479659050414</v>
      </c>
      <c r="S42" s="61">
        <f t="shared" si="10"/>
        <v>-1</v>
      </c>
      <c r="T42" s="23"/>
      <c r="U42" s="23">
        <v>0</v>
      </c>
      <c r="V42" s="23">
        <v>404</v>
      </c>
      <c r="W42" s="57">
        <f t="shared" si="6"/>
        <v>-404</v>
      </c>
      <c r="X42" s="61">
        <f>W42/V42</f>
        <v>-1</v>
      </c>
      <c r="Y42" s="61"/>
      <c r="Z42" s="23">
        <v>10000</v>
      </c>
      <c r="AA42" s="23">
        <v>10000</v>
      </c>
      <c r="AB42" s="57">
        <f t="shared" si="7"/>
        <v>0</v>
      </c>
      <c r="AC42" s="75">
        <f t="shared" si="8"/>
        <v>0</v>
      </c>
      <c r="AD42" s="26">
        <f>(IF(ISERROR(VLOOKUP(A42,'[1]TITLE V-B'!$A$8:$G$186,7,FALSE)),0,(VLOOKUP(A42,'[1]TITLE V-B'!$A$8:$G$186,7,FALSE))))</f>
        <v>20860.5882493227</v>
      </c>
      <c r="AE42" s="23">
        <f t="shared" si="9"/>
        <v>363492.73295655416</v>
      </c>
      <c r="AL42" s="4"/>
    </row>
    <row r="43" spans="1:38" x14ac:dyDescent="0.2">
      <c r="A43" s="27" t="s">
        <v>90</v>
      </c>
      <c r="B43" s="22" t="s">
        <v>88</v>
      </c>
      <c r="C43" t="s">
        <v>91</v>
      </c>
      <c r="D43" s="23">
        <v>85445.763919559788</v>
      </c>
      <c r="E43" s="24">
        <v>552.10002293886066</v>
      </c>
      <c r="F43" s="25">
        <v>1216.3767711532591</v>
      </c>
      <c r="G43" s="52">
        <v>94939.737688399764</v>
      </c>
      <c r="H43" s="50">
        <f t="shared" ref="H43:H74" si="11">D43-G43</f>
        <v>-9493.9737688399764</v>
      </c>
      <c r="I43" s="54">
        <f t="shared" ref="I43:I74" si="12">H43/G43</f>
        <v>-0.1</v>
      </c>
      <c r="J43" s="66"/>
      <c r="K43" s="26">
        <v>11977.838396394915</v>
      </c>
      <c r="L43" s="26">
        <v>11597.274947836351</v>
      </c>
      <c r="M43" s="56">
        <f t="shared" ref="M43:M74" si="13">K43-L43</f>
        <v>380.56344855856332</v>
      </c>
      <c r="N43" s="58">
        <f t="shared" ref="N43:N74" si="14">M43/L43</f>
        <v>3.2814902662074354E-2</v>
      </c>
      <c r="O43" s="58"/>
      <c r="P43" s="23">
        <v>193.60798620928685</v>
      </c>
      <c r="Q43" s="23">
        <v>178.56695931810083</v>
      </c>
      <c r="R43" s="57">
        <f t="shared" ref="R43:R74" si="15">P43-Q43</f>
        <v>15.041026891186021</v>
      </c>
      <c r="S43" s="60">
        <f t="shared" si="10"/>
        <v>8.4231858730325349E-2</v>
      </c>
      <c r="T43" s="23"/>
      <c r="U43" s="23">
        <v>0</v>
      </c>
      <c r="V43" s="23">
        <v>0</v>
      </c>
      <c r="W43" s="57">
        <f t="shared" ref="W43:W74" si="16">U43-V43</f>
        <v>0</v>
      </c>
      <c r="X43" s="72">
        <v>0</v>
      </c>
      <c r="Y43" s="60"/>
      <c r="Z43" s="23">
        <v>42982.990524464607</v>
      </c>
      <c r="AA43" s="23">
        <v>42868.068096304662</v>
      </c>
      <c r="AB43" s="57">
        <f t="shared" ref="AB43:AB74" si="17">Z43-AA43</f>
        <v>114.92242815994541</v>
      </c>
      <c r="AC43" s="75">
        <f t="shared" ref="AC43:AC74" si="18">AB43/AA43</f>
        <v>2.6808399179960251E-3</v>
      </c>
      <c r="AD43" s="26">
        <f>(IF(ISERROR(VLOOKUP(A43,'[1]TITLE V-B'!$A$8:$G$186,7,FALSE)),0,(VLOOKUP(A43,'[1]TITLE V-B'!$A$8:$G$186,7,FALSE))))</f>
        <v>0</v>
      </c>
      <c r="AE43" s="23">
        <f t="shared" ref="AE43:AE74" si="19">+D43+K43+P43+U43+Z43+AD43</f>
        <v>140600.2008266286</v>
      </c>
      <c r="AL43" s="4"/>
    </row>
    <row r="44" spans="1:38" x14ac:dyDescent="0.2">
      <c r="A44" s="22" t="s">
        <v>92</v>
      </c>
      <c r="B44" s="22" t="s">
        <v>88</v>
      </c>
      <c r="C44" t="s">
        <v>93</v>
      </c>
      <c r="D44" s="23">
        <v>128951.97788417579</v>
      </c>
      <c r="E44" s="24">
        <v>33.35546875</v>
      </c>
      <c r="F44" s="25">
        <v>1238.0536165531644</v>
      </c>
      <c r="G44" s="52">
        <v>140591.7990301403</v>
      </c>
      <c r="H44" s="50">
        <f t="shared" si="11"/>
        <v>-11639.82114596451</v>
      </c>
      <c r="I44" s="54">
        <f t="shared" si="12"/>
        <v>-8.2791608232206673E-2</v>
      </c>
      <c r="J44" s="66"/>
      <c r="K44" s="26">
        <v>13330.432390326672</v>
      </c>
      <c r="L44" s="26">
        <v>15602.754128966095</v>
      </c>
      <c r="M44" s="56">
        <f t="shared" si="13"/>
        <v>-2272.3217386394226</v>
      </c>
      <c r="N44" s="59">
        <f t="shared" si="14"/>
        <v>-0.14563593836429931</v>
      </c>
      <c r="O44" s="58"/>
      <c r="P44" s="23">
        <v>290.41197931393026</v>
      </c>
      <c r="Q44" s="23">
        <v>267.85043897715121</v>
      </c>
      <c r="R44" s="57">
        <f t="shared" si="15"/>
        <v>22.561540336779046</v>
      </c>
      <c r="S44" s="60">
        <f t="shared" si="10"/>
        <v>8.4231858730325404E-2</v>
      </c>
      <c r="T44" s="23"/>
      <c r="U44" s="23">
        <v>0</v>
      </c>
      <c r="V44" s="23">
        <v>0</v>
      </c>
      <c r="W44" s="57">
        <f t="shared" si="16"/>
        <v>0</v>
      </c>
      <c r="X44" s="72"/>
      <c r="Y44" s="60"/>
      <c r="Z44" s="23">
        <v>10000</v>
      </c>
      <c r="AA44" s="23">
        <v>10000</v>
      </c>
      <c r="AB44" s="57">
        <f t="shared" si="17"/>
        <v>0</v>
      </c>
      <c r="AC44" s="75">
        <f t="shared" si="18"/>
        <v>0</v>
      </c>
      <c r="AD44" s="26">
        <f>(IF(ISERROR(VLOOKUP(A44,'[1]TITLE V-B'!$A$8:$G$186,7,FALSE)),0,(VLOOKUP(A44,'[1]TITLE V-B'!$A$8:$G$186,7,FALSE))))</f>
        <v>3154.5279791658713</v>
      </c>
      <c r="AE44" s="23">
        <f t="shared" si="19"/>
        <v>155727.35023298228</v>
      </c>
      <c r="AL44" s="4"/>
    </row>
    <row r="45" spans="1:38" x14ac:dyDescent="0.2">
      <c r="A45" s="22" t="s">
        <v>94</v>
      </c>
      <c r="B45" s="22" t="s">
        <v>95</v>
      </c>
      <c r="C45" s="28" t="s">
        <v>96</v>
      </c>
      <c r="D45" s="23">
        <v>205276.05805067177</v>
      </c>
      <c r="E45" s="24">
        <v>203.84129217986361</v>
      </c>
      <c r="F45" s="25">
        <v>1029.03127291644</v>
      </c>
      <c r="G45" s="52">
        <v>207187.27464582952</v>
      </c>
      <c r="H45" s="50">
        <f t="shared" si="11"/>
        <v>-1911.2165951577481</v>
      </c>
      <c r="I45" s="54">
        <f t="shared" si="12"/>
        <v>-9.2245848516750058E-3</v>
      </c>
      <c r="J45" s="66"/>
      <c r="K45" s="26">
        <v>20091.82502747238</v>
      </c>
      <c r="L45" s="26">
        <v>24592.918852864823</v>
      </c>
      <c r="M45" s="56">
        <f t="shared" si="13"/>
        <v>-4501.0938253924433</v>
      </c>
      <c r="N45" s="59">
        <f t="shared" si="14"/>
        <v>-0.18302397744333271</v>
      </c>
      <c r="O45" s="58"/>
      <c r="P45" s="23">
        <v>0</v>
      </c>
      <c r="Q45" s="23">
        <v>89.283479659050414</v>
      </c>
      <c r="R45" s="57">
        <f t="shared" si="15"/>
        <v>-89.283479659050414</v>
      </c>
      <c r="S45" s="61">
        <f t="shared" si="10"/>
        <v>-1</v>
      </c>
      <c r="T45" s="23"/>
      <c r="U45" s="23">
        <v>23952</v>
      </c>
      <c r="V45" s="23">
        <v>8085</v>
      </c>
      <c r="W45" s="57">
        <f t="shared" si="16"/>
        <v>15867</v>
      </c>
      <c r="X45" s="72">
        <f>W45/V45</f>
        <v>1.9625231910946197</v>
      </c>
      <c r="Y45" s="60"/>
      <c r="Z45" s="23">
        <v>13689.935557975112</v>
      </c>
      <c r="AA45" s="23">
        <v>10000</v>
      </c>
      <c r="AB45" s="57">
        <f t="shared" si="17"/>
        <v>3689.9355579751118</v>
      </c>
      <c r="AC45" s="75">
        <f t="shared" si="18"/>
        <v>0.3689935557975112</v>
      </c>
      <c r="AD45" s="26">
        <f>(IF(ISERROR(VLOOKUP(A45,'[1]TITLE V-B'!$A$8:$G$186,7,FALSE)),0,(VLOOKUP(A45,'[1]TITLE V-B'!$A$8:$G$186,7,FALSE))))</f>
        <v>0</v>
      </c>
      <c r="AE45" s="23">
        <f t="shared" si="19"/>
        <v>263009.81863611925</v>
      </c>
      <c r="AL45" s="4"/>
    </row>
    <row r="46" spans="1:38" x14ac:dyDescent="0.2">
      <c r="A46" s="22" t="s">
        <v>97</v>
      </c>
      <c r="B46" s="22" t="s">
        <v>95</v>
      </c>
      <c r="C46" t="s">
        <v>98</v>
      </c>
      <c r="D46" s="23">
        <v>152631.42038803609</v>
      </c>
      <c r="E46" s="24">
        <v>659.20213624277426</v>
      </c>
      <c r="F46" s="25">
        <v>639.80377173200998</v>
      </c>
      <c r="G46" s="52">
        <v>145602.02409769903</v>
      </c>
      <c r="H46" s="50">
        <f t="shared" si="11"/>
        <v>7029.3962903370557</v>
      </c>
      <c r="I46" s="53">
        <f t="shared" si="12"/>
        <v>4.8278149523665465E-2</v>
      </c>
      <c r="J46" s="65"/>
      <c r="K46" s="26">
        <v>19439.7656106799</v>
      </c>
      <c r="L46" s="26">
        <v>16721.456182653539</v>
      </c>
      <c r="M46" s="56">
        <f t="shared" si="13"/>
        <v>2718.3094280263613</v>
      </c>
      <c r="N46" s="58">
        <f t="shared" si="14"/>
        <v>0.16256415699287446</v>
      </c>
      <c r="O46" s="58"/>
      <c r="P46" s="23">
        <v>2032.8838551975116</v>
      </c>
      <c r="Q46" s="23">
        <v>1607.1026338629074</v>
      </c>
      <c r="R46" s="57">
        <f t="shared" si="15"/>
        <v>425.7812213346042</v>
      </c>
      <c r="S46" s="60">
        <f t="shared" si="10"/>
        <v>0.26493716851871274</v>
      </c>
      <c r="T46" s="23"/>
      <c r="U46" s="23">
        <v>0</v>
      </c>
      <c r="V46" s="23">
        <v>808</v>
      </c>
      <c r="W46" s="57">
        <f t="shared" si="16"/>
        <v>-808</v>
      </c>
      <c r="X46" s="61">
        <f>W46/V46</f>
        <v>-1</v>
      </c>
      <c r="Y46" s="61"/>
      <c r="Z46" s="23">
        <v>30807.763259844363</v>
      </c>
      <c r="AA46" s="23">
        <v>30743.217914147681</v>
      </c>
      <c r="AB46" s="57">
        <f t="shared" si="17"/>
        <v>64.545345696682489</v>
      </c>
      <c r="AC46" s="75">
        <f t="shared" si="18"/>
        <v>2.0994986886840967E-3</v>
      </c>
      <c r="AD46" s="26">
        <f>(IF(ISERROR(VLOOKUP(A46,'[1]TITLE V-B'!$A$8:$G$186,7,FALSE)),0,(VLOOKUP(A46,'[1]TITLE V-B'!$A$8:$G$186,7,FALSE))))</f>
        <v>0</v>
      </c>
      <c r="AE46" s="23">
        <f t="shared" si="19"/>
        <v>204911.83311375786</v>
      </c>
      <c r="AL46" s="4"/>
    </row>
    <row r="47" spans="1:38" x14ac:dyDescent="0.2">
      <c r="A47" s="22" t="s">
        <v>99</v>
      </c>
      <c r="B47" s="22" t="s">
        <v>100</v>
      </c>
      <c r="C47" t="s">
        <v>101</v>
      </c>
      <c r="D47" s="23">
        <v>207165.86949609732</v>
      </c>
      <c r="E47" s="24">
        <v>36</v>
      </c>
      <c r="F47" s="25">
        <v>1225.8138624334199</v>
      </c>
      <c r="G47" s="52">
        <v>209094.68112416106</v>
      </c>
      <c r="H47" s="50">
        <f t="shared" si="11"/>
        <v>-1928.8116280637332</v>
      </c>
      <c r="I47" s="54">
        <f t="shared" si="12"/>
        <v>-9.2245848516749173E-3</v>
      </c>
      <c r="J47" s="66"/>
      <c r="K47" s="26">
        <v>30480.243007596626</v>
      </c>
      <c r="L47" s="26">
        <v>30125.448377587258</v>
      </c>
      <c r="M47" s="56">
        <f t="shared" si="13"/>
        <v>354.79463000936812</v>
      </c>
      <c r="N47" s="58">
        <f t="shared" si="14"/>
        <v>1.1777239812746766E-2</v>
      </c>
      <c r="O47" s="58"/>
      <c r="P47" s="23">
        <v>96.803993104643425</v>
      </c>
      <c r="Q47" s="23">
        <v>89.283479659050414</v>
      </c>
      <c r="R47" s="57">
        <f t="shared" si="15"/>
        <v>7.5205134455930107</v>
      </c>
      <c r="S47" s="60">
        <f t="shared" si="10"/>
        <v>8.4231858730325349E-2</v>
      </c>
      <c r="T47" s="23"/>
      <c r="U47" s="23">
        <v>0</v>
      </c>
      <c r="V47" s="23">
        <v>0</v>
      </c>
      <c r="W47" s="57">
        <f t="shared" si="16"/>
        <v>0</v>
      </c>
      <c r="X47" s="72"/>
      <c r="Y47" s="60"/>
      <c r="Z47" s="23">
        <v>10000</v>
      </c>
      <c r="AA47" s="23">
        <v>10000</v>
      </c>
      <c r="AB47" s="57">
        <f t="shared" si="17"/>
        <v>0</v>
      </c>
      <c r="AC47" s="75">
        <f t="shared" si="18"/>
        <v>0</v>
      </c>
      <c r="AD47" s="26">
        <f>(IF(ISERROR(VLOOKUP(A47,'[1]TITLE V-B'!$A$8:$G$186,7,FALSE)),0,(VLOOKUP(A47,'[1]TITLE V-B'!$A$8:$G$186,7,FALSE))))</f>
        <v>0</v>
      </c>
      <c r="AE47" s="23">
        <f t="shared" si="19"/>
        <v>247742.9164967986</v>
      </c>
      <c r="AL47" s="4"/>
    </row>
    <row r="48" spans="1:38" x14ac:dyDescent="0.2">
      <c r="A48" s="22" t="s">
        <v>102</v>
      </c>
      <c r="B48" s="22" t="s">
        <v>103</v>
      </c>
      <c r="C48" t="s">
        <v>104</v>
      </c>
      <c r="D48" s="23">
        <v>158131.32188045012</v>
      </c>
      <c r="E48" s="24">
        <v>29.553846153846155</v>
      </c>
      <c r="F48" s="25">
        <v>1288.6466768746445</v>
      </c>
      <c r="G48" s="52">
        <v>171746.46826453318</v>
      </c>
      <c r="H48" s="50">
        <f t="shared" si="11"/>
        <v>-13615.146384083055</v>
      </c>
      <c r="I48" s="54">
        <f t="shared" si="12"/>
        <v>-7.9274680415042195E-2</v>
      </c>
      <c r="J48" s="66"/>
      <c r="K48" s="26">
        <v>22835.54305605956</v>
      </c>
      <c r="L48" s="26">
        <v>26103.90682908352</v>
      </c>
      <c r="M48" s="56">
        <f t="shared" si="13"/>
        <v>-3268.3637730239607</v>
      </c>
      <c r="N48" s="59">
        <f t="shared" si="14"/>
        <v>-0.12520592394171939</v>
      </c>
      <c r="O48" s="58"/>
      <c r="P48" s="23">
        <v>0</v>
      </c>
      <c r="Q48" s="23">
        <v>0</v>
      </c>
      <c r="R48" s="57">
        <f t="shared" si="15"/>
        <v>0</v>
      </c>
      <c r="S48" s="60">
        <v>0</v>
      </c>
      <c r="T48" s="23"/>
      <c r="U48" s="23">
        <v>0</v>
      </c>
      <c r="V48" s="23">
        <v>0</v>
      </c>
      <c r="W48" s="57">
        <f t="shared" si="16"/>
        <v>0</v>
      </c>
      <c r="X48" s="72"/>
      <c r="Y48" s="60"/>
      <c r="Z48" s="23">
        <v>10000</v>
      </c>
      <c r="AA48" s="23">
        <v>10000</v>
      </c>
      <c r="AB48" s="57">
        <f t="shared" si="17"/>
        <v>0</v>
      </c>
      <c r="AC48" s="75">
        <f t="shared" si="18"/>
        <v>0</v>
      </c>
      <c r="AD48" s="26">
        <f>(IF(ISERROR(VLOOKUP(A48,'[1]TITLE V-B'!$A$8:$G$186,7,FALSE)),0,(VLOOKUP(A48,'[1]TITLE V-B'!$A$8:$G$186,7,FALSE))))</f>
        <v>0</v>
      </c>
      <c r="AE48" s="23">
        <f t="shared" si="19"/>
        <v>190966.86493650969</v>
      </c>
      <c r="AL48" s="4"/>
    </row>
    <row r="49" spans="1:38" x14ac:dyDescent="0.2">
      <c r="A49" s="22" t="s">
        <v>105</v>
      </c>
      <c r="B49" s="22" t="s">
        <v>106</v>
      </c>
      <c r="C49" t="s">
        <v>107</v>
      </c>
      <c r="D49" s="23">
        <v>1274037.3045142784</v>
      </c>
      <c r="E49" s="24">
        <v>328.43310657596373</v>
      </c>
      <c r="F49" s="25">
        <v>606.94828174672057</v>
      </c>
      <c r="G49" s="52">
        <v>1034729.1194823026</v>
      </c>
      <c r="H49" s="50">
        <f t="shared" si="11"/>
        <v>239308.18503197585</v>
      </c>
      <c r="I49" s="53">
        <f t="shared" si="12"/>
        <v>0.23127616738157222</v>
      </c>
      <c r="J49" s="66" t="s">
        <v>472</v>
      </c>
      <c r="K49" s="26">
        <v>207230.44661025293</v>
      </c>
      <c r="L49" s="26">
        <v>165275.98957772594</v>
      </c>
      <c r="M49" s="56">
        <f t="shared" si="13"/>
        <v>41954.457032526989</v>
      </c>
      <c r="N49" s="58">
        <f t="shared" si="14"/>
        <v>0.25384483940903385</v>
      </c>
      <c r="O49" s="58"/>
      <c r="P49" s="23">
        <v>20909.662510602979</v>
      </c>
      <c r="Q49" s="23">
        <v>22053.019475785452</v>
      </c>
      <c r="R49" s="57">
        <f t="shared" si="15"/>
        <v>-1143.3569651824728</v>
      </c>
      <c r="S49" s="61">
        <f>R49/Q49</f>
        <v>-5.184582394433089E-2</v>
      </c>
      <c r="T49" s="23"/>
      <c r="U49" s="23">
        <v>3992</v>
      </c>
      <c r="V49" s="23">
        <v>0</v>
      </c>
      <c r="W49" s="57">
        <f t="shared" si="16"/>
        <v>3992</v>
      </c>
      <c r="X49" s="72">
        <v>1</v>
      </c>
      <c r="Y49" s="60"/>
      <c r="Z49" s="23">
        <v>11160.114868913759</v>
      </c>
      <c r="AA49" s="23">
        <v>10000</v>
      </c>
      <c r="AB49" s="57">
        <f t="shared" si="17"/>
        <v>1160.114868913759</v>
      </c>
      <c r="AC49" s="75">
        <f t="shared" si="18"/>
        <v>0.1160114868913759</v>
      </c>
      <c r="AD49" s="26">
        <f>(IF(ISERROR(VLOOKUP(A49,'[1]TITLE V-B'!$A$8:$G$186,7,FALSE)),0,(VLOOKUP(A49,'[1]TITLE V-B'!$A$8:$G$186,7,FALSE))))</f>
        <v>95083.578830083556</v>
      </c>
      <c r="AE49" s="23">
        <f t="shared" si="19"/>
        <v>1612413.1073341316</v>
      </c>
      <c r="AL49" s="4"/>
    </row>
    <row r="50" spans="1:38" x14ac:dyDescent="0.2">
      <c r="A50" s="22" t="s">
        <v>108</v>
      </c>
      <c r="B50" s="22" t="s">
        <v>109</v>
      </c>
      <c r="C50" t="s">
        <v>110</v>
      </c>
      <c r="D50" s="23">
        <v>37421502.814044796</v>
      </c>
      <c r="E50" s="24">
        <v>117.95652173913044</v>
      </c>
      <c r="F50" s="25">
        <v>0</v>
      </c>
      <c r="G50" s="52">
        <v>37769914.596076824</v>
      </c>
      <c r="H50" s="50">
        <f t="shared" si="11"/>
        <v>-348411.78203202784</v>
      </c>
      <c r="I50" s="54">
        <f t="shared" si="12"/>
        <v>-9.2245848516749763E-3</v>
      </c>
      <c r="J50" s="66" t="s">
        <v>458</v>
      </c>
      <c r="K50" s="26">
        <v>3289092.9106610538</v>
      </c>
      <c r="L50" s="26">
        <v>4030693.0253494135</v>
      </c>
      <c r="M50" s="56">
        <f t="shared" si="13"/>
        <v>-741600.11468835967</v>
      </c>
      <c r="N50" s="59">
        <f t="shared" si="14"/>
        <v>-0.18398823974546455</v>
      </c>
      <c r="O50" s="58"/>
      <c r="P50" s="23">
        <v>2502673.6337343464</v>
      </c>
      <c r="Q50" s="23">
        <v>2296013.9629121404</v>
      </c>
      <c r="R50" s="57">
        <f t="shared" si="15"/>
        <v>206659.67082220595</v>
      </c>
      <c r="S50" s="60">
        <f>R50/Q50</f>
        <v>9.0008020055805743E-2</v>
      </c>
      <c r="T50" s="23"/>
      <c r="U50" s="23">
        <v>0</v>
      </c>
      <c r="V50" s="23">
        <v>0</v>
      </c>
      <c r="W50" s="57">
        <f t="shared" si="16"/>
        <v>0</v>
      </c>
      <c r="X50" s="72"/>
      <c r="Y50" s="60"/>
      <c r="Z50" s="23">
        <v>10000</v>
      </c>
      <c r="AA50" s="23">
        <v>10000</v>
      </c>
      <c r="AB50" s="57">
        <f t="shared" si="17"/>
        <v>0</v>
      </c>
      <c r="AC50" s="75">
        <f t="shared" si="18"/>
        <v>0</v>
      </c>
      <c r="AD50" s="26">
        <f>(IF(ISERROR(VLOOKUP(A50,'[1]TITLE V-B'!$A$8:$G$186,7,FALSE)),0,(VLOOKUP(A50,'[1]TITLE V-B'!$A$8:$G$186,7,FALSE))))</f>
        <v>0</v>
      </c>
      <c r="AE50" s="23">
        <f t="shared" si="19"/>
        <v>43223269.358440198</v>
      </c>
      <c r="AL50" s="4"/>
    </row>
    <row r="51" spans="1:38" x14ac:dyDescent="0.2">
      <c r="A51" s="22" t="s">
        <v>111</v>
      </c>
      <c r="B51" s="22" t="s">
        <v>112</v>
      </c>
      <c r="C51" t="s">
        <v>113</v>
      </c>
      <c r="D51" s="23">
        <v>73443.330639685519</v>
      </c>
      <c r="E51" s="24">
        <v>1021.793080054274</v>
      </c>
      <c r="F51" s="25">
        <v>649.38942928427139</v>
      </c>
      <c r="G51" s="52">
        <v>55072.239110953589</v>
      </c>
      <c r="H51" s="50">
        <f t="shared" si="11"/>
        <v>18371.091528731929</v>
      </c>
      <c r="I51" s="53">
        <f t="shared" si="12"/>
        <v>0.33358170695983219</v>
      </c>
      <c r="J51" s="66"/>
      <c r="K51" s="26">
        <v>13347.711387247511</v>
      </c>
      <c r="L51" s="26">
        <v>10846.409511127462</v>
      </c>
      <c r="M51" s="56">
        <f t="shared" si="13"/>
        <v>2501.3018761200492</v>
      </c>
      <c r="N51" s="58">
        <f t="shared" si="14"/>
        <v>0.23061104908070579</v>
      </c>
      <c r="O51" s="58"/>
      <c r="P51" s="23">
        <v>0</v>
      </c>
      <c r="Q51" s="23">
        <v>0</v>
      </c>
      <c r="R51" s="57">
        <f t="shared" si="15"/>
        <v>0</v>
      </c>
      <c r="S51" s="60">
        <v>0</v>
      </c>
      <c r="T51" s="23"/>
      <c r="U51" s="23">
        <v>0</v>
      </c>
      <c r="V51" s="23">
        <v>0</v>
      </c>
      <c r="W51" s="57">
        <f t="shared" si="16"/>
        <v>0</v>
      </c>
      <c r="X51" s="72">
        <v>0</v>
      </c>
      <c r="Y51" s="60"/>
      <c r="Z51" s="23">
        <v>46064.113267788765</v>
      </c>
      <c r="AA51" s="23">
        <v>42166.381214032619</v>
      </c>
      <c r="AB51" s="57">
        <f t="shared" si="17"/>
        <v>3897.7320537561463</v>
      </c>
      <c r="AC51" s="75">
        <f t="shared" si="18"/>
        <v>9.2436959054456716E-2</v>
      </c>
      <c r="AD51" s="26">
        <f>(IF(ISERROR(VLOOKUP(A51,'[1]TITLE V-B'!$A$8:$G$186,7,FALSE)),0,(VLOOKUP(A51,'[1]TITLE V-B'!$A$8:$G$186,7,FALSE))))</f>
        <v>0</v>
      </c>
      <c r="AE51" s="23">
        <f t="shared" si="19"/>
        <v>132855.1552947218</v>
      </c>
      <c r="AL51" s="4"/>
    </row>
    <row r="52" spans="1:38" x14ac:dyDescent="0.2">
      <c r="A52" s="22" t="s">
        <v>114</v>
      </c>
      <c r="B52" s="22" t="s">
        <v>115</v>
      </c>
      <c r="C52" t="s">
        <v>116</v>
      </c>
      <c r="D52" s="23">
        <v>1474851.1791508158</v>
      </c>
      <c r="E52" s="24">
        <v>7508.3643776293111</v>
      </c>
      <c r="F52" s="25">
        <v>1578.3780772512284</v>
      </c>
      <c r="G52" s="52">
        <v>1488582.7369162382</v>
      </c>
      <c r="H52" s="50">
        <f t="shared" si="11"/>
        <v>-13731.557765422389</v>
      </c>
      <c r="I52" s="54">
        <f t="shared" si="12"/>
        <v>-9.2245848516749641E-3</v>
      </c>
      <c r="J52" s="66"/>
      <c r="K52" s="26">
        <v>681741.02346517064</v>
      </c>
      <c r="L52" s="26">
        <v>680071.25758236554</v>
      </c>
      <c r="M52" s="56">
        <f t="shared" si="13"/>
        <v>1669.7658828051062</v>
      </c>
      <c r="N52" s="58">
        <f t="shared" si="14"/>
        <v>2.4552807726959049E-3</v>
      </c>
      <c r="O52" s="58"/>
      <c r="P52" s="23">
        <v>293219.29511396494</v>
      </c>
      <c r="Q52" s="23">
        <v>258386.39013329189</v>
      </c>
      <c r="R52" s="57">
        <f t="shared" si="15"/>
        <v>34832.904980673047</v>
      </c>
      <c r="S52" s="60">
        <f t="shared" ref="S52:S75" si="20">R52/Q52</f>
        <v>0.1348093642343316</v>
      </c>
      <c r="T52" s="23"/>
      <c r="U52" s="23">
        <v>0</v>
      </c>
      <c r="V52" s="23">
        <v>13340</v>
      </c>
      <c r="W52" s="57">
        <f t="shared" si="16"/>
        <v>-13340</v>
      </c>
      <c r="X52" s="61">
        <f>W52/V52</f>
        <v>-1</v>
      </c>
      <c r="Y52" s="61"/>
      <c r="Z52" s="23">
        <v>650387.61871265608</v>
      </c>
      <c r="AA52" s="23">
        <v>611135.30954573187</v>
      </c>
      <c r="AB52" s="57">
        <f t="shared" si="17"/>
        <v>39252.309166924213</v>
      </c>
      <c r="AC52" s="75">
        <f t="shared" si="18"/>
        <v>6.4228508079661073E-2</v>
      </c>
      <c r="AD52" s="26">
        <f>(IF(ISERROR(VLOOKUP(A52,'[1]TITLE V-B'!$A$8:$G$186,7,FALSE)),0,(VLOOKUP(A52,'[1]TITLE V-B'!$A$8:$G$186,7,FALSE))))</f>
        <v>0</v>
      </c>
      <c r="AE52" s="23">
        <f t="shared" si="19"/>
        <v>3100199.1164426077</v>
      </c>
      <c r="AL52" s="4"/>
    </row>
    <row r="53" spans="1:38" x14ac:dyDescent="0.2">
      <c r="A53" s="22" t="s">
        <v>117</v>
      </c>
      <c r="B53" s="22" t="s">
        <v>118</v>
      </c>
      <c r="C53" t="s">
        <v>119</v>
      </c>
      <c r="D53" s="23">
        <v>535616.52285186865</v>
      </c>
      <c r="E53" s="24">
        <v>296.34277167490075</v>
      </c>
      <c r="F53" s="25">
        <v>671.86146533477063</v>
      </c>
      <c r="G53" s="52">
        <v>523235.8475296105</v>
      </c>
      <c r="H53" s="50">
        <f t="shared" si="11"/>
        <v>12380.675322258146</v>
      </c>
      <c r="I53" s="53">
        <f t="shared" si="12"/>
        <v>2.3661749057737314E-2</v>
      </c>
      <c r="J53" s="65"/>
      <c r="K53" s="26">
        <v>129806.14800076334</v>
      </c>
      <c r="L53" s="26">
        <v>124802.83898186841</v>
      </c>
      <c r="M53" s="56">
        <f t="shared" si="13"/>
        <v>5003.3090188949282</v>
      </c>
      <c r="N53" s="58">
        <f t="shared" si="14"/>
        <v>4.0089705167859348E-2</v>
      </c>
      <c r="O53" s="58"/>
      <c r="P53" s="23">
        <v>190703.86641614753</v>
      </c>
      <c r="Q53" s="23">
        <v>180709.76282991804</v>
      </c>
      <c r="R53" s="57">
        <f t="shared" si="15"/>
        <v>9994.1035862294957</v>
      </c>
      <c r="S53" s="60">
        <f t="shared" si="20"/>
        <v>5.5304724159456906E-2</v>
      </c>
      <c r="T53" s="23"/>
      <c r="U53" s="23">
        <v>0</v>
      </c>
      <c r="V53" s="23">
        <v>6064</v>
      </c>
      <c r="W53" s="57">
        <f t="shared" si="16"/>
        <v>-6064</v>
      </c>
      <c r="X53" s="61">
        <f>W53/V53</f>
        <v>-1</v>
      </c>
      <c r="Y53" s="61"/>
      <c r="Z53" s="23">
        <v>26801.882061306769</v>
      </c>
      <c r="AA53" s="23">
        <v>25857.197323431879</v>
      </c>
      <c r="AB53" s="57">
        <f t="shared" si="17"/>
        <v>944.68473787488983</v>
      </c>
      <c r="AC53" s="75">
        <f t="shared" si="18"/>
        <v>3.6534691910279596E-2</v>
      </c>
      <c r="AD53" s="26">
        <f>(IF(ISERROR(VLOOKUP(A53,'[1]TITLE V-B'!$A$8:$G$186,7,FALSE)),0,(VLOOKUP(A53,'[1]TITLE V-B'!$A$8:$G$186,7,FALSE))))</f>
        <v>0</v>
      </c>
      <c r="AE53" s="23">
        <f t="shared" si="19"/>
        <v>882928.41933008633</v>
      </c>
      <c r="AL53" s="4"/>
    </row>
    <row r="54" spans="1:38" x14ac:dyDescent="0.2">
      <c r="A54" s="22" t="s">
        <v>120</v>
      </c>
      <c r="B54" s="22" t="s">
        <v>121</v>
      </c>
      <c r="C54" t="s">
        <v>122</v>
      </c>
      <c r="D54" s="23">
        <v>184818.54945695717</v>
      </c>
      <c r="E54" s="24">
        <v>13.931297709923664</v>
      </c>
      <c r="F54" s="25">
        <v>1919.755557067592</v>
      </c>
      <c r="G54" s="52">
        <v>186539.29703058762</v>
      </c>
      <c r="H54" s="50">
        <f t="shared" si="11"/>
        <v>-1720.7475736304477</v>
      </c>
      <c r="I54" s="54">
        <f t="shared" si="12"/>
        <v>-9.2245848516749242E-3</v>
      </c>
      <c r="J54" s="65"/>
      <c r="K54" s="26">
        <v>44030.885115905417</v>
      </c>
      <c r="L54" s="26">
        <v>46230.217124100724</v>
      </c>
      <c r="M54" s="56">
        <f t="shared" si="13"/>
        <v>-2199.3320081953061</v>
      </c>
      <c r="N54" s="59">
        <f t="shared" si="14"/>
        <v>-4.7573473477128682E-2</v>
      </c>
      <c r="O54" s="58"/>
      <c r="P54" s="23">
        <v>5517.8276069646754</v>
      </c>
      <c r="Q54" s="23">
        <v>3749.9061456801169</v>
      </c>
      <c r="R54" s="57">
        <f t="shared" si="15"/>
        <v>1767.9214612845585</v>
      </c>
      <c r="S54" s="60">
        <f t="shared" si="20"/>
        <v>0.47145752256258466</v>
      </c>
      <c r="T54" s="23"/>
      <c r="U54" s="23">
        <v>11976</v>
      </c>
      <c r="V54" s="23">
        <v>0</v>
      </c>
      <c r="W54" s="57">
        <f t="shared" si="16"/>
        <v>11976</v>
      </c>
      <c r="X54" s="72">
        <v>1</v>
      </c>
      <c r="Y54" s="60"/>
      <c r="Z54" s="23">
        <v>10000</v>
      </c>
      <c r="AA54" s="23">
        <v>10000</v>
      </c>
      <c r="AB54" s="57">
        <f t="shared" si="17"/>
        <v>0</v>
      </c>
      <c r="AC54" s="75">
        <f t="shared" si="18"/>
        <v>0</v>
      </c>
      <c r="AD54" s="26">
        <f>(IF(ISERROR(VLOOKUP(A54,'[1]TITLE V-B'!$A$8:$G$186,7,FALSE)),0,(VLOOKUP(A54,'[1]TITLE V-B'!$A$8:$G$186,7,FALSE))))</f>
        <v>0</v>
      </c>
      <c r="AE54" s="23">
        <f t="shared" si="19"/>
        <v>256343.26217982726</v>
      </c>
      <c r="AL54" s="4"/>
    </row>
    <row r="55" spans="1:38" ht="25.5" x14ac:dyDescent="0.2">
      <c r="A55" s="22" t="s">
        <v>123</v>
      </c>
      <c r="B55" s="22" t="s">
        <v>121</v>
      </c>
      <c r="C55" t="s">
        <v>124</v>
      </c>
      <c r="D55" s="23">
        <v>39870.168648648229</v>
      </c>
      <c r="E55" s="24">
        <v>234.342776203966</v>
      </c>
      <c r="F55" s="25">
        <v>1196.9158537440653</v>
      </c>
      <c r="G55" s="52">
        <v>16711.213320650164</v>
      </c>
      <c r="H55" s="50">
        <f t="shared" si="11"/>
        <v>23158.955327998065</v>
      </c>
      <c r="I55" s="53">
        <f t="shared" si="12"/>
        <v>1.3858332655822412</v>
      </c>
      <c r="J55" s="66" t="s">
        <v>463</v>
      </c>
      <c r="K55" s="26">
        <v>9654.9023119107005</v>
      </c>
      <c r="L55" s="26">
        <v>7527.6228694706288</v>
      </c>
      <c r="M55" s="56">
        <f t="shared" si="13"/>
        <v>2127.2794424400718</v>
      </c>
      <c r="N55" s="58">
        <f t="shared" si="14"/>
        <v>0.28259644237327081</v>
      </c>
      <c r="O55" s="58"/>
      <c r="P55" s="23">
        <v>677.6279517325039</v>
      </c>
      <c r="Q55" s="23">
        <v>803.5513169314537</v>
      </c>
      <c r="R55" s="57">
        <f t="shared" si="15"/>
        <v>-125.9233651989498</v>
      </c>
      <c r="S55" s="61">
        <f t="shared" si="20"/>
        <v>-0.15670855432085812</v>
      </c>
      <c r="T55" s="23"/>
      <c r="U55" s="23">
        <v>0</v>
      </c>
      <c r="V55" s="23">
        <v>0</v>
      </c>
      <c r="W55" s="57">
        <f t="shared" si="16"/>
        <v>0</v>
      </c>
      <c r="X55" s="72"/>
      <c r="Y55" s="60"/>
      <c r="Z55" s="23">
        <v>15877.056818063242</v>
      </c>
      <c r="AA55" s="23">
        <v>13194.569743290011</v>
      </c>
      <c r="AB55" s="57">
        <f t="shared" si="17"/>
        <v>2682.4870747732311</v>
      </c>
      <c r="AC55" s="75">
        <f t="shared" si="18"/>
        <v>0.20330235293480395</v>
      </c>
      <c r="AD55" s="26">
        <f>(IF(ISERROR(VLOOKUP(A55,'[1]TITLE V-B'!$A$8:$G$186,7,FALSE)),0,(VLOOKUP(A55,'[1]TITLE V-B'!$A$8:$G$186,7,FALSE))))</f>
        <v>0</v>
      </c>
      <c r="AE55" s="23">
        <f t="shared" si="19"/>
        <v>66079.755730354678</v>
      </c>
      <c r="AL55" s="4"/>
    </row>
    <row r="56" spans="1:38" x14ac:dyDescent="0.2">
      <c r="A56" s="22" t="s">
        <v>125</v>
      </c>
      <c r="B56" s="22" t="s">
        <v>121</v>
      </c>
      <c r="C56" t="s">
        <v>126</v>
      </c>
      <c r="D56" s="23">
        <v>42488.626153152705</v>
      </c>
      <c r="E56" s="24">
        <v>31</v>
      </c>
      <c r="F56" s="25">
        <v>1420.571649471091</v>
      </c>
      <c r="G56" s="52">
        <v>39533.657132797722</v>
      </c>
      <c r="H56" s="50">
        <f t="shared" si="11"/>
        <v>2954.9690203549835</v>
      </c>
      <c r="I56" s="53">
        <f t="shared" si="12"/>
        <v>7.4745653062880849E-2</v>
      </c>
      <c r="J56" s="65"/>
      <c r="K56" s="26">
        <v>9157.9229602210853</v>
      </c>
      <c r="L56" s="26">
        <v>8677.5794932838508</v>
      </c>
      <c r="M56" s="56">
        <f t="shared" si="13"/>
        <v>480.34346693723455</v>
      </c>
      <c r="N56" s="58">
        <f t="shared" si="14"/>
        <v>5.5354545274866558E-2</v>
      </c>
      <c r="O56" s="58"/>
      <c r="P56" s="23">
        <v>1161.647917255721</v>
      </c>
      <c r="Q56" s="23">
        <v>1249.9687152267056</v>
      </c>
      <c r="R56" s="57">
        <f t="shared" si="15"/>
        <v>-88.320797970984586</v>
      </c>
      <c r="S56" s="61">
        <f t="shared" si="20"/>
        <v>-7.0658406802578191E-2</v>
      </c>
      <c r="T56" s="23"/>
      <c r="U56" s="23">
        <v>0</v>
      </c>
      <c r="V56" s="23">
        <v>0</v>
      </c>
      <c r="W56" s="57">
        <f t="shared" si="16"/>
        <v>0</v>
      </c>
      <c r="X56" s="72"/>
      <c r="Y56" s="60"/>
      <c r="Z56" s="23">
        <v>10000</v>
      </c>
      <c r="AA56" s="23">
        <v>10000</v>
      </c>
      <c r="AB56" s="57">
        <f t="shared" si="17"/>
        <v>0</v>
      </c>
      <c r="AC56" s="75">
        <f t="shared" si="18"/>
        <v>0</v>
      </c>
      <c r="AD56" s="26">
        <f>(IF(ISERROR(VLOOKUP(A56,'[1]TITLE V-B'!$A$8:$G$186,7,FALSE)),0,(VLOOKUP(A56,'[1]TITLE V-B'!$A$8:$G$186,7,FALSE))))</f>
        <v>0</v>
      </c>
      <c r="AE56" s="23">
        <f t="shared" si="19"/>
        <v>62808.197030629512</v>
      </c>
      <c r="AL56" s="4"/>
    </row>
    <row r="57" spans="1:38" x14ac:dyDescent="0.2">
      <c r="A57" s="22" t="s">
        <v>127</v>
      </c>
      <c r="B57" s="22" t="s">
        <v>121</v>
      </c>
      <c r="C57" t="s">
        <v>128</v>
      </c>
      <c r="D57" s="23">
        <v>34333.826359253682</v>
      </c>
      <c r="E57" s="24">
        <v>18.623762376237625</v>
      </c>
      <c r="F57" s="25">
        <v>1147.2889371456934</v>
      </c>
      <c r="G57" s="52">
        <v>34653.490422058669</v>
      </c>
      <c r="H57" s="50">
        <f t="shared" si="11"/>
        <v>-319.66406280498632</v>
      </c>
      <c r="I57" s="54">
        <f t="shared" si="12"/>
        <v>-9.224584851674978E-3</v>
      </c>
      <c r="J57" s="65"/>
      <c r="K57" s="26">
        <v>7437.2535540912113</v>
      </c>
      <c r="L57" s="26">
        <v>7693.9454830535897</v>
      </c>
      <c r="M57" s="56">
        <f t="shared" si="13"/>
        <v>-256.69192896237837</v>
      </c>
      <c r="N57" s="59">
        <f t="shared" si="14"/>
        <v>-3.3362847387957049E-2</v>
      </c>
      <c r="O57" s="58"/>
      <c r="P57" s="23">
        <v>96.803993104643425</v>
      </c>
      <c r="Q57" s="23">
        <v>89.283479659050414</v>
      </c>
      <c r="R57" s="57">
        <f t="shared" si="15"/>
        <v>7.5205134455930107</v>
      </c>
      <c r="S57" s="60">
        <f t="shared" si="20"/>
        <v>8.4231858730325349E-2</v>
      </c>
      <c r="T57" s="23"/>
      <c r="U57" s="23">
        <v>0</v>
      </c>
      <c r="V57" s="23">
        <v>0</v>
      </c>
      <c r="W57" s="57">
        <f t="shared" si="16"/>
        <v>0</v>
      </c>
      <c r="X57" s="72">
        <v>0</v>
      </c>
      <c r="Y57" s="60"/>
      <c r="Z57" s="23">
        <v>10000</v>
      </c>
      <c r="AA57" s="23">
        <v>10000</v>
      </c>
      <c r="AB57" s="57">
        <f t="shared" si="17"/>
        <v>0</v>
      </c>
      <c r="AC57" s="75">
        <f t="shared" si="18"/>
        <v>0</v>
      </c>
      <c r="AD57" s="26">
        <f>(IF(ISERROR(VLOOKUP(A57,'[1]TITLE V-B'!$A$8:$G$186,7,FALSE)),0,(VLOOKUP(A57,'[1]TITLE V-B'!$A$8:$G$186,7,FALSE))))</f>
        <v>0</v>
      </c>
      <c r="AE57" s="23">
        <f t="shared" si="19"/>
        <v>51867.883906449541</v>
      </c>
      <c r="AL57" s="4"/>
    </row>
    <row r="58" spans="1:38" x14ac:dyDescent="0.2">
      <c r="A58" s="22" t="s">
        <v>129</v>
      </c>
      <c r="B58" s="22" t="s">
        <v>121</v>
      </c>
      <c r="C58" t="s">
        <v>130</v>
      </c>
      <c r="D58" s="23">
        <v>11140.705944607102</v>
      </c>
      <c r="E58" s="24">
        <v>194.51970443349754</v>
      </c>
      <c r="F58" s="25">
        <v>1198.7357602423547</v>
      </c>
      <c r="G58" s="52">
        <v>13106.712876008354</v>
      </c>
      <c r="H58" s="50">
        <f t="shared" si="11"/>
        <v>-1966.0069314012526</v>
      </c>
      <c r="I58" s="54">
        <f t="shared" si="12"/>
        <v>-0.14999999999999997</v>
      </c>
      <c r="J58" s="66"/>
      <c r="K58" s="26">
        <v>3550.8947291574318</v>
      </c>
      <c r="L58" s="26">
        <v>2794.3105469153134</v>
      </c>
      <c r="M58" s="56">
        <f t="shared" si="13"/>
        <v>756.58418224211846</v>
      </c>
      <c r="N58" s="58">
        <f t="shared" si="14"/>
        <v>0.27075880419852566</v>
      </c>
      <c r="O58" s="58"/>
      <c r="P58" s="23">
        <v>1161.647917255721</v>
      </c>
      <c r="Q58" s="23">
        <v>624.98435761335281</v>
      </c>
      <c r="R58" s="57">
        <f t="shared" si="15"/>
        <v>536.66355964236823</v>
      </c>
      <c r="S58" s="60">
        <f t="shared" si="20"/>
        <v>0.85868318639484364</v>
      </c>
      <c r="T58" s="23"/>
      <c r="U58" s="23">
        <v>0</v>
      </c>
      <c r="V58" s="23">
        <v>0</v>
      </c>
      <c r="W58" s="57">
        <f t="shared" si="16"/>
        <v>0</v>
      </c>
      <c r="X58" s="72"/>
      <c r="Y58" s="60"/>
      <c r="Z58" s="23">
        <v>17105.877473863377</v>
      </c>
      <c r="AA58" s="23">
        <v>17098.026021031284</v>
      </c>
      <c r="AB58" s="57">
        <f t="shared" si="17"/>
        <v>7.8514528320920363</v>
      </c>
      <c r="AC58" s="75">
        <f t="shared" si="18"/>
        <v>4.5920229753039455E-4</v>
      </c>
      <c r="AD58" s="26">
        <f>(IF(ISERROR(VLOOKUP(A58,'[1]TITLE V-B'!$A$8:$G$186,7,FALSE)),0,(VLOOKUP(A58,'[1]TITLE V-B'!$A$8:$G$186,7,FALSE))))</f>
        <v>0</v>
      </c>
      <c r="AE58" s="23">
        <f t="shared" si="19"/>
        <v>32959.126064883632</v>
      </c>
      <c r="AL58" s="4"/>
    </row>
    <row r="59" spans="1:38" x14ac:dyDescent="0.2">
      <c r="A59" s="22" t="s">
        <v>131</v>
      </c>
      <c r="B59" s="22" t="s">
        <v>132</v>
      </c>
      <c r="C59" t="s">
        <v>133</v>
      </c>
      <c r="D59" s="23">
        <v>103684.41548996746</v>
      </c>
      <c r="E59" s="24">
        <v>1223.6338498515142</v>
      </c>
      <c r="F59" s="25">
        <v>1078.9347167667418</v>
      </c>
      <c r="G59" s="52">
        <v>109511.5119685705</v>
      </c>
      <c r="H59" s="50">
        <f t="shared" si="11"/>
        <v>-5827.0964786030381</v>
      </c>
      <c r="I59" s="54">
        <f t="shared" si="12"/>
        <v>-5.3209898885108978E-2</v>
      </c>
      <c r="J59" s="66"/>
      <c r="K59" s="26">
        <v>18485.378293108359</v>
      </c>
      <c r="L59" s="26">
        <v>21141.211656477546</v>
      </c>
      <c r="M59" s="56">
        <f t="shared" si="13"/>
        <v>-2655.8333633691873</v>
      </c>
      <c r="N59" s="59">
        <f t="shared" si="14"/>
        <v>-0.1256235170681646</v>
      </c>
      <c r="O59" s="58"/>
      <c r="P59" s="23">
        <v>1355.2559034650078</v>
      </c>
      <c r="Q59" s="23">
        <v>982.11827624955447</v>
      </c>
      <c r="R59" s="57">
        <f t="shared" si="15"/>
        <v>373.13762721545334</v>
      </c>
      <c r="S59" s="60">
        <f t="shared" si="20"/>
        <v>0.37993145656586857</v>
      </c>
      <c r="T59" s="23"/>
      <c r="U59" s="23">
        <v>3992</v>
      </c>
      <c r="V59" s="23">
        <v>0</v>
      </c>
      <c r="W59" s="57">
        <f t="shared" si="16"/>
        <v>3992</v>
      </c>
      <c r="X59" s="72">
        <v>1</v>
      </c>
      <c r="Y59" s="60"/>
      <c r="Z59" s="23">
        <v>74207.246574041244</v>
      </c>
      <c r="AA59" s="23">
        <v>75690.503710066288</v>
      </c>
      <c r="AB59" s="57">
        <f t="shared" si="17"/>
        <v>-1483.257136025044</v>
      </c>
      <c r="AC59" s="76">
        <f t="shared" si="18"/>
        <v>-1.9596343838676047E-2</v>
      </c>
      <c r="AD59" s="26">
        <f>(IF(ISERROR(VLOOKUP(A59,'[1]TITLE V-B'!$A$8:$G$186,7,FALSE)),0,(VLOOKUP(A59,'[1]TITLE V-B'!$A$8:$G$186,7,FALSE))))</f>
        <v>0</v>
      </c>
      <c r="AE59" s="23">
        <f t="shared" si="19"/>
        <v>201724.29626058205</v>
      </c>
      <c r="AL59" s="4"/>
    </row>
    <row r="60" spans="1:38" x14ac:dyDescent="0.2">
      <c r="A60" s="22" t="s">
        <v>134</v>
      </c>
      <c r="B60" s="22" t="s">
        <v>132</v>
      </c>
      <c r="C60" t="s">
        <v>135</v>
      </c>
      <c r="D60" s="23">
        <v>3995312.6456820238</v>
      </c>
      <c r="E60" s="24">
        <v>40.986731001206273</v>
      </c>
      <c r="F60" s="25">
        <v>1182.4501621234695</v>
      </c>
      <c r="G60" s="52">
        <v>4210479.0932536768</v>
      </c>
      <c r="H60" s="50">
        <f t="shared" si="11"/>
        <v>-215166.44757165294</v>
      </c>
      <c r="I60" s="54">
        <f t="shared" si="12"/>
        <v>-5.1102604431977262E-2</v>
      </c>
      <c r="J60" s="66" t="s">
        <v>455</v>
      </c>
      <c r="K60" s="26">
        <v>520275.26787158323</v>
      </c>
      <c r="L60" s="26">
        <v>573621.3507940647</v>
      </c>
      <c r="M60" s="56">
        <f t="shared" si="13"/>
        <v>-53346.082922481466</v>
      </c>
      <c r="N60" s="59">
        <f t="shared" si="14"/>
        <v>-9.2998774973481066E-2</v>
      </c>
      <c r="O60" s="58"/>
      <c r="P60" s="23">
        <v>136590.43427065187</v>
      </c>
      <c r="Q60" s="23">
        <v>139371.51174777769</v>
      </c>
      <c r="R60" s="57">
        <f t="shared" si="15"/>
        <v>-2781.0774771258293</v>
      </c>
      <c r="S60" s="61">
        <f t="shared" si="20"/>
        <v>-1.9954418533959642E-2</v>
      </c>
      <c r="T60" s="23"/>
      <c r="U60" s="23">
        <v>0</v>
      </c>
      <c r="V60" s="23">
        <v>0</v>
      </c>
      <c r="W60" s="57">
        <f t="shared" si="16"/>
        <v>0</v>
      </c>
      <c r="X60" s="72"/>
      <c r="Y60" s="60"/>
      <c r="Z60" s="23">
        <v>10000</v>
      </c>
      <c r="AA60" s="23">
        <v>10000</v>
      </c>
      <c r="AB60" s="57">
        <f t="shared" si="17"/>
        <v>0</v>
      </c>
      <c r="AC60" s="75">
        <f t="shared" si="18"/>
        <v>0</v>
      </c>
      <c r="AD60" s="26">
        <f>(IF(ISERROR(VLOOKUP(A60,'[1]TITLE V-B'!$A$8:$G$186,7,FALSE)),0,(VLOOKUP(A60,'[1]TITLE V-B'!$A$8:$G$186,7,FALSE))))</f>
        <v>0</v>
      </c>
      <c r="AE60" s="23">
        <f t="shared" si="19"/>
        <v>4662178.3478242587</v>
      </c>
      <c r="AL60" s="4"/>
    </row>
    <row r="61" spans="1:38" x14ac:dyDescent="0.2">
      <c r="A61" s="22" t="s">
        <v>136</v>
      </c>
      <c r="B61" s="22" t="s">
        <v>132</v>
      </c>
      <c r="C61" t="s">
        <v>137</v>
      </c>
      <c r="D61" s="23">
        <v>1464224.5099938945</v>
      </c>
      <c r="E61" s="24">
        <v>62.206773618538321</v>
      </c>
      <c r="F61" s="25">
        <v>1407.7400546589472</v>
      </c>
      <c r="G61" s="52">
        <v>1444819.5921357172</v>
      </c>
      <c r="H61" s="50">
        <f t="shared" si="11"/>
        <v>19404.91785817733</v>
      </c>
      <c r="I61" s="53">
        <f t="shared" si="12"/>
        <v>1.3430685715919165E-2</v>
      </c>
      <c r="J61" s="65"/>
      <c r="K61" s="26">
        <v>292322.31658964034</v>
      </c>
      <c r="L61" s="26">
        <v>266178.42435528728</v>
      </c>
      <c r="M61" s="56">
        <f t="shared" si="13"/>
        <v>26143.892234353058</v>
      </c>
      <c r="N61" s="58">
        <f t="shared" si="14"/>
        <v>9.8219426678463409E-2</v>
      </c>
      <c r="O61" s="58"/>
      <c r="P61" s="23">
        <v>22071.310427858702</v>
      </c>
      <c r="Q61" s="23">
        <v>17678.128972491981</v>
      </c>
      <c r="R61" s="57">
        <f t="shared" si="15"/>
        <v>4393.1814553667209</v>
      </c>
      <c r="S61" s="60">
        <f t="shared" si="20"/>
        <v>0.24850941308340507</v>
      </c>
      <c r="T61" s="23"/>
      <c r="U61" s="23">
        <v>0</v>
      </c>
      <c r="V61" s="23">
        <v>0</v>
      </c>
      <c r="W61" s="57">
        <f t="shared" si="16"/>
        <v>0</v>
      </c>
      <c r="X61" s="72">
        <v>0</v>
      </c>
      <c r="Y61" s="60"/>
      <c r="Z61" s="23">
        <v>10000</v>
      </c>
      <c r="AA61" s="23">
        <v>10000</v>
      </c>
      <c r="AB61" s="57">
        <f t="shared" si="17"/>
        <v>0</v>
      </c>
      <c r="AC61" s="75">
        <f t="shared" si="18"/>
        <v>0</v>
      </c>
      <c r="AD61" s="26">
        <f>(IF(ISERROR(VLOOKUP(A61,'[1]TITLE V-B'!$A$8:$G$186,7,FALSE)),0,(VLOOKUP(A61,'[1]TITLE V-B'!$A$8:$G$186,7,FALSE))))</f>
        <v>0</v>
      </c>
      <c r="AE61" s="23">
        <f t="shared" si="19"/>
        <v>1788618.1370113937</v>
      </c>
      <c r="AL61" s="4"/>
    </row>
    <row r="62" spans="1:38" x14ac:dyDescent="0.2">
      <c r="A62" s="22" t="s">
        <v>138</v>
      </c>
      <c r="B62" s="22" t="s">
        <v>132</v>
      </c>
      <c r="C62" t="s">
        <v>139</v>
      </c>
      <c r="D62" s="23">
        <v>1400001.5767567132</v>
      </c>
      <c r="E62" s="24">
        <v>599.96343199980106</v>
      </c>
      <c r="F62" s="25">
        <v>1029.0312729164407</v>
      </c>
      <c r="G62" s="52">
        <v>1494468.7276948695</v>
      </c>
      <c r="H62" s="50">
        <f t="shared" si="11"/>
        <v>-94467.150938156294</v>
      </c>
      <c r="I62" s="54">
        <f t="shared" si="12"/>
        <v>-6.3211192838987226E-2</v>
      </c>
      <c r="J62" s="66" t="s">
        <v>454</v>
      </c>
      <c r="K62" s="26">
        <v>206505.76735042868</v>
      </c>
      <c r="L62" s="26">
        <v>261258.07120209414</v>
      </c>
      <c r="M62" s="56">
        <f t="shared" si="13"/>
        <v>-54752.303851665463</v>
      </c>
      <c r="N62" s="59">
        <f t="shared" si="14"/>
        <v>-0.20957172193662965</v>
      </c>
      <c r="O62" s="58"/>
      <c r="P62" s="23">
        <v>30106.041855544103</v>
      </c>
      <c r="Q62" s="23">
        <v>29909.965685781885</v>
      </c>
      <c r="R62" s="57">
        <f t="shared" si="15"/>
        <v>196.07616976221834</v>
      </c>
      <c r="S62" s="60">
        <f t="shared" si="20"/>
        <v>6.5555464630782196E-3</v>
      </c>
      <c r="T62" s="23"/>
      <c r="U62" s="23">
        <v>0</v>
      </c>
      <c r="V62" s="23">
        <v>20616</v>
      </c>
      <c r="W62" s="57">
        <f t="shared" si="16"/>
        <v>-20616</v>
      </c>
      <c r="X62" s="61">
        <f>W62/V62</f>
        <v>-1</v>
      </c>
      <c r="Y62" s="61"/>
      <c r="Z62" s="23">
        <v>41096.786608190494</v>
      </c>
      <c r="AA62" s="23">
        <v>36243.770977165354</v>
      </c>
      <c r="AB62" s="57">
        <f t="shared" si="17"/>
        <v>4853.0156310251405</v>
      </c>
      <c r="AC62" s="75">
        <f t="shared" si="18"/>
        <v>0.13389930187128385</v>
      </c>
      <c r="AD62" s="26">
        <f>(IF(ISERROR(VLOOKUP(A62,'[1]TITLE V-B'!$A$8:$G$186,7,FALSE)),0,(VLOOKUP(A62,'[1]TITLE V-B'!$A$8:$G$186,7,FALSE))))</f>
        <v>0</v>
      </c>
      <c r="AE62" s="23">
        <f t="shared" si="19"/>
        <v>1677710.1725708765</v>
      </c>
      <c r="AL62" s="4"/>
    </row>
    <row r="63" spans="1:38" x14ac:dyDescent="0.2">
      <c r="A63" s="22" t="s">
        <v>140</v>
      </c>
      <c r="B63" s="22" t="s">
        <v>132</v>
      </c>
      <c r="C63" t="s">
        <v>141</v>
      </c>
      <c r="D63" s="23">
        <v>8622726.5940220952</v>
      </c>
      <c r="E63" s="24">
        <v>168.19213236535541</v>
      </c>
      <c r="F63" s="25">
        <v>1029.0312729164402</v>
      </c>
      <c r="G63" s="52">
        <v>8703008.2319222894</v>
      </c>
      <c r="H63" s="50">
        <f t="shared" si="11"/>
        <v>-80281.637900194153</v>
      </c>
      <c r="I63" s="54">
        <f t="shared" si="12"/>
        <v>-9.2245848516751116E-3</v>
      </c>
      <c r="J63" s="66" t="s">
        <v>457</v>
      </c>
      <c r="K63" s="26">
        <v>1080945.2183019093</v>
      </c>
      <c r="L63" s="26">
        <v>1214676.3177858938</v>
      </c>
      <c r="M63" s="56">
        <f t="shared" si="13"/>
        <v>-133731.09948398452</v>
      </c>
      <c r="N63" s="59">
        <f t="shared" si="14"/>
        <v>-0.11009607870494169</v>
      </c>
      <c r="O63" s="58"/>
      <c r="P63" s="23">
        <v>141817.84989830261</v>
      </c>
      <c r="Q63" s="23">
        <v>129461.0455056231</v>
      </c>
      <c r="R63" s="57">
        <f t="shared" si="15"/>
        <v>12356.804392679507</v>
      </c>
      <c r="S63" s="60">
        <f t="shared" si="20"/>
        <v>9.5448050372363119E-2</v>
      </c>
      <c r="T63" s="23"/>
      <c r="U63" s="23">
        <v>0</v>
      </c>
      <c r="V63" s="23">
        <v>0</v>
      </c>
      <c r="W63" s="57">
        <f t="shared" si="16"/>
        <v>0</v>
      </c>
      <c r="X63" s="72"/>
      <c r="Y63" s="60"/>
      <c r="Z63" s="23">
        <v>11090.429031002785</v>
      </c>
      <c r="AA63" s="23">
        <v>11965.347265649534</v>
      </c>
      <c r="AB63" s="57">
        <f t="shared" si="17"/>
        <v>-874.91823464674962</v>
      </c>
      <c r="AC63" s="76">
        <f t="shared" si="18"/>
        <v>-7.3121006454905851E-2</v>
      </c>
      <c r="AD63" s="26">
        <f>(IF(ISERROR(VLOOKUP(A63,'[1]TITLE V-B'!$A$8:$G$186,7,FALSE)),0,(VLOOKUP(A63,'[1]TITLE V-B'!$A$8:$G$186,7,FALSE))))</f>
        <v>0</v>
      </c>
      <c r="AE63" s="23">
        <f t="shared" si="19"/>
        <v>9856580.0912533104</v>
      </c>
      <c r="AL63" s="4"/>
    </row>
    <row r="64" spans="1:38" x14ac:dyDescent="0.2">
      <c r="A64" s="22" t="s">
        <v>142</v>
      </c>
      <c r="B64" s="22" t="s">
        <v>132</v>
      </c>
      <c r="C64" t="s">
        <v>143</v>
      </c>
      <c r="D64" s="23">
        <v>280712.9882264256</v>
      </c>
      <c r="E64" s="24">
        <v>103.90954773869346</v>
      </c>
      <c r="F64" s="25">
        <v>1286.7554591058151</v>
      </c>
      <c r="G64" s="52">
        <v>285820.43473004753</v>
      </c>
      <c r="H64" s="50">
        <f t="shared" si="11"/>
        <v>-5107.4465036219335</v>
      </c>
      <c r="I64" s="54">
        <f t="shared" si="12"/>
        <v>-1.7869423886524519E-2</v>
      </c>
      <c r="J64" s="66"/>
      <c r="K64" s="26">
        <v>59767.298652986923</v>
      </c>
      <c r="L64" s="26">
        <v>69473.625729529478</v>
      </c>
      <c r="M64" s="56">
        <f t="shared" si="13"/>
        <v>-9706.327076542555</v>
      </c>
      <c r="N64" s="59">
        <f t="shared" si="14"/>
        <v>-0.13971240128348333</v>
      </c>
      <c r="O64" s="58"/>
      <c r="P64" s="23">
        <v>7260.299482848257</v>
      </c>
      <c r="Q64" s="23">
        <v>6428.4105354516296</v>
      </c>
      <c r="R64" s="57">
        <f t="shared" si="15"/>
        <v>831.88894739662737</v>
      </c>
      <c r="S64" s="60">
        <f t="shared" si="20"/>
        <v>0.12940818617742228</v>
      </c>
      <c r="T64" s="23"/>
      <c r="U64" s="23">
        <v>0</v>
      </c>
      <c r="V64" s="23">
        <v>0</v>
      </c>
      <c r="W64" s="57">
        <f t="shared" si="16"/>
        <v>0</v>
      </c>
      <c r="X64" s="72"/>
      <c r="Y64" s="60"/>
      <c r="Z64" s="23">
        <v>10000</v>
      </c>
      <c r="AA64" s="23">
        <v>10000</v>
      </c>
      <c r="AB64" s="57">
        <f t="shared" si="17"/>
        <v>0</v>
      </c>
      <c r="AC64" s="75">
        <f t="shared" si="18"/>
        <v>0</v>
      </c>
      <c r="AD64" s="26">
        <f>(IF(ISERROR(VLOOKUP(A64,'[1]TITLE V-B'!$A$8:$G$186,7,FALSE)),0,(VLOOKUP(A64,'[1]TITLE V-B'!$A$8:$G$186,7,FALSE))))</f>
        <v>0</v>
      </c>
      <c r="AE64" s="23">
        <f t="shared" si="19"/>
        <v>357740.5863622608</v>
      </c>
      <c r="AL64" s="4"/>
    </row>
    <row r="65" spans="1:38" x14ac:dyDescent="0.2">
      <c r="A65" s="22" t="s">
        <v>144</v>
      </c>
      <c r="B65" s="22" t="s">
        <v>132</v>
      </c>
      <c r="C65" t="s">
        <v>145</v>
      </c>
      <c r="D65" s="23">
        <v>133713.7986680746</v>
      </c>
      <c r="E65" s="24">
        <v>30.623655913978496</v>
      </c>
      <c r="F65" s="25">
        <v>1242.3177889561716</v>
      </c>
      <c r="G65" s="52">
        <v>144377.37419119518</v>
      </c>
      <c r="H65" s="50">
        <f t="shared" si="11"/>
        <v>-10663.575523120584</v>
      </c>
      <c r="I65" s="54">
        <f t="shared" si="12"/>
        <v>-7.3859048780033146E-2</v>
      </c>
      <c r="J65" s="66"/>
      <c r="K65" s="26">
        <v>23944.24407008832</v>
      </c>
      <c r="L65" s="26">
        <v>30894.999194156644</v>
      </c>
      <c r="M65" s="56">
        <f t="shared" si="13"/>
        <v>-6950.7551240683242</v>
      </c>
      <c r="N65" s="59">
        <f t="shared" si="14"/>
        <v>-0.22497994191186002</v>
      </c>
      <c r="O65" s="58"/>
      <c r="P65" s="23">
        <v>484.01996552321708</v>
      </c>
      <c r="Q65" s="23">
        <v>446.41739829525204</v>
      </c>
      <c r="R65" s="57">
        <f t="shared" si="15"/>
        <v>37.602567227965039</v>
      </c>
      <c r="S65" s="60">
        <f t="shared" si="20"/>
        <v>8.4231858730325321E-2</v>
      </c>
      <c r="T65" s="23"/>
      <c r="U65" s="23">
        <v>0</v>
      </c>
      <c r="V65" s="23">
        <v>0</v>
      </c>
      <c r="W65" s="57">
        <f t="shared" si="16"/>
        <v>0</v>
      </c>
      <c r="X65" s="72"/>
      <c r="Y65" s="60"/>
      <c r="Z65" s="23">
        <v>10000</v>
      </c>
      <c r="AA65" s="23">
        <v>10000</v>
      </c>
      <c r="AB65" s="57">
        <f t="shared" si="17"/>
        <v>0</v>
      </c>
      <c r="AC65" s="75">
        <f t="shared" si="18"/>
        <v>0</v>
      </c>
      <c r="AD65" s="26">
        <f>(IF(ISERROR(VLOOKUP(A65,'[1]TITLE V-B'!$A$8:$G$186,7,FALSE)),0,(VLOOKUP(A65,'[1]TITLE V-B'!$A$8:$G$186,7,FALSE))))</f>
        <v>0</v>
      </c>
      <c r="AE65" s="23">
        <f t="shared" si="19"/>
        <v>168142.06270368613</v>
      </c>
      <c r="AL65" s="4"/>
    </row>
    <row r="66" spans="1:38" x14ac:dyDescent="0.2">
      <c r="A66" s="22" t="s">
        <v>146</v>
      </c>
      <c r="B66" s="22" t="s">
        <v>132</v>
      </c>
      <c r="C66" t="s">
        <v>147</v>
      </c>
      <c r="D66" s="23">
        <v>687344.29402367224</v>
      </c>
      <c r="E66" s="24">
        <v>63.092026779110761</v>
      </c>
      <c r="F66" s="25">
        <v>1089.8080421262941</v>
      </c>
      <c r="G66" s="52">
        <v>693743.79250293842</v>
      </c>
      <c r="H66" s="50">
        <f t="shared" si="11"/>
        <v>-6399.4984792661853</v>
      </c>
      <c r="I66" s="54">
        <f t="shared" si="12"/>
        <v>-9.2245848516750214E-3</v>
      </c>
      <c r="J66" s="65"/>
      <c r="K66" s="26">
        <v>348996.13258015632</v>
      </c>
      <c r="L66" s="26">
        <v>339123.84755883133</v>
      </c>
      <c r="M66" s="56">
        <f t="shared" si="13"/>
        <v>9872.2850213249912</v>
      </c>
      <c r="N66" s="58">
        <f t="shared" si="14"/>
        <v>2.9111149488277564E-2</v>
      </c>
      <c r="O66" s="58"/>
      <c r="P66" s="23">
        <v>56243.119993797824</v>
      </c>
      <c r="Q66" s="23">
        <v>50891.583405658734</v>
      </c>
      <c r="R66" s="57">
        <f t="shared" si="15"/>
        <v>5351.5365881390899</v>
      </c>
      <c r="S66" s="60">
        <f t="shared" si="20"/>
        <v>0.10515563144266488</v>
      </c>
      <c r="T66" s="23"/>
      <c r="U66" s="23">
        <v>0</v>
      </c>
      <c r="V66" s="23">
        <v>0</v>
      </c>
      <c r="W66" s="57">
        <f t="shared" si="16"/>
        <v>0</v>
      </c>
      <c r="X66" s="72"/>
      <c r="Y66" s="60"/>
      <c r="Z66" s="23">
        <v>10000</v>
      </c>
      <c r="AA66" s="23">
        <v>10000</v>
      </c>
      <c r="AB66" s="57">
        <f t="shared" si="17"/>
        <v>0</v>
      </c>
      <c r="AC66" s="75">
        <f t="shared" si="18"/>
        <v>0</v>
      </c>
      <c r="AD66" s="26">
        <f>(IF(ISERROR(VLOOKUP(A66,'[1]TITLE V-B'!$A$8:$G$186,7,FALSE)),0,(VLOOKUP(A66,'[1]TITLE V-B'!$A$8:$G$186,7,FALSE))))</f>
        <v>0</v>
      </c>
      <c r="AE66" s="23">
        <f t="shared" si="19"/>
        <v>1102583.5465976263</v>
      </c>
      <c r="AL66" s="4"/>
    </row>
    <row r="67" spans="1:38" x14ac:dyDescent="0.2">
      <c r="A67" s="22" t="s">
        <v>148</v>
      </c>
      <c r="B67" s="22" t="s">
        <v>132</v>
      </c>
      <c r="C67" t="s">
        <v>149</v>
      </c>
      <c r="D67" s="23">
        <v>255647.49125521726</v>
      </c>
      <c r="E67" s="24">
        <v>68.421276595744686</v>
      </c>
      <c r="F67" s="25">
        <v>1239.9694041545154</v>
      </c>
      <c r="G67" s="52">
        <v>193641.95518072511</v>
      </c>
      <c r="H67" s="50">
        <f t="shared" si="11"/>
        <v>62005.536074492149</v>
      </c>
      <c r="I67" s="53">
        <f t="shared" si="12"/>
        <v>0.32020713701544007</v>
      </c>
      <c r="J67" s="66"/>
      <c r="K67" s="26">
        <v>44992.09791836072</v>
      </c>
      <c r="L67" s="26">
        <v>35325.858321461783</v>
      </c>
      <c r="M67" s="56">
        <f t="shared" si="13"/>
        <v>9666.2395968989367</v>
      </c>
      <c r="N67" s="58">
        <f t="shared" si="14"/>
        <v>0.2736307072552101</v>
      </c>
      <c r="O67" s="58"/>
      <c r="P67" s="23">
        <v>10938.851220824707</v>
      </c>
      <c r="Q67" s="23">
        <v>9464.0488438593438</v>
      </c>
      <c r="R67" s="57">
        <f t="shared" si="15"/>
        <v>1474.8023769653628</v>
      </c>
      <c r="S67" s="60">
        <f t="shared" si="20"/>
        <v>0.15583207581629019</v>
      </c>
      <c r="T67" s="23"/>
      <c r="U67" s="23">
        <v>0</v>
      </c>
      <c r="V67" s="23">
        <v>0</v>
      </c>
      <c r="W67" s="57">
        <f t="shared" si="16"/>
        <v>0</v>
      </c>
      <c r="X67" s="72"/>
      <c r="Y67" s="60"/>
      <c r="Z67" s="23">
        <v>10000</v>
      </c>
      <c r="AA67" s="23">
        <v>10000</v>
      </c>
      <c r="AB67" s="57">
        <f t="shared" si="17"/>
        <v>0</v>
      </c>
      <c r="AC67" s="75">
        <f t="shared" si="18"/>
        <v>0</v>
      </c>
      <c r="AD67" s="26">
        <f>(IF(ISERROR(VLOOKUP(A67,'[1]TITLE V-B'!$A$8:$G$186,7,FALSE)),0,(VLOOKUP(A67,'[1]TITLE V-B'!$A$8:$G$186,7,FALSE))))</f>
        <v>0</v>
      </c>
      <c r="AE67" s="23">
        <f t="shared" si="19"/>
        <v>321578.44039440266</v>
      </c>
      <c r="AL67" s="4"/>
    </row>
    <row r="68" spans="1:38" x14ac:dyDescent="0.2">
      <c r="A68" s="22" t="s">
        <v>150</v>
      </c>
      <c r="B68" s="22" t="s">
        <v>132</v>
      </c>
      <c r="C68" t="s">
        <v>151</v>
      </c>
      <c r="D68" s="23">
        <v>75277.303365263564</v>
      </c>
      <c r="E68" s="24">
        <v>399.20027450531853</v>
      </c>
      <c r="F68" s="25">
        <v>1343.6556552468421</v>
      </c>
      <c r="G68" s="52">
        <v>68226.497470489951</v>
      </c>
      <c r="H68" s="50">
        <f t="shared" si="11"/>
        <v>7050.8058947736135</v>
      </c>
      <c r="I68" s="53">
        <f t="shared" si="12"/>
        <v>0.10334409879128417</v>
      </c>
      <c r="J68" s="65"/>
      <c r="K68" s="26">
        <v>17893.870237495907</v>
      </c>
      <c r="L68" s="26">
        <v>16688.959198503486</v>
      </c>
      <c r="M68" s="56">
        <f t="shared" si="13"/>
        <v>1204.9110389924208</v>
      </c>
      <c r="N68" s="58">
        <f t="shared" si="14"/>
        <v>7.2198093641481623E-2</v>
      </c>
      <c r="O68" s="58"/>
      <c r="P68" s="23">
        <v>1452.0598965696513</v>
      </c>
      <c r="Q68" s="23">
        <v>1607.1026338629074</v>
      </c>
      <c r="R68" s="57">
        <f t="shared" si="15"/>
        <v>-155.0427372932561</v>
      </c>
      <c r="S68" s="61">
        <f t="shared" si="20"/>
        <v>-9.6473451058062223E-2</v>
      </c>
      <c r="T68" s="23"/>
      <c r="U68" s="23">
        <v>0</v>
      </c>
      <c r="V68" s="23">
        <v>0</v>
      </c>
      <c r="W68" s="57">
        <f t="shared" si="16"/>
        <v>0</v>
      </c>
      <c r="X68" s="72"/>
      <c r="Y68" s="60"/>
      <c r="Z68" s="23">
        <v>38764.86913156318</v>
      </c>
      <c r="AA68" s="23">
        <v>32740.492756048061</v>
      </c>
      <c r="AB68" s="57">
        <f t="shared" si="17"/>
        <v>6024.3763755151194</v>
      </c>
      <c r="AC68" s="75">
        <f t="shared" si="18"/>
        <v>0.18400383953910568</v>
      </c>
      <c r="AD68" s="26">
        <f>(IF(ISERROR(VLOOKUP(A68,'[1]TITLE V-B'!$A$8:$G$186,7,FALSE)),0,(VLOOKUP(A68,'[1]TITLE V-B'!$A$8:$G$186,7,FALSE))))</f>
        <v>0</v>
      </c>
      <c r="AE68" s="23">
        <f t="shared" si="19"/>
        <v>133388.1026308923</v>
      </c>
      <c r="AL68" s="4"/>
    </row>
    <row r="69" spans="1:38" x14ac:dyDescent="0.2">
      <c r="A69" s="22" t="s">
        <v>152</v>
      </c>
      <c r="B69" s="22" t="s">
        <v>132</v>
      </c>
      <c r="C69" t="s">
        <v>153</v>
      </c>
      <c r="D69" s="23">
        <v>85156.919331025842</v>
      </c>
      <c r="E69" s="24">
        <v>512.26501751402429</v>
      </c>
      <c r="F69" s="25">
        <v>1594.2194364406494</v>
      </c>
      <c r="G69" s="52">
        <v>85949.770279955264</v>
      </c>
      <c r="H69" s="50">
        <f t="shared" si="11"/>
        <v>-792.85094892942288</v>
      </c>
      <c r="I69" s="54">
        <f t="shared" si="12"/>
        <v>-9.2245848516750162E-3</v>
      </c>
      <c r="J69" s="66"/>
      <c r="K69" s="26">
        <v>13457.9087843128</v>
      </c>
      <c r="L69" s="26">
        <v>14632.088850366385</v>
      </c>
      <c r="M69" s="56">
        <f t="shared" si="13"/>
        <v>-1174.1800660535846</v>
      </c>
      <c r="N69" s="59">
        <f t="shared" si="14"/>
        <v>-8.024692018079041E-2</v>
      </c>
      <c r="O69" s="58"/>
      <c r="P69" s="23">
        <v>3678.5517379764497</v>
      </c>
      <c r="Q69" s="23">
        <v>2857.0713490896132</v>
      </c>
      <c r="R69" s="57">
        <f t="shared" si="15"/>
        <v>821.48038888683641</v>
      </c>
      <c r="S69" s="60">
        <f t="shared" si="20"/>
        <v>0.28752533224226118</v>
      </c>
      <c r="T69" s="23"/>
      <c r="U69" s="23">
        <v>0</v>
      </c>
      <c r="V69" s="23">
        <v>0</v>
      </c>
      <c r="W69" s="57">
        <f t="shared" si="16"/>
        <v>0</v>
      </c>
      <c r="X69" s="72"/>
      <c r="Y69" s="60"/>
      <c r="Z69" s="23">
        <v>43197.25891576596</v>
      </c>
      <c r="AA69" s="23">
        <v>40150.822498074376</v>
      </c>
      <c r="AB69" s="57">
        <f t="shared" si="17"/>
        <v>3046.4364176915842</v>
      </c>
      <c r="AC69" s="75">
        <f t="shared" si="18"/>
        <v>7.5874819696101881E-2</v>
      </c>
      <c r="AD69" s="26">
        <f>(IF(ISERROR(VLOOKUP(A69,'[1]TITLE V-B'!$A$8:$G$186,7,FALSE)),0,(VLOOKUP(A69,'[1]TITLE V-B'!$A$8:$G$186,7,FALSE))))</f>
        <v>0</v>
      </c>
      <c r="AE69" s="23">
        <f t="shared" si="19"/>
        <v>145490.63876908104</v>
      </c>
      <c r="AL69" s="4"/>
    </row>
    <row r="70" spans="1:38" x14ac:dyDescent="0.2">
      <c r="A70" s="22" t="s">
        <v>154</v>
      </c>
      <c r="B70" s="22" t="s">
        <v>132</v>
      </c>
      <c r="C70" t="s">
        <v>155</v>
      </c>
      <c r="D70" s="23">
        <v>191380.80258441812</v>
      </c>
      <c r="E70" s="24">
        <v>85.640088593576962</v>
      </c>
      <c r="F70" s="25">
        <v>2069.1509097136886</v>
      </c>
      <c r="G70" s="52">
        <v>193162.64781940239</v>
      </c>
      <c r="H70" s="50">
        <f t="shared" si="11"/>
        <v>-1781.8452349842701</v>
      </c>
      <c r="I70" s="54">
        <f t="shared" si="12"/>
        <v>-9.2245848516748843E-3</v>
      </c>
      <c r="J70" s="65"/>
      <c r="K70" s="26">
        <v>100559.02839553458</v>
      </c>
      <c r="L70" s="26">
        <v>92643.01818207209</v>
      </c>
      <c r="M70" s="56">
        <f t="shared" si="13"/>
        <v>7916.0102134624904</v>
      </c>
      <c r="N70" s="58">
        <f t="shared" si="14"/>
        <v>8.5446376519222308E-2</v>
      </c>
      <c r="O70" s="58"/>
      <c r="P70" s="23">
        <v>15004.618931219731</v>
      </c>
      <c r="Q70" s="23">
        <v>14017.506306470914</v>
      </c>
      <c r="R70" s="57">
        <f t="shared" si="15"/>
        <v>987.11262474881732</v>
      </c>
      <c r="S70" s="60">
        <f t="shared" si="20"/>
        <v>7.0419987918474175E-2</v>
      </c>
      <c r="T70" s="23"/>
      <c r="U70" s="23">
        <v>0</v>
      </c>
      <c r="V70" s="23">
        <v>0</v>
      </c>
      <c r="W70" s="57">
        <f t="shared" si="16"/>
        <v>0</v>
      </c>
      <c r="X70" s="72"/>
      <c r="Y70" s="60"/>
      <c r="Z70" s="23">
        <v>14571.998237306734</v>
      </c>
      <c r="AA70" s="23">
        <v>15968.023335939328</v>
      </c>
      <c r="AB70" s="57">
        <f t="shared" si="17"/>
        <v>-1396.0250986325937</v>
      </c>
      <c r="AC70" s="76">
        <f t="shared" si="18"/>
        <v>-8.7426293741101405E-2</v>
      </c>
      <c r="AD70" s="26">
        <f>(IF(ISERROR(VLOOKUP(A70,'[1]TITLE V-B'!$A$8:$G$186,7,FALSE)),0,(VLOOKUP(A70,'[1]TITLE V-B'!$A$8:$G$186,7,FALSE))))</f>
        <v>0</v>
      </c>
      <c r="AE70" s="23">
        <f t="shared" si="19"/>
        <v>321516.44814847916</v>
      </c>
      <c r="AL70" s="4"/>
    </row>
    <row r="71" spans="1:38" x14ac:dyDescent="0.2">
      <c r="A71" s="22" t="s">
        <v>156</v>
      </c>
      <c r="B71" s="22" t="s">
        <v>132</v>
      </c>
      <c r="C71" t="s">
        <v>157</v>
      </c>
      <c r="D71" s="23">
        <v>3708793.3986686547</v>
      </c>
      <c r="E71" s="24">
        <v>284.53665562436987</v>
      </c>
      <c r="F71" s="25">
        <v>1273.8273794450818</v>
      </c>
      <c r="G71" s="52">
        <v>2337139.1816105996</v>
      </c>
      <c r="H71" s="50">
        <f t="shared" si="11"/>
        <v>1371654.2170580551</v>
      </c>
      <c r="I71" s="53">
        <f t="shared" si="12"/>
        <v>0.58689453664150326</v>
      </c>
      <c r="J71" s="66" t="s">
        <v>466</v>
      </c>
      <c r="K71" s="26">
        <v>414354.18304328818</v>
      </c>
      <c r="L71" s="26">
        <v>344683.5406379663</v>
      </c>
      <c r="M71" s="56">
        <f t="shared" si="13"/>
        <v>69670.64240532188</v>
      </c>
      <c r="N71" s="58">
        <f t="shared" si="14"/>
        <v>0.20212929888201275</v>
      </c>
      <c r="O71" s="58"/>
      <c r="P71" s="23">
        <v>106774.80439442171</v>
      </c>
      <c r="Q71" s="23">
        <v>105711.63991631567</v>
      </c>
      <c r="R71" s="57">
        <f t="shared" si="15"/>
        <v>1063.1644781060313</v>
      </c>
      <c r="S71" s="60">
        <f t="shared" si="20"/>
        <v>1.0057212989484057E-2</v>
      </c>
      <c r="T71" s="23"/>
      <c r="U71" s="23">
        <v>0</v>
      </c>
      <c r="V71" s="23">
        <v>0</v>
      </c>
      <c r="W71" s="57">
        <f t="shared" si="16"/>
        <v>0</v>
      </c>
      <c r="X71" s="72"/>
      <c r="Y71" s="60"/>
      <c r="Z71" s="23">
        <v>26002.243568284703</v>
      </c>
      <c r="AA71" s="23">
        <v>20479.390967490534</v>
      </c>
      <c r="AB71" s="57">
        <f t="shared" si="17"/>
        <v>5522.8526007941691</v>
      </c>
      <c r="AC71" s="75">
        <f t="shared" si="18"/>
        <v>0.26967855682628822</v>
      </c>
      <c r="AD71" s="26">
        <f>(IF(ISERROR(VLOOKUP(A71,'[1]TITLE V-B'!$A$8:$G$186,7,FALSE)),0,(VLOOKUP(A71,'[1]TITLE V-B'!$A$8:$G$186,7,FALSE))))</f>
        <v>0</v>
      </c>
      <c r="AE71" s="23">
        <f t="shared" si="19"/>
        <v>4255924.6296746489</v>
      </c>
      <c r="AL71" s="4"/>
    </row>
    <row r="72" spans="1:38" x14ac:dyDescent="0.2">
      <c r="A72" s="22" t="s">
        <v>158</v>
      </c>
      <c r="B72" s="22" t="s">
        <v>132</v>
      </c>
      <c r="C72" t="s">
        <v>159</v>
      </c>
      <c r="D72" s="23">
        <v>21959.639235962211</v>
      </c>
      <c r="E72" s="24">
        <v>83.604412923561853</v>
      </c>
      <c r="F72" s="25">
        <v>1029.03127291644</v>
      </c>
      <c r="G72" s="52">
        <v>19918.114841675098</v>
      </c>
      <c r="H72" s="50">
        <f t="shared" si="11"/>
        <v>2041.524394287113</v>
      </c>
      <c r="I72" s="53">
        <f t="shared" si="12"/>
        <v>0.1024958642178118</v>
      </c>
      <c r="J72" s="66"/>
      <c r="K72" s="26">
        <v>3811.1888896234923</v>
      </c>
      <c r="L72" s="26">
        <v>3115.3337638822318</v>
      </c>
      <c r="M72" s="56">
        <f t="shared" si="13"/>
        <v>695.85512574126051</v>
      </c>
      <c r="N72" s="58">
        <f t="shared" si="14"/>
        <v>0.22336455047246931</v>
      </c>
      <c r="O72" s="58"/>
      <c r="P72" s="23">
        <v>0</v>
      </c>
      <c r="Q72" s="23">
        <v>624.98435761335281</v>
      </c>
      <c r="R72" s="57">
        <f t="shared" si="15"/>
        <v>-624.98435761335281</v>
      </c>
      <c r="S72" s="61">
        <f t="shared" si="20"/>
        <v>-1</v>
      </c>
      <c r="T72" s="23"/>
      <c r="U72" s="23">
        <v>0</v>
      </c>
      <c r="V72" s="23">
        <v>0</v>
      </c>
      <c r="W72" s="57">
        <f t="shared" si="16"/>
        <v>0</v>
      </c>
      <c r="X72" s="72"/>
      <c r="Y72" s="60"/>
      <c r="Z72" s="23">
        <v>10000</v>
      </c>
      <c r="AA72" s="23">
        <v>10000</v>
      </c>
      <c r="AB72" s="57">
        <f t="shared" si="17"/>
        <v>0</v>
      </c>
      <c r="AC72" s="75">
        <f t="shared" si="18"/>
        <v>0</v>
      </c>
      <c r="AD72" s="26">
        <f>(IF(ISERROR(VLOOKUP(A72,'[1]TITLE V-B'!$A$8:$G$186,7,FALSE)),0,(VLOOKUP(A72,'[1]TITLE V-B'!$A$8:$G$186,7,FALSE))))</f>
        <v>0</v>
      </c>
      <c r="AE72" s="23">
        <f t="shared" si="19"/>
        <v>35770.8281255857</v>
      </c>
      <c r="AL72" s="4"/>
    </row>
    <row r="73" spans="1:38" x14ac:dyDescent="0.2">
      <c r="A73" s="22" t="s">
        <v>160</v>
      </c>
      <c r="B73" s="22" t="s">
        <v>132</v>
      </c>
      <c r="C73" t="s">
        <v>161</v>
      </c>
      <c r="D73" s="23">
        <v>135769.16113634343</v>
      </c>
      <c r="E73" s="24">
        <v>323.29051051083525</v>
      </c>
      <c r="F73" s="25">
        <v>1230.5616172014822</v>
      </c>
      <c r="G73" s="52">
        <v>96781.869244241185</v>
      </c>
      <c r="H73" s="50">
        <f t="shared" si="11"/>
        <v>38987.29189210225</v>
      </c>
      <c r="I73" s="53">
        <f t="shared" si="12"/>
        <v>0.40283673167866729</v>
      </c>
      <c r="J73" s="66"/>
      <c r="K73" s="26">
        <v>21309.228765801865</v>
      </c>
      <c r="L73" s="26">
        <v>17082.20860570424</v>
      </c>
      <c r="M73" s="56">
        <f t="shared" si="13"/>
        <v>4227.0201600976252</v>
      </c>
      <c r="N73" s="58">
        <f t="shared" si="14"/>
        <v>0.24745161809381616</v>
      </c>
      <c r="O73" s="58"/>
      <c r="P73" s="23">
        <v>1064.8439241510778</v>
      </c>
      <c r="Q73" s="23">
        <v>803.5513169314537</v>
      </c>
      <c r="R73" s="57">
        <f t="shared" si="15"/>
        <v>261.29260721962407</v>
      </c>
      <c r="S73" s="60">
        <f t="shared" si="20"/>
        <v>0.32517227178150893</v>
      </c>
      <c r="T73" s="23"/>
      <c r="U73" s="23">
        <v>0</v>
      </c>
      <c r="V73" s="23">
        <v>0</v>
      </c>
      <c r="W73" s="57">
        <f t="shared" si="16"/>
        <v>0</v>
      </c>
      <c r="X73" s="72">
        <v>0</v>
      </c>
      <c r="Y73" s="60"/>
      <c r="Z73" s="23">
        <v>27081.427829467393</v>
      </c>
      <c r="AA73" s="23">
        <v>26240.919977326568</v>
      </c>
      <c r="AB73" s="57">
        <f t="shared" si="17"/>
        <v>840.50785214082498</v>
      </c>
      <c r="AC73" s="75">
        <f t="shared" si="18"/>
        <v>3.2030426252854877E-2</v>
      </c>
      <c r="AD73" s="26">
        <f>(IF(ISERROR(VLOOKUP(A73,'[1]TITLE V-B'!$A$8:$G$186,7,FALSE)),0,(VLOOKUP(A73,'[1]TITLE V-B'!$A$8:$G$186,7,FALSE))))</f>
        <v>0</v>
      </c>
      <c r="AE73" s="23">
        <f t="shared" si="19"/>
        <v>185224.66165576378</v>
      </c>
      <c r="AL73" s="4"/>
    </row>
    <row r="74" spans="1:38" x14ac:dyDescent="0.2">
      <c r="A74" s="22" t="s">
        <v>162</v>
      </c>
      <c r="B74" s="22" t="s">
        <v>163</v>
      </c>
      <c r="C74" t="s">
        <v>164</v>
      </c>
      <c r="D74" s="23">
        <v>983344.32297932974</v>
      </c>
      <c r="E74" s="24">
        <v>14</v>
      </c>
      <c r="F74" s="25">
        <v>1758.6127695248963</v>
      </c>
      <c r="G74" s="52">
        <v>992499.72086975654</v>
      </c>
      <c r="H74" s="50">
        <f t="shared" si="11"/>
        <v>-9155.3978904268006</v>
      </c>
      <c r="I74" s="54">
        <f t="shared" si="12"/>
        <v>-9.224584851674978E-3</v>
      </c>
      <c r="J74" s="65"/>
      <c r="K74" s="26">
        <v>160878.17414658648</v>
      </c>
      <c r="L74" s="26">
        <v>155441.59753836406</v>
      </c>
      <c r="M74" s="56">
        <f t="shared" si="13"/>
        <v>5436.5766082224145</v>
      </c>
      <c r="N74" s="58">
        <f t="shared" si="14"/>
        <v>3.4975043323783581E-2</v>
      </c>
      <c r="O74" s="58"/>
      <c r="P74" s="23">
        <v>3194.5317724532329</v>
      </c>
      <c r="Q74" s="23">
        <v>3392.7722270439153</v>
      </c>
      <c r="R74" s="57">
        <f t="shared" si="15"/>
        <v>-198.24045459068248</v>
      </c>
      <c r="S74" s="61">
        <f t="shared" si="20"/>
        <v>-5.8430227944717403E-2</v>
      </c>
      <c r="T74" s="23"/>
      <c r="U74" s="23">
        <v>0</v>
      </c>
      <c r="V74" s="23">
        <v>0</v>
      </c>
      <c r="W74" s="57">
        <f t="shared" si="16"/>
        <v>0</v>
      </c>
      <c r="X74" s="72"/>
      <c r="Y74" s="60"/>
      <c r="Z74" s="23">
        <v>10000</v>
      </c>
      <c r="AA74" s="23">
        <v>10000</v>
      </c>
      <c r="AB74" s="57">
        <f t="shared" si="17"/>
        <v>0</v>
      </c>
      <c r="AC74" s="75">
        <f t="shared" si="18"/>
        <v>0</v>
      </c>
      <c r="AD74" s="26">
        <f>(IF(ISERROR(VLOOKUP(A74,'[1]TITLE V-B'!$A$8:$G$186,7,FALSE)),0,(VLOOKUP(A74,'[1]TITLE V-B'!$A$8:$G$186,7,FALSE))))</f>
        <v>71292.332329148703</v>
      </c>
      <c r="AE74" s="23">
        <f t="shared" si="19"/>
        <v>1228709.3612275182</v>
      </c>
      <c r="AL74" s="4"/>
    </row>
    <row r="75" spans="1:38" x14ac:dyDescent="0.2">
      <c r="A75" s="22" t="s">
        <v>165</v>
      </c>
      <c r="B75" s="22" t="s">
        <v>163</v>
      </c>
      <c r="C75" t="s">
        <v>166</v>
      </c>
      <c r="D75" s="23">
        <v>378491.02545265667</v>
      </c>
      <c r="E75" s="24">
        <v>43.223985890652557</v>
      </c>
      <c r="F75" s="25">
        <v>1904.2348366644514</v>
      </c>
      <c r="G75" s="52">
        <v>382014.95481798396</v>
      </c>
      <c r="H75" s="50">
        <f t="shared" ref="H75:H106" si="21">D75-G75</f>
        <v>-3523.9293653272907</v>
      </c>
      <c r="I75" s="54">
        <f t="shared" ref="I75:I106" si="22">H75/G75</f>
        <v>-9.2245848516750162E-3</v>
      </c>
      <c r="J75" s="66"/>
      <c r="K75" s="26">
        <v>66874.531681805835</v>
      </c>
      <c r="L75" s="26">
        <v>70494.14817103275</v>
      </c>
      <c r="M75" s="56">
        <f t="shared" ref="M75:M106" si="23">K75-L75</f>
        <v>-3619.6164892269153</v>
      </c>
      <c r="N75" s="59">
        <f t="shared" ref="N75:N106" si="24">M75/L75</f>
        <v>-5.1346339847174398E-2</v>
      </c>
      <c r="O75" s="58"/>
      <c r="P75" s="23">
        <v>2129.6878483021555</v>
      </c>
      <c r="Q75" s="23">
        <v>1964.2365524991089</v>
      </c>
      <c r="R75" s="57">
        <f t="shared" ref="R75:R106" si="25">P75-Q75</f>
        <v>165.45129580304661</v>
      </c>
      <c r="S75" s="60">
        <f t="shared" si="20"/>
        <v>8.4231858730325543E-2</v>
      </c>
      <c r="T75" s="23"/>
      <c r="U75" s="23">
        <v>0</v>
      </c>
      <c r="V75" s="23">
        <v>0</v>
      </c>
      <c r="W75" s="57">
        <f t="shared" ref="W75:W106" si="26">U75-V75</f>
        <v>0</v>
      </c>
      <c r="X75" s="72"/>
      <c r="Y75" s="60"/>
      <c r="Z75" s="23">
        <v>10000</v>
      </c>
      <c r="AA75" s="23">
        <v>10000</v>
      </c>
      <c r="AB75" s="57">
        <f t="shared" ref="AB75:AB106" si="27">Z75-AA75</f>
        <v>0</v>
      </c>
      <c r="AC75" s="75">
        <f t="shared" ref="AC75:AC106" si="28">AB75/AA75</f>
        <v>0</v>
      </c>
      <c r="AD75" s="26">
        <f>(IF(ISERROR(VLOOKUP(A75,'[1]TITLE V-B'!$A$8:$G$186,7,FALSE)),0,(VLOOKUP(A75,'[1]TITLE V-B'!$A$8:$G$186,7,FALSE))))</f>
        <v>0</v>
      </c>
      <c r="AE75" s="23">
        <f t="shared" ref="AE75:AE106" si="29">+D75+K75+P75+U75+Z75+AD75</f>
        <v>457495.24498276465</v>
      </c>
      <c r="AL75" s="4"/>
    </row>
    <row r="76" spans="1:38" x14ac:dyDescent="0.2">
      <c r="A76" s="22" t="s">
        <v>167</v>
      </c>
      <c r="B76" s="22" t="s">
        <v>163</v>
      </c>
      <c r="C76" t="s">
        <v>168</v>
      </c>
      <c r="D76" s="23">
        <v>77020.950389441074</v>
      </c>
      <c r="E76" s="24">
        <v>12.59375</v>
      </c>
      <c r="F76" s="25">
        <v>1051.3204492366549</v>
      </c>
      <c r="G76" s="52">
        <v>68291.912686187512</v>
      </c>
      <c r="H76" s="50">
        <f t="shared" si="21"/>
        <v>8729.0377032535616</v>
      </c>
      <c r="I76" s="53">
        <f t="shared" si="22"/>
        <v>0.12781949369854254</v>
      </c>
      <c r="J76" s="65"/>
      <c r="K76" s="26">
        <v>13707.923580567442</v>
      </c>
      <c r="L76" s="26">
        <v>9671.9292383970514</v>
      </c>
      <c r="M76" s="56">
        <f t="shared" si="23"/>
        <v>4035.9943421703902</v>
      </c>
      <c r="N76" s="58">
        <f t="shared" si="24"/>
        <v>0.41728948203505301</v>
      </c>
      <c r="O76" s="58"/>
      <c r="P76" s="23">
        <v>0</v>
      </c>
      <c r="Q76" s="23">
        <v>0</v>
      </c>
      <c r="R76" s="57">
        <f t="shared" si="25"/>
        <v>0</v>
      </c>
      <c r="S76" s="60">
        <v>0</v>
      </c>
      <c r="T76" s="23"/>
      <c r="U76" s="23">
        <v>0</v>
      </c>
      <c r="V76" s="23">
        <v>0</v>
      </c>
      <c r="W76" s="57">
        <f t="shared" si="26"/>
        <v>0</v>
      </c>
      <c r="X76" s="72"/>
      <c r="Y76" s="60"/>
      <c r="Z76" s="23">
        <v>10000</v>
      </c>
      <c r="AA76" s="23">
        <v>10000</v>
      </c>
      <c r="AB76" s="57">
        <f t="shared" si="27"/>
        <v>0</v>
      </c>
      <c r="AC76" s="75">
        <f t="shared" si="28"/>
        <v>0</v>
      </c>
      <c r="AD76" s="26">
        <f>(IF(ISERROR(VLOOKUP(A76,'[1]TITLE V-B'!$A$8:$G$186,7,FALSE)),0,(VLOOKUP(A76,'[1]TITLE V-B'!$A$8:$G$186,7,FALSE))))</f>
        <v>0</v>
      </c>
      <c r="AE76" s="23">
        <f t="shared" si="29"/>
        <v>100728.87397000851</v>
      </c>
      <c r="AL76" s="4"/>
    </row>
    <row r="77" spans="1:38" x14ac:dyDescent="0.2">
      <c r="A77" s="22" t="s">
        <v>169</v>
      </c>
      <c r="B77" s="22" t="s">
        <v>170</v>
      </c>
      <c r="C77" t="s">
        <v>171</v>
      </c>
      <c r="D77" s="23">
        <v>635241.63855709776</v>
      </c>
      <c r="E77" s="24">
        <v>80.906552253846641</v>
      </c>
      <c r="F77" s="25">
        <v>1530.1812877027294</v>
      </c>
      <c r="G77" s="52">
        <v>607557.18493992649</v>
      </c>
      <c r="H77" s="50">
        <f t="shared" si="21"/>
        <v>27684.453617171268</v>
      </c>
      <c r="I77" s="53">
        <f t="shared" si="22"/>
        <v>4.556682778742651E-2</v>
      </c>
      <c r="J77" s="65"/>
      <c r="K77" s="26">
        <v>139571.13097424086</v>
      </c>
      <c r="L77" s="26">
        <v>119657.79143291195</v>
      </c>
      <c r="M77" s="56">
        <f t="shared" si="23"/>
        <v>19913.339541328911</v>
      </c>
      <c r="N77" s="58">
        <f t="shared" si="24"/>
        <v>0.16641907980136539</v>
      </c>
      <c r="O77" s="58"/>
      <c r="P77" s="23">
        <v>156725.66483641771</v>
      </c>
      <c r="Q77" s="23">
        <v>136960.85779698333</v>
      </c>
      <c r="R77" s="57">
        <f t="shared" si="25"/>
        <v>19764.807039434381</v>
      </c>
      <c r="S77" s="60">
        <f t="shared" ref="S77:S83" si="30">R77/Q77</f>
        <v>0.14430989523102794</v>
      </c>
      <c r="T77" s="23"/>
      <c r="U77" s="23">
        <v>0</v>
      </c>
      <c r="V77" s="23">
        <v>0</v>
      </c>
      <c r="W77" s="57">
        <f t="shared" si="26"/>
        <v>0</v>
      </c>
      <c r="X77" s="72"/>
      <c r="Y77" s="60"/>
      <c r="Z77" s="23">
        <v>10519.592376512173</v>
      </c>
      <c r="AA77" s="23">
        <v>10538.992803276615</v>
      </c>
      <c r="AB77" s="57">
        <f t="shared" si="27"/>
        <v>-19.400426764441363</v>
      </c>
      <c r="AC77" s="76">
        <f t="shared" si="28"/>
        <v>-1.8408236087237571E-3</v>
      </c>
      <c r="AD77" s="26">
        <f>(IF(ISERROR(VLOOKUP(A77,'[1]TITLE V-B'!$A$8:$G$186,7,FALSE)),0,(VLOOKUP(A77,'[1]TITLE V-B'!$A$8:$G$186,7,FALSE))))</f>
        <v>0</v>
      </c>
      <c r="AE77" s="23">
        <f t="shared" si="29"/>
        <v>942058.02674426849</v>
      </c>
      <c r="AL77" s="4"/>
    </row>
    <row r="78" spans="1:38" x14ac:dyDescent="0.2">
      <c r="A78" s="22" t="s">
        <v>172</v>
      </c>
      <c r="B78" s="22" t="s">
        <v>170</v>
      </c>
      <c r="C78" t="s">
        <v>173</v>
      </c>
      <c r="D78" s="23">
        <v>726955.55747663882</v>
      </c>
      <c r="E78" s="24">
        <v>152.70520450804105</v>
      </c>
      <c r="F78" s="25">
        <v>1029.0312729164398</v>
      </c>
      <c r="G78" s="52">
        <v>594412.79571020219</v>
      </c>
      <c r="H78" s="50">
        <f t="shared" si="21"/>
        <v>132542.76176643663</v>
      </c>
      <c r="I78" s="53">
        <f t="shared" si="22"/>
        <v>0.2229810036442352</v>
      </c>
      <c r="J78" s="66" t="s">
        <v>473</v>
      </c>
      <c r="K78" s="26">
        <v>154662.56820947496</v>
      </c>
      <c r="L78" s="26">
        <v>127080.65070336836</v>
      </c>
      <c r="M78" s="56">
        <f t="shared" si="23"/>
        <v>27581.917506106605</v>
      </c>
      <c r="N78" s="58">
        <f t="shared" si="24"/>
        <v>0.2170426209926192</v>
      </c>
      <c r="O78" s="58"/>
      <c r="P78" s="23">
        <v>110453.35613239814</v>
      </c>
      <c r="Q78" s="23">
        <v>105533.07295699758</v>
      </c>
      <c r="R78" s="57">
        <f t="shared" si="25"/>
        <v>4920.2831754005601</v>
      </c>
      <c r="S78" s="60">
        <f t="shared" si="30"/>
        <v>4.6623139434265007E-2</v>
      </c>
      <c r="T78" s="23"/>
      <c r="U78" s="23">
        <v>0</v>
      </c>
      <c r="V78" s="23">
        <v>0</v>
      </c>
      <c r="W78" s="57">
        <f t="shared" si="26"/>
        <v>0</v>
      </c>
      <c r="X78" s="72"/>
      <c r="Y78" s="60"/>
      <c r="Z78" s="23">
        <v>10000</v>
      </c>
      <c r="AA78" s="23">
        <v>10000</v>
      </c>
      <c r="AB78" s="57">
        <f t="shared" si="27"/>
        <v>0</v>
      </c>
      <c r="AC78" s="75">
        <f t="shared" si="28"/>
        <v>0</v>
      </c>
      <c r="AD78" s="26">
        <f>(IF(ISERROR(VLOOKUP(A78,'[1]TITLE V-B'!$A$8:$G$186,7,FALSE)),0,(VLOOKUP(A78,'[1]TITLE V-B'!$A$8:$G$186,7,FALSE))))</f>
        <v>0</v>
      </c>
      <c r="AE78" s="23">
        <f t="shared" si="29"/>
        <v>1002071.4818185118</v>
      </c>
      <c r="AL78" s="4"/>
    </row>
    <row r="79" spans="1:38" x14ac:dyDescent="0.2">
      <c r="A79" s="22" t="s">
        <v>174</v>
      </c>
      <c r="B79" s="22" t="s">
        <v>170</v>
      </c>
      <c r="C79" t="s">
        <v>175</v>
      </c>
      <c r="D79" s="23">
        <v>272742.26741033333</v>
      </c>
      <c r="E79" s="24">
        <v>90.233082706766922</v>
      </c>
      <c r="F79" s="25">
        <v>1929.5264588493085</v>
      </c>
      <c r="G79" s="52">
        <v>171333.17838187097</v>
      </c>
      <c r="H79" s="50">
        <f t="shared" si="21"/>
        <v>101409.08902846236</v>
      </c>
      <c r="I79" s="53">
        <f t="shared" si="22"/>
        <v>0.5918823778686908</v>
      </c>
      <c r="J79" s="66"/>
      <c r="K79" s="26">
        <v>50126.459189234323</v>
      </c>
      <c r="L79" s="26">
        <v>31952.985842578179</v>
      </c>
      <c r="M79" s="56">
        <f t="shared" si="23"/>
        <v>18173.473346656145</v>
      </c>
      <c r="N79" s="58">
        <f t="shared" si="24"/>
        <v>0.56875665504910411</v>
      </c>
      <c r="O79" s="58"/>
      <c r="P79" s="23">
        <v>23716.978310637638</v>
      </c>
      <c r="Q79" s="23">
        <v>21338.751638513044</v>
      </c>
      <c r="R79" s="57">
        <f t="shared" si="25"/>
        <v>2378.2266721245942</v>
      </c>
      <c r="S79" s="60">
        <f t="shared" si="30"/>
        <v>0.11145106857292787</v>
      </c>
      <c r="T79" s="23"/>
      <c r="U79" s="23">
        <v>0</v>
      </c>
      <c r="V79" s="23">
        <v>404</v>
      </c>
      <c r="W79" s="57">
        <f t="shared" si="26"/>
        <v>-404</v>
      </c>
      <c r="X79" s="61">
        <f>W79/V79</f>
        <v>-1</v>
      </c>
      <c r="Y79" s="61"/>
      <c r="Z79" s="23">
        <v>10833.586816642181</v>
      </c>
      <c r="AA79" s="23">
        <v>10000</v>
      </c>
      <c r="AB79" s="57">
        <f t="shared" si="27"/>
        <v>833.58681664218057</v>
      </c>
      <c r="AC79" s="75">
        <f t="shared" si="28"/>
        <v>8.3358681664218059E-2</v>
      </c>
      <c r="AD79" s="26">
        <f>(IF(ISERROR(VLOOKUP(A79,'[1]TITLE V-B'!$A$8:$G$186,7,FALSE)),0,(VLOOKUP(A79,'[1]TITLE V-B'!$A$8:$G$186,7,FALSE))))</f>
        <v>0</v>
      </c>
      <c r="AE79" s="23">
        <f t="shared" si="29"/>
        <v>357419.29172684747</v>
      </c>
      <c r="AL79" s="4"/>
    </row>
    <row r="80" spans="1:38" x14ac:dyDescent="0.2">
      <c r="A80" s="22" t="s">
        <v>176</v>
      </c>
      <c r="B80" s="22" t="s">
        <v>177</v>
      </c>
      <c r="C80" t="s">
        <v>178</v>
      </c>
      <c r="D80" s="23">
        <v>30129.373250625416</v>
      </c>
      <c r="E80" s="24">
        <v>104.79905437352247</v>
      </c>
      <c r="F80" s="25">
        <v>1592.604977731896</v>
      </c>
      <c r="G80" s="52">
        <v>24247.76308851556</v>
      </c>
      <c r="H80" s="50">
        <f t="shared" si="21"/>
        <v>5881.6101621098569</v>
      </c>
      <c r="I80" s="53">
        <f t="shared" si="22"/>
        <v>0.24256300016786114</v>
      </c>
      <c r="J80" s="66"/>
      <c r="K80" s="26">
        <v>6884.8900641514483</v>
      </c>
      <c r="L80" s="26">
        <v>5184.0961153680519</v>
      </c>
      <c r="M80" s="56">
        <f t="shared" si="23"/>
        <v>1700.7939487833964</v>
      </c>
      <c r="N80" s="58">
        <f t="shared" si="24"/>
        <v>0.32807916962447103</v>
      </c>
      <c r="O80" s="58"/>
      <c r="P80" s="23">
        <v>484.01996552321708</v>
      </c>
      <c r="Q80" s="23">
        <v>446.41739829525204</v>
      </c>
      <c r="R80" s="57">
        <f t="shared" si="25"/>
        <v>37.602567227965039</v>
      </c>
      <c r="S80" s="60">
        <f t="shared" si="30"/>
        <v>8.4231858730325321E-2</v>
      </c>
      <c r="T80" s="23"/>
      <c r="U80" s="23">
        <v>0</v>
      </c>
      <c r="V80" s="23">
        <v>0</v>
      </c>
      <c r="W80" s="57">
        <f t="shared" si="26"/>
        <v>0</v>
      </c>
      <c r="X80" s="72">
        <v>0</v>
      </c>
      <c r="Y80" s="60"/>
      <c r="Z80" s="23">
        <v>10715.201745567652</v>
      </c>
      <c r="AA80" s="23">
        <v>10000</v>
      </c>
      <c r="AB80" s="57">
        <f t="shared" si="27"/>
        <v>715.20174556765232</v>
      </c>
      <c r="AC80" s="75">
        <f t="shared" si="28"/>
        <v>7.1520174556765237E-2</v>
      </c>
      <c r="AD80" s="26">
        <f>(IF(ISERROR(VLOOKUP(A80,'[1]TITLE V-B'!$A$8:$G$186,7,FALSE)),0,(VLOOKUP(A80,'[1]TITLE V-B'!$A$8:$G$186,7,FALSE))))</f>
        <v>0</v>
      </c>
      <c r="AE80" s="23">
        <f t="shared" si="29"/>
        <v>48213.485025867732</v>
      </c>
      <c r="AL80" s="4"/>
    </row>
    <row r="81" spans="1:38" x14ac:dyDescent="0.2">
      <c r="A81" s="22" t="s">
        <v>179</v>
      </c>
      <c r="B81" s="22" t="s">
        <v>180</v>
      </c>
      <c r="C81" t="s">
        <v>181</v>
      </c>
      <c r="D81" s="23">
        <v>99713.039412308732</v>
      </c>
      <c r="E81" s="24">
        <v>77</v>
      </c>
      <c r="F81" s="25">
        <v>1234.6201270858076</v>
      </c>
      <c r="G81" s="52">
        <v>116281.1060783923</v>
      </c>
      <c r="H81" s="50">
        <f t="shared" si="21"/>
        <v>-16568.06666608357</v>
      </c>
      <c r="I81" s="54">
        <f t="shared" si="22"/>
        <v>-0.14248287812909183</v>
      </c>
      <c r="J81" s="66" t="s">
        <v>452</v>
      </c>
      <c r="K81" s="26">
        <v>14544.079750239332</v>
      </c>
      <c r="L81" s="26">
        <v>13790.364083809745</v>
      </c>
      <c r="M81" s="56">
        <f t="shared" si="23"/>
        <v>753.71566642958715</v>
      </c>
      <c r="N81" s="58">
        <f t="shared" si="24"/>
        <v>5.4655240561376432E-2</v>
      </c>
      <c r="O81" s="58"/>
      <c r="P81" s="23">
        <v>5614.6316000693187</v>
      </c>
      <c r="Q81" s="23">
        <v>4642.7409422706214</v>
      </c>
      <c r="R81" s="57">
        <f t="shared" si="25"/>
        <v>971.89065779869725</v>
      </c>
      <c r="S81" s="60">
        <f t="shared" si="30"/>
        <v>0.20933553473767061</v>
      </c>
      <c r="T81" s="23"/>
      <c r="U81" s="23">
        <v>0</v>
      </c>
      <c r="V81" s="23">
        <v>0</v>
      </c>
      <c r="W81" s="57">
        <f t="shared" si="26"/>
        <v>0</v>
      </c>
      <c r="X81" s="72"/>
      <c r="Y81" s="60"/>
      <c r="Z81" s="23">
        <v>10000</v>
      </c>
      <c r="AA81" s="23">
        <v>10000</v>
      </c>
      <c r="AB81" s="57">
        <f t="shared" si="27"/>
        <v>0</v>
      </c>
      <c r="AC81" s="75">
        <f t="shared" si="28"/>
        <v>0</v>
      </c>
      <c r="AD81" s="26">
        <f>(IF(ISERROR(VLOOKUP(A81,'[1]TITLE V-B'!$A$8:$G$186,7,FALSE)),0,(VLOOKUP(A81,'[1]TITLE V-B'!$A$8:$G$186,7,FALSE))))</f>
        <v>0</v>
      </c>
      <c r="AE81" s="23">
        <f t="shared" si="29"/>
        <v>129871.75076261739</v>
      </c>
      <c r="AL81" s="4"/>
    </row>
    <row r="82" spans="1:38" x14ac:dyDescent="0.2">
      <c r="A82" s="22" t="s">
        <v>182</v>
      </c>
      <c r="B82" s="22" t="s">
        <v>180</v>
      </c>
      <c r="C82" t="s">
        <v>183</v>
      </c>
      <c r="D82" s="23">
        <v>132615.92310768584</v>
      </c>
      <c r="E82" s="24">
        <v>321.18539117538006</v>
      </c>
      <c r="F82" s="25">
        <v>1632.7155797394851</v>
      </c>
      <c r="G82" s="52">
        <v>130622.60547212494</v>
      </c>
      <c r="H82" s="50">
        <f t="shared" si="21"/>
        <v>1993.317635560903</v>
      </c>
      <c r="I82" s="53">
        <f t="shared" si="22"/>
        <v>1.5260127665929003E-2</v>
      </c>
      <c r="J82" s="66"/>
      <c r="K82" s="26">
        <v>30842.002528593326</v>
      </c>
      <c r="L82" s="26">
        <v>30036.126938768743</v>
      </c>
      <c r="M82" s="56">
        <f t="shared" si="23"/>
        <v>805.87558982458359</v>
      </c>
      <c r="N82" s="58">
        <f t="shared" si="24"/>
        <v>2.6830209882500199E-2</v>
      </c>
      <c r="O82" s="58"/>
      <c r="P82" s="23">
        <v>9293.1833380457683</v>
      </c>
      <c r="Q82" s="23">
        <v>8303.3636082916873</v>
      </c>
      <c r="R82" s="57">
        <f t="shared" si="25"/>
        <v>989.81972975408098</v>
      </c>
      <c r="S82" s="60">
        <f t="shared" si="30"/>
        <v>0.11920707997969078</v>
      </c>
      <c r="T82" s="23"/>
      <c r="U82" s="23">
        <v>11976</v>
      </c>
      <c r="V82" s="23">
        <v>0</v>
      </c>
      <c r="W82" s="57">
        <f t="shared" si="26"/>
        <v>11976</v>
      </c>
      <c r="X82" s="72">
        <v>1</v>
      </c>
      <c r="Y82" s="60"/>
      <c r="Z82" s="23">
        <v>25896.120253902423</v>
      </c>
      <c r="AA82" s="23">
        <v>28373.522781766376</v>
      </c>
      <c r="AB82" s="57">
        <f t="shared" si="27"/>
        <v>-2477.4025278639529</v>
      </c>
      <c r="AC82" s="76">
        <f t="shared" si="28"/>
        <v>-8.7313885798347229E-2</v>
      </c>
      <c r="AD82" s="26">
        <f>(IF(ISERROR(VLOOKUP(A82,'[1]TITLE V-B'!$A$8:$G$186,7,FALSE)),0,(VLOOKUP(A82,'[1]TITLE V-B'!$A$8:$G$186,7,FALSE))))</f>
        <v>0</v>
      </c>
      <c r="AE82" s="23">
        <f t="shared" si="29"/>
        <v>210623.22922822737</v>
      </c>
      <c r="AL82" s="4"/>
    </row>
    <row r="83" spans="1:38" x14ac:dyDescent="0.2">
      <c r="A83" s="22" t="s">
        <v>184</v>
      </c>
      <c r="B83" s="22" t="s">
        <v>185</v>
      </c>
      <c r="C83" t="s">
        <v>186</v>
      </c>
      <c r="D83" s="23">
        <v>257130.97070135255</v>
      </c>
      <c r="E83" s="24">
        <v>187.22596356069158</v>
      </c>
      <c r="F83" s="25">
        <v>1300.4371110795832</v>
      </c>
      <c r="G83" s="52">
        <v>216634.61747852218</v>
      </c>
      <c r="H83" s="50">
        <f t="shared" si="21"/>
        <v>40496.353222830367</v>
      </c>
      <c r="I83" s="53">
        <f t="shared" si="22"/>
        <v>0.18693389678057939</v>
      </c>
      <c r="J83" s="65"/>
      <c r="K83" s="26">
        <v>54880.217193930832</v>
      </c>
      <c r="L83" s="26">
        <v>45248.831271921837</v>
      </c>
      <c r="M83" s="56">
        <f t="shared" si="23"/>
        <v>9631.3859220089944</v>
      </c>
      <c r="N83" s="58">
        <f t="shared" si="24"/>
        <v>0.21285380530890172</v>
      </c>
      <c r="O83" s="58"/>
      <c r="P83" s="23">
        <v>20716.05452439369</v>
      </c>
      <c r="Q83" s="23">
        <v>16071.026338629074</v>
      </c>
      <c r="R83" s="57">
        <f t="shared" si="25"/>
        <v>4645.0281857646169</v>
      </c>
      <c r="S83" s="60">
        <f t="shared" si="30"/>
        <v>0.28903120982383118</v>
      </c>
      <c r="T83" s="23"/>
      <c r="U83" s="23">
        <v>0</v>
      </c>
      <c r="V83" s="23">
        <v>0</v>
      </c>
      <c r="W83" s="57">
        <f t="shared" si="26"/>
        <v>0</v>
      </c>
      <c r="X83" s="72"/>
      <c r="Y83" s="60"/>
      <c r="Z83" s="23">
        <v>20932.922457438282</v>
      </c>
      <c r="AA83" s="23">
        <v>21315.510134811277</v>
      </c>
      <c r="AB83" s="57">
        <f t="shared" si="27"/>
        <v>-382.58767737299422</v>
      </c>
      <c r="AC83" s="76">
        <f t="shared" si="28"/>
        <v>-1.7948792919019744E-2</v>
      </c>
      <c r="AD83" s="26">
        <f>(IF(ISERROR(VLOOKUP(A83,'[1]TITLE V-B'!$A$8:$G$186,7,FALSE)),0,(VLOOKUP(A83,'[1]TITLE V-B'!$A$8:$G$186,7,FALSE))))</f>
        <v>0</v>
      </c>
      <c r="AE83" s="23">
        <f t="shared" si="29"/>
        <v>353660.1648771154</v>
      </c>
      <c r="AL83" s="4"/>
    </row>
    <row r="84" spans="1:38" x14ac:dyDescent="0.2">
      <c r="A84" s="22" t="s">
        <v>187</v>
      </c>
      <c r="B84" s="22" t="s">
        <v>188</v>
      </c>
      <c r="C84" t="s">
        <v>189</v>
      </c>
      <c r="D84" s="23">
        <v>21494.641619110251</v>
      </c>
      <c r="E84" s="24">
        <v>71</v>
      </c>
      <c r="F84" s="25">
        <v>1345.050249064728</v>
      </c>
      <c r="G84" s="52">
        <v>22781.316421955307</v>
      </c>
      <c r="H84" s="50">
        <f t="shared" si="21"/>
        <v>-1286.6748028450565</v>
      </c>
      <c r="I84" s="54">
        <f t="shared" si="22"/>
        <v>-5.647938771462014E-2</v>
      </c>
      <c r="J84" s="66"/>
      <c r="K84" s="26">
        <v>3199.8762078789964</v>
      </c>
      <c r="L84" s="26">
        <v>3788.1312304537082</v>
      </c>
      <c r="M84" s="56">
        <f t="shared" si="23"/>
        <v>-588.2550225747118</v>
      </c>
      <c r="N84" s="59">
        <f t="shared" si="24"/>
        <v>-0.15528897675074893</v>
      </c>
      <c r="O84" s="58"/>
      <c r="P84" s="23">
        <v>0</v>
      </c>
      <c r="Q84" s="23">
        <v>0</v>
      </c>
      <c r="R84" s="57">
        <f t="shared" si="25"/>
        <v>0</v>
      </c>
      <c r="S84" s="60">
        <v>0</v>
      </c>
      <c r="T84" s="23"/>
      <c r="U84" s="23">
        <v>0</v>
      </c>
      <c r="V84" s="23">
        <v>0</v>
      </c>
      <c r="W84" s="57">
        <f t="shared" si="26"/>
        <v>0</v>
      </c>
      <c r="X84" s="72">
        <v>0</v>
      </c>
      <c r="Y84" s="60"/>
      <c r="Z84" s="23">
        <v>10000</v>
      </c>
      <c r="AA84" s="23">
        <v>10000</v>
      </c>
      <c r="AB84" s="57">
        <f t="shared" si="27"/>
        <v>0</v>
      </c>
      <c r="AC84" s="75">
        <f t="shared" si="28"/>
        <v>0</v>
      </c>
      <c r="AD84" s="26">
        <f>(IF(ISERROR(VLOOKUP(A84,'[1]TITLE V-B'!$A$8:$G$186,7,FALSE)),0,(VLOOKUP(A84,'[1]TITLE V-B'!$A$8:$G$186,7,FALSE))))</f>
        <v>0</v>
      </c>
      <c r="AE84" s="23">
        <f t="shared" si="29"/>
        <v>34694.517826989249</v>
      </c>
      <c r="AL84" s="4"/>
    </row>
    <row r="85" spans="1:38" x14ac:dyDescent="0.2">
      <c r="A85" s="22" t="s">
        <v>190</v>
      </c>
      <c r="B85" s="22" t="s">
        <v>191</v>
      </c>
      <c r="C85" t="s">
        <v>192</v>
      </c>
      <c r="D85" s="23">
        <v>346521.14493081952</v>
      </c>
      <c r="E85" s="24">
        <v>143.98982558139534</v>
      </c>
      <c r="F85" s="25">
        <v>1367.1348003626222</v>
      </c>
      <c r="G85" s="52">
        <v>349747.41968031495</v>
      </c>
      <c r="H85" s="50">
        <f t="shared" si="21"/>
        <v>-3226.2747494954383</v>
      </c>
      <c r="I85" s="54">
        <f t="shared" si="22"/>
        <v>-9.2245848516749607E-3</v>
      </c>
      <c r="J85" s="65"/>
      <c r="K85" s="26">
        <v>46066.748977977717</v>
      </c>
      <c r="L85" s="26">
        <v>47484.046264391196</v>
      </c>
      <c r="M85" s="56">
        <f t="shared" si="23"/>
        <v>-1417.297286413479</v>
      </c>
      <c r="N85" s="59">
        <f t="shared" si="24"/>
        <v>-2.9847862554129589E-2</v>
      </c>
      <c r="O85" s="58"/>
      <c r="P85" s="23">
        <v>580.82395862786052</v>
      </c>
      <c r="Q85" s="23">
        <v>446.41739829525204</v>
      </c>
      <c r="R85" s="57">
        <f t="shared" si="25"/>
        <v>134.40656033260848</v>
      </c>
      <c r="S85" s="60">
        <f>R85/Q85</f>
        <v>0.30107823047639043</v>
      </c>
      <c r="T85" s="23"/>
      <c r="U85" s="23">
        <v>0</v>
      </c>
      <c r="V85" s="23">
        <v>0</v>
      </c>
      <c r="W85" s="57">
        <f t="shared" si="26"/>
        <v>0</v>
      </c>
      <c r="X85" s="72"/>
      <c r="Y85" s="60"/>
      <c r="Z85" s="23">
        <v>15207.124635861437</v>
      </c>
      <c r="AA85" s="23">
        <v>10000</v>
      </c>
      <c r="AB85" s="57">
        <f t="shared" si="27"/>
        <v>5207.1246358614371</v>
      </c>
      <c r="AC85" s="75">
        <f t="shared" si="28"/>
        <v>0.52071246358614376</v>
      </c>
      <c r="AD85" s="26">
        <f>(IF(ISERROR(VLOOKUP(A85,'[1]TITLE V-B'!$A$8:$G$186,7,FALSE)),0,(VLOOKUP(A85,'[1]TITLE V-B'!$A$8:$G$186,7,FALSE))))</f>
        <v>9952.0269794329743</v>
      </c>
      <c r="AE85" s="23">
        <f t="shared" si="29"/>
        <v>418327.86948271951</v>
      </c>
      <c r="AL85" s="4"/>
    </row>
    <row r="86" spans="1:38" x14ac:dyDescent="0.2">
      <c r="A86" s="22" t="s">
        <v>193</v>
      </c>
      <c r="B86" s="22" t="s">
        <v>191</v>
      </c>
      <c r="C86" t="s">
        <v>194</v>
      </c>
      <c r="D86" s="23">
        <v>88515.647075690373</v>
      </c>
      <c r="E86" s="24">
        <v>294.49592427031291</v>
      </c>
      <c r="F86" s="25">
        <v>1303.8714529730382</v>
      </c>
      <c r="G86" s="52">
        <v>98350.7189729893</v>
      </c>
      <c r="H86" s="50">
        <f t="shared" si="21"/>
        <v>-9835.0718972989271</v>
      </c>
      <c r="I86" s="54">
        <f t="shared" si="22"/>
        <v>-9.9999999999999964E-2</v>
      </c>
      <c r="J86" s="65"/>
      <c r="K86" s="26">
        <v>8487.4017619957958</v>
      </c>
      <c r="L86" s="26">
        <v>10350.689557901578</v>
      </c>
      <c r="M86" s="56">
        <f t="shared" si="23"/>
        <v>-1863.2877959057823</v>
      </c>
      <c r="N86" s="59">
        <f t="shared" si="24"/>
        <v>-0.18001581300285191</v>
      </c>
      <c r="O86" s="58"/>
      <c r="P86" s="23">
        <v>0</v>
      </c>
      <c r="Q86" s="23">
        <v>0</v>
      </c>
      <c r="R86" s="57">
        <f t="shared" si="25"/>
        <v>0</v>
      </c>
      <c r="S86" s="60">
        <v>0</v>
      </c>
      <c r="T86" s="23"/>
      <c r="U86" s="23">
        <v>0</v>
      </c>
      <c r="V86" s="23">
        <v>0</v>
      </c>
      <c r="W86" s="57">
        <f t="shared" si="26"/>
        <v>0</v>
      </c>
      <c r="X86" s="72"/>
      <c r="Y86" s="60"/>
      <c r="Z86" s="23">
        <v>28409.978668913835</v>
      </c>
      <c r="AA86" s="23">
        <v>23325.383934606616</v>
      </c>
      <c r="AB86" s="57">
        <f t="shared" si="27"/>
        <v>5084.5947343072185</v>
      </c>
      <c r="AC86" s="75">
        <f t="shared" si="28"/>
        <v>0.21798546804468583</v>
      </c>
      <c r="AD86" s="26">
        <f>(IF(ISERROR(VLOOKUP(A86,'[1]TITLE V-B'!$A$8:$G$186,7,FALSE)),0,(VLOOKUP(A86,'[1]TITLE V-B'!$A$8:$G$186,7,FALSE))))</f>
        <v>0</v>
      </c>
      <c r="AE86" s="23">
        <f t="shared" si="29"/>
        <v>125413.02750659999</v>
      </c>
      <c r="AL86" s="4"/>
    </row>
    <row r="87" spans="1:38" x14ac:dyDescent="0.2">
      <c r="A87" s="22" t="s">
        <v>195</v>
      </c>
      <c r="B87" s="27" t="s">
        <v>196</v>
      </c>
      <c r="C87" s="28" t="s">
        <v>197</v>
      </c>
      <c r="D87" s="23">
        <v>62811.682681661638</v>
      </c>
      <c r="E87" s="24">
        <v>2374.5098107263666</v>
      </c>
      <c r="F87" s="25">
        <v>1201.1884314281267</v>
      </c>
      <c r="G87" s="52">
        <v>43026.794978300684</v>
      </c>
      <c r="H87" s="50">
        <f t="shared" si="21"/>
        <v>19784.887703360953</v>
      </c>
      <c r="I87" s="53">
        <f t="shared" si="22"/>
        <v>0.45982713128734981</v>
      </c>
      <c r="J87" s="66"/>
      <c r="K87" s="26">
        <v>9219.667851931823</v>
      </c>
      <c r="L87" s="26">
        <v>6670.5837378607139</v>
      </c>
      <c r="M87" s="56">
        <f t="shared" si="23"/>
        <v>2549.0841140711091</v>
      </c>
      <c r="N87" s="58">
        <f t="shared" si="24"/>
        <v>0.38213808779628811</v>
      </c>
      <c r="O87" s="58"/>
      <c r="P87" s="23">
        <v>580.82395862786052</v>
      </c>
      <c r="Q87" s="23">
        <v>535.70087795430243</v>
      </c>
      <c r="R87" s="57">
        <f t="shared" si="25"/>
        <v>45.123080673558093</v>
      </c>
      <c r="S87" s="60">
        <f>R87/Q87</f>
        <v>8.4231858730325404E-2</v>
      </c>
      <c r="T87" s="23"/>
      <c r="U87" s="23">
        <v>95809</v>
      </c>
      <c r="V87" s="23">
        <v>32339</v>
      </c>
      <c r="W87" s="57">
        <f t="shared" si="26"/>
        <v>63470</v>
      </c>
      <c r="X87" s="72">
        <f>W87/V87</f>
        <v>1.9626457218837936</v>
      </c>
      <c r="Y87" s="60"/>
      <c r="Z87" s="23">
        <v>188834.48251427134</v>
      </c>
      <c r="AA87" s="23">
        <v>188116.07462504655</v>
      </c>
      <c r="AB87" s="57">
        <f t="shared" si="27"/>
        <v>718.4078892247926</v>
      </c>
      <c r="AC87" s="75">
        <f t="shared" si="28"/>
        <v>3.818960663817407E-3</v>
      </c>
      <c r="AD87" s="26">
        <f>(IF(ISERROR(VLOOKUP(A87,'[1]TITLE V-B'!$A$8:$G$186,7,FALSE)),0,(VLOOKUP(A87,'[1]TITLE V-B'!$A$8:$G$186,7,FALSE))))</f>
        <v>0</v>
      </c>
      <c r="AE87" s="23">
        <f t="shared" si="29"/>
        <v>357255.65700649266</v>
      </c>
      <c r="AL87" s="4"/>
    </row>
    <row r="88" spans="1:38" x14ac:dyDescent="0.2">
      <c r="A88" s="22" t="s">
        <v>198</v>
      </c>
      <c r="B88" s="22" t="s">
        <v>199</v>
      </c>
      <c r="C88" t="s">
        <v>200</v>
      </c>
      <c r="D88" s="23">
        <v>11145763.656663654</v>
      </c>
      <c r="E88" s="24">
        <v>53</v>
      </c>
      <c r="F88" s="25">
        <v>1537.3225905852041</v>
      </c>
      <c r="G88" s="52">
        <v>11249535.955628317</v>
      </c>
      <c r="H88" s="50">
        <f t="shared" si="21"/>
        <v>-103772.29896466248</v>
      </c>
      <c r="I88" s="54">
        <f t="shared" si="22"/>
        <v>-9.2245848516750231E-3</v>
      </c>
      <c r="J88" s="66" t="s">
        <v>452</v>
      </c>
      <c r="K88" s="26">
        <v>1555184.8670784973</v>
      </c>
      <c r="L88" s="26">
        <v>1509381.0413062652</v>
      </c>
      <c r="M88" s="56">
        <f t="shared" si="23"/>
        <v>45803.825772232143</v>
      </c>
      <c r="N88" s="58">
        <f t="shared" si="24"/>
        <v>3.0346098512402206E-2</v>
      </c>
      <c r="O88" s="58"/>
      <c r="P88" s="23">
        <v>455075.57158492866</v>
      </c>
      <c r="Q88" s="23">
        <v>444096.0278241167</v>
      </c>
      <c r="R88" s="57">
        <f t="shared" si="25"/>
        <v>10979.543760811968</v>
      </c>
      <c r="S88" s="60">
        <f>R88/Q88</f>
        <v>2.4723355024378633E-2</v>
      </c>
      <c r="T88" s="23"/>
      <c r="U88" s="23">
        <v>0</v>
      </c>
      <c r="V88" s="23">
        <v>0</v>
      </c>
      <c r="W88" s="57">
        <f t="shared" si="26"/>
        <v>0</v>
      </c>
      <c r="X88" s="72"/>
      <c r="Y88" s="60"/>
      <c r="Z88" s="23">
        <v>10000</v>
      </c>
      <c r="AA88" s="23">
        <v>10000</v>
      </c>
      <c r="AB88" s="57">
        <f t="shared" si="27"/>
        <v>0</v>
      </c>
      <c r="AC88" s="75">
        <f t="shared" si="28"/>
        <v>0</v>
      </c>
      <c r="AD88" s="26">
        <f>(IF(ISERROR(VLOOKUP(A88,'[1]TITLE V-B'!$A$8:$G$186,7,FALSE)),0,(VLOOKUP(A88,'[1]TITLE V-B'!$A$8:$G$186,7,FALSE))))</f>
        <v>0</v>
      </c>
      <c r="AE88" s="23">
        <f t="shared" si="29"/>
        <v>13166024.095327081</v>
      </c>
      <c r="AL88" s="4"/>
    </row>
    <row r="89" spans="1:38" x14ac:dyDescent="0.2">
      <c r="A89" s="22" t="s">
        <v>201</v>
      </c>
      <c r="B89" s="22" t="s">
        <v>202</v>
      </c>
      <c r="C89" t="s">
        <v>203</v>
      </c>
      <c r="D89" s="23">
        <v>52449.270353825566</v>
      </c>
      <c r="E89" s="24">
        <v>98.757021845742315</v>
      </c>
      <c r="F89" s="25">
        <v>1287.3440721446364</v>
      </c>
      <c r="G89" s="52">
        <v>34927.833997849142</v>
      </c>
      <c r="H89" s="50">
        <f t="shared" si="21"/>
        <v>17521.436355976424</v>
      </c>
      <c r="I89" s="53">
        <f t="shared" si="22"/>
        <v>0.50164680572678499</v>
      </c>
      <c r="J89" s="65"/>
      <c r="K89" s="26">
        <v>8630.7145611523138</v>
      </c>
      <c r="L89" s="26">
        <v>5811.4283599515757</v>
      </c>
      <c r="M89" s="56">
        <f t="shared" si="23"/>
        <v>2819.2862012007381</v>
      </c>
      <c r="N89" s="58">
        <f t="shared" si="24"/>
        <v>0.48512792838148833</v>
      </c>
      <c r="O89" s="58"/>
      <c r="P89" s="23">
        <v>0</v>
      </c>
      <c r="Q89" s="23">
        <v>0</v>
      </c>
      <c r="R89" s="57">
        <f t="shared" si="25"/>
        <v>0</v>
      </c>
      <c r="S89" s="60">
        <v>0</v>
      </c>
      <c r="T89" s="23"/>
      <c r="U89" s="23">
        <v>0</v>
      </c>
      <c r="V89" s="23">
        <v>0</v>
      </c>
      <c r="W89" s="57">
        <f t="shared" si="26"/>
        <v>0</v>
      </c>
      <c r="X89" s="72">
        <v>0</v>
      </c>
      <c r="Y89" s="60"/>
      <c r="Z89" s="23">
        <v>11210.657341997232</v>
      </c>
      <c r="AA89" s="23">
        <v>11989.782968430483</v>
      </c>
      <c r="AB89" s="57">
        <f t="shared" si="27"/>
        <v>-779.12562643325145</v>
      </c>
      <c r="AC89" s="76">
        <f t="shared" si="28"/>
        <v>-6.4982462858978879E-2</v>
      </c>
      <c r="AD89" s="26">
        <f>(IF(ISERROR(VLOOKUP(A89,'[1]TITLE V-B'!$A$8:$G$186,7,FALSE)),0,(VLOOKUP(A89,'[1]TITLE V-B'!$A$8:$G$186,7,FALSE))))</f>
        <v>0</v>
      </c>
      <c r="AE89" s="23">
        <f t="shared" si="29"/>
        <v>72290.642256975116</v>
      </c>
      <c r="AL89" s="4"/>
    </row>
    <row r="90" spans="1:38" ht="25.5" x14ac:dyDescent="0.2">
      <c r="A90" s="22" t="s">
        <v>204</v>
      </c>
      <c r="B90" s="22" t="s">
        <v>202</v>
      </c>
      <c r="C90" t="s">
        <v>205</v>
      </c>
      <c r="D90" s="23">
        <v>5161.6222287234823</v>
      </c>
      <c r="E90" s="24">
        <v>116.27182941310875</v>
      </c>
      <c r="F90" s="25">
        <v>1839.2946065217209</v>
      </c>
      <c r="G90" s="52">
        <v>20468.885592121431</v>
      </c>
      <c r="H90" s="50">
        <f t="shared" si="21"/>
        <v>-15307.263363397949</v>
      </c>
      <c r="I90" s="54">
        <f t="shared" si="22"/>
        <v>-0.74783081348062186</v>
      </c>
      <c r="J90" s="66" t="s">
        <v>450</v>
      </c>
      <c r="K90" s="26">
        <v>1578.9027286018406</v>
      </c>
      <c r="L90" s="26">
        <v>3255.1683300823288</v>
      </c>
      <c r="M90" s="56">
        <f t="shared" si="23"/>
        <v>-1676.2656014804882</v>
      </c>
      <c r="N90" s="59">
        <f t="shared" si="24"/>
        <v>-0.51495512105762364</v>
      </c>
      <c r="O90" s="58"/>
      <c r="P90" s="23">
        <v>1258.4519103603645</v>
      </c>
      <c r="Q90" s="23">
        <v>267.85043897715121</v>
      </c>
      <c r="R90" s="57">
        <f t="shared" si="25"/>
        <v>990.60147138321327</v>
      </c>
      <c r="S90" s="60">
        <f t="shared" ref="S90:S107" si="31">R90/Q90</f>
        <v>3.6983380544980768</v>
      </c>
      <c r="T90" s="23"/>
      <c r="U90" s="23">
        <v>0</v>
      </c>
      <c r="V90" s="23">
        <v>0</v>
      </c>
      <c r="W90" s="57">
        <f t="shared" si="26"/>
        <v>0</v>
      </c>
      <c r="X90" s="72">
        <v>0</v>
      </c>
      <c r="Y90" s="60"/>
      <c r="Z90" s="23">
        <v>11736.054208210586</v>
      </c>
      <c r="AA90" s="23">
        <v>11750.421316361997</v>
      </c>
      <c r="AB90" s="57">
        <f t="shared" si="27"/>
        <v>-14.36710815141123</v>
      </c>
      <c r="AC90" s="76">
        <f t="shared" si="28"/>
        <v>-1.2226887670321745E-3</v>
      </c>
      <c r="AD90" s="26">
        <f>(IF(ISERROR(VLOOKUP(A90,'[1]TITLE V-B'!$A$8:$G$186,7,FALSE)),0,(VLOOKUP(A90,'[1]TITLE V-B'!$A$8:$G$186,7,FALSE))))</f>
        <v>0</v>
      </c>
      <c r="AE90" s="23">
        <f t="shared" si="29"/>
        <v>19735.031075896273</v>
      </c>
      <c r="AL90" s="4"/>
    </row>
    <row r="91" spans="1:38" x14ac:dyDescent="0.2">
      <c r="A91" s="22" t="s">
        <v>206</v>
      </c>
      <c r="B91" s="22" t="s">
        <v>207</v>
      </c>
      <c r="C91" t="s">
        <v>208</v>
      </c>
      <c r="D91" s="23">
        <v>38821.695769144717</v>
      </c>
      <c r="E91" s="24">
        <v>14.811083123425693</v>
      </c>
      <c r="F91" s="25">
        <v>1358.494257392807</v>
      </c>
      <c r="G91" s="52">
        <v>39183.144005781447</v>
      </c>
      <c r="H91" s="50">
        <f t="shared" si="21"/>
        <v>-361.44823663673014</v>
      </c>
      <c r="I91" s="54">
        <f t="shared" si="22"/>
        <v>-9.2245848516749624E-3</v>
      </c>
      <c r="J91" s="65"/>
      <c r="K91" s="26">
        <v>6195.9815218431604</v>
      </c>
      <c r="L91" s="26">
        <v>4600.2342016504754</v>
      </c>
      <c r="M91" s="56">
        <f t="shared" si="23"/>
        <v>1595.747320192685</v>
      </c>
      <c r="N91" s="58">
        <f t="shared" si="24"/>
        <v>0.34688393030514875</v>
      </c>
      <c r="O91" s="58"/>
      <c r="P91" s="23">
        <v>193.60798620928685</v>
      </c>
      <c r="Q91" s="23">
        <v>89.283479659050414</v>
      </c>
      <c r="R91" s="57">
        <f t="shared" si="25"/>
        <v>104.32450655023644</v>
      </c>
      <c r="S91" s="60">
        <f t="shared" si="31"/>
        <v>1.1684637174606507</v>
      </c>
      <c r="T91" s="23"/>
      <c r="U91" s="23">
        <v>0</v>
      </c>
      <c r="V91" s="23">
        <v>0</v>
      </c>
      <c r="W91" s="57">
        <f t="shared" si="26"/>
        <v>0</v>
      </c>
      <c r="X91" s="72"/>
      <c r="Y91" s="60"/>
      <c r="Z91" s="23">
        <v>10000</v>
      </c>
      <c r="AA91" s="23">
        <v>10000</v>
      </c>
      <c r="AB91" s="57">
        <f t="shared" si="27"/>
        <v>0</v>
      </c>
      <c r="AC91" s="75">
        <f t="shared" si="28"/>
        <v>0</v>
      </c>
      <c r="AD91" s="26">
        <f>(IF(ISERROR(VLOOKUP(A91,'[1]TITLE V-B'!$A$8:$G$186,7,FALSE)),0,(VLOOKUP(A91,'[1]TITLE V-B'!$A$8:$G$186,7,FALSE))))</f>
        <v>0</v>
      </c>
      <c r="AE91" s="23">
        <f t="shared" si="29"/>
        <v>55211.285277197167</v>
      </c>
      <c r="AL91" s="4"/>
    </row>
    <row r="92" spans="1:38" x14ac:dyDescent="0.2">
      <c r="A92" s="22" t="s">
        <v>209</v>
      </c>
      <c r="B92" s="22" t="s">
        <v>207</v>
      </c>
      <c r="C92" t="s">
        <v>210</v>
      </c>
      <c r="D92" s="23">
        <v>83982.356426537299</v>
      </c>
      <c r="E92" s="24">
        <v>658.22106132155523</v>
      </c>
      <c r="F92" s="25">
        <v>1363.0424212436342</v>
      </c>
      <c r="G92" s="52">
        <v>84764.271642695778</v>
      </c>
      <c r="H92" s="50">
        <f t="shared" si="21"/>
        <v>-781.91521615847887</v>
      </c>
      <c r="I92" s="54">
        <f t="shared" si="22"/>
        <v>-9.2245848516750318E-3</v>
      </c>
      <c r="J92" s="66"/>
      <c r="K92" s="26">
        <v>6929.5344087316125</v>
      </c>
      <c r="L92" s="26">
        <v>6919.5018376232665</v>
      </c>
      <c r="M92" s="56">
        <f t="shared" si="23"/>
        <v>10.032571108346019</v>
      </c>
      <c r="N92" s="58">
        <f t="shared" si="24"/>
        <v>1.4498978891509392E-3</v>
      </c>
      <c r="O92" s="58"/>
      <c r="P92" s="23">
        <v>0</v>
      </c>
      <c r="Q92" s="23">
        <v>178.56695931810083</v>
      </c>
      <c r="R92" s="57">
        <f t="shared" si="25"/>
        <v>-178.56695931810083</v>
      </c>
      <c r="S92" s="61">
        <f t="shared" si="31"/>
        <v>-1</v>
      </c>
      <c r="T92" s="23"/>
      <c r="U92" s="23">
        <v>15968</v>
      </c>
      <c r="V92" s="23">
        <v>0</v>
      </c>
      <c r="W92" s="57">
        <f t="shared" si="26"/>
        <v>15968</v>
      </c>
      <c r="X92" s="72">
        <v>1</v>
      </c>
      <c r="Y92" s="60"/>
      <c r="Z92" s="23">
        <v>58959.900613796272</v>
      </c>
      <c r="AA92" s="23">
        <v>58778.870991118732</v>
      </c>
      <c r="AB92" s="57">
        <f t="shared" si="27"/>
        <v>181.02962267753901</v>
      </c>
      <c r="AC92" s="75">
        <f t="shared" si="28"/>
        <v>3.0798417803038769E-3</v>
      </c>
      <c r="AD92" s="26">
        <f>(IF(ISERROR(VLOOKUP(A92,'[1]TITLE V-B'!$A$8:$G$186,7,FALSE)),0,(VLOOKUP(A92,'[1]TITLE V-B'!$A$8:$G$186,7,FALSE))))</f>
        <v>0</v>
      </c>
      <c r="AE92" s="23">
        <f t="shared" si="29"/>
        <v>165839.7914490652</v>
      </c>
      <c r="AL92" s="4"/>
    </row>
    <row r="93" spans="1:38" x14ac:dyDescent="0.2">
      <c r="A93" s="22" t="s">
        <v>211</v>
      </c>
      <c r="B93" s="22" t="s">
        <v>207</v>
      </c>
      <c r="C93" t="s">
        <v>212</v>
      </c>
      <c r="D93" s="23">
        <v>41414.571445039517</v>
      </c>
      <c r="E93" s="24">
        <v>194.47497393117831</v>
      </c>
      <c r="F93" s="25">
        <v>1125.2798154816132</v>
      </c>
      <c r="G93" s="52">
        <v>46564.101463528481</v>
      </c>
      <c r="H93" s="50">
        <f t="shared" si="21"/>
        <v>-5149.5300184889638</v>
      </c>
      <c r="I93" s="54">
        <f t="shared" si="22"/>
        <v>-0.1105901296629197</v>
      </c>
      <c r="J93" s="65"/>
      <c r="K93" s="26">
        <v>6473.3762294397948</v>
      </c>
      <c r="L93" s="26">
        <v>8709.3886490711011</v>
      </c>
      <c r="M93" s="56">
        <f t="shared" si="23"/>
        <v>-2236.0124196313063</v>
      </c>
      <c r="N93" s="59">
        <f t="shared" si="24"/>
        <v>-0.2567358639885462</v>
      </c>
      <c r="O93" s="58"/>
      <c r="P93" s="23">
        <v>3194.5317724532329</v>
      </c>
      <c r="Q93" s="23">
        <v>2053.5200321581592</v>
      </c>
      <c r="R93" s="57">
        <f t="shared" si="25"/>
        <v>1141.0117402950737</v>
      </c>
      <c r="S93" s="60">
        <f t="shared" si="31"/>
        <v>0.55563701470003213</v>
      </c>
      <c r="T93" s="23"/>
      <c r="U93" s="23">
        <v>0</v>
      </c>
      <c r="V93" s="23">
        <v>0</v>
      </c>
      <c r="W93" s="57">
        <f t="shared" si="26"/>
        <v>0</v>
      </c>
      <c r="X93" s="72"/>
      <c r="Y93" s="60"/>
      <c r="Z93" s="23">
        <v>16267.398596549705</v>
      </c>
      <c r="AA93" s="23">
        <v>16657.997718489678</v>
      </c>
      <c r="AB93" s="57">
        <f t="shared" si="27"/>
        <v>-390.59912193997297</v>
      </c>
      <c r="AC93" s="76">
        <f t="shared" si="28"/>
        <v>-2.344814356088093E-2</v>
      </c>
      <c r="AD93" s="26">
        <f>(IF(ISERROR(VLOOKUP(A93,'[1]TITLE V-B'!$A$8:$G$186,7,FALSE)),0,(VLOOKUP(A93,'[1]TITLE V-B'!$A$8:$G$186,7,FALSE))))</f>
        <v>0</v>
      </c>
      <c r="AE93" s="23">
        <f t="shared" si="29"/>
        <v>67349.878043482255</v>
      </c>
      <c r="AL93" s="4"/>
    </row>
    <row r="94" spans="1:38" x14ac:dyDescent="0.2">
      <c r="A94" s="22" t="s">
        <v>213</v>
      </c>
      <c r="B94" s="22" t="s">
        <v>207</v>
      </c>
      <c r="C94" t="s">
        <v>214</v>
      </c>
      <c r="D94" s="23">
        <v>14541.431110488811</v>
      </c>
      <c r="E94" s="24">
        <v>99.331910352187833</v>
      </c>
      <c r="F94" s="25">
        <v>1392.6636541602527</v>
      </c>
      <c r="G94" s="52">
        <v>13523.971221803278</v>
      </c>
      <c r="H94" s="50">
        <f t="shared" si="21"/>
        <v>1017.4598886855329</v>
      </c>
      <c r="I94" s="53">
        <f t="shared" si="22"/>
        <v>7.5233810542659915E-2</v>
      </c>
      <c r="J94" s="66"/>
      <c r="K94" s="26">
        <v>3111.799878321282</v>
      </c>
      <c r="L94" s="26">
        <v>2695.8300652819407</v>
      </c>
      <c r="M94" s="56">
        <f t="shared" si="23"/>
        <v>415.96981303934126</v>
      </c>
      <c r="N94" s="58">
        <f t="shared" si="24"/>
        <v>0.15430119961802469</v>
      </c>
      <c r="O94" s="58"/>
      <c r="P94" s="23">
        <v>2710.5118069300156</v>
      </c>
      <c r="Q94" s="23">
        <v>2946.3548287486633</v>
      </c>
      <c r="R94" s="57">
        <f t="shared" si="25"/>
        <v>-235.84302181864768</v>
      </c>
      <c r="S94" s="61">
        <f t="shared" si="31"/>
        <v>-8.0045695622754237E-2</v>
      </c>
      <c r="T94" s="23"/>
      <c r="U94" s="23">
        <v>0</v>
      </c>
      <c r="V94" s="23">
        <v>0</v>
      </c>
      <c r="W94" s="57">
        <f t="shared" si="26"/>
        <v>0</v>
      </c>
      <c r="X94" s="72"/>
      <c r="Y94" s="60"/>
      <c r="Z94" s="23">
        <v>10000</v>
      </c>
      <c r="AA94" s="23">
        <v>10000</v>
      </c>
      <c r="AB94" s="57">
        <f t="shared" si="27"/>
        <v>0</v>
      </c>
      <c r="AC94" s="75">
        <f t="shared" si="28"/>
        <v>0</v>
      </c>
      <c r="AD94" s="26">
        <f>(IF(ISERROR(VLOOKUP(A94,'[1]TITLE V-B'!$A$8:$G$186,7,FALSE)),0,(VLOOKUP(A94,'[1]TITLE V-B'!$A$8:$G$186,7,FALSE))))</f>
        <v>0</v>
      </c>
      <c r="AE94" s="23">
        <f t="shared" si="29"/>
        <v>30363.742795740109</v>
      </c>
      <c r="AL94" s="4"/>
    </row>
    <row r="95" spans="1:38" x14ac:dyDescent="0.2">
      <c r="A95" s="22" t="s">
        <v>215</v>
      </c>
      <c r="B95" s="22" t="s">
        <v>207</v>
      </c>
      <c r="C95" t="s">
        <v>216</v>
      </c>
      <c r="D95" s="23">
        <v>181106.07946325897</v>
      </c>
      <c r="E95" s="24">
        <v>692.86508242299419</v>
      </c>
      <c r="F95" s="25">
        <v>1447.0319231860854</v>
      </c>
      <c r="G95" s="52">
        <v>182792.26219611664</v>
      </c>
      <c r="H95" s="50">
        <f t="shared" si="21"/>
        <v>-1686.1827328576765</v>
      </c>
      <c r="I95" s="54">
        <f t="shared" si="22"/>
        <v>-9.2245848516748583E-3</v>
      </c>
      <c r="J95" s="65"/>
      <c r="K95" s="26">
        <v>30897.052904817599</v>
      </c>
      <c r="L95" s="26">
        <v>27732.223908898286</v>
      </c>
      <c r="M95" s="56">
        <f t="shared" si="23"/>
        <v>3164.8289959193135</v>
      </c>
      <c r="N95" s="58">
        <f t="shared" si="24"/>
        <v>0.11412099535601371</v>
      </c>
      <c r="O95" s="58"/>
      <c r="P95" s="23">
        <v>14133.382993277939</v>
      </c>
      <c r="Q95" s="23">
        <v>13035.388030221358</v>
      </c>
      <c r="R95" s="57">
        <f t="shared" si="25"/>
        <v>1097.9949630565807</v>
      </c>
      <c r="S95" s="60">
        <f t="shared" si="31"/>
        <v>8.4231858730325446E-2</v>
      </c>
      <c r="T95" s="23"/>
      <c r="U95" s="23">
        <v>0</v>
      </c>
      <c r="V95" s="23">
        <v>0</v>
      </c>
      <c r="W95" s="57">
        <f t="shared" si="26"/>
        <v>0</v>
      </c>
      <c r="X95" s="72"/>
      <c r="Y95" s="60"/>
      <c r="Z95" s="23">
        <v>72427.823094138599</v>
      </c>
      <c r="AA95" s="23">
        <v>64177.655345826286</v>
      </c>
      <c r="AB95" s="57">
        <f t="shared" si="27"/>
        <v>8250.1677483123131</v>
      </c>
      <c r="AC95" s="75">
        <f t="shared" si="28"/>
        <v>0.12855202802058821</v>
      </c>
      <c r="AD95" s="26">
        <f>(IF(ISERROR(VLOOKUP(A95,'[1]TITLE V-B'!$A$8:$G$186,7,FALSE)),0,(VLOOKUP(A95,'[1]TITLE V-B'!$A$8:$G$186,7,FALSE))))</f>
        <v>0</v>
      </c>
      <c r="AE95" s="23">
        <f t="shared" si="29"/>
        <v>298564.3384554931</v>
      </c>
      <c r="AL95" s="4"/>
    </row>
    <row r="96" spans="1:38" x14ac:dyDescent="0.2">
      <c r="A96" s="22" t="s">
        <v>217</v>
      </c>
      <c r="B96" s="22" t="s">
        <v>218</v>
      </c>
      <c r="C96" t="s">
        <v>219</v>
      </c>
      <c r="D96" s="23">
        <v>229906.14780976958</v>
      </c>
      <c r="E96" s="24">
        <v>299.2293740871711</v>
      </c>
      <c r="F96" s="25">
        <v>1358.4989534671624</v>
      </c>
      <c r="G96" s="52">
        <v>232046.68211852154</v>
      </c>
      <c r="H96" s="50">
        <f t="shared" si="21"/>
        <v>-2140.5343087519577</v>
      </c>
      <c r="I96" s="54">
        <f t="shared" si="22"/>
        <v>-9.2245848516749988E-3</v>
      </c>
      <c r="J96" s="65"/>
      <c r="K96" s="26">
        <v>37212.701037899868</v>
      </c>
      <c r="L96" s="26">
        <v>37149.801256174535</v>
      </c>
      <c r="M96" s="56">
        <f t="shared" si="23"/>
        <v>62.899781725333014</v>
      </c>
      <c r="N96" s="58">
        <f t="shared" si="24"/>
        <v>1.6931391178002242E-3</v>
      </c>
      <c r="O96" s="58"/>
      <c r="P96" s="23">
        <v>28460.373972765166</v>
      </c>
      <c r="Q96" s="23">
        <v>26695.76041805607</v>
      </c>
      <c r="R96" s="57">
        <f t="shared" si="25"/>
        <v>1764.6135547090962</v>
      </c>
      <c r="S96" s="60">
        <f t="shared" si="31"/>
        <v>6.610089119302906E-2</v>
      </c>
      <c r="T96" s="23"/>
      <c r="U96" s="23">
        <v>0</v>
      </c>
      <c r="V96" s="23">
        <v>404</v>
      </c>
      <c r="W96" s="57">
        <f t="shared" si="26"/>
        <v>-404</v>
      </c>
      <c r="X96" s="61">
        <f>W96/V96</f>
        <v>-1</v>
      </c>
      <c r="Y96" s="61"/>
      <c r="Z96" s="23">
        <v>29714.503855768548</v>
      </c>
      <c r="AA96" s="23">
        <v>26522.810968271508</v>
      </c>
      <c r="AB96" s="57">
        <f t="shared" si="27"/>
        <v>3191.6928874970399</v>
      </c>
      <c r="AC96" s="75">
        <f t="shared" si="28"/>
        <v>0.12033765543611392</v>
      </c>
      <c r="AD96" s="26">
        <f>(IF(ISERROR(VLOOKUP(A96,'[1]TITLE V-B'!$A$8:$G$186,7,FALSE)),0,(VLOOKUP(A96,'[1]TITLE V-B'!$A$8:$G$186,7,FALSE))))</f>
        <v>0</v>
      </c>
      <c r="AE96" s="23">
        <f t="shared" si="29"/>
        <v>325293.72667620314</v>
      </c>
      <c r="AL96" s="4"/>
    </row>
    <row r="97" spans="1:38" x14ac:dyDescent="0.2">
      <c r="A97" s="22" t="s">
        <v>220</v>
      </c>
      <c r="B97" s="22" t="s">
        <v>221</v>
      </c>
      <c r="C97" t="s">
        <v>222</v>
      </c>
      <c r="D97" s="23">
        <v>866617.82222199754</v>
      </c>
      <c r="E97" s="24">
        <v>131.64243187153406</v>
      </c>
      <c r="F97" s="25">
        <v>1608.3757078001634</v>
      </c>
      <c r="G97" s="52">
        <v>926205.72191466077</v>
      </c>
      <c r="H97" s="50">
        <f t="shared" si="21"/>
        <v>-59587.899692663224</v>
      </c>
      <c r="I97" s="54">
        <f t="shared" si="22"/>
        <v>-6.4335490790839195E-2</v>
      </c>
      <c r="J97" s="65"/>
      <c r="K97" s="26">
        <v>129960.13734159211</v>
      </c>
      <c r="L97" s="26">
        <v>137239.07981756233</v>
      </c>
      <c r="M97" s="56">
        <f t="shared" si="23"/>
        <v>-7278.9424759702233</v>
      </c>
      <c r="N97" s="59">
        <f t="shared" si="24"/>
        <v>-5.3038409217304773E-2</v>
      </c>
      <c r="O97" s="58"/>
      <c r="P97" s="23">
        <v>23329.762338219061</v>
      </c>
      <c r="Q97" s="23">
        <v>21428.035118172098</v>
      </c>
      <c r="R97" s="57">
        <f t="shared" si="25"/>
        <v>1901.7272200469633</v>
      </c>
      <c r="S97" s="60">
        <f t="shared" si="31"/>
        <v>8.8749491475034914E-2</v>
      </c>
      <c r="T97" s="23"/>
      <c r="U97" s="23">
        <v>0</v>
      </c>
      <c r="V97" s="23">
        <v>0</v>
      </c>
      <c r="W97" s="57">
        <f t="shared" si="26"/>
        <v>0</v>
      </c>
      <c r="X97" s="72">
        <v>0</v>
      </c>
      <c r="Y97" s="60"/>
      <c r="Z97" s="23">
        <v>16640.381568927904</v>
      </c>
      <c r="AA97" s="23">
        <v>16966.577501238757</v>
      </c>
      <c r="AB97" s="57">
        <f t="shared" si="27"/>
        <v>-326.1959323108531</v>
      </c>
      <c r="AC97" s="76">
        <f t="shared" si="28"/>
        <v>-1.9225794494324919E-2</v>
      </c>
      <c r="AD97" s="26">
        <f>(IF(ISERROR(VLOOKUP(A97,'[1]TITLE V-B'!$A$8:$G$186,7,FALSE)),0,(VLOOKUP(A97,'[1]TITLE V-B'!$A$8:$G$186,7,FALSE))))</f>
        <v>0</v>
      </c>
      <c r="AE97" s="23">
        <f t="shared" si="29"/>
        <v>1036548.1034707366</v>
      </c>
      <c r="AL97" s="4"/>
    </row>
    <row r="98" spans="1:38" x14ac:dyDescent="0.2">
      <c r="A98" s="22" t="s">
        <v>223</v>
      </c>
      <c r="B98" s="22" t="s">
        <v>221</v>
      </c>
      <c r="C98" t="s">
        <v>224</v>
      </c>
      <c r="D98" s="23">
        <v>159120.7824125019</v>
      </c>
      <c r="E98" s="24">
        <v>5043.6149660178562</v>
      </c>
      <c r="F98" s="25">
        <v>1536.5686290128269</v>
      </c>
      <c r="G98" s="52">
        <v>160602.27169512535</v>
      </c>
      <c r="H98" s="50">
        <f t="shared" si="21"/>
        <v>-1481.4892826234573</v>
      </c>
      <c r="I98" s="54">
        <f t="shared" si="22"/>
        <v>-9.22458485167507E-3</v>
      </c>
      <c r="J98" s="66"/>
      <c r="K98" s="26">
        <v>34553.273385362947</v>
      </c>
      <c r="L98" s="26">
        <v>35579.282810611418</v>
      </c>
      <c r="M98" s="56">
        <f t="shared" si="23"/>
        <v>-1026.0094252484705</v>
      </c>
      <c r="N98" s="59">
        <f t="shared" si="24"/>
        <v>-2.8837271136405992E-2</v>
      </c>
      <c r="O98" s="58"/>
      <c r="P98" s="23">
        <v>4259.3756966043111</v>
      </c>
      <c r="Q98" s="23">
        <v>4285.6070236344194</v>
      </c>
      <c r="R98" s="57">
        <f t="shared" si="25"/>
        <v>-26.231327030108332</v>
      </c>
      <c r="S98" s="61">
        <f t="shared" si="31"/>
        <v>-6.120796163868238E-3</v>
      </c>
      <c r="T98" s="23"/>
      <c r="U98" s="23">
        <v>0</v>
      </c>
      <c r="V98" s="23">
        <v>0</v>
      </c>
      <c r="W98" s="57">
        <f t="shared" si="26"/>
        <v>0</v>
      </c>
      <c r="X98" s="72"/>
      <c r="Y98" s="60"/>
      <c r="Z98" s="23">
        <v>409836.61982087739</v>
      </c>
      <c r="AA98" s="23">
        <v>408203.77783907478</v>
      </c>
      <c r="AB98" s="57">
        <f t="shared" si="27"/>
        <v>1632.8419818026014</v>
      </c>
      <c r="AC98" s="75">
        <f t="shared" si="28"/>
        <v>4.0000658260598287E-3</v>
      </c>
      <c r="AD98" s="26">
        <f>(IF(ISERROR(VLOOKUP(A98,'[1]TITLE V-B'!$A$8:$G$186,7,FALSE)),0,(VLOOKUP(A98,'[1]TITLE V-B'!$A$8:$G$186,7,FALSE))))</f>
        <v>0</v>
      </c>
      <c r="AE98" s="23">
        <f t="shared" si="29"/>
        <v>607770.0513153465</v>
      </c>
      <c r="AL98" s="4"/>
    </row>
    <row r="99" spans="1:38" x14ac:dyDescent="0.2">
      <c r="A99" s="22" t="s">
        <v>225</v>
      </c>
      <c r="B99" s="22" t="s">
        <v>221</v>
      </c>
      <c r="C99" t="s">
        <v>226</v>
      </c>
      <c r="D99" s="23">
        <v>272834.37701882474</v>
      </c>
      <c r="E99" s="24">
        <v>2383.7176413137977</v>
      </c>
      <c r="F99" s="25">
        <v>1207.2573423670938</v>
      </c>
      <c r="G99" s="52">
        <v>275374.59332090896</v>
      </c>
      <c r="H99" s="50">
        <f t="shared" si="21"/>
        <v>-2540.2163020842127</v>
      </c>
      <c r="I99" s="54">
        <f t="shared" si="22"/>
        <v>-9.2245848516749711E-3</v>
      </c>
      <c r="J99" s="66"/>
      <c r="K99" s="26">
        <v>42998.418303308892</v>
      </c>
      <c r="L99" s="26">
        <v>46210.390793923012</v>
      </c>
      <c r="M99" s="56">
        <f t="shared" si="23"/>
        <v>-3211.97249061412</v>
      </c>
      <c r="N99" s="59">
        <f t="shared" si="24"/>
        <v>-6.950758120479944E-2</v>
      </c>
      <c r="O99" s="58"/>
      <c r="P99" s="23">
        <v>2613.7078138253723</v>
      </c>
      <c r="Q99" s="23">
        <v>2857.0713490896132</v>
      </c>
      <c r="R99" s="57">
        <f t="shared" si="25"/>
        <v>-243.36353526424091</v>
      </c>
      <c r="S99" s="61">
        <f t="shared" si="31"/>
        <v>-8.5179369196288032E-2</v>
      </c>
      <c r="T99" s="23"/>
      <c r="U99" s="23">
        <v>0</v>
      </c>
      <c r="V99" s="23">
        <v>0</v>
      </c>
      <c r="W99" s="57">
        <f t="shared" si="26"/>
        <v>0</v>
      </c>
      <c r="X99" s="72">
        <v>0</v>
      </c>
      <c r="Y99" s="60"/>
      <c r="Z99" s="23">
        <v>199244.48463450829</v>
      </c>
      <c r="AA99" s="23">
        <v>216994.95077449572</v>
      </c>
      <c r="AB99" s="57">
        <f t="shared" si="27"/>
        <v>-17750.466139987431</v>
      </c>
      <c r="AC99" s="76">
        <f t="shared" si="28"/>
        <v>-8.1801286512117835E-2</v>
      </c>
      <c r="AD99" s="26">
        <f>(IF(ISERROR(VLOOKUP(A99,'[1]TITLE V-B'!$A$8:$G$186,7,FALSE)),0,(VLOOKUP(A99,'[1]TITLE V-B'!$A$8:$G$186,7,FALSE))))</f>
        <v>0</v>
      </c>
      <c r="AE99" s="23">
        <f t="shared" si="29"/>
        <v>517690.9877704673</v>
      </c>
      <c r="AL99" s="4"/>
    </row>
    <row r="100" spans="1:38" x14ac:dyDescent="0.2">
      <c r="A100" s="22" t="s">
        <v>227</v>
      </c>
      <c r="B100" s="22" t="s">
        <v>228</v>
      </c>
      <c r="C100" t="s">
        <v>229</v>
      </c>
      <c r="D100" s="23">
        <v>4121821.6206925502</v>
      </c>
      <c r="E100" s="24">
        <v>65.187057633973708</v>
      </c>
      <c r="F100" s="25">
        <v>1429.8125746193991</v>
      </c>
      <c r="G100" s="52">
        <v>2795985.595267504</v>
      </c>
      <c r="H100" s="50">
        <f t="shared" si="21"/>
        <v>1325836.0254250462</v>
      </c>
      <c r="I100" s="53">
        <f t="shared" si="22"/>
        <v>0.47419272390714795</v>
      </c>
      <c r="J100" s="66" t="s">
        <v>468</v>
      </c>
      <c r="K100" s="26">
        <v>721518.65290780657</v>
      </c>
      <c r="L100" s="26">
        <v>555358.75233683025</v>
      </c>
      <c r="M100" s="56">
        <f t="shared" si="23"/>
        <v>166159.90057097632</v>
      </c>
      <c r="N100" s="58">
        <f t="shared" si="24"/>
        <v>0.29919380917616079</v>
      </c>
      <c r="O100" s="58"/>
      <c r="P100" s="23">
        <v>150142.99330530193</v>
      </c>
      <c r="Q100" s="23">
        <v>140800.0474223225</v>
      </c>
      <c r="R100" s="57">
        <f t="shared" si="25"/>
        <v>9342.9458829794312</v>
      </c>
      <c r="S100" s="60">
        <f t="shared" si="31"/>
        <v>6.6356127387910219E-2</v>
      </c>
      <c r="T100" s="23"/>
      <c r="U100" s="23">
        <v>0</v>
      </c>
      <c r="V100" s="23">
        <v>0</v>
      </c>
      <c r="W100" s="57">
        <f t="shared" si="26"/>
        <v>0</v>
      </c>
      <c r="X100" s="72"/>
      <c r="Y100" s="60"/>
      <c r="Z100" s="23">
        <v>10000</v>
      </c>
      <c r="AA100" s="23">
        <v>10000</v>
      </c>
      <c r="AB100" s="57">
        <f t="shared" si="27"/>
        <v>0</v>
      </c>
      <c r="AC100" s="75">
        <f t="shared" si="28"/>
        <v>0</v>
      </c>
      <c r="AD100" s="26">
        <f>(IF(ISERROR(VLOOKUP(A100,'[1]TITLE V-B'!$A$8:$G$186,7,FALSE)),0,(VLOOKUP(A100,'[1]TITLE V-B'!$A$8:$G$186,7,FALSE))))</f>
        <v>0</v>
      </c>
      <c r="AE100" s="23">
        <f t="shared" si="29"/>
        <v>5003483.2669056589</v>
      </c>
      <c r="AL100" s="4"/>
    </row>
    <row r="101" spans="1:38" x14ac:dyDescent="0.2">
      <c r="A101" s="22" t="s">
        <v>230</v>
      </c>
      <c r="B101" s="22" t="s">
        <v>228</v>
      </c>
      <c r="C101" t="s">
        <v>231</v>
      </c>
      <c r="D101" s="23">
        <v>2340999.6368938251</v>
      </c>
      <c r="E101" s="24">
        <v>38.537149817295983</v>
      </c>
      <c r="F101" s="25">
        <v>1264.642759039504</v>
      </c>
      <c r="G101" s="52">
        <v>2006993.7984018901</v>
      </c>
      <c r="H101" s="50">
        <f t="shared" si="21"/>
        <v>334005.83849193505</v>
      </c>
      <c r="I101" s="53">
        <f t="shared" si="22"/>
        <v>0.1664209619172187</v>
      </c>
      <c r="J101" s="66" t="s">
        <v>475</v>
      </c>
      <c r="K101" s="26">
        <v>450324.76371310488</v>
      </c>
      <c r="L101" s="26">
        <v>386661.00441939023</v>
      </c>
      <c r="M101" s="56">
        <f t="shared" si="23"/>
        <v>63663.759293714655</v>
      </c>
      <c r="N101" s="58">
        <f t="shared" si="24"/>
        <v>0.16465006443903515</v>
      </c>
      <c r="O101" s="58"/>
      <c r="P101" s="23">
        <v>52177.352283402804</v>
      </c>
      <c r="Q101" s="23">
        <v>44641.739829525206</v>
      </c>
      <c r="R101" s="57">
        <f t="shared" si="25"/>
        <v>7535.6124538775985</v>
      </c>
      <c r="S101" s="60">
        <f t="shared" si="31"/>
        <v>0.1688019437112907</v>
      </c>
      <c r="T101" s="23"/>
      <c r="U101" s="23">
        <v>0</v>
      </c>
      <c r="V101" s="23">
        <v>0</v>
      </c>
      <c r="W101" s="57">
        <f t="shared" si="26"/>
        <v>0</v>
      </c>
      <c r="X101" s="72"/>
      <c r="Y101" s="60"/>
      <c r="Z101" s="23">
        <v>10000</v>
      </c>
      <c r="AA101" s="23">
        <v>10000</v>
      </c>
      <c r="AB101" s="57">
        <f t="shared" si="27"/>
        <v>0</v>
      </c>
      <c r="AC101" s="75">
        <f t="shared" si="28"/>
        <v>0</v>
      </c>
      <c r="AD101" s="26">
        <f>(IF(ISERROR(VLOOKUP(A101,'[1]TITLE V-B'!$A$8:$G$186,7,FALSE)),0,(VLOOKUP(A101,'[1]TITLE V-B'!$A$8:$G$186,7,FALSE))))</f>
        <v>0</v>
      </c>
      <c r="AE101" s="23">
        <f t="shared" si="29"/>
        <v>2853501.7528903331</v>
      </c>
      <c r="AL101" s="4"/>
    </row>
    <row r="102" spans="1:38" x14ac:dyDescent="0.2">
      <c r="A102" s="22" t="s">
        <v>232</v>
      </c>
      <c r="B102" s="22" t="s">
        <v>228</v>
      </c>
      <c r="C102" t="s">
        <v>233</v>
      </c>
      <c r="D102" s="23">
        <v>208623.65025161431</v>
      </c>
      <c r="E102" s="24">
        <v>2621.8692604234939</v>
      </c>
      <c r="F102" s="25">
        <v>1622.2466187652062</v>
      </c>
      <c r="G102" s="52">
        <v>225518.05264273143</v>
      </c>
      <c r="H102" s="50">
        <f t="shared" si="21"/>
        <v>-16894.402391117124</v>
      </c>
      <c r="I102" s="54">
        <f t="shared" si="22"/>
        <v>-7.4913747228393515E-2</v>
      </c>
      <c r="J102" s="66"/>
      <c r="K102" s="26">
        <v>35181.166003397346</v>
      </c>
      <c r="L102" s="26">
        <v>25859.507573139785</v>
      </c>
      <c r="M102" s="56">
        <f t="shared" si="23"/>
        <v>9321.6584302575611</v>
      </c>
      <c r="N102" s="58">
        <f t="shared" si="24"/>
        <v>0.36047316074726604</v>
      </c>
      <c r="O102" s="58"/>
      <c r="P102" s="23">
        <v>15779.050876056879</v>
      </c>
      <c r="Q102" s="23">
        <v>13660.372387834712</v>
      </c>
      <c r="R102" s="57">
        <f t="shared" si="25"/>
        <v>2118.6784882221673</v>
      </c>
      <c r="S102" s="60">
        <f t="shared" si="31"/>
        <v>0.15509668609832067</v>
      </c>
      <c r="T102" s="23"/>
      <c r="U102" s="23">
        <v>0</v>
      </c>
      <c r="V102" s="23">
        <v>25467</v>
      </c>
      <c r="W102" s="57">
        <f t="shared" si="26"/>
        <v>-25467</v>
      </c>
      <c r="X102" s="61">
        <f>W102/V102</f>
        <v>-1</v>
      </c>
      <c r="Y102" s="61"/>
      <c r="Z102" s="23">
        <v>305358.89163639134</v>
      </c>
      <c r="AA102" s="23">
        <v>293282.26442779356</v>
      </c>
      <c r="AB102" s="57">
        <f t="shared" si="27"/>
        <v>12076.627208597783</v>
      </c>
      <c r="AC102" s="75">
        <f t="shared" si="28"/>
        <v>4.1177488970087599E-2</v>
      </c>
      <c r="AD102" s="26">
        <f>(IF(ISERROR(VLOOKUP(A102,'[1]TITLE V-B'!$A$8:$G$186,7,FALSE)),0,(VLOOKUP(A102,'[1]TITLE V-B'!$A$8:$G$186,7,FALSE))))</f>
        <v>22325.917375128778</v>
      </c>
      <c r="AE102" s="23">
        <f t="shared" si="29"/>
        <v>587268.67614258872</v>
      </c>
      <c r="AL102" s="4"/>
    </row>
    <row r="103" spans="1:38" x14ac:dyDescent="0.2">
      <c r="A103" s="22" t="s">
        <v>234</v>
      </c>
      <c r="B103" s="22" t="s">
        <v>235</v>
      </c>
      <c r="C103" t="s">
        <v>236</v>
      </c>
      <c r="D103" s="23">
        <v>537097.01897008251</v>
      </c>
      <c r="E103" s="24">
        <v>332.35303456723062</v>
      </c>
      <c r="F103" s="25">
        <v>1337.0580500116525</v>
      </c>
      <c r="G103" s="52">
        <v>402408.49304288084</v>
      </c>
      <c r="H103" s="50">
        <f t="shared" si="21"/>
        <v>134688.52592720167</v>
      </c>
      <c r="I103" s="53">
        <f t="shared" si="22"/>
        <v>0.3347059723037436</v>
      </c>
      <c r="J103" s="65"/>
      <c r="K103" s="26">
        <v>84988.388168687743</v>
      </c>
      <c r="L103" s="26">
        <v>68818.715547369284</v>
      </c>
      <c r="M103" s="56">
        <f t="shared" si="23"/>
        <v>16169.672621318459</v>
      </c>
      <c r="N103" s="58">
        <f t="shared" si="24"/>
        <v>0.23496039547829911</v>
      </c>
      <c r="O103" s="58"/>
      <c r="P103" s="23">
        <v>1258.4519103603645</v>
      </c>
      <c r="Q103" s="23">
        <v>1160.6852355676554</v>
      </c>
      <c r="R103" s="57">
        <f t="shared" si="25"/>
        <v>97.766674792709182</v>
      </c>
      <c r="S103" s="60">
        <f t="shared" si="31"/>
        <v>8.4231858730325376E-2</v>
      </c>
      <c r="T103" s="23"/>
      <c r="U103" s="23">
        <v>0</v>
      </c>
      <c r="V103" s="23">
        <v>404</v>
      </c>
      <c r="W103" s="57">
        <f t="shared" si="26"/>
        <v>-404</v>
      </c>
      <c r="X103" s="61">
        <f>W103/V103</f>
        <v>-1</v>
      </c>
      <c r="Y103" s="61"/>
      <c r="Z103" s="23">
        <v>33687.656789101704</v>
      </c>
      <c r="AA103" s="23">
        <v>28061.309120069101</v>
      </c>
      <c r="AB103" s="57">
        <f t="shared" si="27"/>
        <v>5626.3476690326024</v>
      </c>
      <c r="AC103" s="75">
        <f t="shared" si="28"/>
        <v>0.20050196678132554</v>
      </c>
      <c r="AD103" s="26">
        <f>(IF(ISERROR(VLOOKUP(A103,'[1]TITLE V-B'!$A$8:$G$186,7,FALSE)),0,(VLOOKUP(A103,'[1]TITLE V-B'!$A$8:$G$186,7,FALSE))))</f>
        <v>19069.630428893041</v>
      </c>
      <c r="AE103" s="23">
        <f t="shared" si="29"/>
        <v>676101.14626712527</v>
      </c>
      <c r="AL103" s="4"/>
    </row>
    <row r="104" spans="1:38" x14ac:dyDescent="0.2">
      <c r="A104" s="22" t="s">
        <v>237</v>
      </c>
      <c r="B104" s="22" t="s">
        <v>235</v>
      </c>
      <c r="C104" t="s">
        <v>238</v>
      </c>
      <c r="D104" s="23">
        <v>46404.318119753152</v>
      </c>
      <c r="E104" s="24">
        <v>254.87575095965391</v>
      </c>
      <c r="F104" s="25">
        <v>643.77440207983523</v>
      </c>
      <c r="G104" s="52">
        <v>46118.992034798233</v>
      </c>
      <c r="H104" s="50">
        <f t="shared" si="21"/>
        <v>285.32608495491877</v>
      </c>
      <c r="I104" s="53">
        <f t="shared" si="22"/>
        <v>6.1867372283338556E-3</v>
      </c>
      <c r="J104" s="65"/>
      <c r="K104" s="26">
        <v>5659.579450732891</v>
      </c>
      <c r="L104" s="26">
        <v>6339.7510613269205</v>
      </c>
      <c r="M104" s="56">
        <f t="shared" si="23"/>
        <v>-680.17161059402952</v>
      </c>
      <c r="N104" s="59">
        <f t="shared" si="24"/>
        <v>-0.10728680101386638</v>
      </c>
      <c r="O104" s="58"/>
      <c r="P104" s="23">
        <v>290.41197931393026</v>
      </c>
      <c r="Q104" s="23">
        <v>446.41739829525204</v>
      </c>
      <c r="R104" s="57">
        <f t="shared" si="25"/>
        <v>-156.00541898132178</v>
      </c>
      <c r="S104" s="61">
        <f t="shared" si="31"/>
        <v>-0.34946088476180476</v>
      </c>
      <c r="T104" s="23"/>
      <c r="U104" s="23">
        <v>15968</v>
      </c>
      <c r="V104" s="23">
        <v>10106</v>
      </c>
      <c r="W104" s="57">
        <f t="shared" si="26"/>
        <v>5862</v>
      </c>
      <c r="X104" s="72">
        <f>W104/V104</f>
        <v>0.58005145458143681</v>
      </c>
      <c r="Y104" s="60"/>
      <c r="Z104" s="23">
        <v>19912.590887063081</v>
      </c>
      <c r="AA104" s="23">
        <v>18169.669347407107</v>
      </c>
      <c r="AB104" s="57">
        <f t="shared" si="27"/>
        <v>1742.9215396559739</v>
      </c>
      <c r="AC104" s="75">
        <f t="shared" si="28"/>
        <v>9.5924780266003942E-2</v>
      </c>
      <c r="AD104" s="26">
        <f>(IF(ISERROR(VLOOKUP(A104,'[1]TITLE V-B'!$A$8:$G$186,7,FALSE)),0,(VLOOKUP(A104,'[1]TITLE V-B'!$A$8:$G$186,7,FALSE))))</f>
        <v>0</v>
      </c>
      <c r="AE104" s="23">
        <f t="shared" si="29"/>
        <v>88234.900436863056</v>
      </c>
      <c r="AL104" s="4"/>
    </row>
    <row r="105" spans="1:38" x14ac:dyDescent="0.2">
      <c r="A105" s="22" t="s">
        <v>239</v>
      </c>
      <c r="B105" s="22" t="s">
        <v>235</v>
      </c>
      <c r="C105" t="s">
        <v>240</v>
      </c>
      <c r="D105" s="23">
        <v>85488.493213019028</v>
      </c>
      <c r="E105" s="24">
        <v>10.99390243902439</v>
      </c>
      <c r="F105" s="25">
        <v>1451.2523029893039</v>
      </c>
      <c r="G105" s="52">
        <v>90743.060968867387</v>
      </c>
      <c r="H105" s="50">
        <f t="shared" si="21"/>
        <v>-5254.5677558483585</v>
      </c>
      <c r="I105" s="54">
        <f t="shared" si="22"/>
        <v>-5.7906000742592577E-2</v>
      </c>
      <c r="J105" s="65"/>
      <c r="K105" s="26">
        <v>10972.112427069338</v>
      </c>
      <c r="L105" s="26">
        <v>10360.499017468452</v>
      </c>
      <c r="M105" s="56">
        <f t="shared" si="23"/>
        <v>611.61340960088637</v>
      </c>
      <c r="N105" s="58">
        <f t="shared" si="24"/>
        <v>5.9033199903756349E-2</v>
      </c>
      <c r="O105" s="58"/>
      <c r="P105" s="23">
        <v>1161.647917255721</v>
      </c>
      <c r="Q105" s="23">
        <v>892.83479659050408</v>
      </c>
      <c r="R105" s="57">
        <f t="shared" si="25"/>
        <v>268.81312066521696</v>
      </c>
      <c r="S105" s="60">
        <f t="shared" si="31"/>
        <v>0.30107823047639043</v>
      </c>
      <c r="T105" s="23"/>
      <c r="U105" s="23">
        <v>0</v>
      </c>
      <c r="V105" s="23">
        <v>0</v>
      </c>
      <c r="W105" s="57">
        <f t="shared" si="26"/>
        <v>0</v>
      </c>
      <c r="X105" s="72"/>
      <c r="Y105" s="60"/>
      <c r="Z105" s="23">
        <v>10000</v>
      </c>
      <c r="AA105" s="23">
        <v>10000</v>
      </c>
      <c r="AB105" s="57">
        <f t="shared" si="27"/>
        <v>0</v>
      </c>
      <c r="AC105" s="75">
        <f t="shared" si="28"/>
        <v>0</v>
      </c>
      <c r="AD105" s="26">
        <f>(IF(ISERROR(VLOOKUP(A105,'[1]TITLE V-B'!$A$8:$G$186,7,FALSE)),0,(VLOOKUP(A105,'[1]TITLE V-B'!$A$8:$G$186,7,FALSE))))</f>
        <v>0</v>
      </c>
      <c r="AE105" s="23">
        <f t="shared" si="29"/>
        <v>107622.25355734408</v>
      </c>
      <c r="AL105" s="4"/>
    </row>
    <row r="106" spans="1:38" x14ac:dyDescent="0.2">
      <c r="A106" s="22" t="s">
        <v>241</v>
      </c>
      <c r="B106" s="22" t="s">
        <v>235</v>
      </c>
      <c r="C106" s="28" t="s">
        <v>242</v>
      </c>
      <c r="D106" s="23">
        <v>84616.78663280161</v>
      </c>
      <c r="E106" s="24">
        <v>1738.7939474196555</v>
      </c>
      <c r="F106" s="25">
        <v>1168.3458031923767</v>
      </c>
      <c r="G106" s="52">
        <v>62742.121831900637</v>
      </c>
      <c r="H106" s="50">
        <f t="shared" si="21"/>
        <v>21874.664800900973</v>
      </c>
      <c r="I106" s="53">
        <f t="shared" si="22"/>
        <v>0.34864400760158876</v>
      </c>
      <c r="J106" s="66"/>
      <c r="K106" s="26">
        <v>10179.351023700092</v>
      </c>
      <c r="L106" s="26">
        <v>8363.3127216121902</v>
      </c>
      <c r="M106" s="56">
        <f t="shared" si="23"/>
        <v>1816.0383020879017</v>
      </c>
      <c r="N106" s="58">
        <f t="shared" si="24"/>
        <v>0.21714341703317597</v>
      </c>
      <c r="O106" s="58"/>
      <c r="P106" s="23">
        <v>96.803993104643425</v>
      </c>
      <c r="Q106" s="23">
        <v>89.283479659050414</v>
      </c>
      <c r="R106" s="57">
        <f t="shared" si="25"/>
        <v>7.5205134455930107</v>
      </c>
      <c r="S106" s="60">
        <f t="shared" si="31"/>
        <v>8.4231858730325349E-2</v>
      </c>
      <c r="T106" s="23"/>
      <c r="U106" s="23">
        <v>0</v>
      </c>
      <c r="V106" s="23">
        <v>404</v>
      </c>
      <c r="W106" s="57">
        <f t="shared" si="26"/>
        <v>-404</v>
      </c>
      <c r="X106" s="61">
        <f>W106/V106</f>
        <v>-1</v>
      </c>
      <c r="Y106" s="61"/>
      <c r="Z106" s="23">
        <v>114390.97943842626</v>
      </c>
      <c r="AA106" s="23">
        <v>112634.29099370181</v>
      </c>
      <c r="AB106" s="57">
        <f t="shared" si="27"/>
        <v>1756.688444724452</v>
      </c>
      <c r="AC106" s="75">
        <f t="shared" si="28"/>
        <v>1.5596391021120566E-2</v>
      </c>
      <c r="AD106" s="26">
        <f>(IF(ISERROR(VLOOKUP(A106,'[1]TITLE V-B'!$A$8:$G$186,7,FALSE)),0,(VLOOKUP(A106,'[1]TITLE V-B'!$A$8:$G$186,7,FALSE))))</f>
        <v>0</v>
      </c>
      <c r="AE106" s="23">
        <f t="shared" si="29"/>
        <v>209283.9210880326</v>
      </c>
      <c r="AL106" s="4"/>
    </row>
    <row r="107" spans="1:38" x14ac:dyDescent="0.2">
      <c r="A107" s="22" t="s">
        <v>243</v>
      </c>
      <c r="B107" s="22" t="s">
        <v>235</v>
      </c>
      <c r="C107" t="s">
        <v>244</v>
      </c>
      <c r="D107" s="23">
        <v>49866.546836562331</v>
      </c>
      <c r="E107" s="24">
        <v>37.954802259887003</v>
      </c>
      <c r="F107" s="25">
        <v>1364.6590833525893</v>
      </c>
      <c r="G107" s="52">
        <v>52030.798698070015</v>
      </c>
      <c r="H107" s="50">
        <f t="shared" ref="H107:H138" si="32">D107-G107</f>
        <v>-2164.2518615076842</v>
      </c>
      <c r="I107" s="54">
        <f t="shared" ref="I107:I115" si="33">H107/G107</f>
        <v>-4.1595591758386043E-2</v>
      </c>
      <c r="J107" s="66"/>
      <c r="K107" s="26">
        <v>1359.3553031837655</v>
      </c>
      <c r="L107" s="26">
        <v>1801.0189249517248</v>
      </c>
      <c r="M107" s="56">
        <f t="shared" ref="M107:M138" si="34">K107-L107</f>
        <v>-441.66362176795928</v>
      </c>
      <c r="N107" s="59">
        <f t="shared" ref="N107:N138" si="35">M107/L107</f>
        <v>-0.24522986163501742</v>
      </c>
      <c r="O107" s="58"/>
      <c r="P107" s="23">
        <v>677.6279517325039</v>
      </c>
      <c r="Q107" s="23">
        <v>535.70087795430243</v>
      </c>
      <c r="R107" s="57">
        <f t="shared" ref="R107:R138" si="36">P107-Q107</f>
        <v>141.92707377820147</v>
      </c>
      <c r="S107" s="60">
        <f t="shared" si="31"/>
        <v>0.26493716851871291</v>
      </c>
      <c r="T107" s="23"/>
      <c r="U107" s="23">
        <v>0</v>
      </c>
      <c r="V107" s="23">
        <v>0</v>
      </c>
      <c r="W107" s="57">
        <f t="shared" ref="W107:W138" si="37">U107-V107</f>
        <v>0</v>
      </c>
      <c r="X107" s="72"/>
      <c r="Y107" s="60"/>
      <c r="Z107" s="23">
        <v>10000</v>
      </c>
      <c r="AA107" s="23">
        <v>10000</v>
      </c>
      <c r="AB107" s="57">
        <f t="shared" ref="AB107:AB138" si="38">Z107-AA107</f>
        <v>0</v>
      </c>
      <c r="AC107" s="75">
        <f t="shared" ref="AC107:AC138" si="39">AB107/AA107</f>
        <v>0</v>
      </c>
      <c r="AD107" s="26">
        <f>(IF(ISERROR(VLOOKUP(A107,'[1]TITLE V-B'!$A$8:$G$186,7,FALSE)),0,(VLOOKUP(A107,'[1]TITLE V-B'!$A$8:$G$186,7,FALSE))))</f>
        <v>0</v>
      </c>
      <c r="AE107" s="23">
        <f t="shared" ref="AE107:AE138" si="40">+D107+K107+P107+U107+Z107+AD107</f>
        <v>61903.530091478598</v>
      </c>
      <c r="AL107" s="4"/>
    </row>
    <row r="108" spans="1:38" x14ac:dyDescent="0.2">
      <c r="A108" s="22" t="s">
        <v>245</v>
      </c>
      <c r="B108" s="22" t="s">
        <v>235</v>
      </c>
      <c r="C108" t="s">
        <v>246</v>
      </c>
      <c r="D108" s="23">
        <v>13477.736066535988</v>
      </c>
      <c r="E108" s="24">
        <v>61.131122833458932</v>
      </c>
      <c r="F108" s="25">
        <v>1372.8508965820424</v>
      </c>
      <c r="G108" s="52">
        <v>14975.262296151101</v>
      </c>
      <c r="H108" s="50">
        <f t="shared" si="32"/>
        <v>-1497.5262296151122</v>
      </c>
      <c r="I108" s="54">
        <f t="shared" si="33"/>
        <v>-0.10000000000000014</v>
      </c>
      <c r="J108" s="66"/>
      <c r="K108" s="26">
        <v>1787.932466351087</v>
      </c>
      <c r="L108" s="26">
        <v>2302.966261898061</v>
      </c>
      <c r="M108" s="56">
        <f t="shared" si="34"/>
        <v>-515.03379554697403</v>
      </c>
      <c r="N108" s="59">
        <f t="shared" si="35"/>
        <v>-0.22363931424791825</v>
      </c>
      <c r="O108" s="58"/>
      <c r="P108" s="23">
        <v>0</v>
      </c>
      <c r="Q108" s="23">
        <v>0</v>
      </c>
      <c r="R108" s="57">
        <f t="shared" si="36"/>
        <v>0</v>
      </c>
      <c r="S108" s="60">
        <v>0</v>
      </c>
      <c r="T108" s="23"/>
      <c r="U108" s="23">
        <v>0</v>
      </c>
      <c r="V108" s="23">
        <v>0</v>
      </c>
      <c r="W108" s="57">
        <f t="shared" si="37"/>
        <v>0</v>
      </c>
      <c r="X108" s="72"/>
      <c r="Y108" s="60"/>
      <c r="Z108" s="23">
        <v>10000</v>
      </c>
      <c r="AA108" s="23">
        <v>10000</v>
      </c>
      <c r="AB108" s="57">
        <f t="shared" si="38"/>
        <v>0</v>
      </c>
      <c r="AC108" s="75">
        <f t="shared" si="39"/>
        <v>0</v>
      </c>
      <c r="AD108" s="26">
        <f>(IF(ISERROR(VLOOKUP(A108,'[1]TITLE V-B'!$A$8:$G$186,7,FALSE)),0,(VLOOKUP(A108,'[1]TITLE V-B'!$A$8:$G$186,7,FALSE))))</f>
        <v>0</v>
      </c>
      <c r="AE108" s="23">
        <f t="shared" si="40"/>
        <v>25265.668532887074</v>
      </c>
      <c r="AL108" s="4"/>
    </row>
    <row r="109" spans="1:38" x14ac:dyDescent="0.2">
      <c r="A109" s="22" t="s">
        <v>247</v>
      </c>
      <c r="B109" s="22" t="s">
        <v>248</v>
      </c>
      <c r="C109" t="s">
        <v>249</v>
      </c>
      <c r="D109" s="23">
        <v>54975.357067876219</v>
      </c>
      <c r="E109" s="24">
        <v>6287.2698487692478</v>
      </c>
      <c r="F109" s="25">
        <v>1630.1928271457039</v>
      </c>
      <c r="G109" s="52">
        <v>55487.203484602083</v>
      </c>
      <c r="H109" s="50">
        <f t="shared" si="32"/>
        <v>-511.8464167258644</v>
      </c>
      <c r="I109" s="54">
        <f t="shared" si="33"/>
        <v>-9.2245848516749242E-3</v>
      </c>
      <c r="J109" s="66"/>
      <c r="K109" s="26">
        <v>9138.1743818358518</v>
      </c>
      <c r="L109" s="26">
        <v>9237.4468196590442</v>
      </c>
      <c r="M109" s="56">
        <f t="shared" si="34"/>
        <v>-99.272437823192377</v>
      </c>
      <c r="N109" s="59">
        <f t="shared" si="35"/>
        <v>-1.0746739847196927E-2</v>
      </c>
      <c r="O109" s="58"/>
      <c r="P109" s="23">
        <v>0</v>
      </c>
      <c r="Q109" s="23">
        <v>89.283479659050414</v>
      </c>
      <c r="R109" s="57">
        <f t="shared" si="36"/>
        <v>-89.283479659050414</v>
      </c>
      <c r="S109" s="61">
        <f>R109/Q109</f>
        <v>-1</v>
      </c>
      <c r="T109" s="23"/>
      <c r="U109" s="23">
        <v>0</v>
      </c>
      <c r="V109" s="23">
        <v>0</v>
      </c>
      <c r="W109" s="57">
        <f t="shared" si="37"/>
        <v>0</v>
      </c>
      <c r="X109" s="72">
        <v>0</v>
      </c>
      <c r="Y109" s="60"/>
      <c r="Z109" s="23">
        <v>735013.82110840222</v>
      </c>
      <c r="AA109" s="23">
        <v>732035.50291261275</v>
      </c>
      <c r="AB109" s="57">
        <f t="shared" si="38"/>
        <v>2978.3181957894703</v>
      </c>
      <c r="AC109" s="75">
        <f t="shared" si="39"/>
        <v>4.0685433752043164E-3</v>
      </c>
      <c r="AD109" s="26">
        <f>(IF(ISERROR(VLOOKUP(A109,'[1]TITLE V-B'!$A$8:$G$186,7,FALSE)),0,(VLOOKUP(A109,'[1]TITLE V-B'!$A$8:$G$186,7,FALSE))))</f>
        <v>0</v>
      </c>
      <c r="AE109" s="23">
        <f t="shared" si="40"/>
        <v>799127.35255811433</v>
      </c>
      <c r="AL109" s="4"/>
    </row>
    <row r="110" spans="1:38" x14ac:dyDescent="0.2">
      <c r="A110" s="22" t="s">
        <v>250</v>
      </c>
      <c r="B110" s="22" t="s">
        <v>248</v>
      </c>
      <c r="C110" t="s">
        <v>251</v>
      </c>
      <c r="D110" s="23">
        <v>122125.78199060148</v>
      </c>
      <c r="E110" s="24">
        <v>522.76316587981603</v>
      </c>
      <c r="F110" s="25">
        <v>1148.6284382260833</v>
      </c>
      <c r="G110" s="52">
        <v>129786.78333210023</v>
      </c>
      <c r="H110" s="50">
        <f t="shared" si="32"/>
        <v>-7661.0013414987479</v>
      </c>
      <c r="I110" s="54">
        <f t="shared" si="33"/>
        <v>-5.9027592369676592E-2</v>
      </c>
      <c r="J110" s="65"/>
      <c r="K110" s="26">
        <v>19226.838263398473</v>
      </c>
      <c r="L110" s="26">
        <v>19851.504135886084</v>
      </c>
      <c r="M110" s="56">
        <f t="shared" si="34"/>
        <v>-624.66587248761061</v>
      </c>
      <c r="N110" s="59">
        <f t="shared" si="35"/>
        <v>-3.1466929065510241E-2</v>
      </c>
      <c r="O110" s="58"/>
      <c r="P110" s="23">
        <v>3388.1397586625194</v>
      </c>
      <c r="Q110" s="23">
        <v>3482.0557067029658</v>
      </c>
      <c r="R110" s="57">
        <f t="shared" si="36"/>
        <v>-93.915948040446438</v>
      </c>
      <c r="S110" s="61">
        <f>R110/Q110</f>
        <v>-2.6971408831759355E-2</v>
      </c>
      <c r="T110" s="23"/>
      <c r="U110" s="23">
        <v>51896</v>
      </c>
      <c r="V110" s="23">
        <v>4851</v>
      </c>
      <c r="W110" s="57">
        <f t="shared" si="37"/>
        <v>47045</v>
      </c>
      <c r="X110" s="72">
        <f>W110/V110</f>
        <v>9.6980004122861274</v>
      </c>
      <c r="Y110" s="60"/>
      <c r="Z110" s="23">
        <v>43612.593995444404</v>
      </c>
      <c r="AA110" s="23">
        <v>43495.066475380438</v>
      </c>
      <c r="AB110" s="57">
        <f t="shared" si="38"/>
        <v>117.52752006396622</v>
      </c>
      <c r="AC110" s="75">
        <f t="shared" si="39"/>
        <v>2.7020885260743413E-3</v>
      </c>
      <c r="AD110" s="26">
        <f>(IF(ISERROR(VLOOKUP(A110,'[1]TITLE V-B'!$A$8:$G$186,7,FALSE)),0,(VLOOKUP(A110,'[1]TITLE V-B'!$A$8:$G$186,7,FALSE))))</f>
        <v>0</v>
      </c>
      <c r="AE110" s="23">
        <f t="shared" si="40"/>
        <v>240249.35400810686</v>
      </c>
      <c r="AL110" s="4"/>
    </row>
    <row r="111" spans="1:38" x14ac:dyDescent="0.2">
      <c r="A111" s="22" t="s">
        <v>252</v>
      </c>
      <c r="B111" s="22" t="s">
        <v>248</v>
      </c>
      <c r="C111" t="s">
        <v>253</v>
      </c>
      <c r="D111" s="23">
        <v>27098.613099693022</v>
      </c>
      <c r="E111" s="24">
        <v>417.68315126608456</v>
      </c>
      <c r="F111" s="25">
        <v>1214.3500212980525</v>
      </c>
      <c r="G111" s="52">
        <v>27350.91392597403</v>
      </c>
      <c r="H111" s="50">
        <f t="shared" si="32"/>
        <v>-252.30082628100718</v>
      </c>
      <c r="I111" s="54">
        <f t="shared" si="33"/>
        <v>-9.2245848516750127E-3</v>
      </c>
      <c r="J111" s="66"/>
      <c r="K111" s="26">
        <v>3182.775660748423</v>
      </c>
      <c r="L111" s="26">
        <v>3596.8685893326087</v>
      </c>
      <c r="M111" s="56">
        <f t="shared" si="34"/>
        <v>-414.09292858418576</v>
      </c>
      <c r="N111" s="59">
        <f t="shared" si="35"/>
        <v>-0.11512595422926469</v>
      </c>
      <c r="O111" s="58"/>
      <c r="P111" s="23">
        <v>0</v>
      </c>
      <c r="Q111" s="23">
        <v>0</v>
      </c>
      <c r="R111" s="57">
        <f t="shared" si="36"/>
        <v>0</v>
      </c>
      <c r="S111" s="60">
        <v>0</v>
      </c>
      <c r="T111" s="23"/>
      <c r="U111" s="23">
        <v>0</v>
      </c>
      <c r="V111" s="23">
        <v>0</v>
      </c>
      <c r="W111" s="57">
        <f t="shared" si="37"/>
        <v>0</v>
      </c>
      <c r="X111" s="72"/>
      <c r="Y111" s="60"/>
      <c r="Z111" s="23">
        <v>32419.292528236263</v>
      </c>
      <c r="AA111" s="23">
        <v>30315.350615460189</v>
      </c>
      <c r="AB111" s="57">
        <f t="shared" si="38"/>
        <v>2103.9419127760739</v>
      </c>
      <c r="AC111" s="75">
        <f t="shared" si="39"/>
        <v>6.9401866383267494E-2</v>
      </c>
      <c r="AD111" s="26">
        <f>(IF(ISERROR(VLOOKUP(A111,'[1]TITLE V-B'!$A$8:$G$186,7,FALSE)),0,(VLOOKUP(A111,'[1]TITLE V-B'!$A$8:$G$186,7,FALSE))))</f>
        <v>0</v>
      </c>
      <c r="AE111" s="23">
        <f t="shared" si="40"/>
        <v>62700.681288677704</v>
      </c>
      <c r="AL111" s="4"/>
    </row>
    <row r="112" spans="1:38" x14ac:dyDescent="0.2">
      <c r="A112" s="22" t="s">
        <v>254</v>
      </c>
      <c r="B112" s="22" t="s">
        <v>255</v>
      </c>
      <c r="C112" t="s">
        <v>256</v>
      </c>
      <c r="D112" s="23">
        <v>566611.98891558452</v>
      </c>
      <c r="E112" s="24">
        <v>1123.6700879974387</v>
      </c>
      <c r="F112" s="25">
        <v>1264.4870828615451</v>
      </c>
      <c r="G112" s="52">
        <v>501946.79366603377</v>
      </c>
      <c r="H112" s="50">
        <f t="shared" si="32"/>
        <v>64665.195249550743</v>
      </c>
      <c r="I112" s="53">
        <f t="shared" si="33"/>
        <v>0.12882878437624845</v>
      </c>
      <c r="J112" s="66"/>
      <c r="K112" s="26">
        <v>99862.023768489991</v>
      </c>
      <c r="L112" s="26">
        <v>91554.93581976743</v>
      </c>
      <c r="M112" s="56">
        <f t="shared" si="34"/>
        <v>8307.0879487225611</v>
      </c>
      <c r="N112" s="58">
        <f t="shared" si="35"/>
        <v>9.0733370891938253E-2</v>
      </c>
      <c r="O112" s="58"/>
      <c r="P112" s="23">
        <v>7357.1034759528993</v>
      </c>
      <c r="Q112" s="23">
        <v>7142.6783727240327</v>
      </c>
      <c r="R112" s="57">
        <f t="shared" si="36"/>
        <v>214.42510322886665</v>
      </c>
      <c r="S112" s="60">
        <f>R112/Q112</f>
        <v>3.0020265793809005E-2</v>
      </c>
      <c r="T112" s="23"/>
      <c r="U112" s="23">
        <v>0</v>
      </c>
      <c r="V112" s="23">
        <v>12936</v>
      </c>
      <c r="W112" s="57">
        <f t="shared" si="37"/>
        <v>-12936</v>
      </c>
      <c r="X112" s="61">
        <f>W112/V112</f>
        <v>-1</v>
      </c>
      <c r="Y112" s="61"/>
      <c r="Z112" s="23">
        <v>88348.922535882666</v>
      </c>
      <c r="AA112" s="23">
        <v>88046.290815050801</v>
      </c>
      <c r="AB112" s="57">
        <f t="shared" si="38"/>
        <v>302.6317208318651</v>
      </c>
      <c r="AC112" s="75">
        <f t="shared" si="39"/>
        <v>3.4371887563960008E-3</v>
      </c>
      <c r="AD112" s="26">
        <f>(IF(ISERROR(VLOOKUP(A112,'[1]TITLE V-B'!$A$8:$G$186,7,FALSE)),0,(VLOOKUP(A112,'[1]TITLE V-B'!$A$8:$G$186,7,FALSE))))</f>
        <v>0</v>
      </c>
      <c r="AE112" s="23">
        <f t="shared" si="40"/>
        <v>762180.03869591001</v>
      </c>
      <c r="AL112" s="4"/>
    </row>
    <row r="113" spans="1:38" x14ac:dyDescent="0.2">
      <c r="A113" s="22" t="s">
        <v>257</v>
      </c>
      <c r="B113" s="22" t="s">
        <v>255</v>
      </c>
      <c r="C113" t="s">
        <v>258</v>
      </c>
      <c r="D113" s="23">
        <v>48972.050334091669</v>
      </c>
      <c r="E113" s="24">
        <v>91.520969245107182</v>
      </c>
      <c r="F113" s="25">
        <v>1551.8000859917988</v>
      </c>
      <c r="G113" s="52">
        <v>51492.177934793435</v>
      </c>
      <c r="H113" s="50">
        <f t="shared" si="32"/>
        <v>-2520.1276007017659</v>
      </c>
      <c r="I113" s="54">
        <f t="shared" si="33"/>
        <v>-4.8941950054882166E-2</v>
      </c>
      <c r="J113" s="65"/>
      <c r="K113" s="26">
        <v>5892.2925950744557</v>
      </c>
      <c r="L113" s="26">
        <v>7602.373294549021</v>
      </c>
      <c r="M113" s="56">
        <f t="shared" si="34"/>
        <v>-1710.0806994745653</v>
      </c>
      <c r="N113" s="59">
        <f t="shared" si="35"/>
        <v>-0.22494037496168606</v>
      </c>
      <c r="O113" s="58"/>
      <c r="P113" s="23">
        <v>0</v>
      </c>
      <c r="Q113" s="23">
        <v>0</v>
      </c>
      <c r="R113" s="57">
        <f t="shared" si="36"/>
        <v>0</v>
      </c>
      <c r="S113" s="60">
        <v>0</v>
      </c>
      <c r="T113" s="23"/>
      <c r="U113" s="23">
        <v>0</v>
      </c>
      <c r="V113" s="23">
        <v>0</v>
      </c>
      <c r="W113" s="57">
        <f t="shared" si="37"/>
        <v>0</v>
      </c>
      <c r="X113" s="72">
        <v>0</v>
      </c>
      <c r="Y113" s="60"/>
      <c r="Z113" s="23">
        <v>10763.095148195307</v>
      </c>
      <c r="AA113" s="23">
        <v>10781.488040649092</v>
      </c>
      <c r="AB113" s="57">
        <f t="shared" si="38"/>
        <v>-18.392892453784953</v>
      </c>
      <c r="AC113" s="76">
        <f t="shared" si="39"/>
        <v>-1.705969749670809E-3</v>
      </c>
      <c r="AD113" s="26">
        <f>(IF(ISERROR(VLOOKUP(A113,'[1]TITLE V-B'!$A$8:$G$186,7,FALSE)),0,(VLOOKUP(A113,'[1]TITLE V-B'!$A$8:$G$186,7,FALSE))))</f>
        <v>0</v>
      </c>
      <c r="AE113" s="23">
        <f t="shared" si="40"/>
        <v>65627.438077361425</v>
      </c>
      <c r="AL113" s="4"/>
    </row>
    <row r="114" spans="1:38" x14ac:dyDescent="0.2">
      <c r="A114" s="22" t="s">
        <v>259</v>
      </c>
      <c r="B114" s="22" t="s">
        <v>255</v>
      </c>
      <c r="C114" t="s">
        <v>260</v>
      </c>
      <c r="D114" s="23">
        <v>31768.477468398465</v>
      </c>
      <c r="E114" s="24">
        <v>220.07514747371121</v>
      </c>
      <c r="F114" s="25">
        <v>1258.6293441835367</v>
      </c>
      <c r="G114" s="52">
        <v>20324.080193086065</v>
      </c>
      <c r="H114" s="50">
        <f t="shared" si="32"/>
        <v>11444.3972753124</v>
      </c>
      <c r="I114" s="53">
        <f t="shared" si="33"/>
        <v>0.56309545950353046</v>
      </c>
      <c r="J114" s="66"/>
      <c r="K114" s="26">
        <v>5699.0393888284525</v>
      </c>
      <c r="L114" s="26">
        <v>4367.3529451752493</v>
      </c>
      <c r="M114" s="56">
        <f t="shared" si="34"/>
        <v>1331.6864436532032</v>
      </c>
      <c r="N114" s="58">
        <f t="shared" si="35"/>
        <v>0.30491843924003409</v>
      </c>
      <c r="O114" s="58"/>
      <c r="P114" s="23">
        <v>774.4319448371474</v>
      </c>
      <c r="Q114" s="23">
        <v>714.26783727240331</v>
      </c>
      <c r="R114" s="57">
        <f t="shared" si="36"/>
        <v>60.164107564744086</v>
      </c>
      <c r="S114" s="60">
        <f>R114/Q114</f>
        <v>8.4231858730325349E-2</v>
      </c>
      <c r="T114" s="23"/>
      <c r="U114" s="23">
        <v>0</v>
      </c>
      <c r="V114" s="23">
        <v>0</v>
      </c>
      <c r="W114" s="57">
        <f t="shared" si="37"/>
        <v>0</v>
      </c>
      <c r="X114" s="72"/>
      <c r="Y114" s="60"/>
      <c r="Z114" s="23">
        <v>10000</v>
      </c>
      <c r="AA114" s="23">
        <v>10000</v>
      </c>
      <c r="AB114" s="57">
        <f t="shared" si="38"/>
        <v>0</v>
      </c>
      <c r="AC114" s="75">
        <f t="shared" si="39"/>
        <v>0</v>
      </c>
      <c r="AD114" s="26">
        <f>(IF(ISERROR(VLOOKUP(A114,'[1]TITLE V-B'!$A$8:$G$186,7,FALSE)),0,(VLOOKUP(A114,'[1]TITLE V-B'!$A$8:$G$186,7,FALSE))))</f>
        <v>0</v>
      </c>
      <c r="AE114" s="23">
        <f t="shared" si="40"/>
        <v>48241.948802064064</v>
      </c>
      <c r="AL114" s="4"/>
    </row>
    <row r="115" spans="1:38" x14ac:dyDescent="0.2">
      <c r="A115" s="22" t="s">
        <v>261</v>
      </c>
      <c r="B115" s="22" t="s">
        <v>255</v>
      </c>
      <c r="C115" t="s">
        <v>262</v>
      </c>
      <c r="D115" s="23">
        <v>22013.056768330134</v>
      </c>
      <c r="E115" s="24">
        <v>1255.7253239464205</v>
      </c>
      <c r="F115" s="25">
        <v>502.75768950030215</v>
      </c>
      <c r="G115" s="52">
        <v>15839.063196417959</v>
      </c>
      <c r="H115" s="50">
        <f t="shared" si="32"/>
        <v>6173.993571912175</v>
      </c>
      <c r="I115" s="53">
        <f t="shared" si="33"/>
        <v>0.38979537459692931</v>
      </c>
      <c r="J115" s="66"/>
      <c r="K115" s="26">
        <v>3800.6712019546635</v>
      </c>
      <c r="L115" s="26">
        <v>2934.1451131154104</v>
      </c>
      <c r="M115" s="56">
        <f t="shared" si="34"/>
        <v>866.52608883925313</v>
      </c>
      <c r="N115" s="58">
        <f t="shared" si="35"/>
        <v>0.29532489206683948</v>
      </c>
      <c r="O115" s="58"/>
      <c r="P115" s="23">
        <v>0</v>
      </c>
      <c r="Q115" s="23">
        <v>0</v>
      </c>
      <c r="R115" s="57">
        <f t="shared" si="36"/>
        <v>0</v>
      </c>
      <c r="S115" s="60">
        <v>0</v>
      </c>
      <c r="T115" s="23"/>
      <c r="U115" s="23">
        <v>0</v>
      </c>
      <c r="V115" s="23">
        <v>0</v>
      </c>
      <c r="W115" s="57">
        <f t="shared" si="37"/>
        <v>0</v>
      </c>
      <c r="X115" s="72">
        <v>0</v>
      </c>
      <c r="Y115" s="60"/>
      <c r="Z115" s="23">
        <v>25607.687885853789</v>
      </c>
      <c r="AA115" s="23">
        <v>26959.969743415553</v>
      </c>
      <c r="AB115" s="57">
        <f t="shared" si="38"/>
        <v>-1352.2818575617639</v>
      </c>
      <c r="AC115" s="76">
        <f t="shared" si="39"/>
        <v>-5.0158878902007389E-2</v>
      </c>
      <c r="AD115" s="26">
        <f>(IF(ISERROR(VLOOKUP(A115,'[1]TITLE V-B'!$A$8:$G$186,7,FALSE)),0,(VLOOKUP(A115,'[1]TITLE V-B'!$A$8:$G$186,7,FALSE))))</f>
        <v>0</v>
      </c>
      <c r="AE115" s="23">
        <f t="shared" si="40"/>
        <v>51421.415856138585</v>
      </c>
      <c r="AL115" s="4"/>
    </row>
    <row r="116" spans="1:38" x14ac:dyDescent="0.2">
      <c r="A116" s="22" t="s">
        <v>263</v>
      </c>
      <c r="B116" s="22" t="s">
        <v>264</v>
      </c>
      <c r="C116" t="s">
        <v>265</v>
      </c>
      <c r="D116" s="23">
        <v>17710.696334959932</v>
      </c>
      <c r="E116" s="24">
        <v>11</v>
      </c>
      <c r="F116" s="25">
        <v>2283.9375710136314</v>
      </c>
      <c r="G116" s="52">
        <v>0</v>
      </c>
      <c r="H116" s="50">
        <f t="shared" si="32"/>
        <v>17710.696334959932</v>
      </c>
      <c r="I116" s="53">
        <v>1</v>
      </c>
      <c r="J116" s="66" t="s">
        <v>459</v>
      </c>
      <c r="K116" s="26">
        <v>3928.2074696079394</v>
      </c>
      <c r="L116" s="26">
        <v>2623.1958865027705</v>
      </c>
      <c r="M116" s="56">
        <f t="shared" si="34"/>
        <v>1305.0115831051689</v>
      </c>
      <c r="N116" s="58">
        <f t="shared" si="35"/>
        <v>0.49748918478406234</v>
      </c>
      <c r="O116" s="58"/>
      <c r="P116" s="23">
        <v>387.2159724185737</v>
      </c>
      <c r="Q116" s="23">
        <v>357.13391863620166</v>
      </c>
      <c r="R116" s="57">
        <f t="shared" si="36"/>
        <v>30.082053782372043</v>
      </c>
      <c r="S116" s="60"/>
      <c r="T116" s="23"/>
      <c r="U116" s="23">
        <v>0</v>
      </c>
      <c r="V116" s="23">
        <v>0</v>
      </c>
      <c r="W116" s="57">
        <f t="shared" si="37"/>
        <v>0</v>
      </c>
      <c r="X116" s="72"/>
      <c r="Y116" s="60"/>
      <c r="Z116" s="23">
        <v>10000</v>
      </c>
      <c r="AA116" s="23">
        <v>10000</v>
      </c>
      <c r="AB116" s="57">
        <f t="shared" si="38"/>
        <v>0</v>
      </c>
      <c r="AC116" s="75">
        <f t="shared" si="39"/>
        <v>0</v>
      </c>
      <c r="AD116" s="26">
        <f>(IF(ISERROR(VLOOKUP(A116,'[1]TITLE V-B'!$A$8:$G$186,7,FALSE)),0,(VLOOKUP(A116,'[1]TITLE V-B'!$A$8:$G$186,7,FALSE))))</f>
        <v>0</v>
      </c>
      <c r="AE116" s="23">
        <f t="shared" si="40"/>
        <v>32026.119776986445</v>
      </c>
      <c r="AL116" s="4"/>
    </row>
    <row r="117" spans="1:38" x14ac:dyDescent="0.2">
      <c r="A117" s="22" t="s">
        <v>266</v>
      </c>
      <c r="B117" s="22" t="s">
        <v>264</v>
      </c>
      <c r="C117" t="s">
        <v>267</v>
      </c>
      <c r="D117" s="23">
        <v>67887.642870261945</v>
      </c>
      <c r="E117" s="24">
        <v>55.626885883435477</v>
      </c>
      <c r="F117" s="25">
        <v>1329.575407769172</v>
      </c>
      <c r="G117" s="52">
        <v>75190.617324877196</v>
      </c>
      <c r="H117" s="50">
        <f t="shared" si="32"/>
        <v>-7302.9744546152506</v>
      </c>
      <c r="I117" s="54">
        <f t="shared" ref="I117:I148" si="41">H117/G117</f>
        <v>-9.7126140394102403E-2</v>
      </c>
      <c r="J117" s="65"/>
      <c r="K117" s="26">
        <v>10792.024939746823</v>
      </c>
      <c r="L117" s="26">
        <v>13827.342500167839</v>
      </c>
      <c r="M117" s="56">
        <f t="shared" si="34"/>
        <v>-3035.3175604210155</v>
      </c>
      <c r="N117" s="59">
        <f t="shared" si="35"/>
        <v>-0.21951561266267702</v>
      </c>
      <c r="O117" s="58"/>
      <c r="P117" s="23">
        <v>484.01996552321708</v>
      </c>
      <c r="Q117" s="23">
        <v>357.13391863620166</v>
      </c>
      <c r="R117" s="57">
        <f t="shared" si="36"/>
        <v>126.88604688701542</v>
      </c>
      <c r="S117" s="60">
        <f>R117/Q117</f>
        <v>0.35528982341290655</v>
      </c>
      <c r="T117" s="23"/>
      <c r="U117" s="23">
        <v>0</v>
      </c>
      <c r="V117" s="23">
        <v>0</v>
      </c>
      <c r="W117" s="57">
        <f t="shared" si="37"/>
        <v>0</v>
      </c>
      <c r="X117" s="72"/>
      <c r="Y117" s="60"/>
      <c r="Z117" s="23">
        <v>10000</v>
      </c>
      <c r="AA117" s="23">
        <v>10000</v>
      </c>
      <c r="AB117" s="57">
        <f t="shared" si="38"/>
        <v>0</v>
      </c>
      <c r="AC117" s="75">
        <f t="shared" si="39"/>
        <v>0</v>
      </c>
      <c r="AD117" s="26">
        <f>(IF(ISERROR(VLOOKUP(A117,'[1]TITLE V-B'!$A$8:$G$186,7,FALSE)),0,(VLOOKUP(A117,'[1]TITLE V-B'!$A$8:$G$186,7,FALSE))))</f>
        <v>0</v>
      </c>
      <c r="AE117" s="23">
        <f t="shared" si="40"/>
        <v>89163.687775531987</v>
      </c>
      <c r="AL117" s="4"/>
    </row>
    <row r="118" spans="1:38" x14ac:dyDescent="0.2">
      <c r="A118" s="22" t="s">
        <v>268</v>
      </c>
      <c r="B118" s="22" t="s">
        <v>264</v>
      </c>
      <c r="C118" t="s">
        <v>269</v>
      </c>
      <c r="D118" s="23">
        <v>5333402.9469396565</v>
      </c>
      <c r="E118" s="24">
        <v>86.144552319309597</v>
      </c>
      <c r="F118" s="25">
        <v>1250.5558780162717</v>
      </c>
      <c r="G118" s="52">
        <v>5383059.4354637004</v>
      </c>
      <c r="H118" s="50">
        <f t="shared" si="32"/>
        <v>-49656.488524043933</v>
      </c>
      <c r="I118" s="54">
        <f t="shared" si="41"/>
        <v>-9.2245848516748705E-3</v>
      </c>
      <c r="J118" s="65"/>
      <c r="K118" s="26">
        <v>742097.04759719444</v>
      </c>
      <c r="L118" s="26">
        <v>730605.870687988</v>
      </c>
      <c r="M118" s="56">
        <f t="shared" si="34"/>
        <v>11491.176909206435</v>
      </c>
      <c r="N118" s="58">
        <f t="shared" si="35"/>
        <v>1.5728284387292926E-2</v>
      </c>
      <c r="O118" s="58"/>
      <c r="P118" s="23">
        <v>70860.522952598985</v>
      </c>
      <c r="Q118" s="23">
        <v>63837.687956221038</v>
      </c>
      <c r="R118" s="57">
        <f t="shared" si="36"/>
        <v>7022.8349963779474</v>
      </c>
      <c r="S118" s="60">
        <f>R118/Q118</f>
        <v>0.11001079802880871</v>
      </c>
      <c r="T118" s="23"/>
      <c r="U118" s="23">
        <v>0</v>
      </c>
      <c r="V118" s="23">
        <v>0</v>
      </c>
      <c r="W118" s="57">
        <f t="shared" si="37"/>
        <v>0</v>
      </c>
      <c r="X118" s="72"/>
      <c r="Y118" s="60"/>
      <c r="Z118" s="23">
        <v>10000</v>
      </c>
      <c r="AA118" s="23">
        <v>10000</v>
      </c>
      <c r="AB118" s="57">
        <f t="shared" si="38"/>
        <v>0</v>
      </c>
      <c r="AC118" s="75">
        <f t="shared" si="39"/>
        <v>0</v>
      </c>
      <c r="AD118" s="26">
        <f>(IF(ISERROR(VLOOKUP(A118,'[1]TITLE V-B'!$A$8:$G$186,7,FALSE)),0,(VLOOKUP(A118,'[1]TITLE V-B'!$A$8:$G$186,7,FALSE))))</f>
        <v>0</v>
      </c>
      <c r="AE118" s="23">
        <f t="shared" si="40"/>
        <v>6156360.5174894501</v>
      </c>
      <c r="AL118" s="4"/>
    </row>
    <row r="119" spans="1:38" x14ac:dyDescent="0.2">
      <c r="A119" s="22" t="s">
        <v>270</v>
      </c>
      <c r="B119" s="22" t="s">
        <v>271</v>
      </c>
      <c r="C119" t="s">
        <v>272</v>
      </c>
      <c r="D119" s="23">
        <v>16480.592609202562</v>
      </c>
      <c r="E119" s="24">
        <v>1767.2533036097154</v>
      </c>
      <c r="F119" s="25">
        <v>1420.9669607956691</v>
      </c>
      <c r="G119" s="52">
        <v>16634.034673473725</v>
      </c>
      <c r="H119" s="50">
        <f t="shared" si="32"/>
        <v>-153.44206427116296</v>
      </c>
      <c r="I119" s="54">
        <f t="shared" si="41"/>
        <v>-9.2245848516750318E-3</v>
      </c>
      <c r="J119" s="65"/>
      <c r="K119" s="26">
        <v>2969.8110947920927</v>
      </c>
      <c r="L119" s="26">
        <v>2887.6217679778456</v>
      </c>
      <c r="M119" s="56">
        <f t="shared" si="34"/>
        <v>82.189326814247124</v>
      </c>
      <c r="N119" s="58">
        <f t="shared" si="35"/>
        <v>2.8462635836064835E-2</v>
      </c>
      <c r="O119" s="58"/>
      <c r="P119" s="23">
        <v>0</v>
      </c>
      <c r="Q119" s="23">
        <v>0</v>
      </c>
      <c r="R119" s="57">
        <f t="shared" si="36"/>
        <v>0</v>
      </c>
      <c r="S119" s="60">
        <v>0</v>
      </c>
      <c r="T119" s="23"/>
      <c r="U119" s="23">
        <v>0</v>
      </c>
      <c r="V119" s="23">
        <v>0</v>
      </c>
      <c r="W119" s="57">
        <f t="shared" si="37"/>
        <v>0</v>
      </c>
      <c r="X119" s="72">
        <v>0</v>
      </c>
      <c r="Y119" s="60"/>
      <c r="Z119" s="23">
        <v>180527.63590888027</v>
      </c>
      <c r="AA119" s="23">
        <v>179843.59901638131</v>
      </c>
      <c r="AB119" s="57">
        <f t="shared" si="38"/>
        <v>684.03689249895979</v>
      </c>
      <c r="AC119" s="75">
        <f t="shared" si="39"/>
        <v>3.8035098065216841E-3</v>
      </c>
      <c r="AD119" s="26">
        <f>(IF(ISERROR(VLOOKUP(A119,'[1]TITLE V-B'!$A$8:$G$186,7,FALSE)),0,(VLOOKUP(A119,'[1]TITLE V-B'!$A$8:$G$186,7,FALSE))))</f>
        <v>0</v>
      </c>
      <c r="AE119" s="23">
        <f t="shared" si="40"/>
        <v>199978.03961287491</v>
      </c>
      <c r="AL119" s="4"/>
    </row>
    <row r="120" spans="1:38" x14ac:dyDescent="0.2">
      <c r="A120" s="22" t="s">
        <v>273</v>
      </c>
      <c r="B120" s="22" t="s">
        <v>274</v>
      </c>
      <c r="C120" t="s">
        <v>275</v>
      </c>
      <c r="D120" s="23">
        <v>373484.63666381792</v>
      </c>
      <c r="E120" s="24">
        <v>209.72880438468636</v>
      </c>
      <c r="F120" s="25">
        <v>1394.1830211054089</v>
      </c>
      <c r="G120" s="52">
        <v>376961.95419615356</v>
      </c>
      <c r="H120" s="50">
        <f t="shared" si="32"/>
        <v>-3477.3175323356409</v>
      </c>
      <c r="I120" s="54">
        <f t="shared" si="41"/>
        <v>-9.2245848516749936E-3</v>
      </c>
      <c r="J120" s="65"/>
      <c r="K120" s="26">
        <v>72461.391387683034</v>
      </c>
      <c r="L120" s="26">
        <v>66065.856514589817</v>
      </c>
      <c r="M120" s="56">
        <f t="shared" si="34"/>
        <v>6395.5348730932164</v>
      </c>
      <c r="N120" s="58">
        <f t="shared" si="35"/>
        <v>9.6805448540288622E-2</v>
      </c>
      <c r="O120" s="58"/>
      <c r="P120" s="23">
        <v>17715.130738149746</v>
      </c>
      <c r="Q120" s="23">
        <v>15892.459379310973</v>
      </c>
      <c r="R120" s="57">
        <f t="shared" si="36"/>
        <v>1822.6713588387738</v>
      </c>
      <c r="S120" s="60">
        <f>R120/Q120</f>
        <v>0.11468780981825588</v>
      </c>
      <c r="T120" s="23"/>
      <c r="U120" s="23">
        <v>0</v>
      </c>
      <c r="V120" s="23">
        <v>0</v>
      </c>
      <c r="W120" s="57">
        <f t="shared" si="37"/>
        <v>0</v>
      </c>
      <c r="X120" s="72">
        <v>0</v>
      </c>
      <c r="Y120" s="60"/>
      <c r="Z120" s="23">
        <v>21538.468673221825</v>
      </c>
      <c r="AA120" s="23">
        <v>21512.276617169551</v>
      </c>
      <c r="AB120" s="57">
        <f t="shared" si="38"/>
        <v>26.192056052273983</v>
      </c>
      <c r="AC120" s="75">
        <f t="shared" si="39"/>
        <v>1.2175399432791491E-3</v>
      </c>
      <c r="AD120" s="26">
        <f>(IF(ISERROR(VLOOKUP(A120,'[1]TITLE V-B'!$A$8:$G$186,7,FALSE)),0,(VLOOKUP(A120,'[1]TITLE V-B'!$A$8:$G$186,7,FALSE))))</f>
        <v>0</v>
      </c>
      <c r="AE120" s="23">
        <f t="shared" si="40"/>
        <v>485199.62746287254</v>
      </c>
      <c r="AL120" s="4"/>
    </row>
    <row r="121" spans="1:38" ht="25.5" x14ac:dyDescent="0.2">
      <c r="A121" s="22" t="s">
        <v>276</v>
      </c>
      <c r="B121" s="22" t="s">
        <v>277</v>
      </c>
      <c r="C121" t="s">
        <v>278</v>
      </c>
      <c r="D121" s="23">
        <v>1079054.0782146496</v>
      </c>
      <c r="E121" s="24">
        <v>444.75278725245636</v>
      </c>
      <c r="F121" s="25">
        <v>1147.2889371456934</v>
      </c>
      <c r="G121" s="52">
        <v>1154681.7753134661</v>
      </c>
      <c r="H121" s="50">
        <f t="shared" si="32"/>
        <v>-75627.697098816512</v>
      </c>
      <c r="I121" s="54">
        <f t="shared" si="41"/>
        <v>-6.5496571190175365E-2</v>
      </c>
      <c r="J121" s="66" t="s">
        <v>453</v>
      </c>
      <c r="K121" s="26">
        <v>150601.75820204278</v>
      </c>
      <c r="L121" s="26">
        <v>149028.72139486071</v>
      </c>
      <c r="M121" s="56">
        <f t="shared" si="34"/>
        <v>1573.0368071820703</v>
      </c>
      <c r="N121" s="58">
        <f t="shared" si="35"/>
        <v>1.0555259365167692E-2</v>
      </c>
      <c r="O121" s="58"/>
      <c r="P121" s="23">
        <v>7937.9274345807598</v>
      </c>
      <c r="Q121" s="23">
        <v>9821.1827624955458</v>
      </c>
      <c r="R121" s="57">
        <f t="shared" si="36"/>
        <v>-1883.255327914786</v>
      </c>
      <c r="S121" s="61">
        <f>R121/Q121</f>
        <v>-0.19175443258284849</v>
      </c>
      <c r="T121" s="23"/>
      <c r="U121" s="23">
        <v>0</v>
      </c>
      <c r="V121" s="23">
        <v>0</v>
      </c>
      <c r="W121" s="57">
        <f t="shared" si="37"/>
        <v>0</v>
      </c>
      <c r="X121" s="72">
        <v>0</v>
      </c>
      <c r="Y121" s="60"/>
      <c r="Z121" s="23">
        <v>37248.070470738654</v>
      </c>
      <c r="AA121" s="23">
        <v>43008.445848180476</v>
      </c>
      <c r="AB121" s="57">
        <f t="shared" si="38"/>
        <v>-5760.3753774418219</v>
      </c>
      <c r="AC121" s="76">
        <f t="shared" si="39"/>
        <v>-0.13393591104816732</v>
      </c>
      <c r="AD121" s="26">
        <f>(IF(ISERROR(VLOOKUP(A121,'[1]TITLE V-B'!$A$8:$G$186,7,FALSE)),0,(VLOOKUP(A121,'[1]TITLE V-B'!$A$8:$G$186,7,FALSE))))</f>
        <v>54664.917109932452</v>
      </c>
      <c r="AE121" s="23">
        <f t="shared" si="40"/>
        <v>1329506.7514319445</v>
      </c>
      <c r="AL121" s="4"/>
    </row>
    <row r="122" spans="1:38" x14ac:dyDescent="0.2">
      <c r="A122" s="22" t="s">
        <v>279</v>
      </c>
      <c r="B122" s="22" t="s">
        <v>280</v>
      </c>
      <c r="C122" t="s">
        <v>281</v>
      </c>
      <c r="D122" s="23">
        <v>156338.64049576924</v>
      </c>
      <c r="E122" s="24">
        <v>1035.4655479662561</v>
      </c>
      <c r="F122" s="25">
        <v>1351.5149664322116</v>
      </c>
      <c r="G122" s="52">
        <v>117802.92987035762</v>
      </c>
      <c r="H122" s="50">
        <f t="shared" si="32"/>
        <v>38535.710625411622</v>
      </c>
      <c r="I122" s="53">
        <f t="shared" si="41"/>
        <v>0.32712013757060421</v>
      </c>
      <c r="J122" s="65"/>
      <c r="K122" s="26">
        <v>26178.732063095074</v>
      </c>
      <c r="L122" s="26">
        <v>20555.052635095199</v>
      </c>
      <c r="M122" s="56">
        <f t="shared" si="34"/>
        <v>5623.6794279998758</v>
      </c>
      <c r="N122" s="58">
        <f t="shared" si="35"/>
        <v>0.2735910983948609</v>
      </c>
      <c r="O122" s="58"/>
      <c r="P122" s="23">
        <v>580.82395862786052</v>
      </c>
      <c r="Q122" s="23">
        <v>1249.9687152267056</v>
      </c>
      <c r="R122" s="57">
        <f t="shared" si="36"/>
        <v>-669.14475659884511</v>
      </c>
      <c r="S122" s="61">
        <f>R122/Q122</f>
        <v>-0.53532920340128909</v>
      </c>
      <c r="T122" s="23"/>
      <c r="U122" s="23">
        <v>0</v>
      </c>
      <c r="V122" s="23">
        <v>0</v>
      </c>
      <c r="W122" s="57">
        <f t="shared" si="37"/>
        <v>0</v>
      </c>
      <c r="X122" s="72"/>
      <c r="Y122" s="60"/>
      <c r="Z122" s="23">
        <v>106993.26477303183</v>
      </c>
      <c r="AA122" s="23">
        <v>106613.48890154553</v>
      </c>
      <c r="AB122" s="57">
        <f t="shared" si="38"/>
        <v>379.77587148630118</v>
      </c>
      <c r="AC122" s="75">
        <f t="shared" si="39"/>
        <v>3.5621746872669482E-3</v>
      </c>
      <c r="AD122" s="26">
        <f>(IF(ISERROR(VLOOKUP(A122,'[1]TITLE V-B'!$A$8:$G$186,7,FALSE)),0,(VLOOKUP(A122,'[1]TITLE V-B'!$A$8:$G$186,7,FALSE))))</f>
        <v>0</v>
      </c>
      <c r="AE122" s="23">
        <f t="shared" si="40"/>
        <v>290091.46129052399</v>
      </c>
      <c r="AL122" s="4"/>
    </row>
    <row r="123" spans="1:38" x14ac:dyDescent="0.2">
      <c r="A123" s="22" t="s">
        <v>282</v>
      </c>
      <c r="B123" s="22" t="s">
        <v>277</v>
      </c>
      <c r="C123" t="s">
        <v>283</v>
      </c>
      <c r="D123" s="23">
        <v>135206.53778658053</v>
      </c>
      <c r="E123" s="24">
        <v>212.95352993744416</v>
      </c>
      <c r="F123" s="25">
        <v>1544.8887536732072</v>
      </c>
      <c r="G123" s="52">
        <v>158531.7814489452</v>
      </c>
      <c r="H123" s="50">
        <f t="shared" si="32"/>
        <v>-23325.243662364664</v>
      </c>
      <c r="I123" s="54">
        <f t="shared" si="41"/>
        <v>-0.14713291839136058</v>
      </c>
      <c r="J123" s="66" t="s">
        <v>451</v>
      </c>
      <c r="K123" s="26">
        <v>13877.530598896034</v>
      </c>
      <c r="L123" s="26">
        <v>16664.941397995633</v>
      </c>
      <c r="M123" s="56">
        <f t="shared" si="34"/>
        <v>-2787.4107990995999</v>
      </c>
      <c r="N123" s="59">
        <f t="shared" si="35"/>
        <v>-0.16726196225537607</v>
      </c>
      <c r="O123" s="58"/>
      <c r="P123" s="23">
        <v>3291.3357655578761</v>
      </c>
      <c r="Q123" s="23">
        <v>2946.3548287486633</v>
      </c>
      <c r="R123" s="57">
        <f t="shared" si="36"/>
        <v>344.98093680921284</v>
      </c>
      <c r="S123" s="60">
        <f>R123/Q123</f>
        <v>0.11708736960094129</v>
      </c>
      <c r="T123" s="23"/>
      <c r="U123" s="23">
        <v>0</v>
      </c>
      <c r="V123" s="23">
        <v>0</v>
      </c>
      <c r="W123" s="57">
        <f t="shared" si="37"/>
        <v>0</v>
      </c>
      <c r="X123" s="72"/>
      <c r="Y123" s="60"/>
      <c r="Z123" s="23">
        <v>20285.338275681497</v>
      </c>
      <c r="AA123" s="23">
        <v>19010.951593984359</v>
      </c>
      <c r="AB123" s="57">
        <f t="shared" si="38"/>
        <v>1274.3866816971386</v>
      </c>
      <c r="AC123" s="75">
        <f t="shared" si="39"/>
        <v>6.7034344672172702E-2</v>
      </c>
      <c r="AD123" s="26">
        <f>(IF(ISERROR(VLOOKUP(A123,'[1]TITLE V-B'!$A$8:$G$186,7,FALSE)),0,(VLOOKUP(A123,'[1]TITLE V-B'!$A$8:$G$186,7,FALSE))))</f>
        <v>0</v>
      </c>
      <c r="AE123" s="23">
        <f t="shared" si="40"/>
        <v>172660.74242671597</v>
      </c>
      <c r="AL123" s="4"/>
    </row>
    <row r="124" spans="1:38" x14ac:dyDescent="0.2">
      <c r="A124" s="22" t="s">
        <v>284</v>
      </c>
      <c r="B124" s="22" t="s">
        <v>285</v>
      </c>
      <c r="C124" t="s">
        <v>286</v>
      </c>
      <c r="D124" s="23">
        <v>1559100.6818962784</v>
      </c>
      <c r="E124" s="24">
        <v>3805.4991325653141</v>
      </c>
      <c r="F124" s="25">
        <v>1330.1271025865321</v>
      </c>
      <c r="G124" s="52">
        <v>1406988.8865607956</v>
      </c>
      <c r="H124" s="50">
        <f t="shared" si="32"/>
        <v>152111.79533548281</v>
      </c>
      <c r="I124" s="53">
        <f t="shared" si="41"/>
        <v>0.10811158267731641</v>
      </c>
      <c r="J124" s="66" t="s">
        <v>476</v>
      </c>
      <c r="K124" s="26">
        <v>253399.98577650846</v>
      </c>
      <c r="L124" s="26">
        <v>220525.422864833</v>
      </c>
      <c r="M124" s="56">
        <f t="shared" si="34"/>
        <v>32874.562911675457</v>
      </c>
      <c r="N124" s="58">
        <f t="shared" si="35"/>
        <v>0.14907380058318861</v>
      </c>
      <c r="O124" s="58"/>
      <c r="P124" s="23">
        <v>67181.971214622536</v>
      </c>
      <c r="Q124" s="23">
        <v>64462.672313834395</v>
      </c>
      <c r="R124" s="57">
        <f t="shared" si="36"/>
        <v>2719.2989007881406</v>
      </c>
      <c r="S124" s="60">
        <f>R124/Q124</f>
        <v>4.2184085815575929E-2</v>
      </c>
      <c r="T124" s="23"/>
      <c r="U124" s="23">
        <v>0</v>
      </c>
      <c r="V124" s="23">
        <v>23041</v>
      </c>
      <c r="W124" s="57">
        <f t="shared" si="37"/>
        <v>-23041</v>
      </c>
      <c r="X124" s="61">
        <f>W124/V124</f>
        <v>-1</v>
      </c>
      <c r="Y124" s="61"/>
      <c r="Z124" s="23">
        <v>318691.91515169584</v>
      </c>
      <c r="AA124" s="23">
        <v>300169.32573666994</v>
      </c>
      <c r="AB124" s="57">
        <f t="shared" si="38"/>
        <v>18522.589415025897</v>
      </c>
      <c r="AC124" s="75">
        <f t="shared" si="39"/>
        <v>6.1707136029199867E-2</v>
      </c>
      <c r="AD124" s="26">
        <f>(IF(ISERROR(VLOOKUP(A124,'[1]TITLE V-B'!$A$8:$G$186,7,FALSE)),0,(VLOOKUP(A124,'[1]TITLE V-B'!$A$8:$G$186,7,FALSE))))</f>
        <v>0</v>
      </c>
      <c r="AE124" s="23">
        <f t="shared" si="40"/>
        <v>2198374.5540391053</v>
      </c>
      <c r="AL124" s="4"/>
    </row>
    <row r="125" spans="1:38" x14ac:dyDescent="0.2">
      <c r="A125" s="22" t="s">
        <v>287</v>
      </c>
      <c r="B125" s="22" t="s">
        <v>285</v>
      </c>
      <c r="C125" t="s">
        <v>288</v>
      </c>
      <c r="D125" s="23">
        <v>104751.86338508532</v>
      </c>
      <c r="E125" s="24">
        <v>305.75205000953929</v>
      </c>
      <c r="F125" s="25">
        <v>1029.0312729164402</v>
      </c>
      <c r="G125" s="52">
        <v>85792.546715405275</v>
      </c>
      <c r="H125" s="50">
        <f t="shared" si="32"/>
        <v>18959.316669680047</v>
      </c>
      <c r="I125" s="53">
        <f t="shared" si="41"/>
        <v>0.22099025376379963</v>
      </c>
      <c r="J125" s="66"/>
      <c r="K125" s="26">
        <v>13969.504537985928</v>
      </c>
      <c r="L125" s="26">
        <v>13159.978824954607</v>
      </c>
      <c r="M125" s="56">
        <f t="shared" si="34"/>
        <v>809.52571303132027</v>
      </c>
      <c r="N125" s="58">
        <f t="shared" si="35"/>
        <v>6.1514210911666312E-2</v>
      </c>
      <c r="O125" s="58"/>
      <c r="P125" s="23">
        <v>0</v>
      </c>
      <c r="Q125" s="23">
        <v>0</v>
      </c>
      <c r="R125" s="57">
        <f t="shared" si="36"/>
        <v>0</v>
      </c>
      <c r="S125" s="60">
        <v>0</v>
      </c>
      <c r="T125" s="23"/>
      <c r="U125" s="23">
        <v>0</v>
      </c>
      <c r="V125" s="23">
        <v>0</v>
      </c>
      <c r="W125" s="57">
        <f t="shared" si="37"/>
        <v>0</v>
      </c>
      <c r="X125" s="72"/>
      <c r="Y125" s="60"/>
      <c r="Z125" s="23">
        <v>19611.203522617128</v>
      </c>
      <c r="AA125" s="23">
        <v>19592.985855322491</v>
      </c>
      <c r="AB125" s="57">
        <f t="shared" si="38"/>
        <v>18.217667294637067</v>
      </c>
      <c r="AC125" s="75">
        <f t="shared" si="39"/>
        <v>9.2980556558142904E-4</v>
      </c>
      <c r="AD125" s="26">
        <f>(IF(ISERROR(VLOOKUP(A125,'[1]TITLE V-B'!$A$8:$G$186,7,FALSE)),0,(VLOOKUP(A125,'[1]TITLE V-B'!$A$8:$G$186,7,FALSE))))</f>
        <v>0</v>
      </c>
      <c r="AE125" s="23">
        <f t="shared" si="40"/>
        <v>138332.57144568837</v>
      </c>
      <c r="AL125" s="4"/>
    </row>
    <row r="126" spans="1:38" x14ac:dyDescent="0.2">
      <c r="A126" s="22" t="s">
        <v>289</v>
      </c>
      <c r="B126" s="22" t="s">
        <v>290</v>
      </c>
      <c r="C126" t="s">
        <v>291</v>
      </c>
      <c r="D126" s="23">
        <v>275340.33238409227</v>
      </c>
      <c r="E126" s="24">
        <v>212.29536893419012</v>
      </c>
      <c r="F126" s="25">
        <v>1046.547560064769</v>
      </c>
      <c r="G126" s="52">
        <v>277903.88030860876</v>
      </c>
      <c r="H126" s="50">
        <f t="shared" si="32"/>
        <v>-2563.5479245164897</v>
      </c>
      <c r="I126" s="54">
        <f t="shared" si="41"/>
        <v>-9.2245848516749815E-3</v>
      </c>
      <c r="J126" s="65"/>
      <c r="K126" s="26">
        <v>49120.850448820063</v>
      </c>
      <c r="L126" s="26">
        <v>44254.602881985855</v>
      </c>
      <c r="M126" s="56">
        <f t="shared" si="34"/>
        <v>4866.2475668342086</v>
      </c>
      <c r="N126" s="58">
        <f t="shared" si="35"/>
        <v>0.10996025836704658</v>
      </c>
      <c r="O126" s="58"/>
      <c r="P126" s="23">
        <v>16650.286813998668</v>
      </c>
      <c r="Q126" s="23">
        <v>14642.490664084267</v>
      </c>
      <c r="R126" s="57">
        <f t="shared" si="36"/>
        <v>2007.7961499144003</v>
      </c>
      <c r="S126" s="60">
        <f>R126/Q126</f>
        <v>0.13712121769278018</v>
      </c>
      <c r="T126" s="23"/>
      <c r="U126" s="23">
        <v>119761</v>
      </c>
      <c r="V126" s="23">
        <v>5659</v>
      </c>
      <c r="W126" s="57">
        <f t="shared" si="37"/>
        <v>114102</v>
      </c>
      <c r="X126" s="72">
        <f>W126/V126</f>
        <v>20.162926312069271</v>
      </c>
      <c r="Y126" s="60"/>
      <c r="Z126" s="23">
        <v>16506.615040802586</v>
      </c>
      <c r="AA126" s="23">
        <v>16501.243138647569</v>
      </c>
      <c r="AB126" s="57">
        <f t="shared" si="38"/>
        <v>5.3719021550168691</v>
      </c>
      <c r="AC126" s="75">
        <f t="shared" si="39"/>
        <v>3.2554530042862859E-4</v>
      </c>
      <c r="AD126" s="26">
        <f>(IF(ISERROR(VLOOKUP(A126,'[1]TITLE V-B'!$A$8:$G$186,7,FALSE)),0,(VLOOKUP(A126,'[1]TITLE V-B'!$A$8:$G$186,7,FALSE))))</f>
        <v>0</v>
      </c>
      <c r="AE126" s="23">
        <f t="shared" si="40"/>
        <v>477379.08468771353</v>
      </c>
      <c r="AL126" s="4"/>
    </row>
    <row r="127" spans="1:38" x14ac:dyDescent="0.2">
      <c r="A127" s="22" t="s">
        <v>292</v>
      </c>
      <c r="B127" s="22" t="s">
        <v>290</v>
      </c>
      <c r="C127" t="s">
        <v>293</v>
      </c>
      <c r="D127" s="23">
        <v>653239.45741011621</v>
      </c>
      <c r="E127" s="24">
        <v>126.0093896713615</v>
      </c>
      <c r="F127" s="25">
        <v>1387.4628052959727</v>
      </c>
      <c r="G127" s="52">
        <v>551346.67099725502</v>
      </c>
      <c r="H127" s="50">
        <f t="shared" si="32"/>
        <v>101892.7864128612</v>
      </c>
      <c r="I127" s="53">
        <f t="shared" si="41"/>
        <v>0.1848071127890577</v>
      </c>
      <c r="J127" s="66" t="s">
        <v>474</v>
      </c>
      <c r="K127" s="26">
        <v>116828.32144754229</v>
      </c>
      <c r="L127" s="26">
        <v>107325.53513175268</v>
      </c>
      <c r="M127" s="56">
        <f t="shared" si="34"/>
        <v>9502.7863157896063</v>
      </c>
      <c r="N127" s="58">
        <f t="shared" si="35"/>
        <v>8.8541709148004702E-2</v>
      </c>
      <c r="O127" s="58"/>
      <c r="P127" s="23">
        <v>74635.878683680072</v>
      </c>
      <c r="Q127" s="23">
        <v>72408.902003489886</v>
      </c>
      <c r="R127" s="57">
        <f t="shared" si="36"/>
        <v>2226.976680190186</v>
      </c>
      <c r="S127" s="60">
        <f>R127/Q127</f>
        <v>3.0755564834871445E-2</v>
      </c>
      <c r="T127" s="23"/>
      <c r="U127" s="23">
        <v>0</v>
      </c>
      <c r="V127" s="23">
        <v>0</v>
      </c>
      <c r="W127" s="57">
        <f t="shared" si="37"/>
        <v>0</v>
      </c>
      <c r="X127" s="72">
        <v>0</v>
      </c>
      <c r="Y127" s="60"/>
      <c r="Z127" s="23">
        <v>10917.781589234019</v>
      </c>
      <c r="AA127" s="23">
        <v>10000</v>
      </c>
      <c r="AB127" s="57">
        <f t="shared" si="38"/>
        <v>917.78158923401861</v>
      </c>
      <c r="AC127" s="75">
        <f t="shared" si="39"/>
        <v>9.1778158923401867E-2</v>
      </c>
      <c r="AD127" s="26">
        <f>(IF(ISERROR(VLOOKUP(A127,'[1]TITLE V-B'!$A$8:$G$186,7,FALSE)),0,(VLOOKUP(A127,'[1]TITLE V-B'!$A$8:$G$186,7,FALSE))))</f>
        <v>0</v>
      </c>
      <c r="AE127" s="23">
        <f t="shared" si="40"/>
        <v>855621.4391305726</v>
      </c>
      <c r="AL127" s="4"/>
    </row>
    <row r="128" spans="1:38" ht="28.5" customHeight="1" x14ac:dyDescent="0.2">
      <c r="A128" s="22" t="s">
        <v>294</v>
      </c>
      <c r="B128" s="22" t="s">
        <v>290</v>
      </c>
      <c r="C128" t="s">
        <v>295</v>
      </c>
      <c r="D128" s="23">
        <v>32755.11631397633</v>
      </c>
      <c r="E128" s="24">
        <v>78.68113115553389</v>
      </c>
      <c r="F128" s="25">
        <v>1147.2889371456931</v>
      </c>
      <c r="G128" s="52">
        <v>29618.700652105967</v>
      </c>
      <c r="H128" s="50">
        <f t="shared" si="32"/>
        <v>3136.4156618703637</v>
      </c>
      <c r="I128" s="53">
        <f t="shared" si="41"/>
        <v>0.10589308757024614</v>
      </c>
      <c r="J128" s="65"/>
      <c r="K128" s="26">
        <v>5567.5682929680925</v>
      </c>
      <c r="L128" s="26">
        <v>4693.5454227130076</v>
      </c>
      <c r="M128" s="56">
        <f t="shared" si="34"/>
        <v>874.02287025508485</v>
      </c>
      <c r="N128" s="58">
        <f t="shared" si="35"/>
        <v>0.18621804873252379</v>
      </c>
      <c r="O128" s="58"/>
      <c r="P128" s="23">
        <v>0</v>
      </c>
      <c r="Q128" s="23">
        <v>0</v>
      </c>
      <c r="R128" s="57">
        <f t="shared" si="36"/>
        <v>0</v>
      </c>
      <c r="S128" s="60">
        <v>0</v>
      </c>
      <c r="T128" s="23"/>
      <c r="U128" s="23">
        <v>0</v>
      </c>
      <c r="V128" s="23">
        <v>0</v>
      </c>
      <c r="W128" s="57">
        <f t="shared" si="37"/>
        <v>0</v>
      </c>
      <c r="X128" s="72"/>
      <c r="Y128" s="60"/>
      <c r="Z128" s="23">
        <v>10000</v>
      </c>
      <c r="AA128" s="23">
        <v>10000</v>
      </c>
      <c r="AB128" s="57">
        <f t="shared" si="38"/>
        <v>0</v>
      </c>
      <c r="AC128" s="75">
        <f t="shared" si="39"/>
        <v>0</v>
      </c>
      <c r="AD128" s="26">
        <f>(IF(ISERROR(VLOOKUP(A128,'[1]TITLE V-B'!$A$8:$G$186,7,FALSE)),0,(VLOOKUP(A128,'[1]TITLE V-B'!$A$8:$G$186,7,FALSE))))</f>
        <v>0</v>
      </c>
      <c r="AE128" s="23">
        <f t="shared" si="40"/>
        <v>48322.684606944422</v>
      </c>
      <c r="AL128" s="4"/>
    </row>
    <row r="129" spans="1:38" x14ac:dyDescent="0.2">
      <c r="A129" s="22" t="s">
        <v>296</v>
      </c>
      <c r="B129" s="22" t="s">
        <v>290</v>
      </c>
      <c r="C129" t="s">
        <v>297</v>
      </c>
      <c r="D129" s="23">
        <v>105413.94453731271</v>
      </c>
      <c r="E129" s="24">
        <v>161.16831858681667</v>
      </c>
      <c r="F129" s="25">
        <v>1088.5408614309163</v>
      </c>
      <c r="G129" s="52">
        <v>82961.356336714554</v>
      </c>
      <c r="H129" s="50">
        <f t="shared" si="32"/>
        <v>22452.588200598155</v>
      </c>
      <c r="I129" s="53">
        <f t="shared" si="41"/>
        <v>0.27063911671682445</v>
      </c>
      <c r="J129" s="66"/>
      <c r="K129" s="26">
        <v>20631.782111832414</v>
      </c>
      <c r="L129" s="26">
        <v>12574.000664937807</v>
      </c>
      <c r="M129" s="56">
        <f t="shared" si="34"/>
        <v>8057.7814468946071</v>
      </c>
      <c r="N129" s="58">
        <f t="shared" si="35"/>
        <v>0.64082877531281435</v>
      </c>
      <c r="O129" s="58"/>
      <c r="P129" s="23">
        <v>8905.9673656271952</v>
      </c>
      <c r="Q129" s="23">
        <v>6964.1114134059317</v>
      </c>
      <c r="R129" s="57">
        <f t="shared" si="36"/>
        <v>1941.8559522212636</v>
      </c>
      <c r="S129" s="60">
        <f t="shared" ref="S129:S134" si="42">R129/Q129</f>
        <v>0.2788375769639736</v>
      </c>
      <c r="T129" s="23"/>
      <c r="U129" s="23">
        <v>0</v>
      </c>
      <c r="V129" s="23">
        <v>0</v>
      </c>
      <c r="W129" s="57">
        <f t="shared" si="37"/>
        <v>0</v>
      </c>
      <c r="X129" s="72">
        <v>0</v>
      </c>
      <c r="Y129" s="60"/>
      <c r="Z129" s="23">
        <v>11862.343184207206</v>
      </c>
      <c r="AA129" s="23">
        <v>10992.048417638673</v>
      </c>
      <c r="AB129" s="57">
        <f t="shared" si="38"/>
        <v>870.2947665685333</v>
      </c>
      <c r="AC129" s="75">
        <f t="shared" si="39"/>
        <v>7.9174939329051036E-2</v>
      </c>
      <c r="AD129" s="26">
        <f>(IF(ISERROR(VLOOKUP(A129,'[1]TITLE V-B'!$A$8:$G$186,7,FALSE)),0,(VLOOKUP(A129,'[1]TITLE V-B'!$A$8:$G$186,7,FALSE))))</f>
        <v>0</v>
      </c>
      <c r="AE129" s="23">
        <f t="shared" si="40"/>
        <v>146814.03719897955</v>
      </c>
      <c r="AL129" s="4"/>
    </row>
    <row r="130" spans="1:38" ht="25.5" x14ac:dyDescent="0.2">
      <c r="A130" s="22" t="s">
        <v>298</v>
      </c>
      <c r="B130" s="22" t="s">
        <v>299</v>
      </c>
      <c r="C130" t="s">
        <v>300</v>
      </c>
      <c r="D130" s="23">
        <v>736702.60377425491</v>
      </c>
      <c r="E130" s="24">
        <v>460.04715029155432</v>
      </c>
      <c r="F130" s="25">
        <v>1108.6682525642943</v>
      </c>
      <c r="G130" s="52">
        <v>804592.40327628434</v>
      </c>
      <c r="H130" s="50">
        <f t="shared" si="32"/>
        <v>-67889.799502029433</v>
      </c>
      <c r="I130" s="54">
        <f t="shared" si="41"/>
        <v>-8.4377877824328831E-2</v>
      </c>
      <c r="J130" s="66" t="s">
        <v>453</v>
      </c>
      <c r="K130" s="26">
        <v>89614.338732731994</v>
      </c>
      <c r="L130" s="26">
        <v>79372.428376577358</v>
      </c>
      <c r="M130" s="56">
        <f t="shared" si="34"/>
        <v>10241.910356154636</v>
      </c>
      <c r="N130" s="58">
        <f t="shared" si="35"/>
        <v>0.12903612205944556</v>
      </c>
      <c r="O130" s="58"/>
      <c r="P130" s="23">
        <v>4549.7876759182409</v>
      </c>
      <c r="Q130" s="23">
        <v>3571.3391863620163</v>
      </c>
      <c r="R130" s="57">
        <f t="shared" si="36"/>
        <v>978.44848955622456</v>
      </c>
      <c r="S130" s="60">
        <f t="shared" si="42"/>
        <v>0.27397243400813232</v>
      </c>
      <c r="T130" s="23"/>
      <c r="U130" s="23">
        <v>0</v>
      </c>
      <c r="V130" s="23">
        <v>0</v>
      </c>
      <c r="W130" s="57">
        <f t="shared" si="37"/>
        <v>0</v>
      </c>
      <c r="X130" s="72"/>
      <c r="Y130" s="60"/>
      <c r="Z130" s="23">
        <v>35640.758982488478</v>
      </c>
      <c r="AA130" s="23">
        <v>35556.216291463243</v>
      </c>
      <c r="AB130" s="57">
        <f t="shared" si="38"/>
        <v>84.542691025235399</v>
      </c>
      <c r="AC130" s="75">
        <f t="shared" si="39"/>
        <v>2.377718999463208E-3</v>
      </c>
      <c r="AD130" s="26">
        <f>(IF(ISERROR(VLOOKUP(A130,'[1]TITLE V-B'!$A$8:$G$186,7,FALSE)),0,(VLOOKUP(A130,'[1]TITLE V-B'!$A$8:$G$186,7,FALSE))))</f>
        <v>28492.510779562708</v>
      </c>
      <c r="AE130" s="23">
        <f t="shared" si="40"/>
        <v>894999.99994495639</v>
      </c>
      <c r="AL130" s="4"/>
    </row>
    <row r="131" spans="1:38" ht="25.5" x14ac:dyDescent="0.2">
      <c r="A131" s="22" t="s">
        <v>301</v>
      </c>
      <c r="B131" s="22" t="s">
        <v>299</v>
      </c>
      <c r="C131" t="s">
        <v>302</v>
      </c>
      <c r="D131" s="23">
        <v>469189.17499552073</v>
      </c>
      <c r="E131" s="24">
        <v>47.268190018039689</v>
      </c>
      <c r="F131" s="25">
        <v>1029.0312729164402</v>
      </c>
      <c r="G131" s="52">
        <v>521321.30555057857</v>
      </c>
      <c r="H131" s="50">
        <f t="shared" si="32"/>
        <v>-52132.13055505784</v>
      </c>
      <c r="I131" s="54">
        <f t="shared" si="41"/>
        <v>-9.9999999999999964E-2</v>
      </c>
      <c r="J131" s="66" t="s">
        <v>453</v>
      </c>
      <c r="K131" s="26">
        <v>55486.25289561729</v>
      </c>
      <c r="L131" s="26">
        <v>49998.158617331515</v>
      </c>
      <c r="M131" s="56">
        <f t="shared" si="34"/>
        <v>5488.0942782857746</v>
      </c>
      <c r="N131" s="58">
        <f t="shared" si="35"/>
        <v>0.10976592798726321</v>
      </c>
      <c r="O131" s="58"/>
      <c r="P131" s="23">
        <v>3194.5317724532329</v>
      </c>
      <c r="Q131" s="23">
        <v>3839.1896253391678</v>
      </c>
      <c r="R131" s="57">
        <f t="shared" si="36"/>
        <v>-644.65785288593497</v>
      </c>
      <c r="S131" s="61">
        <f t="shared" si="42"/>
        <v>-0.16791508516044804</v>
      </c>
      <c r="T131" s="23"/>
      <c r="U131" s="23">
        <v>0</v>
      </c>
      <c r="V131" s="23">
        <v>0</v>
      </c>
      <c r="W131" s="57">
        <f t="shared" si="37"/>
        <v>0</v>
      </c>
      <c r="X131" s="72"/>
      <c r="Y131" s="60"/>
      <c r="Z131" s="23">
        <v>10000</v>
      </c>
      <c r="AA131" s="23">
        <v>10000</v>
      </c>
      <c r="AB131" s="57">
        <f t="shared" si="38"/>
        <v>0</v>
      </c>
      <c r="AC131" s="75">
        <f t="shared" si="39"/>
        <v>0</v>
      </c>
      <c r="AD131" s="26">
        <f>(IF(ISERROR(VLOOKUP(A131,'[1]TITLE V-B'!$A$8:$G$186,7,FALSE)),0,(VLOOKUP(A131,'[1]TITLE V-B'!$A$8:$G$186,7,FALSE))))</f>
        <v>15548.770168275651</v>
      </c>
      <c r="AE131" s="23">
        <f t="shared" si="40"/>
        <v>553418.72983186692</v>
      </c>
      <c r="AL131" s="4"/>
    </row>
    <row r="132" spans="1:38" x14ac:dyDescent="0.2">
      <c r="A132" s="22" t="s">
        <v>303</v>
      </c>
      <c r="B132" s="22" t="s">
        <v>299</v>
      </c>
      <c r="C132" t="s">
        <v>304</v>
      </c>
      <c r="D132" s="23">
        <v>63501.303066350374</v>
      </c>
      <c r="E132" s="24">
        <v>2879.5122985148223</v>
      </c>
      <c r="F132" s="25">
        <v>744.08565143059025</v>
      </c>
      <c r="G132" s="52">
        <v>62764.85960997158</v>
      </c>
      <c r="H132" s="50">
        <f t="shared" si="32"/>
        <v>736.44345637879451</v>
      </c>
      <c r="I132" s="53">
        <f t="shared" si="41"/>
        <v>1.17333721600772E-2</v>
      </c>
      <c r="J132" s="66"/>
      <c r="K132" s="26">
        <v>8194.2305228959176</v>
      </c>
      <c r="L132" s="26">
        <v>7979.9938470077823</v>
      </c>
      <c r="M132" s="56">
        <f t="shared" si="34"/>
        <v>214.23667588813532</v>
      </c>
      <c r="N132" s="58">
        <f t="shared" si="35"/>
        <v>2.6846721939324122E-2</v>
      </c>
      <c r="O132" s="58"/>
      <c r="P132" s="23">
        <v>1548.8638896742948</v>
      </c>
      <c r="Q132" s="23">
        <v>1517.8191542038569</v>
      </c>
      <c r="R132" s="57">
        <f t="shared" si="36"/>
        <v>31.044735470437899</v>
      </c>
      <c r="S132" s="60">
        <f t="shared" si="42"/>
        <v>2.0453514099129828E-2</v>
      </c>
      <c r="T132" s="23"/>
      <c r="U132" s="23">
        <v>0</v>
      </c>
      <c r="V132" s="23">
        <v>0</v>
      </c>
      <c r="W132" s="57">
        <f t="shared" si="37"/>
        <v>0</v>
      </c>
      <c r="X132" s="72"/>
      <c r="Y132" s="60"/>
      <c r="Z132" s="23">
        <v>147239.74397629898</v>
      </c>
      <c r="AA132" s="23">
        <v>112070.32048012863</v>
      </c>
      <c r="AB132" s="57">
        <f t="shared" si="38"/>
        <v>35169.423496170348</v>
      </c>
      <c r="AC132" s="75">
        <f t="shared" si="39"/>
        <v>0.31381567702758817</v>
      </c>
      <c r="AD132" s="26">
        <f>(IF(ISERROR(VLOOKUP(A132,'[1]TITLE V-B'!$A$8:$G$186,7,FALSE)),0,(VLOOKUP(A132,'[1]TITLE V-B'!$A$8:$G$186,7,FALSE))))</f>
        <v>0</v>
      </c>
      <c r="AE132" s="23">
        <f t="shared" si="40"/>
        <v>220484.14145521956</v>
      </c>
      <c r="AL132" s="4"/>
    </row>
    <row r="133" spans="1:38" x14ac:dyDescent="0.2">
      <c r="A133" s="22" t="s">
        <v>305</v>
      </c>
      <c r="B133" s="22" t="s">
        <v>299</v>
      </c>
      <c r="C133" t="s">
        <v>306</v>
      </c>
      <c r="D133" s="23">
        <v>136257.2091571666</v>
      </c>
      <c r="E133" s="24">
        <v>2247.131998601425</v>
      </c>
      <c r="F133" s="25">
        <v>612.2482709640617</v>
      </c>
      <c r="G133" s="52">
        <v>137525.82782523733</v>
      </c>
      <c r="H133" s="50">
        <f t="shared" si="32"/>
        <v>-1268.6186680707324</v>
      </c>
      <c r="I133" s="54">
        <f t="shared" si="41"/>
        <v>-9.2245848516748826E-3</v>
      </c>
      <c r="J133" s="65"/>
      <c r="K133" s="26">
        <v>18904.724773871869</v>
      </c>
      <c r="L133" s="26">
        <v>19288.054733664467</v>
      </c>
      <c r="M133" s="56">
        <f t="shared" si="34"/>
        <v>-383.32995979259795</v>
      </c>
      <c r="N133" s="59">
        <f t="shared" si="35"/>
        <v>-1.987395645054614E-2</v>
      </c>
      <c r="O133" s="58"/>
      <c r="P133" s="23">
        <v>580.82395862786052</v>
      </c>
      <c r="Q133" s="23">
        <v>446.41739829525204</v>
      </c>
      <c r="R133" s="57">
        <f t="shared" si="36"/>
        <v>134.40656033260848</v>
      </c>
      <c r="S133" s="60">
        <f t="shared" si="42"/>
        <v>0.30107823047639043</v>
      </c>
      <c r="T133" s="23"/>
      <c r="U133" s="23">
        <v>0</v>
      </c>
      <c r="V133" s="23">
        <v>0</v>
      </c>
      <c r="W133" s="57">
        <f t="shared" si="37"/>
        <v>0</v>
      </c>
      <c r="X133" s="72">
        <v>0</v>
      </c>
      <c r="Y133" s="60"/>
      <c r="Z133" s="23">
        <v>112091.77990529141</v>
      </c>
      <c r="AA133" s="23">
        <v>111690.90805656578</v>
      </c>
      <c r="AB133" s="57">
        <f t="shared" si="38"/>
        <v>400.87184872562648</v>
      </c>
      <c r="AC133" s="75">
        <f t="shared" si="39"/>
        <v>3.5891180016425798E-3</v>
      </c>
      <c r="AD133" s="26">
        <f>(IF(ISERROR(VLOOKUP(A133,'[1]TITLE V-B'!$A$8:$G$186,7,FALSE)),0,(VLOOKUP(A133,'[1]TITLE V-B'!$A$8:$G$186,7,FALSE))))</f>
        <v>0</v>
      </c>
      <c r="AE133" s="23">
        <f t="shared" si="40"/>
        <v>267834.53779495769</v>
      </c>
      <c r="AL133" s="4"/>
    </row>
    <row r="134" spans="1:38" x14ac:dyDescent="0.2">
      <c r="A134" s="22" t="s">
        <v>307</v>
      </c>
      <c r="B134" s="22" t="s">
        <v>299</v>
      </c>
      <c r="C134" t="s">
        <v>308</v>
      </c>
      <c r="D134" s="23">
        <v>50223.35089283299</v>
      </c>
      <c r="E134" s="24">
        <v>986.66998048441758</v>
      </c>
      <c r="F134" s="25">
        <v>639.88776642008588</v>
      </c>
      <c r="G134" s="52">
        <v>36281.138871080439</v>
      </c>
      <c r="H134" s="50">
        <f t="shared" si="32"/>
        <v>13942.212021752552</v>
      </c>
      <c r="I134" s="53">
        <f t="shared" si="41"/>
        <v>0.38428264535173778</v>
      </c>
      <c r="J134" s="65"/>
      <c r="K134" s="26">
        <v>7552.6887937722668</v>
      </c>
      <c r="L134" s="26">
        <v>4590.1602112961973</v>
      </c>
      <c r="M134" s="56">
        <f t="shared" si="34"/>
        <v>2962.5285824760695</v>
      </c>
      <c r="N134" s="58">
        <f t="shared" si="35"/>
        <v>0.64540853610847992</v>
      </c>
      <c r="O134" s="58"/>
      <c r="P134" s="23">
        <v>290.41197931393026</v>
      </c>
      <c r="Q134" s="23">
        <v>178.56695931810083</v>
      </c>
      <c r="R134" s="57">
        <f t="shared" si="36"/>
        <v>111.84501999582943</v>
      </c>
      <c r="S134" s="60">
        <f t="shared" si="42"/>
        <v>0.62634778809548797</v>
      </c>
      <c r="T134" s="23"/>
      <c r="U134" s="23">
        <v>0</v>
      </c>
      <c r="V134" s="23">
        <v>0</v>
      </c>
      <c r="W134" s="57">
        <f t="shared" si="37"/>
        <v>0</v>
      </c>
      <c r="X134" s="72"/>
      <c r="Y134" s="60"/>
      <c r="Z134" s="23">
        <v>82850.884084735473</v>
      </c>
      <c r="AA134" s="23">
        <v>75430.530653544381</v>
      </c>
      <c r="AB134" s="57">
        <f t="shared" si="38"/>
        <v>7420.3534311910917</v>
      </c>
      <c r="AC134" s="75">
        <f t="shared" si="39"/>
        <v>9.837334255638594E-2</v>
      </c>
      <c r="AD134" s="26">
        <f>(IF(ISERROR(VLOOKUP(A134,'[1]TITLE V-B'!$A$8:$G$186,7,FALSE)),0,(VLOOKUP(A134,'[1]TITLE V-B'!$A$8:$G$186,7,FALSE))))</f>
        <v>0</v>
      </c>
      <c r="AE134" s="23">
        <f t="shared" si="40"/>
        <v>140917.33575065466</v>
      </c>
      <c r="AL134" s="4"/>
    </row>
    <row r="135" spans="1:38" x14ac:dyDescent="0.2">
      <c r="A135" s="22" t="s">
        <v>309</v>
      </c>
      <c r="B135" s="22" t="s">
        <v>299</v>
      </c>
      <c r="C135" t="s">
        <v>310</v>
      </c>
      <c r="D135" s="23">
        <v>100386.04668304516</v>
      </c>
      <c r="E135" s="24">
        <v>235.10681272354941</v>
      </c>
      <c r="F135" s="25">
        <v>1104.6311710045745</v>
      </c>
      <c r="G135" s="52">
        <v>83432.598569491616</v>
      </c>
      <c r="H135" s="50">
        <f t="shared" si="32"/>
        <v>16953.448113553546</v>
      </c>
      <c r="I135" s="53">
        <f t="shared" si="41"/>
        <v>0.20319932980911407</v>
      </c>
      <c r="J135" s="65"/>
      <c r="K135" s="26">
        <v>14310.005371595533</v>
      </c>
      <c r="L135" s="26">
        <v>10101.771458139021</v>
      </c>
      <c r="M135" s="56">
        <f t="shared" si="34"/>
        <v>4208.2339134565118</v>
      </c>
      <c r="N135" s="58">
        <f t="shared" si="35"/>
        <v>0.41658375769983669</v>
      </c>
      <c r="O135" s="58"/>
      <c r="P135" s="23">
        <v>0</v>
      </c>
      <c r="Q135" s="23">
        <v>0</v>
      </c>
      <c r="R135" s="57">
        <f t="shared" si="36"/>
        <v>0</v>
      </c>
      <c r="S135" s="60">
        <v>0</v>
      </c>
      <c r="T135" s="23"/>
      <c r="U135" s="23">
        <v>0</v>
      </c>
      <c r="V135" s="23">
        <v>4851</v>
      </c>
      <c r="W135" s="57">
        <f t="shared" si="37"/>
        <v>-4851</v>
      </c>
      <c r="X135" s="61">
        <f>W135/V135</f>
        <v>-1</v>
      </c>
      <c r="Y135" s="61"/>
      <c r="Z135" s="23">
        <v>19195.771521997525</v>
      </c>
      <c r="AA135" s="23">
        <v>19179.272775565569</v>
      </c>
      <c r="AB135" s="57">
        <f t="shared" si="38"/>
        <v>16.498746431956533</v>
      </c>
      <c r="AC135" s="75">
        <f t="shared" si="39"/>
        <v>8.6023837426077844E-4</v>
      </c>
      <c r="AD135" s="26">
        <f>(IF(ISERROR(VLOOKUP(A135,'[1]TITLE V-B'!$A$8:$G$186,7,FALSE)),0,(VLOOKUP(A135,'[1]TITLE V-B'!$A$8:$G$186,7,FALSE))))</f>
        <v>0</v>
      </c>
      <c r="AE135" s="23">
        <f t="shared" si="40"/>
        <v>133891.82357663821</v>
      </c>
      <c r="AL135" s="4"/>
    </row>
    <row r="136" spans="1:38" x14ac:dyDescent="0.2">
      <c r="A136" s="22" t="s">
        <v>311</v>
      </c>
      <c r="B136" s="22" t="s">
        <v>312</v>
      </c>
      <c r="C136" t="s">
        <v>313</v>
      </c>
      <c r="D136" s="23">
        <v>26758.96798744427</v>
      </c>
      <c r="E136" s="24">
        <v>1402.4676428965563</v>
      </c>
      <c r="F136" s="25">
        <v>885.45762733434231</v>
      </c>
      <c r="G136" s="52">
        <v>28043.170641753655</v>
      </c>
      <c r="H136" s="50">
        <f t="shared" si="32"/>
        <v>-1284.2026543093853</v>
      </c>
      <c r="I136" s="54">
        <f t="shared" si="41"/>
        <v>-4.5793775272947479E-2</v>
      </c>
      <c r="J136" s="66"/>
      <c r="K136" s="26">
        <v>4801.1383274458249</v>
      </c>
      <c r="L136" s="26">
        <v>6033.4420337103156</v>
      </c>
      <c r="M136" s="56">
        <f t="shared" si="34"/>
        <v>-1232.3037062644908</v>
      </c>
      <c r="N136" s="59">
        <f t="shared" si="35"/>
        <v>-0.20424555326450619</v>
      </c>
      <c r="O136" s="58"/>
      <c r="P136" s="23">
        <v>968.03993104643416</v>
      </c>
      <c r="Q136" s="23">
        <v>1339.2521948857561</v>
      </c>
      <c r="R136" s="57">
        <f t="shared" si="36"/>
        <v>-371.21226383932196</v>
      </c>
      <c r="S136" s="61">
        <f t="shared" ref="S136:S163" si="43">R136/Q136</f>
        <v>-0.27717876084644977</v>
      </c>
      <c r="T136" s="23"/>
      <c r="U136" s="23">
        <v>0</v>
      </c>
      <c r="V136" s="23">
        <v>0</v>
      </c>
      <c r="W136" s="57">
        <f t="shared" si="37"/>
        <v>0</v>
      </c>
      <c r="X136" s="72">
        <v>0</v>
      </c>
      <c r="Y136" s="60"/>
      <c r="Z136" s="23">
        <v>82829.358133675327</v>
      </c>
      <c r="AA136" s="23">
        <v>81071.542512380853</v>
      </c>
      <c r="AB136" s="57">
        <f t="shared" si="38"/>
        <v>1757.8156212944741</v>
      </c>
      <c r="AC136" s="75">
        <f t="shared" si="39"/>
        <v>2.1682276749896909E-2</v>
      </c>
      <c r="AD136" s="26">
        <f>(IF(ISERROR(VLOOKUP(A136,'[1]TITLE V-B'!$A$8:$G$186,7,FALSE)),0,(VLOOKUP(A136,'[1]TITLE V-B'!$A$8:$G$186,7,FALSE))))</f>
        <v>0</v>
      </c>
      <c r="AE136" s="23">
        <f t="shared" si="40"/>
        <v>115357.50437961186</v>
      </c>
      <c r="AL136" s="4"/>
    </row>
    <row r="137" spans="1:38" x14ac:dyDescent="0.2">
      <c r="A137" s="22" t="s">
        <v>314</v>
      </c>
      <c r="B137" s="22" t="s">
        <v>312</v>
      </c>
      <c r="C137" t="s">
        <v>315</v>
      </c>
      <c r="D137" s="23">
        <v>26809.641285075355</v>
      </c>
      <c r="E137" s="24">
        <v>13.225037257824145</v>
      </c>
      <c r="F137" s="25">
        <v>3714.7106274273806</v>
      </c>
      <c r="G137" s="52">
        <v>31540.754453029829</v>
      </c>
      <c r="H137" s="50">
        <f t="shared" si="32"/>
        <v>-4731.1131679544742</v>
      </c>
      <c r="I137" s="54">
        <f t="shared" si="41"/>
        <v>-0.15</v>
      </c>
      <c r="J137" s="65"/>
      <c r="K137" s="26">
        <v>5308.6353668042693</v>
      </c>
      <c r="L137" s="26">
        <v>4620.1176515716297</v>
      </c>
      <c r="M137" s="56">
        <f t="shared" si="34"/>
        <v>688.5177152326396</v>
      </c>
      <c r="N137" s="58">
        <f t="shared" si="35"/>
        <v>0.14902601343894908</v>
      </c>
      <c r="O137" s="58"/>
      <c r="P137" s="23">
        <v>774.4319448371474</v>
      </c>
      <c r="Q137" s="23">
        <v>982.11827624955447</v>
      </c>
      <c r="R137" s="57">
        <f t="shared" si="36"/>
        <v>-207.68633141240707</v>
      </c>
      <c r="S137" s="61">
        <f t="shared" si="43"/>
        <v>-0.21146773910521788</v>
      </c>
      <c r="T137" s="23"/>
      <c r="U137" s="23">
        <v>0</v>
      </c>
      <c r="V137" s="23">
        <v>0</v>
      </c>
      <c r="W137" s="57">
        <f t="shared" si="37"/>
        <v>0</v>
      </c>
      <c r="X137" s="72"/>
      <c r="Y137" s="60"/>
      <c r="Z137" s="23">
        <v>10000</v>
      </c>
      <c r="AA137" s="23">
        <v>10000</v>
      </c>
      <c r="AB137" s="57">
        <f t="shared" si="38"/>
        <v>0</v>
      </c>
      <c r="AC137" s="75">
        <f t="shared" si="39"/>
        <v>0</v>
      </c>
      <c r="AD137" s="26">
        <f>(IF(ISERROR(VLOOKUP(A137,'[1]TITLE V-B'!$A$8:$G$186,7,FALSE)),0,(VLOOKUP(A137,'[1]TITLE V-B'!$A$8:$G$186,7,FALSE))))</f>
        <v>0</v>
      </c>
      <c r="AE137" s="23">
        <f t="shared" si="40"/>
        <v>42892.708596716773</v>
      </c>
      <c r="AL137" s="4"/>
    </row>
    <row r="138" spans="1:38" x14ac:dyDescent="0.2">
      <c r="A138" s="22" t="s">
        <v>316</v>
      </c>
      <c r="B138" s="22" t="s">
        <v>317</v>
      </c>
      <c r="C138" t="s">
        <v>318</v>
      </c>
      <c r="D138" s="23">
        <v>144139.51218897282</v>
      </c>
      <c r="E138" s="24">
        <v>94.289906943450248</v>
      </c>
      <c r="F138" s="25">
        <v>1029.0312729164405</v>
      </c>
      <c r="G138" s="52">
        <v>158248.73799092424</v>
      </c>
      <c r="H138" s="50">
        <f t="shared" si="32"/>
        <v>-14109.225801951427</v>
      </c>
      <c r="I138" s="54">
        <f t="shared" si="41"/>
        <v>-8.9158535992625784E-2</v>
      </c>
      <c r="J138" s="66"/>
      <c r="K138" s="26">
        <v>27508.007193599307</v>
      </c>
      <c r="L138" s="26">
        <v>33944.473816288795</v>
      </c>
      <c r="M138" s="56">
        <f t="shared" si="34"/>
        <v>-6436.4666226894878</v>
      </c>
      <c r="N138" s="59">
        <f t="shared" si="35"/>
        <v>-0.18961751057106818</v>
      </c>
      <c r="O138" s="58"/>
      <c r="P138" s="23">
        <v>677.6279517325039</v>
      </c>
      <c r="Q138" s="23">
        <v>357.13391863620166</v>
      </c>
      <c r="R138" s="57">
        <f t="shared" si="36"/>
        <v>320.49403309630225</v>
      </c>
      <c r="S138" s="60">
        <f t="shared" si="43"/>
        <v>0.89740575277806911</v>
      </c>
      <c r="T138" s="23"/>
      <c r="U138" s="23">
        <v>0</v>
      </c>
      <c r="V138" s="23">
        <v>0</v>
      </c>
      <c r="W138" s="57">
        <f t="shared" si="37"/>
        <v>0</v>
      </c>
      <c r="X138" s="72">
        <v>0</v>
      </c>
      <c r="Y138" s="60"/>
      <c r="Z138" s="23">
        <v>10000</v>
      </c>
      <c r="AA138" s="23">
        <v>10000</v>
      </c>
      <c r="AB138" s="57">
        <f t="shared" si="38"/>
        <v>0</v>
      </c>
      <c r="AC138" s="75">
        <f t="shared" si="39"/>
        <v>0</v>
      </c>
      <c r="AD138" s="26">
        <f>(IF(ISERROR(VLOOKUP(A138,'[1]TITLE V-B'!$A$8:$G$186,7,FALSE)),0,(VLOOKUP(A138,'[1]TITLE V-B'!$A$8:$G$186,7,FALSE))))</f>
        <v>0</v>
      </c>
      <c r="AE138" s="23">
        <f t="shared" si="40"/>
        <v>182325.14733430464</v>
      </c>
      <c r="AL138" s="4"/>
    </row>
    <row r="139" spans="1:38" x14ac:dyDescent="0.2">
      <c r="A139" s="22" t="s">
        <v>319</v>
      </c>
      <c r="B139" s="22" t="s">
        <v>317</v>
      </c>
      <c r="C139" t="s">
        <v>320</v>
      </c>
      <c r="D139" s="23">
        <v>111505.69925244781</v>
      </c>
      <c r="E139" s="24">
        <v>229.93123088776579</v>
      </c>
      <c r="F139" s="25">
        <v>1125.4558397774053</v>
      </c>
      <c r="G139" s="52">
        <v>112543.86972829229</v>
      </c>
      <c r="H139" s="50">
        <f t="shared" ref="H139:H170" si="44">D139-G139</f>
        <v>-1038.170475844483</v>
      </c>
      <c r="I139" s="54">
        <f t="shared" si="41"/>
        <v>-9.2245848516749399E-3</v>
      </c>
      <c r="J139" s="65"/>
      <c r="K139" s="26">
        <v>23281.408718600731</v>
      </c>
      <c r="L139" s="26">
        <v>22513.876567533029</v>
      </c>
      <c r="M139" s="56">
        <f t="shared" ref="M139:M170" si="45">K139-L139</f>
        <v>767.53215106770222</v>
      </c>
      <c r="N139" s="58">
        <f t="shared" ref="N139:N170" si="46">M139/L139</f>
        <v>3.4091514571708649E-2</v>
      </c>
      <c r="O139" s="58"/>
      <c r="P139" s="23">
        <v>2226.4918414067988</v>
      </c>
      <c r="Q139" s="23">
        <v>1249.9687152267056</v>
      </c>
      <c r="R139" s="57">
        <f t="shared" ref="R139:R170" si="47">P139-Q139</f>
        <v>976.52312618009319</v>
      </c>
      <c r="S139" s="60">
        <f t="shared" si="43"/>
        <v>0.78123805362839194</v>
      </c>
      <c r="T139" s="23"/>
      <c r="U139" s="23">
        <v>0</v>
      </c>
      <c r="V139" s="23">
        <v>0</v>
      </c>
      <c r="W139" s="57">
        <f t="shared" ref="W139:W170" si="48">U139-V139</f>
        <v>0</v>
      </c>
      <c r="X139" s="72"/>
      <c r="Y139" s="60"/>
      <c r="Z139" s="23">
        <v>19129.213341194547</v>
      </c>
      <c r="AA139" s="23">
        <v>15890.556560248058</v>
      </c>
      <c r="AB139" s="57">
        <f t="shared" ref="AB139:AB170" si="49">Z139-AA139</f>
        <v>3238.6567809464887</v>
      </c>
      <c r="AC139" s="75">
        <f t="shared" ref="AC139:AC170" si="50">AB139/AA139</f>
        <v>0.20381015407907976</v>
      </c>
      <c r="AD139" s="26">
        <f>(IF(ISERROR(VLOOKUP(A139,'[1]TITLE V-B'!$A$8:$G$186,7,FALSE)),0,(VLOOKUP(A139,'[1]TITLE V-B'!$A$8:$G$186,7,FALSE))))</f>
        <v>0</v>
      </c>
      <c r="AE139" s="23">
        <f t="shared" ref="AE139:AE170" si="51">+D139+K139+P139+U139+Z139+AD139</f>
        <v>156142.81315364988</v>
      </c>
      <c r="AL139" s="4"/>
    </row>
    <row r="140" spans="1:38" x14ac:dyDescent="0.2">
      <c r="A140" s="22" t="s">
        <v>321</v>
      </c>
      <c r="B140" s="22" t="s">
        <v>322</v>
      </c>
      <c r="C140" t="s">
        <v>323</v>
      </c>
      <c r="D140" s="23">
        <v>121426.2673542761</v>
      </c>
      <c r="E140" s="24">
        <v>138.6174060469059</v>
      </c>
      <c r="F140" s="25">
        <v>1029.0312729164402</v>
      </c>
      <c r="G140" s="52">
        <v>124755.2600510529</v>
      </c>
      <c r="H140" s="50">
        <f t="shared" si="44"/>
        <v>-3328.9926967767969</v>
      </c>
      <c r="I140" s="54">
        <f t="shared" si="41"/>
        <v>-2.6684187066857875E-2</v>
      </c>
      <c r="J140" s="66"/>
      <c r="K140" s="26">
        <v>19384.640797105814</v>
      </c>
      <c r="L140" s="26">
        <v>21636.486217550482</v>
      </c>
      <c r="M140" s="56">
        <f t="shared" si="45"/>
        <v>-2251.845420444668</v>
      </c>
      <c r="N140" s="59">
        <f t="shared" si="46"/>
        <v>-0.10407629953416737</v>
      </c>
      <c r="O140" s="58"/>
      <c r="P140" s="23">
        <v>11713.283165661855</v>
      </c>
      <c r="Q140" s="23">
        <v>10446.167120108898</v>
      </c>
      <c r="R140" s="57">
        <f t="shared" si="47"/>
        <v>1267.1160455529571</v>
      </c>
      <c r="S140" s="60">
        <f t="shared" si="43"/>
        <v>0.12129961458435368</v>
      </c>
      <c r="T140" s="23"/>
      <c r="U140" s="23">
        <v>3992</v>
      </c>
      <c r="V140" s="23">
        <v>0</v>
      </c>
      <c r="W140" s="57">
        <f t="shared" si="48"/>
        <v>3992</v>
      </c>
      <c r="X140" s="72">
        <v>1</v>
      </c>
      <c r="Y140" s="60"/>
      <c r="Z140" s="23">
        <v>10000</v>
      </c>
      <c r="AA140" s="23">
        <v>10000</v>
      </c>
      <c r="AB140" s="57">
        <f t="shared" si="49"/>
        <v>0</v>
      </c>
      <c r="AC140" s="75">
        <f t="shared" si="50"/>
        <v>0</v>
      </c>
      <c r="AD140" s="26">
        <f>(IF(ISERROR(VLOOKUP(A140,'[1]TITLE V-B'!$A$8:$G$186,7,FALSE)),0,(VLOOKUP(A140,'[1]TITLE V-B'!$A$8:$G$186,7,FALSE))))</f>
        <v>0</v>
      </c>
      <c r="AE140" s="23">
        <f t="shared" si="51"/>
        <v>166516.19131704376</v>
      </c>
      <c r="AL140" s="4"/>
    </row>
    <row r="141" spans="1:38" x14ac:dyDescent="0.2">
      <c r="A141" s="22" t="s">
        <v>324</v>
      </c>
      <c r="B141" s="22" t="s">
        <v>322</v>
      </c>
      <c r="C141" t="s">
        <v>325</v>
      </c>
      <c r="D141" s="23">
        <v>80680.26929082135</v>
      </c>
      <c r="E141" s="24">
        <v>1378.0171849843471</v>
      </c>
      <c r="F141" s="25">
        <v>1452.5085778186631</v>
      </c>
      <c r="G141" s="52">
        <v>47634.322198685579</v>
      </c>
      <c r="H141" s="50">
        <f t="shared" si="44"/>
        <v>33045.947092135772</v>
      </c>
      <c r="I141" s="53">
        <f t="shared" si="41"/>
        <v>0.69374235985345123</v>
      </c>
      <c r="J141" s="65"/>
      <c r="K141" s="26">
        <v>14035.25869525356</v>
      </c>
      <c r="L141" s="26">
        <v>7658.4415684660589</v>
      </c>
      <c r="M141" s="56">
        <f t="shared" si="45"/>
        <v>6376.8171267875014</v>
      </c>
      <c r="N141" s="58">
        <f t="shared" si="46"/>
        <v>0.83265205718149005</v>
      </c>
      <c r="O141" s="58"/>
      <c r="P141" s="23">
        <v>387.2159724185737</v>
      </c>
      <c r="Q141" s="23">
        <v>535.70087795430243</v>
      </c>
      <c r="R141" s="57">
        <f t="shared" si="47"/>
        <v>-148.48490553572873</v>
      </c>
      <c r="S141" s="61">
        <f t="shared" si="43"/>
        <v>-0.27717876084644971</v>
      </c>
      <c r="T141" s="23"/>
      <c r="U141" s="23">
        <v>0</v>
      </c>
      <c r="V141" s="23">
        <v>19808</v>
      </c>
      <c r="W141" s="57">
        <f t="shared" si="48"/>
        <v>-19808</v>
      </c>
      <c r="X141" s="61">
        <f>W141/V141</f>
        <v>-1</v>
      </c>
      <c r="Y141" s="61"/>
      <c r="Z141" s="23">
        <v>144915.54947285031</v>
      </c>
      <c r="AA141" s="23">
        <v>144378.86367089648</v>
      </c>
      <c r="AB141" s="57">
        <f t="shared" si="49"/>
        <v>536.68580195383402</v>
      </c>
      <c r="AC141" s="75">
        <f t="shared" si="50"/>
        <v>3.7172047785136971E-3</v>
      </c>
      <c r="AD141" s="26">
        <f>(IF(ISERROR(VLOOKUP(A141,'[1]TITLE V-B'!$A$8:$G$186,7,FALSE)),0,(VLOOKUP(A141,'[1]TITLE V-B'!$A$8:$G$186,7,FALSE))))</f>
        <v>0</v>
      </c>
      <c r="AE141" s="23">
        <f t="shared" si="51"/>
        <v>240018.2934313438</v>
      </c>
      <c r="AL141" s="4"/>
    </row>
    <row r="142" spans="1:38" ht="25.5" x14ac:dyDescent="0.2">
      <c r="A142" s="22" t="s">
        <v>326</v>
      </c>
      <c r="B142" s="22" t="s">
        <v>327</v>
      </c>
      <c r="C142" t="s">
        <v>328</v>
      </c>
      <c r="D142" s="23">
        <v>83459.33802846761</v>
      </c>
      <c r="E142" s="24">
        <v>42.549450549450547</v>
      </c>
      <c r="F142" s="25">
        <v>1151.4715448262325</v>
      </c>
      <c r="G142" s="52">
        <v>44933.571037137619</v>
      </c>
      <c r="H142" s="50">
        <f t="shared" si="44"/>
        <v>38525.766991329991</v>
      </c>
      <c r="I142" s="53">
        <f t="shared" si="41"/>
        <v>0.85739383944108127</v>
      </c>
      <c r="J142" s="66" t="s">
        <v>465</v>
      </c>
      <c r="K142" s="26">
        <v>21919.477962643374</v>
      </c>
      <c r="L142" s="26">
        <v>21987.874581190419</v>
      </c>
      <c r="M142" s="56">
        <f t="shared" si="45"/>
        <v>-68.396618547045364</v>
      </c>
      <c r="N142" s="59">
        <f t="shared" si="46"/>
        <v>-3.1106516591446914E-3</v>
      </c>
      <c r="O142" s="58"/>
      <c r="P142" s="23">
        <v>8905.9673656271952</v>
      </c>
      <c r="Q142" s="23">
        <v>8124.7966489735873</v>
      </c>
      <c r="R142" s="57">
        <f t="shared" si="47"/>
        <v>781.170716653608</v>
      </c>
      <c r="S142" s="60">
        <f t="shared" si="43"/>
        <v>9.6146494540548771E-2</v>
      </c>
      <c r="T142" s="23"/>
      <c r="U142" s="23">
        <v>0</v>
      </c>
      <c r="V142" s="23">
        <v>0</v>
      </c>
      <c r="W142" s="57">
        <f t="shared" si="48"/>
        <v>0</v>
      </c>
      <c r="X142" s="72">
        <v>0</v>
      </c>
      <c r="Y142" s="60"/>
      <c r="Z142" s="23">
        <v>10000</v>
      </c>
      <c r="AA142" s="23">
        <v>10000</v>
      </c>
      <c r="AB142" s="57">
        <f t="shared" si="49"/>
        <v>0</v>
      </c>
      <c r="AC142" s="75">
        <f t="shared" si="50"/>
        <v>0</v>
      </c>
      <c r="AD142" s="26">
        <f>(IF(ISERROR(VLOOKUP(A142,'[1]TITLE V-B'!$A$8:$G$186,7,FALSE)),0,(VLOOKUP(A142,'[1]TITLE V-B'!$A$8:$G$186,7,FALSE))))</f>
        <v>0</v>
      </c>
      <c r="AE142" s="23">
        <f t="shared" si="51"/>
        <v>124284.78335673817</v>
      </c>
      <c r="AL142" s="4"/>
    </row>
    <row r="143" spans="1:38" x14ac:dyDescent="0.2">
      <c r="A143" s="22" t="s">
        <v>329</v>
      </c>
      <c r="B143" s="22" t="s">
        <v>330</v>
      </c>
      <c r="C143" t="s">
        <v>331</v>
      </c>
      <c r="D143" s="23">
        <v>73046.172457284163</v>
      </c>
      <c r="E143" s="24">
        <v>131.99011235955055</v>
      </c>
      <c r="F143" s="25">
        <v>1299.6155788016229</v>
      </c>
      <c r="G143" s="52">
        <v>63461.932110202244</v>
      </c>
      <c r="H143" s="50">
        <f t="shared" si="44"/>
        <v>9584.240347081919</v>
      </c>
      <c r="I143" s="53">
        <f t="shared" si="41"/>
        <v>0.15102345655721283</v>
      </c>
      <c r="J143" s="65"/>
      <c r="K143" s="26">
        <v>9961.1276139093461</v>
      </c>
      <c r="L143" s="26">
        <v>8528.4645290916833</v>
      </c>
      <c r="M143" s="56">
        <f t="shared" si="45"/>
        <v>1432.6630848176628</v>
      </c>
      <c r="N143" s="58">
        <f t="shared" si="46"/>
        <v>0.16798605187729465</v>
      </c>
      <c r="O143" s="58"/>
      <c r="P143" s="23">
        <v>2516.9038207207291</v>
      </c>
      <c r="Q143" s="23">
        <v>2142.8035118172097</v>
      </c>
      <c r="R143" s="57">
        <f t="shared" si="47"/>
        <v>374.10030890351936</v>
      </c>
      <c r="S143" s="60">
        <f t="shared" si="43"/>
        <v>0.17458451362451927</v>
      </c>
      <c r="T143" s="23"/>
      <c r="U143" s="23">
        <v>0</v>
      </c>
      <c r="V143" s="23">
        <v>0</v>
      </c>
      <c r="W143" s="57">
        <f t="shared" si="48"/>
        <v>0</v>
      </c>
      <c r="X143" s="72"/>
      <c r="Y143" s="60"/>
      <c r="Z143" s="23">
        <v>13130.490154962115</v>
      </c>
      <c r="AA143" s="23">
        <v>13139.087546199631</v>
      </c>
      <c r="AB143" s="57">
        <f t="shared" si="49"/>
        <v>-8.5973912375156942</v>
      </c>
      <c r="AC143" s="76">
        <f t="shared" si="50"/>
        <v>-6.5433700835659748E-4</v>
      </c>
      <c r="AD143" s="26">
        <f>(IF(ISERROR(VLOOKUP(A143,'[1]TITLE V-B'!$A$8:$G$186,7,FALSE)),0,(VLOOKUP(A143,'[1]TITLE V-B'!$A$8:$G$186,7,FALSE))))</f>
        <v>0</v>
      </c>
      <c r="AE143" s="23">
        <f t="shared" si="51"/>
        <v>98654.694046876364</v>
      </c>
      <c r="AL143" s="4"/>
    </row>
    <row r="144" spans="1:38" x14ac:dyDescent="0.2">
      <c r="A144" s="22" t="s">
        <v>332</v>
      </c>
      <c r="B144" s="22" t="s">
        <v>330</v>
      </c>
      <c r="C144" t="s">
        <v>333</v>
      </c>
      <c r="D144" s="23">
        <v>579861.51441617345</v>
      </c>
      <c r="E144" s="24">
        <v>3690.9684251446142</v>
      </c>
      <c r="F144" s="25">
        <v>1514.7667053251907</v>
      </c>
      <c r="G144" s="52">
        <v>531320.805564109</v>
      </c>
      <c r="H144" s="50">
        <f t="shared" si="44"/>
        <v>48540.708852064447</v>
      </c>
      <c r="I144" s="53">
        <f t="shared" si="41"/>
        <v>9.1358569707294363E-2</v>
      </c>
      <c r="J144" s="66"/>
      <c r="K144" s="26">
        <v>88236.955205378705</v>
      </c>
      <c r="L144" s="26">
        <v>83149.476144372296</v>
      </c>
      <c r="M144" s="56">
        <f t="shared" si="45"/>
        <v>5087.4790610064083</v>
      </c>
      <c r="N144" s="58">
        <f t="shared" si="46"/>
        <v>6.1184739783243215E-2</v>
      </c>
      <c r="O144" s="58"/>
      <c r="P144" s="23">
        <v>10067.615282882916</v>
      </c>
      <c r="Q144" s="23">
        <v>8749.7810065869398</v>
      </c>
      <c r="R144" s="57">
        <f t="shared" si="47"/>
        <v>1317.8342762959765</v>
      </c>
      <c r="S144" s="60">
        <f t="shared" si="43"/>
        <v>0.15061340110156987</v>
      </c>
      <c r="T144" s="23"/>
      <c r="U144" s="23">
        <v>0</v>
      </c>
      <c r="V144" s="23">
        <v>0</v>
      </c>
      <c r="W144" s="57">
        <f t="shared" si="48"/>
        <v>0</v>
      </c>
      <c r="X144" s="72"/>
      <c r="Y144" s="60"/>
      <c r="Z144" s="23">
        <v>401207.58940806851</v>
      </c>
      <c r="AA144" s="23">
        <v>302598.11755008856</v>
      </c>
      <c r="AB144" s="57">
        <f t="shared" si="49"/>
        <v>98609.471857979952</v>
      </c>
      <c r="AC144" s="75">
        <f t="shared" si="50"/>
        <v>0.3258760254569571</v>
      </c>
      <c r="AD144" s="26">
        <f>(IF(ISERROR(VLOOKUP(A144,'[1]TITLE V-B'!$A$8:$G$186,7,FALSE)),0,(VLOOKUP(A144,'[1]TITLE V-B'!$A$8:$G$186,7,FALSE))))</f>
        <v>29876.432731712899</v>
      </c>
      <c r="AE144" s="23">
        <f t="shared" si="51"/>
        <v>1109250.1070442165</v>
      </c>
      <c r="AL144" s="4"/>
    </row>
    <row r="145" spans="1:38" x14ac:dyDescent="0.2">
      <c r="A145" s="22" t="s">
        <v>334</v>
      </c>
      <c r="B145" s="22" t="s">
        <v>330</v>
      </c>
      <c r="C145" t="s">
        <v>335</v>
      </c>
      <c r="D145" s="23">
        <v>75089.640789385492</v>
      </c>
      <c r="E145" s="24">
        <v>1009.313576636494</v>
      </c>
      <c r="F145" s="25">
        <v>1302.9025976801918</v>
      </c>
      <c r="G145" s="52">
        <v>77152.786010599026</v>
      </c>
      <c r="H145" s="50">
        <f t="shared" si="44"/>
        <v>-2063.1452212135337</v>
      </c>
      <c r="I145" s="54">
        <f t="shared" si="41"/>
        <v>-2.6741033317061354E-2</v>
      </c>
      <c r="J145" s="65"/>
      <c r="K145" s="26">
        <v>11307.35441684453</v>
      </c>
      <c r="L145" s="26">
        <v>10577.872492231156</v>
      </c>
      <c r="M145" s="56">
        <f t="shared" si="45"/>
        <v>729.48192461337385</v>
      </c>
      <c r="N145" s="58">
        <f t="shared" si="46"/>
        <v>6.896300982538188E-2</v>
      </c>
      <c r="O145" s="58"/>
      <c r="P145" s="23">
        <v>7647.51545526683</v>
      </c>
      <c r="Q145" s="23">
        <v>5089.158340565873</v>
      </c>
      <c r="R145" s="57">
        <f t="shared" si="47"/>
        <v>2558.357114700957</v>
      </c>
      <c r="S145" s="60">
        <f t="shared" si="43"/>
        <v>0.50270731297711768</v>
      </c>
      <c r="T145" s="23"/>
      <c r="U145" s="23">
        <v>0</v>
      </c>
      <c r="V145" s="23">
        <v>0</v>
      </c>
      <c r="W145" s="57">
        <f t="shared" si="48"/>
        <v>0</v>
      </c>
      <c r="X145" s="72"/>
      <c r="Y145" s="60"/>
      <c r="Z145" s="23">
        <v>94815.732845552324</v>
      </c>
      <c r="AA145" s="23">
        <v>94933.788239549744</v>
      </c>
      <c r="AB145" s="57">
        <f t="shared" si="49"/>
        <v>-118.05539399741974</v>
      </c>
      <c r="AC145" s="76">
        <f t="shared" si="50"/>
        <v>-1.2435550733478206E-3</v>
      </c>
      <c r="AD145" s="26">
        <f>(IF(ISERROR(VLOOKUP(A145,'[1]TITLE V-B'!$A$8:$G$186,7,FALSE)),0,(VLOOKUP(A145,'[1]TITLE V-B'!$A$8:$G$186,7,FALSE))))</f>
        <v>0</v>
      </c>
      <c r="AE145" s="23">
        <f t="shared" si="51"/>
        <v>188860.24350704916</v>
      </c>
      <c r="AL145" s="4"/>
    </row>
    <row r="146" spans="1:38" x14ac:dyDescent="0.2">
      <c r="A146" s="22" t="s">
        <v>336</v>
      </c>
      <c r="B146" s="22" t="s">
        <v>330</v>
      </c>
      <c r="C146" t="s">
        <v>337</v>
      </c>
      <c r="D146" s="23">
        <v>41206.21611764541</v>
      </c>
      <c r="E146" s="24">
        <v>4552.3340729413721</v>
      </c>
      <c r="F146" s="25">
        <v>1675.8610829437223</v>
      </c>
      <c r="G146" s="52">
        <v>48450.940734185431</v>
      </c>
      <c r="H146" s="50">
        <f t="shared" si="44"/>
        <v>-7244.7246165400211</v>
      </c>
      <c r="I146" s="54">
        <f t="shared" si="41"/>
        <v>-0.1495270165400189</v>
      </c>
      <c r="J146" s="66"/>
      <c r="K146" s="26">
        <v>6232.7934286840618</v>
      </c>
      <c r="L146" s="26">
        <v>6924.1420366193015</v>
      </c>
      <c r="M146" s="56">
        <f t="shared" si="45"/>
        <v>-691.34860793523967</v>
      </c>
      <c r="N146" s="59">
        <f t="shared" si="46"/>
        <v>-9.9846104294069218E-2</v>
      </c>
      <c r="O146" s="58"/>
      <c r="P146" s="23">
        <v>1548.8638896742948</v>
      </c>
      <c r="Q146" s="23">
        <v>178.56695931810083</v>
      </c>
      <c r="R146" s="57">
        <f t="shared" si="47"/>
        <v>1370.296930356194</v>
      </c>
      <c r="S146" s="60">
        <f t="shared" si="43"/>
        <v>7.6738548698426028</v>
      </c>
      <c r="T146" s="23"/>
      <c r="U146" s="23">
        <v>0</v>
      </c>
      <c r="V146" s="23">
        <v>16574</v>
      </c>
      <c r="W146" s="57">
        <f t="shared" si="48"/>
        <v>-16574</v>
      </c>
      <c r="X146" s="61">
        <f>W146/V146</f>
        <v>-1</v>
      </c>
      <c r="Y146" s="61"/>
      <c r="Z146" s="23">
        <v>570553.91551337636</v>
      </c>
      <c r="AA146" s="23">
        <v>514901.38469864125</v>
      </c>
      <c r="AB146" s="57">
        <f t="shared" si="49"/>
        <v>55652.530814735102</v>
      </c>
      <c r="AC146" s="75">
        <f t="shared" si="50"/>
        <v>0.10808386317956227</v>
      </c>
      <c r="AD146" s="26">
        <f>(IF(ISERROR(VLOOKUP(A146,'[1]TITLE V-B'!$A$8:$G$186,7,FALSE)),0,(VLOOKUP(A146,'[1]TITLE V-B'!$A$8:$G$186,7,FALSE))))</f>
        <v>0</v>
      </c>
      <c r="AE146" s="23">
        <f t="shared" si="51"/>
        <v>619541.78894938016</v>
      </c>
      <c r="AL146" s="4"/>
    </row>
    <row r="147" spans="1:38" ht="27.75" customHeight="1" x14ac:dyDescent="0.2">
      <c r="A147" s="22" t="s">
        <v>338</v>
      </c>
      <c r="B147" s="22" t="s">
        <v>339</v>
      </c>
      <c r="C147" t="s">
        <v>340</v>
      </c>
      <c r="D147" s="23">
        <v>7149184.6575144855</v>
      </c>
      <c r="E147" s="24">
        <v>15</v>
      </c>
      <c r="F147" s="25">
        <v>1312.4637382558969</v>
      </c>
      <c r="G147" s="52">
        <v>7632876.3321568733</v>
      </c>
      <c r="H147" s="50">
        <f t="shared" si="44"/>
        <v>-483691.67464238778</v>
      </c>
      <c r="I147" s="54">
        <f t="shared" si="41"/>
        <v>-6.3369515447881983E-2</v>
      </c>
      <c r="J147" s="66" t="s">
        <v>453</v>
      </c>
      <c r="K147" s="26">
        <v>839470.73976152111</v>
      </c>
      <c r="L147" s="26">
        <v>845808.90228692524</v>
      </c>
      <c r="M147" s="56">
        <f t="shared" si="45"/>
        <v>-6338.1625254041282</v>
      </c>
      <c r="N147" s="59">
        <f t="shared" si="46"/>
        <v>-7.4936105641201E-3</v>
      </c>
      <c r="O147" s="58"/>
      <c r="P147" s="23">
        <v>72602.994828482566</v>
      </c>
      <c r="Q147" s="23">
        <v>68301.86193917357</v>
      </c>
      <c r="R147" s="57">
        <f t="shared" si="47"/>
        <v>4301.1328893089958</v>
      </c>
      <c r="S147" s="60">
        <f t="shared" si="43"/>
        <v>6.2972410519926719E-2</v>
      </c>
      <c r="T147" s="23"/>
      <c r="U147" s="23">
        <v>0</v>
      </c>
      <c r="V147" s="23">
        <v>0</v>
      </c>
      <c r="W147" s="57">
        <f t="shared" si="48"/>
        <v>0</v>
      </c>
      <c r="X147" s="72"/>
      <c r="Y147" s="60"/>
      <c r="Z147" s="23">
        <v>10000</v>
      </c>
      <c r="AA147" s="23">
        <v>10000</v>
      </c>
      <c r="AB147" s="57">
        <f t="shared" si="49"/>
        <v>0</v>
      </c>
      <c r="AC147" s="75">
        <f t="shared" si="50"/>
        <v>0</v>
      </c>
      <c r="AD147" s="26">
        <f>(IF(ISERROR(VLOOKUP(A147,'[1]TITLE V-B'!$A$8:$G$186,7,FALSE)),0,(VLOOKUP(A147,'[1]TITLE V-B'!$A$8:$G$186,7,FALSE))))</f>
        <v>0</v>
      </c>
      <c r="AE147" s="23">
        <f t="shared" si="51"/>
        <v>8071258.3921044888</v>
      </c>
      <c r="AL147" s="4"/>
    </row>
    <row r="148" spans="1:38" x14ac:dyDescent="0.2">
      <c r="A148" s="22" t="s">
        <v>341</v>
      </c>
      <c r="B148" s="22" t="s">
        <v>339</v>
      </c>
      <c r="C148" t="s">
        <v>342</v>
      </c>
      <c r="D148" s="23">
        <v>1395369.8434300616</v>
      </c>
      <c r="E148" s="24">
        <v>15</v>
      </c>
      <c r="F148" s="25">
        <v>1575.30664162774</v>
      </c>
      <c r="G148" s="52">
        <v>1293689.8734891776</v>
      </c>
      <c r="H148" s="50">
        <f t="shared" si="44"/>
        <v>101679.96994088404</v>
      </c>
      <c r="I148" s="53">
        <f t="shared" si="41"/>
        <v>7.859686623861839E-2</v>
      </c>
      <c r="J148" s="66" t="s">
        <v>478</v>
      </c>
      <c r="K148" s="26">
        <v>270372.44744307466</v>
      </c>
      <c r="L148" s="26">
        <v>235441.37754582081</v>
      </c>
      <c r="M148" s="56">
        <f t="shared" si="45"/>
        <v>34931.069897253852</v>
      </c>
      <c r="N148" s="58">
        <f t="shared" si="46"/>
        <v>0.14836419265536996</v>
      </c>
      <c r="O148" s="58"/>
      <c r="P148" s="23">
        <v>29815.629876230174</v>
      </c>
      <c r="Q148" s="23">
        <v>27767.162173964676</v>
      </c>
      <c r="R148" s="57">
        <f t="shared" si="47"/>
        <v>2048.4677022654978</v>
      </c>
      <c r="S148" s="60">
        <f t="shared" si="43"/>
        <v>7.3773030511061821E-2</v>
      </c>
      <c r="T148" s="23"/>
      <c r="U148" s="23">
        <v>0</v>
      </c>
      <c r="V148" s="23">
        <v>0</v>
      </c>
      <c r="W148" s="57">
        <f t="shared" si="48"/>
        <v>0</v>
      </c>
      <c r="X148" s="72"/>
      <c r="Y148" s="60"/>
      <c r="Z148" s="23">
        <v>10000</v>
      </c>
      <c r="AA148" s="23">
        <v>10000</v>
      </c>
      <c r="AB148" s="57">
        <f t="shared" si="49"/>
        <v>0</v>
      </c>
      <c r="AC148" s="75">
        <f t="shared" si="50"/>
        <v>0</v>
      </c>
      <c r="AD148" s="26">
        <f>(IF(ISERROR(VLOOKUP(A148,'[1]TITLE V-B'!$A$8:$G$186,7,FALSE)),0,(VLOOKUP(A148,'[1]TITLE V-B'!$A$8:$G$186,7,FALSE))))</f>
        <v>0</v>
      </c>
      <c r="AE148" s="23">
        <f t="shared" si="51"/>
        <v>1705557.9207493665</v>
      </c>
      <c r="AL148" s="4"/>
    </row>
    <row r="149" spans="1:38" x14ac:dyDescent="0.2">
      <c r="A149" s="22" t="s">
        <v>343</v>
      </c>
      <c r="B149" s="22" t="s">
        <v>344</v>
      </c>
      <c r="C149" t="s">
        <v>345</v>
      </c>
      <c r="D149" s="23">
        <v>95165.645022947123</v>
      </c>
      <c r="E149" s="24">
        <v>155.48120300751879</v>
      </c>
      <c r="F149" s="25">
        <v>1029.0312729164409</v>
      </c>
      <c r="G149" s="52">
        <v>96051.681912898755</v>
      </c>
      <c r="H149" s="50">
        <f t="shared" si="44"/>
        <v>-886.03688995163247</v>
      </c>
      <c r="I149" s="54">
        <f t="shared" ref="I149:I180" si="52">H149/G149</f>
        <v>-9.224584851675011E-3</v>
      </c>
      <c r="J149" s="66"/>
      <c r="K149" s="26">
        <v>19220.329841286544</v>
      </c>
      <c r="L149" s="26">
        <v>20232.97129497867</v>
      </c>
      <c r="M149" s="56">
        <f t="shared" si="45"/>
        <v>-1012.6414536921257</v>
      </c>
      <c r="N149" s="59">
        <f t="shared" si="46"/>
        <v>-5.0049072819247191E-2</v>
      </c>
      <c r="O149" s="58"/>
      <c r="P149" s="23">
        <v>2032.8838551975116</v>
      </c>
      <c r="Q149" s="23">
        <v>2232.0869914762602</v>
      </c>
      <c r="R149" s="57">
        <f t="shared" si="47"/>
        <v>-199.20313627874862</v>
      </c>
      <c r="S149" s="61">
        <f t="shared" si="43"/>
        <v>-8.9245238666526797E-2</v>
      </c>
      <c r="T149" s="23"/>
      <c r="U149" s="23">
        <v>0</v>
      </c>
      <c r="V149" s="23">
        <v>0</v>
      </c>
      <c r="W149" s="57">
        <f t="shared" si="48"/>
        <v>0</v>
      </c>
      <c r="X149" s="72">
        <v>0</v>
      </c>
      <c r="Y149" s="60"/>
      <c r="Z149" s="23">
        <v>11001.939450312133</v>
      </c>
      <c r="AA149" s="23">
        <v>11019.344083668811</v>
      </c>
      <c r="AB149" s="57">
        <f t="shared" si="49"/>
        <v>-17.40463335667846</v>
      </c>
      <c r="AC149" s="76">
        <f t="shared" si="50"/>
        <v>-1.5794618286285251E-3</v>
      </c>
      <c r="AD149" s="26">
        <f>(IF(ISERROR(VLOOKUP(A149,'[1]TITLE V-B'!$A$8:$G$186,7,FALSE)),0,(VLOOKUP(A149,'[1]TITLE V-B'!$A$8:$G$186,7,FALSE))))</f>
        <v>0</v>
      </c>
      <c r="AE149" s="23">
        <f t="shared" si="51"/>
        <v>127420.7981697433</v>
      </c>
      <c r="AL149" s="4"/>
    </row>
    <row r="150" spans="1:38" x14ac:dyDescent="0.2">
      <c r="A150" s="22" t="s">
        <v>346</v>
      </c>
      <c r="B150" s="22" t="s">
        <v>344</v>
      </c>
      <c r="C150" t="s">
        <v>347</v>
      </c>
      <c r="D150" s="23">
        <v>66976.345806305602</v>
      </c>
      <c r="E150" s="24">
        <v>12.647058823529411</v>
      </c>
      <c r="F150" s="25">
        <v>1382.0297968304269</v>
      </c>
      <c r="G150" s="52">
        <v>55281.399578023309</v>
      </c>
      <c r="H150" s="50">
        <f t="shared" si="44"/>
        <v>11694.946228282293</v>
      </c>
      <c r="I150" s="53">
        <f t="shared" si="52"/>
        <v>0.2115530054874285</v>
      </c>
      <c r="J150" s="65"/>
      <c r="K150" s="26">
        <v>13931.443052867509</v>
      </c>
      <c r="L150" s="26">
        <v>11906.636989724575</v>
      </c>
      <c r="M150" s="56">
        <f t="shared" si="45"/>
        <v>2024.8060631429344</v>
      </c>
      <c r="N150" s="58">
        <f t="shared" si="46"/>
        <v>0.17005692412478365</v>
      </c>
      <c r="O150" s="58"/>
      <c r="P150" s="23">
        <v>387.2159724185737</v>
      </c>
      <c r="Q150" s="23">
        <v>357.13391863620166</v>
      </c>
      <c r="R150" s="57">
        <f t="shared" si="47"/>
        <v>30.082053782372043</v>
      </c>
      <c r="S150" s="60">
        <f t="shared" si="43"/>
        <v>8.4231858730325349E-2</v>
      </c>
      <c r="T150" s="23"/>
      <c r="U150" s="23">
        <v>0</v>
      </c>
      <c r="V150" s="23">
        <v>0</v>
      </c>
      <c r="W150" s="57">
        <f t="shared" si="48"/>
        <v>0</v>
      </c>
      <c r="X150" s="72"/>
      <c r="Y150" s="60"/>
      <c r="Z150" s="23">
        <v>10000</v>
      </c>
      <c r="AA150" s="23">
        <v>10000</v>
      </c>
      <c r="AB150" s="57">
        <f t="shared" si="49"/>
        <v>0</v>
      </c>
      <c r="AC150" s="75">
        <f t="shared" si="50"/>
        <v>0</v>
      </c>
      <c r="AD150" s="26">
        <f>(IF(ISERROR(VLOOKUP(A150,'[1]TITLE V-B'!$A$8:$G$186,7,FALSE)),0,(VLOOKUP(A150,'[1]TITLE V-B'!$A$8:$G$186,7,FALSE))))</f>
        <v>0</v>
      </c>
      <c r="AE150" s="23">
        <f t="shared" si="51"/>
        <v>91295.004831591694</v>
      </c>
      <c r="AL150" s="4"/>
    </row>
    <row r="151" spans="1:38" x14ac:dyDescent="0.2">
      <c r="A151" s="22" t="s">
        <v>348</v>
      </c>
      <c r="B151" s="22" t="s">
        <v>349</v>
      </c>
      <c r="C151" t="s">
        <v>350</v>
      </c>
      <c r="D151" s="23">
        <v>173869.06018333955</v>
      </c>
      <c r="E151" s="24">
        <v>153.39017157381912</v>
      </c>
      <c r="F151" s="25">
        <v>1142.1485352212912</v>
      </c>
      <c r="G151" s="52">
        <v>175487.86286477474</v>
      </c>
      <c r="H151" s="50">
        <f t="shared" si="44"/>
        <v>-1618.8026814351906</v>
      </c>
      <c r="I151" s="54">
        <f t="shared" si="52"/>
        <v>-9.2245848516748271E-3</v>
      </c>
      <c r="J151" s="66"/>
      <c r="K151" s="26">
        <v>22378.060861140413</v>
      </c>
      <c r="L151" s="26">
        <v>28002.877174093814</v>
      </c>
      <c r="M151" s="56">
        <f t="shared" si="45"/>
        <v>-5624.8163129534005</v>
      </c>
      <c r="N151" s="59">
        <f t="shared" si="46"/>
        <v>-0.20086565669605777</v>
      </c>
      <c r="O151" s="58"/>
      <c r="P151" s="23">
        <v>387.2159724185737</v>
      </c>
      <c r="Q151" s="23">
        <v>535.70087795430243</v>
      </c>
      <c r="R151" s="57">
        <f t="shared" si="47"/>
        <v>-148.48490553572873</v>
      </c>
      <c r="S151" s="61">
        <f t="shared" si="43"/>
        <v>-0.27717876084644971</v>
      </c>
      <c r="T151" s="23"/>
      <c r="U151" s="23">
        <v>31936</v>
      </c>
      <c r="V151" s="23">
        <v>3638</v>
      </c>
      <c r="W151" s="57">
        <f t="shared" si="48"/>
        <v>28298</v>
      </c>
      <c r="X151" s="72">
        <f>W151/V151</f>
        <v>7.7784496976360638</v>
      </c>
      <c r="Y151" s="60"/>
      <c r="Z151" s="23">
        <v>12379.932735966509</v>
      </c>
      <c r="AA151" s="23">
        <v>10588.850629758146</v>
      </c>
      <c r="AB151" s="57">
        <f t="shared" si="49"/>
        <v>1791.0821062083633</v>
      </c>
      <c r="AC151" s="75">
        <f t="shared" si="50"/>
        <v>0.16914792443807211</v>
      </c>
      <c r="AD151" s="26">
        <f>(IF(ISERROR(VLOOKUP(A151,'[1]TITLE V-B'!$A$8:$G$186,7,FALSE)),0,(VLOOKUP(A151,'[1]TITLE V-B'!$A$8:$G$186,7,FALSE))))</f>
        <v>0</v>
      </c>
      <c r="AE151" s="23">
        <f t="shared" si="51"/>
        <v>240950.26975286505</v>
      </c>
      <c r="AL151" s="4"/>
    </row>
    <row r="152" spans="1:38" x14ac:dyDescent="0.2">
      <c r="A152" s="22" t="s">
        <v>351</v>
      </c>
      <c r="B152" s="22" t="s">
        <v>349</v>
      </c>
      <c r="C152" t="s">
        <v>352</v>
      </c>
      <c r="D152" s="23">
        <v>350668.28154804249</v>
      </c>
      <c r="E152" s="24">
        <v>88.231836516223012</v>
      </c>
      <c r="F152" s="25">
        <v>1029.0312729164402</v>
      </c>
      <c r="G152" s="52">
        <v>353933.16808890068</v>
      </c>
      <c r="H152" s="50">
        <f t="shared" si="44"/>
        <v>-3264.8865408581914</v>
      </c>
      <c r="I152" s="54">
        <f t="shared" si="52"/>
        <v>-9.2245848516749347E-3</v>
      </c>
      <c r="J152" s="66"/>
      <c r="K152" s="26">
        <v>54188.754140168974</v>
      </c>
      <c r="L152" s="26">
        <v>49955.746409615174</v>
      </c>
      <c r="M152" s="56">
        <f t="shared" si="45"/>
        <v>4233.0077305537998</v>
      </c>
      <c r="N152" s="58">
        <f t="shared" si="46"/>
        <v>8.4735151304616604E-2</v>
      </c>
      <c r="O152" s="58"/>
      <c r="P152" s="23">
        <v>4840.1996552321716</v>
      </c>
      <c r="Q152" s="23">
        <v>6071.2766168154276</v>
      </c>
      <c r="R152" s="57">
        <f t="shared" si="47"/>
        <v>-1231.076961583256</v>
      </c>
      <c r="S152" s="61">
        <f t="shared" si="43"/>
        <v>-0.20277069211005477</v>
      </c>
      <c r="T152" s="23"/>
      <c r="U152" s="23">
        <v>0</v>
      </c>
      <c r="V152" s="23">
        <v>0</v>
      </c>
      <c r="W152" s="57">
        <f t="shared" si="48"/>
        <v>0</v>
      </c>
      <c r="X152" s="72">
        <v>0</v>
      </c>
      <c r="Y152" s="60"/>
      <c r="Z152" s="23">
        <v>10000</v>
      </c>
      <c r="AA152" s="23">
        <v>10000</v>
      </c>
      <c r="AB152" s="57">
        <f t="shared" si="49"/>
        <v>0</v>
      </c>
      <c r="AC152" s="75">
        <f t="shared" si="50"/>
        <v>0</v>
      </c>
      <c r="AD152" s="26">
        <f>(IF(ISERROR(VLOOKUP(A152,'[1]TITLE V-B'!$A$8:$G$186,7,FALSE)),0,(VLOOKUP(A152,'[1]TITLE V-B'!$A$8:$G$186,7,FALSE))))</f>
        <v>22264.861994886858</v>
      </c>
      <c r="AE152" s="23">
        <f t="shared" si="51"/>
        <v>441962.09733833047</v>
      </c>
      <c r="AL152" s="4"/>
    </row>
    <row r="153" spans="1:38" x14ac:dyDescent="0.2">
      <c r="A153" s="22" t="s">
        <v>353</v>
      </c>
      <c r="B153" s="22" t="s">
        <v>349</v>
      </c>
      <c r="C153" t="s">
        <v>354</v>
      </c>
      <c r="D153" s="23">
        <v>49395.611001138968</v>
      </c>
      <c r="E153" s="24">
        <v>242.49583211342667</v>
      </c>
      <c r="F153" s="25">
        <v>1364.1298128935421</v>
      </c>
      <c r="G153" s="52">
        <v>42110.159680818055</v>
      </c>
      <c r="H153" s="50">
        <f t="shared" si="44"/>
        <v>7285.4513203209135</v>
      </c>
      <c r="I153" s="53">
        <f t="shared" si="52"/>
        <v>0.17300934918182154</v>
      </c>
      <c r="J153" s="65"/>
      <c r="K153" s="26">
        <v>7872.1542520442154</v>
      </c>
      <c r="L153" s="26">
        <v>6561.7647350856596</v>
      </c>
      <c r="M153" s="56">
        <f t="shared" si="45"/>
        <v>1310.3895169585558</v>
      </c>
      <c r="N153" s="58">
        <f t="shared" si="46"/>
        <v>0.19970077713270065</v>
      </c>
      <c r="O153" s="58"/>
      <c r="P153" s="23">
        <v>387.2159724185737</v>
      </c>
      <c r="Q153" s="23">
        <v>89.283479659050414</v>
      </c>
      <c r="R153" s="57">
        <f t="shared" si="47"/>
        <v>297.93249275952326</v>
      </c>
      <c r="S153" s="60">
        <f t="shared" si="43"/>
        <v>3.336927434921301</v>
      </c>
      <c r="T153" s="23"/>
      <c r="U153" s="23">
        <v>0</v>
      </c>
      <c r="V153" s="23">
        <v>0</v>
      </c>
      <c r="W153" s="57">
        <f t="shared" si="48"/>
        <v>0</v>
      </c>
      <c r="X153" s="72"/>
      <c r="Y153" s="60"/>
      <c r="Z153" s="23">
        <v>25205.392434309786</v>
      </c>
      <c r="AA153" s="23">
        <v>25164.027854847162</v>
      </c>
      <c r="AB153" s="57">
        <f t="shared" si="49"/>
        <v>41.364579462624533</v>
      </c>
      <c r="AC153" s="75">
        <f t="shared" si="50"/>
        <v>1.6437980319059604E-3</v>
      </c>
      <c r="AD153" s="26">
        <f>(IF(ISERROR(VLOOKUP(A153,'[1]TITLE V-B'!$A$8:$G$186,7,FALSE)),0,(VLOOKUP(A153,'[1]TITLE V-B'!$A$8:$G$186,7,FALSE))))</f>
        <v>0</v>
      </c>
      <c r="AE153" s="23">
        <f t="shared" si="51"/>
        <v>82860.373659911551</v>
      </c>
      <c r="AL153" s="4"/>
    </row>
    <row r="154" spans="1:38" x14ac:dyDescent="0.2">
      <c r="A154" s="22" t="s">
        <v>355</v>
      </c>
      <c r="B154" s="22" t="s">
        <v>356</v>
      </c>
      <c r="C154" t="s">
        <v>357</v>
      </c>
      <c r="D154" s="23">
        <v>33658.238474187157</v>
      </c>
      <c r="E154" s="24">
        <v>12</v>
      </c>
      <c r="F154" s="25">
        <v>1175.6308705424685</v>
      </c>
      <c r="G154" s="52">
        <v>34082.29010816176</v>
      </c>
      <c r="H154" s="50">
        <f t="shared" si="44"/>
        <v>-424.05163397460274</v>
      </c>
      <c r="I154" s="54">
        <f t="shared" si="52"/>
        <v>-1.2441993558204417E-2</v>
      </c>
      <c r="J154" s="66"/>
      <c r="K154" s="26">
        <v>7454.1692138955359</v>
      </c>
      <c r="L154" s="26">
        <v>8474.9202078714588</v>
      </c>
      <c r="M154" s="56">
        <f t="shared" si="45"/>
        <v>-1020.7509939759229</v>
      </c>
      <c r="N154" s="59">
        <f t="shared" si="46"/>
        <v>-0.12044372913716109</v>
      </c>
      <c r="O154" s="58"/>
      <c r="P154" s="23">
        <v>1355.2559034650078</v>
      </c>
      <c r="Q154" s="23">
        <v>982.11827624955447</v>
      </c>
      <c r="R154" s="57">
        <f t="shared" si="47"/>
        <v>373.13762721545334</v>
      </c>
      <c r="S154" s="60">
        <f t="shared" si="43"/>
        <v>0.37993145656586857</v>
      </c>
      <c r="T154" s="23"/>
      <c r="U154" s="23">
        <v>0</v>
      </c>
      <c r="V154" s="23">
        <v>0</v>
      </c>
      <c r="W154" s="57">
        <f t="shared" si="48"/>
        <v>0</v>
      </c>
      <c r="X154" s="72"/>
      <c r="Y154" s="60"/>
      <c r="Z154" s="23">
        <v>10000</v>
      </c>
      <c r="AA154" s="23">
        <v>10000</v>
      </c>
      <c r="AB154" s="57">
        <f t="shared" si="49"/>
        <v>0</v>
      </c>
      <c r="AC154" s="75">
        <f t="shared" si="50"/>
        <v>0</v>
      </c>
      <c r="AD154" s="26">
        <f>(IF(ISERROR(VLOOKUP(A154,'[1]TITLE V-B'!$A$8:$G$186,7,FALSE)),0,(VLOOKUP(A154,'[1]TITLE V-B'!$A$8:$G$186,7,FALSE))))</f>
        <v>0</v>
      </c>
      <c r="AE154" s="23">
        <f t="shared" si="51"/>
        <v>52467.663591547702</v>
      </c>
      <c r="AL154" s="4"/>
    </row>
    <row r="155" spans="1:38" x14ac:dyDescent="0.2">
      <c r="A155" s="22" t="s">
        <v>358</v>
      </c>
      <c r="B155" s="22" t="s">
        <v>356</v>
      </c>
      <c r="C155" t="s">
        <v>359</v>
      </c>
      <c r="D155" s="23">
        <v>181756.74418499789</v>
      </c>
      <c r="E155" s="24">
        <v>25.668759811616955</v>
      </c>
      <c r="F155" s="25">
        <v>1313.86846331328</v>
      </c>
      <c r="G155" s="52">
        <v>197155.98283342717</v>
      </c>
      <c r="H155" s="50">
        <f t="shared" si="44"/>
        <v>-15399.23864842928</v>
      </c>
      <c r="I155" s="54">
        <f t="shared" si="52"/>
        <v>-7.8106879776708396E-2</v>
      </c>
      <c r="J155" s="65"/>
      <c r="K155" s="26">
        <v>39219.825659438007</v>
      </c>
      <c r="L155" s="26">
        <v>39333.023140712437</v>
      </c>
      <c r="M155" s="56">
        <f t="shared" si="45"/>
        <v>-113.19748127443017</v>
      </c>
      <c r="N155" s="59">
        <f t="shared" si="46"/>
        <v>-2.8779247623420749E-3</v>
      </c>
      <c r="O155" s="58"/>
      <c r="P155" s="23">
        <v>21877.702441649413</v>
      </c>
      <c r="Q155" s="23">
        <v>17767.412452151031</v>
      </c>
      <c r="R155" s="57">
        <f t="shared" si="47"/>
        <v>4110.2899894983821</v>
      </c>
      <c r="S155" s="60">
        <f t="shared" si="43"/>
        <v>0.23133869383443989</v>
      </c>
      <c r="T155" s="23"/>
      <c r="U155" s="23">
        <v>0</v>
      </c>
      <c r="V155" s="23">
        <v>0</v>
      </c>
      <c r="W155" s="57">
        <f t="shared" si="48"/>
        <v>0</v>
      </c>
      <c r="X155" s="72">
        <v>0</v>
      </c>
      <c r="Y155" s="60"/>
      <c r="Z155" s="23">
        <v>10000</v>
      </c>
      <c r="AA155" s="23">
        <v>10000</v>
      </c>
      <c r="AB155" s="57">
        <f t="shared" si="49"/>
        <v>0</v>
      </c>
      <c r="AC155" s="75">
        <f t="shared" si="50"/>
        <v>0</v>
      </c>
      <c r="AD155" s="26">
        <f>(IF(ISERROR(VLOOKUP(A155,'[1]TITLE V-B'!$A$8:$G$186,7,FALSE)),0,(VLOOKUP(A155,'[1]TITLE V-B'!$A$8:$G$186,7,FALSE))))</f>
        <v>0</v>
      </c>
      <c r="AE155" s="23">
        <f t="shared" si="51"/>
        <v>252854.27228608532</v>
      </c>
      <c r="AL155" s="4"/>
    </row>
    <row r="156" spans="1:38" x14ac:dyDescent="0.2">
      <c r="A156" s="22" t="s">
        <v>360</v>
      </c>
      <c r="B156" s="22" t="s">
        <v>356</v>
      </c>
      <c r="C156" t="s">
        <v>361</v>
      </c>
      <c r="D156" s="23">
        <v>49886.134084806217</v>
      </c>
      <c r="E156" s="24">
        <v>23</v>
      </c>
      <c r="F156" s="25">
        <v>1426.2529527595302</v>
      </c>
      <c r="G156" s="52">
        <v>54974.801071594018</v>
      </c>
      <c r="H156" s="50">
        <f t="shared" si="44"/>
        <v>-5088.6669867878009</v>
      </c>
      <c r="I156" s="54">
        <f t="shared" si="52"/>
        <v>-9.2563627109096741E-2</v>
      </c>
      <c r="J156" s="65"/>
      <c r="K156" s="26">
        <v>8616.2992639513086</v>
      </c>
      <c r="L156" s="26">
        <v>9292.4973010288377</v>
      </c>
      <c r="M156" s="56">
        <f t="shared" si="45"/>
        <v>-676.19803707752908</v>
      </c>
      <c r="N156" s="59">
        <f t="shared" si="46"/>
        <v>-7.2768171479873606E-2</v>
      </c>
      <c r="O156" s="58"/>
      <c r="P156" s="23">
        <v>1548.8638896742948</v>
      </c>
      <c r="Q156" s="23">
        <v>1160.6852355676554</v>
      </c>
      <c r="R156" s="57">
        <f t="shared" si="47"/>
        <v>388.17865410663944</v>
      </c>
      <c r="S156" s="60">
        <f t="shared" si="43"/>
        <v>0.33443921074501581</v>
      </c>
      <c r="T156" s="23"/>
      <c r="U156" s="23">
        <v>0</v>
      </c>
      <c r="V156" s="23">
        <v>0</v>
      </c>
      <c r="W156" s="57">
        <f t="shared" si="48"/>
        <v>0</v>
      </c>
      <c r="X156" s="72">
        <v>0</v>
      </c>
      <c r="Y156" s="60"/>
      <c r="Z156" s="23">
        <v>10000</v>
      </c>
      <c r="AA156" s="23">
        <v>10000</v>
      </c>
      <c r="AB156" s="57">
        <f t="shared" si="49"/>
        <v>0</v>
      </c>
      <c r="AC156" s="75">
        <f t="shared" si="50"/>
        <v>0</v>
      </c>
      <c r="AD156" s="26">
        <f>(IF(ISERROR(VLOOKUP(A156,'[1]TITLE V-B'!$A$8:$G$186,7,FALSE)),0,(VLOOKUP(A156,'[1]TITLE V-B'!$A$8:$G$186,7,FALSE))))</f>
        <v>0</v>
      </c>
      <c r="AE156" s="23">
        <f t="shared" si="51"/>
        <v>70051.297238431813</v>
      </c>
      <c r="AL156" s="4"/>
    </row>
    <row r="157" spans="1:38" x14ac:dyDescent="0.2">
      <c r="A157" s="22" t="s">
        <v>362</v>
      </c>
      <c r="B157" s="22" t="s">
        <v>363</v>
      </c>
      <c r="C157" t="s">
        <v>364</v>
      </c>
      <c r="D157" s="23">
        <v>90817.436349323485</v>
      </c>
      <c r="E157" s="24">
        <v>3682.5945662434988</v>
      </c>
      <c r="F157" s="25">
        <v>1342.1647888920761</v>
      </c>
      <c r="G157" s="52">
        <v>80657.449427009793</v>
      </c>
      <c r="H157" s="50">
        <f t="shared" si="44"/>
        <v>10159.986922313692</v>
      </c>
      <c r="I157" s="53">
        <f t="shared" si="52"/>
        <v>0.12596464423918929</v>
      </c>
      <c r="J157" s="66"/>
      <c r="K157" s="26">
        <v>11512.412107711787</v>
      </c>
      <c r="L157" s="26">
        <v>10190.177949418117</v>
      </c>
      <c r="M157" s="56">
        <f t="shared" si="45"/>
        <v>1322.2341582936697</v>
      </c>
      <c r="N157" s="58">
        <f t="shared" si="46"/>
        <v>0.12975574762844769</v>
      </c>
      <c r="O157" s="58"/>
      <c r="P157" s="23">
        <v>193.60798620928685</v>
      </c>
      <c r="Q157" s="23">
        <v>178.56695931810083</v>
      </c>
      <c r="R157" s="57">
        <f t="shared" si="47"/>
        <v>15.041026891186021</v>
      </c>
      <c r="S157" s="60">
        <f t="shared" si="43"/>
        <v>8.4231858730325349E-2</v>
      </c>
      <c r="T157" s="23"/>
      <c r="U157" s="23">
        <v>79841</v>
      </c>
      <c r="V157" s="23">
        <v>101059</v>
      </c>
      <c r="W157" s="57">
        <f t="shared" si="48"/>
        <v>-21218</v>
      </c>
      <c r="X157" s="61">
        <f>W157/V157</f>
        <v>-0.20995656002928981</v>
      </c>
      <c r="Y157" s="61"/>
      <c r="Z157" s="23">
        <v>312950.3090689705</v>
      </c>
      <c r="AA157" s="23">
        <v>310868.77290152787</v>
      </c>
      <c r="AB157" s="57">
        <f t="shared" si="49"/>
        <v>2081.536167442624</v>
      </c>
      <c r="AC157" s="75">
        <f t="shared" si="50"/>
        <v>6.6958676743706915E-3</v>
      </c>
      <c r="AD157" s="26">
        <f>(IF(ISERROR(VLOOKUP(A157,'[1]TITLE V-B'!$A$8:$G$186,7,FALSE)),0,(VLOOKUP(A157,'[1]TITLE V-B'!$A$8:$G$186,7,FALSE))))</f>
        <v>0</v>
      </c>
      <c r="AE157" s="23">
        <f t="shared" si="51"/>
        <v>495314.76551221509</v>
      </c>
      <c r="AL157" s="4"/>
    </row>
    <row r="158" spans="1:38" x14ac:dyDescent="0.2">
      <c r="A158" s="22" t="s">
        <v>365</v>
      </c>
      <c r="B158" s="22" t="s">
        <v>363</v>
      </c>
      <c r="C158" t="s">
        <v>366</v>
      </c>
      <c r="D158" s="23">
        <v>171482.68836781671</v>
      </c>
      <c r="E158" s="24">
        <v>23.933333333333334</v>
      </c>
      <c r="F158" s="25">
        <v>1209.8532230612736</v>
      </c>
      <c r="G158" s="52">
        <v>173079.27280588076</v>
      </c>
      <c r="H158" s="50">
        <f t="shared" si="44"/>
        <v>-1596.5844380640483</v>
      </c>
      <c r="I158" s="54">
        <f t="shared" si="52"/>
        <v>-9.2245848516749763E-3</v>
      </c>
      <c r="J158" s="66"/>
      <c r="K158" s="26">
        <v>13947.145147020938</v>
      </c>
      <c r="L158" s="26">
        <v>13404.256725721125</v>
      </c>
      <c r="M158" s="56">
        <f t="shared" si="45"/>
        <v>542.88842129981276</v>
      </c>
      <c r="N158" s="58">
        <f t="shared" si="46"/>
        <v>4.0501195434288907E-2</v>
      </c>
      <c r="O158" s="58"/>
      <c r="P158" s="23">
        <v>677.6279517325039</v>
      </c>
      <c r="Q158" s="23">
        <v>357.13391863620166</v>
      </c>
      <c r="R158" s="57">
        <f t="shared" si="47"/>
        <v>320.49403309630225</v>
      </c>
      <c r="S158" s="60">
        <f t="shared" si="43"/>
        <v>0.89740575277806911</v>
      </c>
      <c r="T158" s="23"/>
      <c r="U158" s="23">
        <v>0</v>
      </c>
      <c r="V158" s="23">
        <v>0</v>
      </c>
      <c r="W158" s="57">
        <f t="shared" si="48"/>
        <v>0</v>
      </c>
      <c r="X158" s="72"/>
      <c r="Y158" s="60"/>
      <c r="Z158" s="23">
        <v>10000</v>
      </c>
      <c r="AA158" s="23">
        <v>10000</v>
      </c>
      <c r="AB158" s="57">
        <f t="shared" si="49"/>
        <v>0</v>
      </c>
      <c r="AC158" s="75">
        <f t="shared" si="50"/>
        <v>0</v>
      </c>
      <c r="AD158" s="26">
        <f>(IF(ISERROR(VLOOKUP(A158,'[1]TITLE V-B'!$A$8:$G$186,7,FALSE)),0,(VLOOKUP(A158,'[1]TITLE V-B'!$A$8:$G$186,7,FALSE))))</f>
        <v>0</v>
      </c>
      <c r="AE158" s="23">
        <f t="shared" si="51"/>
        <v>196107.46146657015</v>
      </c>
      <c r="AL158" s="4"/>
    </row>
    <row r="159" spans="1:38" x14ac:dyDescent="0.2">
      <c r="A159" s="22" t="s">
        <v>367</v>
      </c>
      <c r="B159" s="22" t="s">
        <v>363</v>
      </c>
      <c r="C159" t="s">
        <v>368</v>
      </c>
      <c r="D159" s="23">
        <v>292655.39348287391</v>
      </c>
      <c r="E159" s="24">
        <v>22.619706136560069</v>
      </c>
      <c r="F159" s="25">
        <v>1599.8849850299396</v>
      </c>
      <c r="G159" s="52">
        <v>316135.39498559502</v>
      </c>
      <c r="H159" s="50">
        <f t="shared" si="44"/>
        <v>-23480.001502721105</v>
      </c>
      <c r="I159" s="54">
        <f t="shared" si="52"/>
        <v>-7.4271979269486713E-2</v>
      </c>
      <c r="J159" s="65"/>
      <c r="K159" s="26">
        <v>34954.009001681428</v>
      </c>
      <c r="L159" s="26">
        <v>32805.241599581874</v>
      </c>
      <c r="M159" s="56">
        <f t="shared" si="45"/>
        <v>2148.7674020995546</v>
      </c>
      <c r="N159" s="58">
        <f t="shared" si="46"/>
        <v>6.5500733947557399E-2</v>
      </c>
      <c r="O159" s="58"/>
      <c r="P159" s="23">
        <v>20522.446538184406</v>
      </c>
      <c r="Q159" s="23">
        <v>20981.617719876846</v>
      </c>
      <c r="R159" s="57">
        <f t="shared" si="47"/>
        <v>-459.17118169243986</v>
      </c>
      <c r="S159" s="61">
        <f t="shared" si="43"/>
        <v>-2.1884450847536221E-2</v>
      </c>
      <c r="T159" s="23"/>
      <c r="U159" s="23">
        <v>0</v>
      </c>
      <c r="V159" s="23">
        <v>0</v>
      </c>
      <c r="W159" s="57">
        <f t="shared" si="48"/>
        <v>0</v>
      </c>
      <c r="X159" s="72"/>
      <c r="Y159" s="60"/>
      <c r="Z159" s="23">
        <v>10000</v>
      </c>
      <c r="AA159" s="23">
        <v>10000</v>
      </c>
      <c r="AB159" s="57">
        <f t="shared" si="49"/>
        <v>0</v>
      </c>
      <c r="AC159" s="75">
        <f t="shared" si="50"/>
        <v>0</v>
      </c>
      <c r="AD159" s="26">
        <f>(IF(ISERROR(VLOOKUP(A159,'[1]TITLE V-B'!$A$8:$G$186,7,FALSE)),0,(VLOOKUP(A159,'[1]TITLE V-B'!$A$8:$G$186,7,FALSE))))</f>
        <v>12170.372461556073</v>
      </c>
      <c r="AE159" s="23">
        <f t="shared" si="51"/>
        <v>370302.22148429579</v>
      </c>
      <c r="AL159" s="4"/>
    </row>
    <row r="160" spans="1:38" x14ac:dyDescent="0.2">
      <c r="A160" s="22" t="s">
        <v>369</v>
      </c>
      <c r="B160" s="22" t="s">
        <v>370</v>
      </c>
      <c r="C160" t="s">
        <v>371</v>
      </c>
      <c r="D160" s="23">
        <v>23498.270919062837</v>
      </c>
      <c r="E160" s="24">
        <v>27.739936680235186</v>
      </c>
      <c r="F160" s="25">
        <v>1029.0312729164402</v>
      </c>
      <c r="G160" s="52">
        <v>18075.771223178494</v>
      </c>
      <c r="H160" s="50">
        <f t="shared" si="44"/>
        <v>5422.499695884344</v>
      </c>
      <c r="I160" s="53">
        <f t="shared" si="52"/>
        <v>0.29998718333694624</v>
      </c>
      <c r="J160" s="66"/>
      <c r="K160" s="26">
        <v>3700.7531691007898</v>
      </c>
      <c r="L160" s="26">
        <v>2639.2327297900979</v>
      </c>
      <c r="M160" s="56">
        <f t="shared" si="45"/>
        <v>1061.5204393106919</v>
      </c>
      <c r="N160" s="58">
        <f t="shared" si="46"/>
        <v>0.40220797026684202</v>
      </c>
      <c r="O160" s="58"/>
      <c r="P160" s="23">
        <v>1742.4718758835816</v>
      </c>
      <c r="Q160" s="23">
        <v>1339.2521948857561</v>
      </c>
      <c r="R160" s="57">
        <f t="shared" si="47"/>
        <v>403.21968099782544</v>
      </c>
      <c r="S160" s="60">
        <f t="shared" si="43"/>
        <v>0.30107823047639043</v>
      </c>
      <c r="T160" s="23"/>
      <c r="U160" s="23">
        <v>0</v>
      </c>
      <c r="V160" s="23">
        <v>0</v>
      </c>
      <c r="W160" s="57">
        <f t="shared" si="48"/>
        <v>0</v>
      </c>
      <c r="X160" s="72"/>
      <c r="Y160" s="60"/>
      <c r="Z160" s="23">
        <v>10000</v>
      </c>
      <c r="AA160" s="23">
        <v>10000</v>
      </c>
      <c r="AB160" s="57">
        <f t="shared" si="49"/>
        <v>0</v>
      </c>
      <c r="AC160" s="75">
        <f t="shared" si="50"/>
        <v>0</v>
      </c>
      <c r="AD160" s="26">
        <f>(IF(ISERROR(VLOOKUP(A160,'[1]TITLE V-B'!$A$8:$G$186,7,FALSE)),0,(VLOOKUP(A160,'[1]TITLE V-B'!$A$8:$G$186,7,FALSE))))</f>
        <v>0</v>
      </c>
      <c r="AE160" s="23">
        <f t="shared" si="51"/>
        <v>38941.495964047208</v>
      </c>
      <c r="AL160" s="4"/>
    </row>
    <row r="161" spans="1:38" x14ac:dyDescent="0.2">
      <c r="A161" s="22" t="s">
        <v>372</v>
      </c>
      <c r="B161" s="22" t="s">
        <v>373</v>
      </c>
      <c r="C161" t="s">
        <v>374</v>
      </c>
      <c r="D161" s="23">
        <v>78339.823668132449</v>
      </c>
      <c r="E161" s="24">
        <v>1128.406007389739</v>
      </c>
      <c r="F161" s="25">
        <v>1122.0446213188875</v>
      </c>
      <c r="G161" s="52">
        <v>79069.204251908595</v>
      </c>
      <c r="H161" s="50">
        <f t="shared" si="44"/>
        <v>-729.38058377614652</v>
      </c>
      <c r="I161" s="54">
        <f t="shared" si="52"/>
        <v>-9.2245848516749242E-3</v>
      </c>
      <c r="J161" s="66"/>
      <c r="K161" s="26">
        <v>16671.26347192251</v>
      </c>
      <c r="L161" s="26">
        <v>16904.110662967563</v>
      </c>
      <c r="M161" s="56">
        <f t="shared" si="45"/>
        <v>-232.84719104505348</v>
      </c>
      <c r="N161" s="59">
        <f t="shared" si="46"/>
        <v>-1.3774589843117869E-2</v>
      </c>
      <c r="O161" s="58"/>
      <c r="P161" s="23">
        <v>12584.519103603645</v>
      </c>
      <c r="Q161" s="23">
        <v>11963.986274312754</v>
      </c>
      <c r="R161" s="57">
        <f t="shared" si="47"/>
        <v>620.53282929089073</v>
      </c>
      <c r="S161" s="60">
        <f t="shared" si="43"/>
        <v>5.1866728618972437E-2</v>
      </c>
      <c r="T161" s="23"/>
      <c r="U161" s="23">
        <v>0</v>
      </c>
      <c r="V161" s="23">
        <v>0</v>
      </c>
      <c r="W161" s="57">
        <f t="shared" si="48"/>
        <v>0</v>
      </c>
      <c r="X161" s="72">
        <v>0</v>
      </c>
      <c r="Y161" s="60"/>
      <c r="Z161" s="23">
        <v>89900.463912800391</v>
      </c>
      <c r="AA161" s="23">
        <v>89591.412424502079</v>
      </c>
      <c r="AB161" s="57">
        <f t="shared" si="49"/>
        <v>309.0514882983116</v>
      </c>
      <c r="AC161" s="75">
        <f t="shared" si="50"/>
        <v>3.4495659788681939E-3</v>
      </c>
      <c r="AD161" s="26">
        <f>(IF(ISERROR(VLOOKUP(A161,'[1]TITLE V-B'!$A$8:$G$186,7,FALSE)),0,(VLOOKUP(A161,'[1]TITLE V-B'!$A$8:$G$186,7,FALSE))))</f>
        <v>0</v>
      </c>
      <c r="AE161" s="23">
        <f t="shared" si="51"/>
        <v>197496.070156459</v>
      </c>
      <c r="AL161" s="4"/>
    </row>
    <row r="162" spans="1:38" x14ac:dyDescent="0.2">
      <c r="A162" s="22" t="s">
        <v>375</v>
      </c>
      <c r="B162" s="22" t="s">
        <v>373</v>
      </c>
      <c r="C162" t="s">
        <v>376</v>
      </c>
      <c r="D162" s="23">
        <v>32537.49051001875</v>
      </c>
      <c r="E162" s="24">
        <v>55.491285508105655</v>
      </c>
      <c r="F162" s="25">
        <v>1364.1625463172909</v>
      </c>
      <c r="G162" s="52">
        <v>33274.182411127578</v>
      </c>
      <c r="H162" s="50">
        <f t="shared" si="44"/>
        <v>-736.69190110882846</v>
      </c>
      <c r="I162" s="54">
        <f t="shared" si="52"/>
        <v>-2.2140045155924354E-2</v>
      </c>
      <c r="J162" s="65"/>
      <c r="K162" s="26">
        <v>6422.11180672298</v>
      </c>
      <c r="L162" s="26">
        <v>6100.3778903438388</v>
      </c>
      <c r="M162" s="56">
        <f t="shared" si="45"/>
        <v>321.73391637914119</v>
      </c>
      <c r="N162" s="58">
        <f t="shared" si="46"/>
        <v>5.2739997777581468E-2</v>
      </c>
      <c r="O162" s="58"/>
      <c r="P162" s="23">
        <v>193.60798620928685</v>
      </c>
      <c r="Q162" s="23">
        <v>178.56695931810083</v>
      </c>
      <c r="R162" s="57">
        <f t="shared" si="47"/>
        <v>15.041026891186021</v>
      </c>
      <c r="S162" s="60">
        <f t="shared" si="43"/>
        <v>8.4231858730325349E-2</v>
      </c>
      <c r="T162" s="23"/>
      <c r="U162" s="23">
        <v>0</v>
      </c>
      <c r="V162" s="23">
        <v>0</v>
      </c>
      <c r="W162" s="57">
        <f t="shared" si="48"/>
        <v>0</v>
      </c>
      <c r="X162" s="72"/>
      <c r="Y162" s="60"/>
      <c r="Z162" s="23">
        <v>10000</v>
      </c>
      <c r="AA162" s="23">
        <v>10000</v>
      </c>
      <c r="AB162" s="57">
        <f t="shared" si="49"/>
        <v>0</v>
      </c>
      <c r="AC162" s="75">
        <f t="shared" si="50"/>
        <v>0</v>
      </c>
      <c r="AD162" s="26">
        <f>(IF(ISERROR(VLOOKUP(A162,'[1]TITLE V-B'!$A$8:$G$186,7,FALSE)),0,(VLOOKUP(A162,'[1]TITLE V-B'!$A$8:$G$186,7,FALSE))))</f>
        <v>0</v>
      </c>
      <c r="AE162" s="23">
        <f t="shared" si="51"/>
        <v>49153.210302951018</v>
      </c>
      <c r="AL162" s="4"/>
    </row>
    <row r="163" spans="1:38" x14ac:dyDescent="0.2">
      <c r="A163" s="22" t="s">
        <v>377</v>
      </c>
      <c r="B163" s="22" t="s">
        <v>378</v>
      </c>
      <c r="C163" t="s">
        <v>379</v>
      </c>
      <c r="D163" s="23">
        <v>180679.82745561042</v>
      </c>
      <c r="E163" s="24">
        <v>10.655172413793103</v>
      </c>
      <c r="F163" s="25">
        <v>1528.5334985708448</v>
      </c>
      <c r="G163" s="52">
        <v>190189.29205853728</v>
      </c>
      <c r="H163" s="50">
        <f t="shared" si="44"/>
        <v>-9509.4646029268624</v>
      </c>
      <c r="I163" s="54">
        <f t="shared" si="52"/>
        <v>-4.9999999999999989E-2</v>
      </c>
      <c r="J163" s="65"/>
      <c r="K163" s="26">
        <v>9953.2579574951797</v>
      </c>
      <c r="L163" s="26">
        <v>11194.072623310789</v>
      </c>
      <c r="M163" s="56">
        <f t="shared" si="45"/>
        <v>-1240.8146658156093</v>
      </c>
      <c r="N163" s="59">
        <f t="shared" si="46"/>
        <v>-0.11084568660307857</v>
      </c>
      <c r="O163" s="58"/>
      <c r="P163" s="23">
        <v>3484.9437517671631</v>
      </c>
      <c r="Q163" s="23">
        <v>4017.7565846572684</v>
      </c>
      <c r="R163" s="57">
        <f t="shared" si="47"/>
        <v>-532.81283289010526</v>
      </c>
      <c r="S163" s="61">
        <f t="shared" si="43"/>
        <v>-0.1326145130157397</v>
      </c>
      <c r="T163" s="23"/>
      <c r="U163" s="23">
        <v>0</v>
      </c>
      <c r="V163" s="23">
        <v>0</v>
      </c>
      <c r="W163" s="57">
        <f t="shared" si="48"/>
        <v>0</v>
      </c>
      <c r="X163" s="72"/>
      <c r="Y163" s="60"/>
      <c r="Z163" s="23">
        <v>10000</v>
      </c>
      <c r="AA163" s="23">
        <v>10000</v>
      </c>
      <c r="AB163" s="57">
        <f t="shared" si="49"/>
        <v>0</v>
      </c>
      <c r="AC163" s="75">
        <f t="shared" si="50"/>
        <v>0</v>
      </c>
      <c r="AD163" s="26">
        <f>(IF(ISERROR(VLOOKUP(A163,'[1]TITLE V-B'!$A$8:$G$186,7,FALSE)),0,(VLOOKUP(A163,'[1]TITLE V-B'!$A$8:$G$186,7,FALSE))))</f>
        <v>0</v>
      </c>
      <c r="AE163" s="23">
        <f t="shared" si="51"/>
        <v>204118.02916487274</v>
      </c>
      <c r="AL163" s="4"/>
    </row>
    <row r="164" spans="1:38" x14ac:dyDescent="0.2">
      <c r="A164" s="22" t="s">
        <v>380</v>
      </c>
      <c r="B164" s="22" t="s">
        <v>378</v>
      </c>
      <c r="C164" t="s">
        <v>381</v>
      </c>
      <c r="D164" s="23">
        <v>32745.252025137408</v>
      </c>
      <c r="E164" s="24">
        <v>69.553808157388517</v>
      </c>
      <c r="F164" s="25">
        <v>1600.5349141663669</v>
      </c>
      <c r="G164" s="52">
        <v>36383.613361263786</v>
      </c>
      <c r="H164" s="50">
        <f t="shared" si="44"/>
        <v>-3638.3613361263779</v>
      </c>
      <c r="I164" s="54">
        <f t="shared" si="52"/>
        <v>-9.9999999999999978E-2</v>
      </c>
      <c r="J164" s="65"/>
      <c r="K164" s="26">
        <v>4271.3191157972997</v>
      </c>
      <c r="L164" s="26">
        <v>4729.9947774962948</v>
      </c>
      <c r="M164" s="56">
        <f t="shared" si="45"/>
        <v>-458.6756616989951</v>
      </c>
      <c r="N164" s="59">
        <f t="shared" si="46"/>
        <v>-9.6971705736593569E-2</v>
      </c>
      <c r="O164" s="58"/>
      <c r="P164" s="23">
        <v>0</v>
      </c>
      <c r="Q164" s="23">
        <v>0</v>
      </c>
      <c r="R164" s="57">
        <f t="shared" si="47"/>
        <v>0</v>
      </c>
      <c r="S164" s="60">
        <v>0</v>
      </c>
      <c r="T164" s="23"/>
      <c r="U164" s="23">
        <v>0</v>
      </c>
      <c r="V164" s="23">
        <v>2830</v>
      </c>
      <c r="W164" s="57">
        <f t="shared" si="48"/>
        <v>-2830</v>
      </c>
      <c r="X164" s="61">
        <f>W164/V164</f>
        <v>-1</v>
      </c>
      <c r="Y164" s="61"/>
      <c r="Z164" s="23">
        <v>10000</v>
      </c>
      <c r="AA164" s="23">
        <v>11437.741205826958</v>
      </c>
      <c r="AB164" s="57">
        <f t="shared" si="49"/>
        <v>-1437.7412058269583</v>
      </c>
      <c r="AC164" s="76">
        <f t="shared" si="50"/>
        <v>-0.12570149822016438</v>
      </c>
      <c r="AD164" s="26">
        <f>(IF(ISERROR(VLOOKUP(A164,'[1]TITLE V-B'!$A$8:$G$186,7,FALSE)),0,(VLOOKUP(A164,'[1]TITLE V-B'!$A$8:$G$186,7,FALSE))))</f>
        <v>0</v>
      </c>
      <c r="AE164" s="23">
        <f t="shared" si="51"/>
        <v>47016.571140934706</v>
      </c>
      <c r="AL164" s="4"/>
    </row>
    <row r="165" spans="1:38" x14ac:dyDescent="0.2">
      <c r="A165" s="22" t="s">
        <v>382</v>
      </c>
      <c r="B165" s="22" t="s">
        <v>383</v>
      </c>
      <c r="C165" t="s">
        <v>384</v>
      </c>
      <c r="D165" s="23">
        <v>253302.49918988967</v>
      </c>
      <c r="E165" s="24">
        <v>42.838199461377336</v>
      </c>
      <c r="F165" s="25">
        <v>1528.1476901614287</v>
      </c>
      <c r="G165" s="52">
        <v>232427.87283073281</v>
      </c>
      <c r="H165" s="50">
        <f t="shared" si="44"/>
        <v>20874.626359156857</v>
      </c>
      <c r="I165" s="53">
        <f t="shared" si="52"/>
        <v>8.9811200803609922E-2</v>
      </c>
      <c r="J165" s="65"/>
      <c r="K165" s="26">
        <v>62278.403285175111</v>
      </c>
      <c r="L165" s="26">
        <v>57636.088139557367</v>
      </c>
      <c r="M165" s="56">
        <f t="shared" si="45"/>
        <v>4642.3151456177438</v>
      </c>
      <c r="N165" s="58">
        <f t="shared" si="46"/>
        <v>8.0545285002289815E-2</v>
      </c>
      <c r="O165" s="58"/>
      <c r="P165" s="23">
        <v>89446.889628690522</v>
      </c>
      <c r="Q165" s="23">
        <v>84640.738716779786</v>
      </c>
      <c r="R165" s="57">
        <f t="shared" si="47"/>
        <v>4806.1509119107359</v>
      </c>
      <c r="S165" s="60">
        <f>R165/Q165</f>
        <v>5.6782950914367789E-2</v>
      </c>
      <c r="T165" s="23"/>
      <c r="U165" s="23">
        <v>0</v>
      </c>
      <c r="V165" s="23">
        <v>0</v>
      </c>
      <c r="W165" s="57">
        <f t="shared" si="48"/>
        <v>0</v>
      </c>
      <c r="X165" s="72"/>
      <c r="Y165" s="60"/>
      <c r="Z165" s="23">
        <v>10000</v>
      </c>
      <c r="AA165" s="23">
        <v>10000</v>
      </c>
      <c r="AB165" s="57">
        <f t="shared" si="49"/>
        <v>0</v>
      </c>
      <c r="AC165" s="75">
        <f t="shared" si="50"/>
        <v>0</v>
      </c>
      <c r="AD165" s="26">
        <f>(IF(ISERROR(VLOOKUP(A165,'[1]TITLE V-B'!$A$8:$G$186,7,FALSE)),0,(VLOOKUP(A165,'[1]TITLE V-B'!$A$8:$G$186,7,FALSE))))</f>
        <v>0</v>
      </c>
      <c r="AE165" s="23">
        <f t="shared" si="51"/>
        <v>415027.79210375529</v>
      </c>
      <c r="AL165" s="4"/>
    </row>
    <row r="166" spans="1:38" x14ac:dyDescent="0.2">
      <c r="A166" s="22" t="s">
        <v>385</v>
      </c>
      <c r="B166" s="22" t="s">
        <v>386</v>
      </c>
      <c r="C166" t="s">
        <v>387</v>
      </c>
      <c r="D166" s="23">
        <v>146484.371099107</v>
      </c>
      <c r="E166" s="24">
        <v>42.126808863447629</v>
      </c>
      <c r="F166" s="25">
        <v>1909.8023362494969</v>
      </c>
      <c r="G166" s="52">
        <v>106518.78640899005</v>
      </c>
      <c r="H166" s="50">
        <f t="shared" si="44"/>
        <v>39965.584690116943</v>
      </c>
      <c r="I166" s="53">
        <f t="shared" si="52"/>
        <v>0.37519752184055954</v>
      </c>
      <c r="J166" s="65"/>
      <c r="K166" s="26">
        <v>24413.07283117573</v>
      </c>
      <c r="L166" s="26">
        <v>19319.892189005324</v>
      </c>
      <c r="M166" s="56">
        <f t="shared" si="45"/>
        <v>5093.1806421704059</v>
      </c>
      <c r="N166" s="58">
        <f t="shared" si="46"/>
        <v>0.26362365754136363</v>
      </c>
      <c r="O166" s="58"/>
      <c r="P166" s="23">
        <v>0</v>
      </c>
      <c r="Q166" s="23">
        <v>0</v>
      </c>
      <c r="R166" s="57">
        <f t="shared" si="47"/>
        <v>0</v>
      </c>
      <c r="S166" s="60">
        <v>0</v>
      </c>
      <c r="T166" s="23"/>
      <c r="U166" s="23">
        <v>0</v>
      </c>
      <c r="V166" s="23">
        <v>0</v>
      </c>
      <c r="W166" s="57">
        <f t="shared" si="48"/>
        <v>0</v>
      </c>
      <c r="X166" s="72"/>
      <c r="Y166" s="60"/>
      <c r="Z166" s="23">
        <v>10000</v>
      </c>
      <c r="AA166" s="23">
        <v>10000</v>
      </c>
      <c r="AB166" s="57">
        <f t="shared" si="49"/>
        <v>0</v>
      </c>
      <c r="AC166" s="75">
        <f t="shared" si="50"/>
        <v>0</v>
      </c>
      <c r="AD166" s="26">
        <f>(IF(ISERROR(VLOOKUP(A166,'[1]TITLE V-B'!$A$8:$G$186,7,FALSE)),0,(VLOOKUP(A166,'[1]TITLE V-B'!$A$8:$G$186,7,FALSE))))</f>
        <v>0</v>
      </c>
      <c r="AE166" s="23">
        <f t="shared" si="51"/>
        <v>180897.44393028272</v>
      </c>
      <c r="AL166" s="4"/>
    </row>
    <row r="167" spans="1:38" x14ac:dyDescent="0.2">
      <c r="A167" s="22" t="s">
        <v>388</v>
      </c>
      <c r="B167" s="22" t="s">
        <v>386</v>
      </c>
      <c r="C167" t="s">
        <v>389</v>
      </c>
      <c r="D167" s="23">
        <v>337860.71227086009</v>
      </c>
      <c r="E167" s="24">
        <v>111.35716905023835</v>
      </c>
      <c r="F167" s="25">
        <v>1123.4933671176743</v>
      </c>
      <c r="G167" s="52">
        <v>341006.35432125686</v>
      </c>
      <c r="H167" s="50">
        <f t="shared" si="44"/>
        <v>-3145.6420503967674</v>
      </c>
      <c r="I167" s="54">
        <f t="shared" si="52"/>
        <v>-9.224584851674952E-3</v>
      </c>
      <c r="J167" s="66"/>
      <c r="K167" s="26">
        <v>69607.713654020219</v>
      </c>
      <c r="L167" s="26">
        <v>74005.855977044062</v>
      </c>
      <c r="M167" s="56">
        <f t="shared" si="45"/>
        <v>-4398.1423230238433</v>
      </c>
      <c r="N167" s="59">
        <f t="shared" si="46"/>
        <v>-5.9429652761372111E-2</v>
      </c>
      <c r="O167" s="58"/>
      <c r="P167" s="23">
        <v>6001.8475724878917</v>
      </c>
      <c r="Q167" s="23">
        <v>4196.3235439753689</v>
      </c>
      <c r="R167" s="57">
        <f t="shared" si="47"/>
        <v>1805.5240285125228</v>
      </c>
      <c r="S167" s="60">
        <f>R167/Q167</f>
        <v>0.43026330300596111</v>
      </c>
      <c r="T167" s="23"/>
      <c r="U167" s="23">
        <v>3992</v>
      </c>
      <c r="V167" s="23">
        <v>6064</v>
      </c>
      <c r="W167" s="57">
        <f t="shared" si="48"/>
        <v>-2072</v>
      </c>
      <c r="X167" s="61">
        <f>W167/V167</f>
        <v>-0.34168865435356199</v>
      </c>
      <c r="Y167" s="61"/>
      <c r="Z167" s="23">
        <v>10000</v>
      </c>
      <c r="AA167" s="23">
        <v>10000</v>
      </c>
      <c r="AB167" s="57">
        <f t="shared" si="49"/>
        <v>0</v>
      </c>
      <c r="AC167" s="75">
        <f t="shared" si="50"/>
        <v>0</v>
      </c>
      <c r="AD167" s="26">
        <f>(IF(ISERROR(VLOOKUP(A167,'[1]TITLE V-B'!$A$8:$G$186,7,FALSE)),0,(VLOOKUP(A167,'[1]TITLE V-B'!$A$8:$G$186,7,FALSE))))</f>
        <v>0</v>
      </c>
      <c r="AE167" s="23">
        <f t="shared" si="51"/>
        <v>427462.27349736821</v>
      </c>
      <c r="AL167" s="4"/>
    </row>
    <row r="168" spans="1:38" x14ac:dyDescent="0.2">
      <c r="A168" s="22" t="s">
        <v>390</v>
      </c>
      <c r="B168" s="22" t="s">
        <v>391</v>
      </c>
      <c r="C168" t="s">
        <v>392</v>
      </c>
      <c r="D168" s="23">
        <v>87426.241052070924</v>
      </c>
      <c r="E168" s="24">
        <v>63.770098224265162</v>
      </c>
      <c r="F168" s="25">
        <v>1288.3678240488339</v>
      </c>
      <c r="G168" s="52">
        <v>91163.666744403163</v>
      </c>
      <c r="H168" s="50">
        <f t="shared" si="44"/>
        <v>-3737.4256923322391</v>
      </c>
      <c r="I168" s="54">
        <f t="shared" si="52"/>
        <v>-4.0996877657531169E-2</v>
      </c>
      <c r="J168" s="65"/>
      <c r="K168" s="26">
        <v>14232.483948381554</v>
      </c>
      <c r="L168" s="26">
        <v>14018.86967207634</v>
      </c>
      <c r="M168" s="56">
        <f t="shared" si="45"/>
        <v>213.61427630521393</v>
      </c>
      <c r="N168" s="58">
        <f t="shared" si="46"/>
        <v>1.5237624808703672E-2</v>
      </c>
      <c r="O168" s="58"/>
      <c r="P168" s="23">
        <v>1258.4519103603645</v>
      </c>
      <c r="Q168" s="23">
        <v>1160.6852355676554</v>
      </c>
      <c r="R168" s="57">
        <f t="shared" si="47"/>
        <v>97.766674792709182</v>
      </c>
      <c r="S168" s="60">
        <f>R168/Q168</f>
        <v>8.4231858730325376E-2</v>
      </c>
      <c r="T168" s="23"/>
      <c r="U168" s="23">
        <v>7984</v>
      </c>
      <c r="V168" s="23">
        <v>0</v>
      </c>
      <c r="W168" s="57">
        <f t="shared" si="48"/>
        <v>7984</v>
      </c>
      <c r="X168" s="72">
        <v>1</v>
      </c>
      <c r="Y168" s="60"/>
      <c r="Z168" s="23">
        <v>10000</v>
      </c>
      <c r="AA168" s="23">
        <v>10000</v>
      </c>
      <c r="AB168" s="57">
        <f t="shared" si="49"/>
        <v>0</v>
      </c>
      <c r="AC168" s="75">
        <f t="shared" si="50"/>
        <v>0</v>
      </c>
      <c r="AD168" s="26">
        <f>(IF(ISERROR(VLOOKUP(A168,'[1]TITLE V-B'!$A$8:$G$186,7,FALSE)),0,(VLOOKUP(A168,'[1]TITLE V-B'!$A$8:$G$186,7,FALSE))))</f>
        <v>0</v>
      </c>
      <c r="AE168" s="23">
        <f t="shared" si="51"/>
        <v>120901.17691081285</v>
      </c>
      <c r="AL168" s="4"/>
    </row>
    <row r="169" spans="1:38" x14ac:dyDescent="0.2">
      <c r="A169" s="22" t="s">
        <v>393</v>
      </c>
      <c r="B169" s="22" t="s">
        <v>391</v>
      </c>
      <c r="C169" t="s">
        <v>394</v>
      </c>
      <c r="D169" s="23">
        <v>31677.294088271334</v>
      </c>
      <c r="E169" s="24">
        <v>15047.725088499661</v>
      </c>
      <c r="F169" s="25">
        <v>1850.9521788916923</v>
      </c>
      <c r="G169" s="52">
        <v>31972.224586869725</v>
      </c>
      <c r="H169" s="50">
        <f t="shared" si="44"/>
        <v>-294.93049859839084</v>
      </c>
      <c r="I169" s="54">
        <f t="shared" si="52"/>
        <v>-9.2245848516750439E-3</v>
      </c>
      <c r="J169" s="66"/>
      <c r="K169" s="26">
        <v>2478.1278056117985</v>
      </c>
      <c r="L169" s="26">
        <v>5149.2339453091827</v>
      </c>
      <c r="M169" s="56">
        <f t="shared" si="45"/>
        <v>-2671.1061396973842</v>
      </c>
      <c r="N169" s="59">
        <f t="shared" si="46"/>
        <v>-0.51873854792142271</v>
      </c>
      <c r="O169" s="58"/>
      <c r="P169" s="23">
        <v>1161.647917255721</v>
      </c>
      <c r="Q169" s="23">
        <v>803.5513169314537</v>
      </c>
      <c r="R169" s="57">
        <f t="shared" si="47"/>
        <v>358.09660032426734</v>
      </c>
      <c r="S169" s="60">
        <f>R169/Q169</f>
        <v>0.44564247830710041</v>
      </c>
      <c r="T169" s="23"/>
      <c r="U169" s="23">
        <v>0</v>
      </c>
      <c r="V169" s="23">
        <v>184332</v>
      </c>
      <c r="W169" s="57">
        <f t="shared" si="48"/>
        <v>-184332</v>
      </c>
      <c r="X169" s="61">
        <f>W169/V169</f>
        <v>-1</v>
      </c>
      <c r="Y169" s="61"/>
      <c r="Z169" s="23">
        <v>1996371.7439513847</v>
      </c>
      <c r="AA169" s="23">
        <v>1988174.341896734</v>
      </c>
      <c r="AB169" s="57">
        <f t="shared" si="49"/>
        <v>8197.402054650709</v>
      </c>
      <c r="AC169" s="75">
        <f t="shared" si="50"/>
        <v>4.123080095093835E-3</v>
      </c>
      <c r="AD169" s="26">
        <f>(IF(ISERROR(VLOOKUP(A169,'[1]TITLE V-B'!$A$8:$G$186,7,FALSE)),0,(VLOOKUP(A169,'[1]TITLE V-B'!$A$8:$G$186,7,FALSE))))</f>
        <v>0</v>
      </c>
      <c r="AE169" s="23">
        <f t="shared" si="51"/>
        <v>2031688.8137625235</v>
      </c>
      <c r="AL169" s="4"/>
    </row>
    <row r="170" spans="1:38" x14ac:dyDescent="0.2">
      <c r="A170" s="22" t="s">
        <v>395</v>
      </c>
      <c r="B170" s="22" t="s">
        <v>391</v>
      </c>
      <c r="C170" t="s">
        <v>396</v>
      </c>
      <c r="D170" s="23">
        <v>37325.36609271614</v>
      </c>
      <c r="E170" s="24">
        <v>29.166666666666668</v>
      </c>
      <c r="F170" s="25">
        <v>1156.4109244217559</v>
      </c>
      <c r="G170" s="52">
        <v>34519.637684353766</v>
      </c>
      <c r="H170" s="50">
        <f t="shared" si="44"/>
        <v>2805.7284083623745</v>
      </c>
      <c r="I170" s="53">
        <f t="shared" si="52"/>
        <v>8.127919632349119E-2</v>
      </c>
      <c r="J170" s="65"/>
      <c r="K170" s="26">
        <v>6791.5176720844138</v>
      </c>
      <c r="L170" s="26">
        <v>5899.5703204432675</v>
      </c>
      <c r="M170" s="56">
        <f t="shared" si="45"/>
        <v>891.94735164114627</v>
      </c>
      <c r="N170" s="58">
        <f t="shared" si="46"/>
        <v>0.1511885278408088</v>
      </c>
      <c r="O170" s="58"/>
      <c r="P170" s="23">
        <v>0</v>
      </c>
      <c r="Q170" s="23">
        <v>0</v>
      </c>
      <c r="R170" s="57">
        <f t="shared" si="47"/>
        <v>0</v>
      </c>
      <c r="S170" s="60">
        <v>0</v>
      </c>
      <c r="T170" s="23"/>
      <c r="U170" s="23">
        <v>0</v>
      </c>
      <c r="V170" s="23">
        <v>0</v>
      </c>
      <c r="W170" s="57">
        <f t="shared" si="48"/>
        <v>0</v>
      </c>
      <c r="X170" s="72"/>
      <c r="Y170" s="60"/>
      <c r="Z170" s="23">
        <v>10000</v>
      </c>
      <c r="AA170" s="23">
        <v>10000</v>
      </c>
      <c r="AB170" s="57">
        <f t="shared" si="49"/>
        <v>0</v>
      </c>
      <c r="AC170" s="75">
        <f t="shared" si="50"/>
        <v>0</v>
      </c>
      <c r="AD170" s="26">
        <f>(IF(ISERROR(VLOOKUP(A170,'[1]TITLE V-B'!$A$8:$G$186,7,FALSE)),0,(VLOOKUP(A170,'[1]TITLE V-B'!$A$8:$G$186,7,FALSE))))</f>
        <v>0</v>
      </c>
      <c r="AE170" s="23">
        <f t="shared" si="51"/>
        <v>54116.883764800557</v>
      </c>
      <c r="AL170" s="4"/>
    </row>
    <row r="171" spans="1:38" x14ac:dyDescent="0.2">
      <c r="A171" s="22" t="s">
        <v>397</v>
      </c>
      <c r="B171" s="22" t="s">
        <v>391</v>
      </c>
      <c r="C171" t="s">
        <v>398</v>
      </c>
      <c r="D171" s="23">
        <v>1285.1143696867355</v>
      </c>
      <c r="E171" s="24">
        <v>11</v>
      </c>
      <c r="F171" s="25">
        <v>1091.2722335243056</v>
      </c>
      <c r="G171" s="52">
        <v>1511.8992584549828</v>
      </c>
      <c r="H171" s="50">
        <f t="shared" ref="H171:H188" si="53">D171-G171</f>
        <v>-226.78488876824736</v>
      </c>
      <c r="I171" s="54">
        <f t="shared" si="52"/>
        <v>-0.14999999999999997</v>
      </c>
      <c r="J171" s="66"/>
      <c r="K171" s="26">
        <v>1010.9070127768058</v>
      </c>
      <c r="L171" s="26">
        <v>2050.0614011822131</v>
      </c>
      <c r="M171" s="56">
        <f t="shared" ref="M171:M188" si="54">K171-L171</f>
        <v>-1039.1543884054072</v>
      </c>
      <c r="N171" s="59">
        <f t="shared" ref="N171:N188" si="55">M171/L171</f>
        <v>-0.50688939746202522</v>
      </c>
      <c r="O171" s="58"/>
      <c r="P171" s="23">
        <v>1161.647917255721</v>
      </c>
      <c r="Q171" s="23">
        <v>1071.4017559086049</v>
      </c>
      <c r="R171" s="57">
        <f t="shared" ref="R171:R188" si="56">P171-Q171</f>
        <v>90.246161347116185</v>
      </c>
      <c r="S171" s="60">
        <v>1</v>
      </c>
      <c r="T171" s="23"/>
      <c r="U171" s="23">
        <v>0</v>
      </c>
      <c r="V171" s="23">
        <v>0</v>
      </c>
      <c r="W171" s="57">
        <f t="shared" ref="W171:W188" si="57">U171-V171</f>
        <v>0</v>
      </c>
      <c r="X171" s="73"/>
      <c r="Y171" s="23"/>
      <c r="Z171" s="23">
        <v>10000</v>
      </c>
      <c r="AA171" s="23">
        <v>10000</v>
      </c>
      <c r="AB171" s="57">
        <f t="shared" ref="AB171:AB188" si="58">Z171-AA171</f>
        <v>0</v>
      </c>
      <c r="AC171" s="75">
        <f t="shared" ref="AC171:AC185" si="59">AB171/AA171</f>
        <v>0</v>
      </c>
      <c r="AD171" s="26">
        <f>(IF(ISERROR(VLOOKUP(A171,'[1]TITLE V-B'!$A$8:$G$186,7,FALSE)),0,(VLOOKUP(A171,'[1]TITLE V-B'!$A$8:$G$186,7,FALSE))))</f>
        <v>0</v>
      </c>
      <c r="AE171" s="23">
        <f t="shared" ref="AE171:AE188" si="60">+D171+K171+P171+U171+Z171+AD171</f>
        <v>13457.669299719262</v>
      </c>
      <c r="AL171" s="4"/>
    </row>
    <row r="172" spans="1:38" x14ac:dyDescent="0.2">
      <c r="A172" s="22" t="s">
        <v>399</v>
      </c>
      <c r="B172" s="22" t="s">
        <v>391</v>
      </c>
      <c r="C172" t="s">
        <v>400</v>
      </c>
      <c r="D172" s="23">
        <v>33173.94535097386</v>
      </c>
      <c r="E172" s="24">
        <v>35.058823529411768</v>
      </c>
      <c r="F172" s="25">
        <v>1180.5267721903663</v>
      </c>
      <c r="G172" s="52">
        <v>28362.727362405596</v>
      </c>
      <c r="H172" s="50">
        <f t="shared" si="53"/>
        <v>4811.2179885682635</v>
      </c>
      <c r="I172" s="53">
        <f t="shared" si="52"/>
        <v>0.16963171161548682</v>
      </c>
      <c r="J172" s="66"/>
      <c r="K172" s="26">
        <v>4703.8311071717053</v>
      </c>
      <c r="L172" s="26">
        <v>4378.2205278917363</v>
      </c>
      <c r="M172" s="56">
        <f t="shared" si="54"/>
        <v>325.61057927996899</v>
      </c>
      <c r="N172" s="58">
        <f t="shared" si="55"/>
        <v>7.4370529580601474E-2</v>
      </c>
      <c r="O172" s="58"/>
      <c r="P172" s="23">
        <v>0</v>
      </c>
      <c r="Q172" s="23">
        <v>0</v>
      </c>
      <c r="R172" s="57">
        <f t="shared" si="56"/>
        <v>0</v>
      </c>
      <c r="S172" s="60">
        <v>0</v>
      </c>
      <c r="T172" s="23"/>
      <c r="U172" s="23">
        <v>0</v>
      </c>
      <c r="V172" s="23">
        <v>0</v>
      </c>
      <c r="W172" s="57">
        <f t="shared" si="57"/>
        <v>0</v>
      </c>
      <c r="X172" s="72"/>
      <c r="Y172" s="60"/>
      <c r="Z172" s="23">
        <v>10000</v>
      </c>
      <c r="AA172" s="23">
        <v>10000</v>
      </c>
      <c r="AB172" s="57">
        <f t="shared" si="58"/>
        <v>0</v>
      </c>
      <c r="AC172" s="75">
        <f t="shared" si="59"/>
        <v>0</v>
      </c>
      <c r="AD172" s="26">
        <f>(IF(ISERROR(VLOOKUP(A172,'[1]TITLE V-B'!$A$8:$G$186,7,FALSE)),0,(VLOOKUP(A172,'[1]TITLE V-B'!$A$8:$G$186,7,FALSE))))</f>
        <v>0</v>
      </c>
      <c r="AE172" s="23">
        <f t="shared" si="60"/>
        <v>47877.776458145563</v>
      </c>
      <c r="AL172" s="4"/>
    </row>
    <row r="173" spans="1:38" x14ac:dyDescent="0.2">
      <c r="A173" s="22" t="s">
        <v>401</v>
      </c>
      <c r="B173" s="22" t="s">
        <v>402</v>
      </c>
      <c r="C173" t="s">
        <v>403</v>
      </c>
      <c r="D173" s="23">
        <v>263430.86424035288</v>
      </c>
      <c r="E173" s="24">
        <v>74.950276243093924</v>
      </c>
      <c r="F173" s="25">
        <v>1147.9194514124977</v>
      </c>
      <c r="G173" s="52">
        <v>241031.28500427556</v>
      </c>
      <c r="H173" s="50">
        <f t="shared" si="53"/>
        <v>22399.579236077319</v>
      </c>
      <c r="I173" s="53">
        <f t="shared" si="52"/>
        <v>9.2932248341454859E-2</v>
      </c>
      <c r="J173" s="65"/>
      <c r="K173" s="26">
        <v>57049.639623440227</v>
      </c>
      <c r="L173" s="26">
        <v>47812.455013762992</v>
      </c>
      <c r="M173" s="56">
        <f t="shared" si="54"/>
        <v>9237.1846096772351</v>
      </c>
      <c r="N173" s="58">
        <f t="shared" si="55"/>
        <v>0.19319619975628269</v>
      </c>
      <c r="O173" s="58"/>
      <c r="P173" s="23">
        <v>30977.277793485893</v>
      </c>
      <c r="Q173" s="23">
        <v>28659.996970555181</v>
      </c>
      <c r="R173" s="57">
        <f t="shared" si="56"/>
        <v>2317.280822930712</v>
      </c>
      <c r="S173" s="60">
        <f t="shared" ref="S173:S181" si="61">R173/Q173</f>
        <v>8.0854189388486292E-2</v>
      </c>
      <c r="T173" s="23"/>
      <c r="U173" s="23">
        <v>0</v>
      </c>
      <c r="V173" s="23">
        <v>0</v>
      </c>
      <c r="W173" s="57">
        <f t="shared" si="57"/>
        <v>0</v>
      </c>
      <c r="X173" s="72"/>
      <c r="Y173" s="60"/>
      <c r="Z173" s="23">
        <v>10000</v>
      </c>
      <c r="AA173" s="23">
        <v>10000</v>
      </c>
      <c r="AB173" s="57">
        <f t="shared" si="58"/>
        <v>0</v>
      </c>
      <c r="AC173" s="75">
        <f t="shared" si="59"/>
        <v>0</v>
      </c>
      <c r="AD173" s="26">
        <f>(IF(ISERROR(VLOOKUP(A173,'[1]TITLE V-B'!$A$8:$G$186,7,FALSE)),0,(VLOOKUP(A173,'[1]TITLE V-B'!$A$8:$G$186,7,FALSE))))</f>
        <v>0</v>
      </c>
      <c r="AE173" s="23">
        <f t="shared" si="60"/>
        <v>361457.781657279</v>
      </c>
      <c r="AL173" s="4"/>
    </row>
    <row r="174" spans="1:38" x14ac:dyDescent="0.2">
      <c r="A174" s="22" t="s">
        <v>404</v>
      </c>
      <c r="B174" s="22" t="s">
        <v>402</v>
      </c>
      <c r="C174" t="s">
        <v>405</v>
      </c>
      <c r="D174" s="23">
        <v>265757.61025111476</v>
      </c>
      <c r="E174" s="24">
        <v>10.185185185185185</v>
      </c>
      <c r="F174" s="25">
        <v>1324.2716140319942</v>
      </c>
      <c r="G174" s="52">
        <v>180777.45590182813</v>
      </c>
      <c r="H174" s="50">
        <f t="shared" si="53"/>
        <v>84980.154349286633</v>
      </c>
      <c r="I174" s="53">
        <f t="shared" si="52"/>
        <v>0.4700815924494226</v>
      </c>
      <c r="J174" s="65"/>
      <c r="K174" s="26">
        <v>58788.599359792643</v>
      </c>
      <c r="L174" s="26">
        <v>44055.668848030073</v>
      </c>
      <c r="M174" s="56">
        <f t="shared" si="54"/>
        <v>14732.93051176257</v>
      </c>
      <c r="N174" s="58">
        <f t="shared" si="55"/>
        <v>0.33441622603855542</v>
      </c>
      <c r="O174" s="58"/>
      <c r="P174" s="23">
        <v>12681.323096708287</v>
      </c>
      <c r="Q174" s="23">
        <v>12321.120192948954</v>
      </c>
      <c r="R174" s="57">
        <f t="shared" si="56"/>
        <v>360.20290375933291</v>
      </c>
      <c r="S174" s="60">
        <f t="shared" si="61"/>
        <v>2.9234590533859683E-2</v>
      </c>
      <c r="T174" s="23"/>
      <c r="U174" s="23">
        <v>0</v>
      </c>
      <c r="V174" s="23">
        <v>404</v>
      </c>
      <c r="W174" s="57">
        <f t="shared" si="57"/>
        <v>-404</v>
      </c>
      <c r="X174" s="61">
        <f>W174/V174</f>
        <v>-1</v>
      </c>
      <c r="Y174" s="61"/>
      <c r="Z174" s="23">
        <v>10000</v>
      </c>
      <c r="AA174" s="23">
        <v>10000</v>
      </c>
      <c r="AB174" s="57">
        <f t="shared" si="58"/>
        <v>0</v>
      </c>
      <c r="AC174" s="75">
        <f t="shared" si="59"/>
        <v>0</v>
      </c>
      <c r="AD174" s="26">
        <f>(IF(ISERROR(VLOOKUP(A174,'[1]TITLE V-B'!$A$8:$G$186,7,FALSE)),0,(VLOOKUP(A174,'[1]TITLE V-B'!$A$8:$G$186,7,FALSE))))</f>
        <v>0</v>
      </c>
      <c r="AE174" s="23">
        <f t="shared" si="60"/>
        <v>347227.5327076157</v>
      </c>
      <c r="AL174" s="4"/>
    </row>
    <row r="175" spans="1:38" ht="27.75" customHeight="1" x14ac:dyDescent="0.2">
      <c r="A175" s="22" t="s">
        <v>406</v>
      </c>
      <c r="B175" s="22" t="s">
        <v>402</v>
      </c>
      <c r="C175" t="s">
        <v>407</v>
      </c>
      <c r="D175" s="23">
        <v>440319.89465272217</v>
      </c>
      <c r="E175" s="24">
        <v>17</v>
      </c>
      <c r="F175" s="25">
        <v>1119.7789504836794</v>
      </c>
      <c r="G175" s="52">
        <v>444419.47985437617</v>
      </c>
      <c r="H175" s="50">
        <f t="shared" si="53"/>
        <v>-4099.5852016540011</v>
      </c>
      <c r="I175" s="54">
        <f t="shared" si="52"/>
        <v>-9.224584851675089E-3</v>
      </c>
      <c r="J175" s="65"/>
      <c r="K175" s="26">
        <v>80854.539159343258</v>
      </c>
      <c r="L175" s="26">
        <v>73772.481109733533</v>
      </c>
      <c r="M175" s="56">
        <f t="shared" si="54"/>
        <v>7082.0580496097245</v>
      </c>
      <c r="N175" s="58">
        <f t="shared" si="55"/>
        <v>9.5998642624957317E-2</v>
      </c>
      <c r="O175" s="58"/>
      <c r="P175" s="23">
        <v>43077.776931566317</v>
      </c>
      <c r="Q175" s="23">
        <v>38391.896253391671</v>
      </c>
      <c r="R175" s="57">
        <f t="shared" si="56"/>
        <v>4685.8806781746462</v>
      </c>
      <c r="S175" s="60">
        <f t="shared" si="61"/>
        <v>0.12205390031394137</v>
      </c>
      <c r="T175" s="23"/>
      <c r="U175" s="23">
        <v>7984</v>
      </c>
      <c r="V175" s="23">
        <v>1617</v>
      </c>
      <c r="W175" s="57">
        <f t="shared" si="57"/>
        <v>6367</v>
      </c>
      <c r="X175" s="72">
        <f>W175/V175</f>
        <v>3.937538651824366</v>
      </c>
      <c r="Y175" s="60"/>
      <c r="Z175" s="23">
        <v>10000</v>
      </c>
      <c r="AA175" s="23">
        <v>10000</v>
      </c>
      <c r="AB175" s="57">
        <f t="shared" si="58"/>
        <v>0</v>
      </c>
      <c r="AC175" s="75">
        <f t="shared" si="59"/>
        <v>0</v>
      </c>
      <c r="AD175" s="26">
        <f>(IF(ISERROR(VLOOKUP(A175,'[1]TITLE V-B'!$A$8:$G$186,7,FALSE)),0,(VLOOKUP(A175,'[1]TITLE V-B'!$A$8:$G$186,7,FALSE))))</f>
        <v>0</v>
      </c>
      <c r="AE175" s="23">
        <f t="shared" si="60"/>
        <v>582236.2107436317</v>
      </c>
      <c r="AL175" s="4"/>
    </row>
    <row r="176" spans="1:38" ht="25.5" x14ac:dyDescent="0.2">
      <c r="A176" s="22" t="s">
        <v>408</v>
      </c>
      <c r="B176" s="22" t="s">
        <v>402</v>
      </c>
      <c r="C176" t="s">
        <v>409</v>
      </c>
      <c r="D176" s="23">
        <v>544630.13814178028</v>
      </c>
      <c r="E176" s="24">
        <v>42</v>
      </c>
      <c r="F176" s="25">
        <v>684.92367250136397</v>
      </c>
      <c r="G176" s="52">
        <v>164080.00198828385</v>
      </c>
      <c r="H176" s="50">
        <f t="shared" si="53"/>
        <v>380550.13615349645</v>
      </c>
      <c r="I176" s="53">
        <f t="shared" si="52"/>
        <v>2.3192962673212891</v>
      </c>
      <c r="J176" s="66" t="s">
        <v>460</v>
      </c>
      <c r="K176" s="26">
        <v>139705.27161186296</v>
      </c>
      <c r="L176" s="26">
        <v>78932.598277774901</v>
      </c>
      <c r="M176" s="56">
        <f t="shared" si="54"/>
        <v>60772.67333408806</v>
      </c>
      <c r="N176" s="58">
        <f t="shared" si="55"/>
        <v>0.76993124083183584</v>
      </c>
      <c r="O176" s="58"/>
      <c r="P176" s="23">
        <v>20522.446538184406</v>
      </c>
      <c r="Q176" s="23">
        <v>17678.128972491981</v>
      </c>
      <c r="R176" s="57">
        <f t="shared" si="56"/>
        <v>2844.317565692425</v>
      </c>
      <c r="S176" s="60">
        <f t="shared" si="61"/>
        <v>0.16089471742842923</v>
      </c>
      <c r="T176" s="23"/>
      <c r="U176" s="23">
        <v>0</v>
      </c>
      <c r="V176" s="23">
        <v>404</v>
      </c>
      <c r="W176" s="57">
        <f t="shared" si="57"/>
        <v>-404</v>
      </c>
      <c r="X176" s="61">
        <f>W176/V176</f>
        <v>-1</v>
      </c>
      <c r="Y176" s="61"/>
      <c r="Z176" s="23">
        <v>10000</v>
      </c>
      <c r="AA176" s="23">
        <v>10000</v>
      </c>
      <c r="AB176" s="57">
        <f t="shared" si="58"/>
        <v>0</v>
      </c>
      <c r="AC176" s="75">
        <f t="shared" si="59"/>
        <v>0</v>
      </c>
      <c r="AD176" s="26">
        <f>(IF(ISERROR(VLOOKUP(A176,'[1]TITLE V-B'!$A$8:$G$186,7,FALSE)),0,(VLOOKUP(A176,'[1]TITLE V-B'!$A$8:$G$186,7,FALSE))))</f>
        <v>0</v>
      </c>
      <c r="AE176" s="23">
        <f t="shared" si="60"/>
        <v>714857.85629182763</v>
      </c>
      <c r="AL176" s="4"/>
    </row>
    <row r="177" spans="1:38" x14ac:dyDescent="0.2">
      <c r="A177" s="22" t="s">
        <v>410</v>
      </c>
      <c r="B177" s="22" t="s">
        <v>402</v>
      </c>
      <c r="C177" t="s">
        <v>411</v>
      </c>
      <c r="D177" s="23">
        <v>356245.95292153826</v>
      </c>
      <c r="E177" s="24">
        <v>52</v>
      </c>
      <c r="F177" s="25">
        <v>1319.1167839632965</v>
      </c>
      <c r="G177" s="52">
        <v>288432.24716621015</v>
      </c>
      <c r="H177" s="50">
        <f t="shared" si="53"/>
        <v>67813.705755328119</v>
      </c>
      <c r="I177" s="53">
        <f t="shared" si="52"/>
        <v>0.23511138723767672</v>
      </c>
      <c r="J177" s="65"/>
      <c r="K177" s="26">
        <v>86035.165531725695</v>
      </c>
      <c r="L177" s="26">
        <v>73377.643356129323</v>
      </c>
      <c r="M177" s="56">
        <f t="shared" si="54"/>
        <v>12657.522175596372</v>
      </c>
      <c r="N177" s="58">
        <f t="shared" si="55"/>
        <v>0.17249834686247217</v>
      </c>
      <c r="O177" s="58"/>
      <c r="P177" s="23">
        <v>14907.814938115087</v>
      </c>
      <c r="Q177" s="23">
        <v>13481.805428516611</v>
      </c>
      <c r="R177" s="57">
        <f t="shared" si="56"/>
        <v>1426.0095095984761</v>
      </c>
      <c r="S177" s="60">
        <f t="shared" si="61"/>
        <v>0.10577288903622595</v>
      </c>
      <c r="T177" s="23"/>
      <c r="U177" s="23">
        <v>0</v>
      </c>
      <c r="V177" s="23">
        <v>404</v>
      </c>
      <c r="W177" s="57">
        <f t="shared" si="57"/>
        <v>-404</v>
      </c>
      <c r="X177" s="61">
        <f>W177/V177</f>
        <v>-1</v>
      </c>
      <c r="Y177" s="61"/>
      <c r="Z177" s="23">
        <v>10000</v>
      </c>
      <c r="AA177" s="23">
        <v>10000</v>
      </c>
      <c r="AB177" s="57">
        <f t="shared" si="58"/>
        <v>0</v>
      </c>
      <c r="AC177" s="75">
        <f t="shared" si="59"/>
        <v>0</v>
      </c>
      <c r="AD177" s="26">
        <f>(IF(ISERROR(VLOOKUP(A177,'[1]TITLE V-B'!$A$8:$G$186,7,FALSE)),0,(VLOOKUP(A177,'[1]TITLE V-B'!$A$8:$G$186,7,FALSE))))</f>
        <v>0</v>
      </c>
      <c r="AE177" s="23">
        <f t="shared" si="60"/>
        <v>467188.93339137902</v>
      </c>
      <c r="AL177" s="4"/>
    </row>
    <row r="178" spans="1:38" x14ac:dyDescent="0.2">
      <c r="A178" s="22" t="s">
        <v>412</v>
      </c>
      <c r="B178" s="22" t="s">
        <v>402</v>
      </c>
      <c r="C178" t="s">
        <v>413</v>
      </c>
      <c r="D178" s="23">
        <v>6509780.6683552684</v>
      </c>
      <c r="E178" s="24">
        <v>16</v>
      </c>
      <c r="F178" s="25">
        <v>1133.7349604907072</v>
      </c>
      <c r="G178" s="52">
        <v>6286351.9596899487</v>
      </c>
      <c r="H178" s="50">
        <f t="shared" si="53"/>
        <v>223428.70866531972</v>
      </c>
      <c r="I178" s="53">
        <f t="shared" si="52"/>
        <v>3.5541870722163561E-2</v>
      </c>
      <c r="J178" s="66" t="s">
        <v>480</v>
      </c>
      <c r="K178" s="26">
        <v>891941.96242833545</v>
      </c>
      <c r="L178" s="26">
        <v>906908.98980563879</v>
      </c>
      <c r="M178" s="56">
        <f t="shared" si="54"/>
        <v>-14967.02737730334</v>
      </c>
      <c r="N178" s="59">
        <f t="shared" si="55"/>
        <v>-1.6503339966352025E-2</v>
      </c>
      <c r="O178" s="58"/>
      <c r="P178" s="23">
        <v>444427.13234341796</v>
      </c>
      <c r="Q178" s="23">
        <v>409543.32119606424</v>
      </c>
      <c r="R178" s="57">
        <f t="shared" si="56"/>
        <v>34883.811147353728</v>
      </c>
      <c r="S178" s="60">
        <f t="shared" si="61"/>
        <v>8.5177341057537354E-2</v>
      </c>
      <c r="T178" s="23"/>
      <c r="U178" s="23">
        <v>0</v>
      </c>
      <c r="V178" s="23">
        <v>0</v>
      </c>
      <c r="W178" s="57">
        <f t="shared" si="57"/>
        <v>0</v>
      </c>
      <c r="X178" s="72"/>
      <c r="Y178" s="60"/>
      <c r="Z178" s="23">
        <v>10000</v>
      </c>
      <c r="AA178" s="23">
        <v>10000</v>
      </c>
      <c r="AB178" s="57">
        <f t="shared" si="58"/>
        <v>0</v>
      </c>
      <c r="AC178" s="75">
        <f t="shared" si="59"/>
        <v>0</v>
      </c>
      <c r="AD178" s="26">
        <f>(IF(ISERROR(VLOOKUP(A178,'[1]TITLE V-B'!$A$8:$G$186,7,FALSE)),0,(VLOOKUP(A178,'[1]TITLE V-B'!$A$8:$G$186,7,FALSE))))</f>
        <v>0</v>
      </c>
      <c r="AE178" s="23">
        <f t="shared" si="60"/>
        <v>7856149.7631270215</v>
      </c>
      <c r="AL178" s="4"/>
    </row>
    <row r="179" spans="1:38" x14ac:dyDescent="0.2">
      <c r="A179" s="22" t="s">
        <v>414</v>
      </c>
      <c r="B179" s="22" t="s">
        <v>402</v>
      </c>
      <c r="C179" t="s">
        <v>415</v>
      </c>
      <c r="D179" s="23">
        <v>180200.33009563107</v>
      </c>
      <c r="E179" s="24">
        <v>17</v>
      </c>
      <c r="F179" s="25">
        <v>1217.836195719766</v>
      </c>
      <c r="G179" s="52">
        <v>194980.71652574505</v>
      </c>
      <c r="H179" s="50">
        <f t="shared" si="53"/>
        <v>-14780.386430113984</v>
      </c>
      <c r="I179" s="54">
        <f t="shared" si="52"/>
        <v>-7.5804349750465697E-2</v>
      </c>
      <c r="J179" s="65"/>
      <c r="K179" s="26">
        <v>26295.825080429338</v>
      </c>
      <c r="L179" s="26">
        <v>36625.854223007824</v>
      </c>
      <c r="M179" s="56">
        <f t="shared" si="54"/>
        <v>-10330.029142578485</v>
      </c>
      <c r="N179" s="59">
        <f t="shared" si="55"/>
        <v>-0.28204199906658595</v>
      </c>
      <c r="O179" s="58"/>
      <c r="P179" s="23">
        <v>6679.4755242203964</v>
      </c>
      <c r="Q179" s="23">
        <v>6071.2766168154276</v>
      </c>
      <c r="R179" s="57">
        <f t="shared" si="56"/>
        <v>608.19890740496885</v>
      </c>
      <c r="S179" s="60">
        <f t="shared" si="61"/>
        <v>0.10017644488812437</v>
      </c>
      <c r="T179" s="23"/>
      <c r="U179" s="23">
        <v>0</v>
      </c>
      <c r="V179" s="23">
        <v>0</v>
      </c>
      <c r="W179" s="57">
        <f t="shared" si="57"/>
        <v>0</v>
      </c>
      <c r="X179" s="72">
        <v>0</v>
      </c>
      <c r="Y179" s="60"/>
      <c r="Z179" s="23">
        <v>10000</v>
      </c>
      <c r="AA179" s="23">
        <v>10000</v>
      </c>
      <c r="AB179" s="57">
        <f t="shared" si="58"/>
        <v>0</v>
      </c>
      <c r="AC179" s="75">
        <f t="shared" si="59"/>
        <v>0</v>
      </c>
      <c r="AD179" s="26">
        <f>(IF(ISERROR(VLOOKUP(A179,'[1]TITLE V-B'!$A$8:$G$186,7,FALSE)),0,(VLOOKUP(A179,'[1]TITLE V-B'!$A$8:$G$186,7,FALSE))))</f>
        <v>0</v>
      </c>
      <c r="AE179" s="23">
        <f t="shared" si="60"/>
        <v>223175.6307002808</v>
      </c>
      <c r="AL179" s="4"/>
    </row>
    <row r="180" spans="1:38" x14ac:dyDescent="0.2">
      <c r="A180" s="22" t="s">
        <v>416</v>
      </c>
      <c r="B180" s="22" t="s">
        <v>402</v>
      </c>
      <c r="C180" t="s">
        <v>417</v>
      </c>
      <c r="D180" s="23">
        <v>493472.06350734521</v>
      </c>
      <c r="E180" s="24">
        <v>71.265270506108209</v>
      </c>
      <c r="F180" s="25">
        <v>897.18525810493566</v>
      </c>
      <c r="G180" s="52">
        <v>440621.91489066742</v>
      </c>
      <c r="H180" s="50">
        <f t="shared" si="53"/>
        <v>52850.14861667779</v>
      </c>
      <c r="I180" s="53">
        <f t="shared" si="52"/>
        <v>0.11994443950839719</v>
      </c>
      <c r="J180" s="65"/>
      <c r="K180" s="26">
        <v>94168.130163987807</v>
      </c>
      <c r="L180" s="26">
        <v>79390.210549123003</v>
      </c>
      <c r="M180" s="56">
        <f t="shared" si="54"/>
        <v>14777.919614864804</v>
      </c>
      <c r="N180" s="58">
        <f t="shared" si="55"/>
        <v>0.18614284447225277</v>
      </c>
      <c r="O180" s="58"/>
      <c r="P180" s="23">
        <v>51112.508359251726</v>
      </c>
      <c r="Q180" s="23">
        <v>45891.708544751913</v>
      </c>
      <c r="R180" s="57">
        <f t="shared" si="56"/>
        <v>5220.7998144998128</v>
      </c>
      <c r="S180" s="60">
        <f t="shared" si="61"/>
        <v>0.11376346577745476</v>
      </c>
      <c r="T180" s="23"/>
      <c r="U180" s="23">
        <v>11976</v>
      </c>
      <c r="V180" s="23">
        <v>0</v>
      </c>
      <c r="W180" s="57">
        <f t="shared" si="57"/>
        <v>11976</v>
      </c>
      <c r="X180" s="72">
        <v>1</v>
      </c>
      <c r="Y180" s="60"/>
      <c r="Z180" s="23">
        <v>10000</v>
      </c>
      <c r="AA180" s="23">
        <v>10000</v>
      </c>
      <c r="AB180" s="57">
        <f t="shared" si="58"/>
        <v>0</v>
      </c>
      <c r="AC180" s="75">
        <f t="shared" si="59"/>
        <v>0</v>
      </c>
      <c r="AD180" s="26">
        <f>(IF(ISERROR(VLOOKUP(A180,'[1]TITLE V-B'!$A$8:$G$186,7,FALSE)),0,(VLOOKUP(A180,'[1]TITLE V-B'!$A$8:$G$186,7,FALSE))))</f>
        <v>0</v>
      </c>
      <c r="AE180" s="23">
        <f t="shared" si="60"/>
        <v>660728.7020305848</v>
      </c>
      <c r="AL180" s="4"/>
    </row>
    <row r="181" spans="1:38" ht="25.5" customHeight="1" x14ac:dyDescent="0.2">
      <c r="A181" s="22" t="s">
        <v>418</v>
      </c>
      <c r="B181" s="22" t="s">
        <v>402</v>
      </c>
      <c r="C181" t="s">
        <v>419</v>
      </c>
      <c r="D181" s="23">
        <v>198393.2971593916</v>
      </c>
      <c r="E181" s="24">
        <v>124.08830223031407</v>
      </c>
      <c r="F181" s="25">
        <v>677.66232781494489</v>
      </c>
      <c r="G181" s="52">
        <v>122610.67908779308</v>
      </c>
      <c r="H181" s="50">
        <f t="shared" si="53"/>
        <v>75782.618071598525</v>
      </c>
      <c r="I181" s="53">
        <f t="shared" ref="I181:I182" si="62">H181/G181</f>
        <v>0.61807518427767461</v>
      </c>
      <c r="J181" s="65"/>
      <c r="K181" s="26">
        <v>42202.555720384276</v>
      </c>
      <c r="L181" s="26">
        <v>26861.849921995694</v>
      </c>
      <c r="M181" s="56">
        <f t="shared" si="54"/>
        <v>15340.705798388582</v>
      </c>
      <c r="N181" s="58">
        <f t="shared" si="55"/>
        <v>0.57109640039448362</v>
      </c>
      <c r="O181" s="58"/>
      <c r="P181" s="23">
        <v>10454.831255301489</v>
      </c>
      <c r="Q181" s="23">
        <v>9553.3323235183943</v>
      </c>
      <c r="R181" s="57">
        <f t="shared" si="56"/>
        <v>901.49893178309503</v>
      </c>
      <c r="S181" s="60">
        <f t="shared" si="61"/>
        <v>9.4364866755842339E-2</v>
      </c>
      <c r="T181" s="23"/>
      <c r="U181" s="23">
        <v>0</v>
      </c>
      <c r="V181" s="23">
        <v>0</v>
      </c>
      <c r="W181" s="57">
        <f t="shared" si="57"/>
        <v>0</v>
      </c>
      <c r="X181" s="72"/>
      <c r="Y181" s="60"/>
      <c r="Z181" s="23">
        <v>11668.397028647098</v>
      </c>
      <c r="AA181" s="23">
        <v>10078.167067265216</v>
      </c>
      <c r="AB181" s="57">
        <f t="shared" si="58"/>
        <v>1590.2299613818814</v>
      </c>
      <c r="AC181" s="75">
        <f t="shared" si="59"/>
        <v>0.15778960110187989</v>
      </c>
      <c r="AD181" s="26">
        <f>(IF(ISERROR(VLOOKUP(A181,'[1]TITLE V-B'!$A$8:$G$186,7,FALSE)),0,(VLOOKUP(A181,'[1]TITLE V-B'!$A$8:$G$186,7,FALSE))))</f>
        <v>0</v>
      </c>
      <c r="AE181" s="23">
        <f t="shared" si="60"/>
        <v>262719.08116372442</v>
      </c>
      <c r="AL181" s="4"/>
    </row>
    <row r="182" spans="1:38" x14ac:dyDescent="0.2">
      <c r="A182" s="22" t="s">
        <v>420</v>
      </c>
      <c r="B182" s="22" t="s">
        <v>402</v>
      </c>
      <c r="C182" t="s">
        <v>421</v>
      </c>
      <c r="D182" s="23">
        <v>28318.250622801614</v>
      </c>
      <c r="E182" s="24">
        <v>53.270934382347342</v>
      </c>
      <c r="F182" s="25">
        <v>588.23610000260408</v>
      </c>
      <c r="G182" s="52">
        <v>26681.322864747424</v>
      </c>
      <c r="H182" s="50">
        <f t="shared" si="53"/>
        <v>1636.9277580541893</v>
      </c>
      <c r="I182" s="53">
        <f t="shared" si="62"/>
        <v>6.1351071922186161E-2</v>
      </c>
      <c r="J182" s="65"/>
      <c r="K182" s="26">
        <v>5526.8215579201069</v>
      </c>
      <c r="L182" s="26">
        <v>4895.4111157631914</v>
      </c>
      <c r="M182" s="56">
        <f t="shared" si="54"/>
        <v>631.41044215691545</v>
      </c>
      <c r="N182" s="58">
        <f t="shared" si="55"/>
        <v>0.12898006464130826</v>
      </c>
      <c r="O182" s="58"/>
      <c r="P182" s="23">
        <v>0</v>
      </c>
      <c r="Q182" s="23">
        <v>0</v>
      </c>
      <c r="R182" s="57">
        <f t="shared" si="56"/>
        <v>0</v>
      </c>
      <c r="S182" s="60">
        <v>0</v>
      </c>
      <c r="T182" s="23"/>
      <c r="U182" s="23">
        <v>0</v>
      </c>
      <c r="V182" s="23">
        <v>0</v>
      </c>
      <c r="W182" s="57">
        <f t="shared" si="57"/>
        <v>0</v>
      </c>
      <c r="X182" s="72">
        <v>0</v>
      </c>
      <c r="Y182" s="60"/>
      <c r="Z182" s="23">
        <v>10000</v>
      </c>
      <c r="AA182" s="23">
        <v>10000</v>
      </c>
      <c r="AB182" s="57">
        <f t="shared" si="58"/>
        <v>0</v>
      </c>
      <c r="AC182" s="75">
        <f t="shared" si="59"/>
        <v>0</v>
      </c>
      <c r="AD182" s="26">
        <f>(IF(ISERROR(VLOOKUP(A182,'[1]TITLE V-B'!$A$8:$G$186,7,FALSE)),0,(VLOOKUP(A182,'[1]TITLE V-B'!$A$8:$G$186,7,FALSE))))</f>
        <v>0</v>
      </c>
      <c r="AE182" s="23">
        <f t="shared" si="60"/>
        <v>43845.07218072172</v>
      </c>
      <c r="AL182" s="4"/>
    </row>
    <row r="183" spans="1:38" x14ac:dyDescent="0.2">
      <c r="A183" s="22" t="s">
        <v>422</v>
      </c>
      <c r="B183" s="22" t="s">
        <v>402</v>
      </c>
      <c r="C183" t="s">
        <v>423</v>
      </c>
      <c r="D183" s="23">
        <v>0</v>
      </c>
      <c r="E183" s="24">
        <v>8</v>
      </c>
      <c r="F183" s="25">
        <v>288.9376307716592</v>
      </c>
      <c r="G183" s="52">
        <v>0</v>
      </c>
      <c r="H183" s="50">
        <f t="shared" si="53"/>
        <v>0</v>
      </c>
      <c r="I183" s="53">
        <v>0</v>
      </c>
      <c r="J183" s="66"/>
      <c r="K183" s="26">
        <v>2108.7219402503661</v>
      </c>
      <c r="L183" s="26">
        <v>1940.324429577016</v>
      </c>
      <c r="M183" s="56">
        <f t="shared" si="54"/>
        <v>168.3975106733501</v>
      </c>
      <c r="N183" s="58">
        <f t="shared" si="55"/>
        <v>8.6788326790309067E-2</v>
      </c>
      <c r="O183" s="58"/>
      <c r="P183" s="23">
        <v>96.803993104643425</v>
      </c>
      <c r="Q183" s="23">
        <v>89.283479659050414</v>
      </c>
      <c r="R183" s="57">
        <f t="shared" si="56"/>
        <v>7.5205134455930107</v>
      </c>
      <c r="S183" s="60">
        <f>R183/Q183</f>
        <v>8.4231858730325349E-2</v>
      </c>
      <c r="T183" s="23"/>
      <c r="U183" s="23">
        <v>0</v>
      </c>
      <c r="V183" s="23">
        <v>0</v>
      </c>
      <c r="W183" s="57">
        <f t="shared" si="57"/>
        <v>0</v>
      </c>
      <c r="X183" s="72"/>
      <c r="Y183" s="60"/>
      <c r="Z183" s="23">
        <v>10000</v>
      </c>
      <c r="AA183" s="23">
        <v>10000</v>
      </c>
      <c r="AB183" s="57">
        <f t="shared" si="58"/>
        <v>0</v>
      </c>
      <c r="AC183" s="75">
        <f t="shared" si="59"/>
        <v>0</v>
      </c>
      <c r="AD183" s="26">
        <f>(IF(ISERROR(VLOOKUP(A183,'[1]TITLE V-B'!$A$8:$G$186,7,FALSE)),0,(VLOOKUP(A183,'[1]TITLE V-B'!$A$8:$G$186,7,FALSE))))</f>
        <v>0</v>
      </c>
      <c r="AE183" s="23">
        <f t="shared" si="60"/>
        <v>12205.525933355009</v>
      </c>
      <c r="AL183" s="4"/>
    </row>
    <row r="184" spans="1:38" ht="40.5" customHeight="1" x14ac:dyDescent="0.2">
      <c r="A184" s="22" t="s">
        <v>424</v>
      </c>
      <c r="B184" s="22" t="s">
        <v>402</v>
      </c>
      <c r="C184" t="s">
        <v>425</v>
      </c>
      <c r="D184" s="23">
        <v>23974.559732219641</v>
      </c>
      <c r="E184" s="24">
        <v>9</v>
      </c>
      <c r="F184" s="25">
        <v>135.97064977489842</v>
      </c>
      <c r="G184" s="52">
        <v>25893.390446927897</v>
      </c>
      <c r="H184" s="50">
        <f t="shared" si="53"/>
        <v>-1918.830714708256</v>
      </c>
      <c r="I184" s="54">
        <f>H184/G184</f>
        <v>-7.4105039223857777E-2</v>
      </c>
      <c r="J184" s="66"/>
      <c r="K184" s="26">
        <v>3946.5948136909365</v>
      </c>
      <c r="L184" s="26">
        <v>3612.1118402577276</v>
      </c>
      <c r="M184" s="56">
        <f t="shared" si="54"/>
        <v>334.48297343320883</v>
      </c>
      <c r="N184" s="58">
        <f t="shared" si="55"/>
        <v>9.260039229830247E-2</v>
      </c>
      <c r="O184" s="58"/>
      <c r="P184" s="23">
        <v>0</v>
      </c>
      <c r="Q184" s="23">
        <v>0</v>
      </c>
      <c r="R184" s="57">
        <f t="shared" si="56"/>
        <v>0</v>
      </c>
      <c r="S184" s="60">
        <v>0</v>
      </c>
      <c r="T184" s="23"/>
      <c r="U184" s="23">
        <v>0</v>
      </c>
      <c r="V184" s="23">
        <v>0</v>
      </c>
      <c r="W184" s="57">
        <f t="shared" si="57"/>
        <v>0</v>
      </c>
      <c r="X184" s="72"/>
      <c r="Y184" s="60"/>
      <c r="Z184" s="23">
        <v>10000</v>
      </c>
      <c r="AA184" s="23">
        <v>10000</v>
      </c>
      <c r="AB184" s="57">
        <f t="shared" si="58"/>
        <v>0</v>
      </c>
      <c r="AC184" s="75">
        <f t="shared" si="59"/>
        <v>0</v>
      </c>
      <c r="AD184" s="26">
        <f>(IF(ISERROR(VLOOKUP(A184,'[1]TITLE V-B'!$A$8:$G$186,7,FALSE)),0,(VLOOKUP(A184,'[1]TITLE V-B'!$A$8:$G$186,7,FALSE))))</f>
        <v>0</v>
      </c>
      <c r="AE184" s="23">
        <f t="shared" si="60"/>
        <v>37921.154545910576</v>
      </c>
      <c r="AL184" s="4"/>
    </row>
    <row r="185" spans="1:38" ht="39" customHeight="1" x14ac:dyDescent="0.2">
      <c r="A185" s="22" t="s">
        <v>426</v>
      </c>
      <c r="B185" s="22" t="s">
        <v>427</v>
      </c>
      <c r="C185" t="s">
        <v>428</v>
      </c>
      <c r="D185" s="23">
        <v>244784.14110779756</v>
      </c>
      <c r="E185" s="24">
        <v>7.354838709677419</v>
      </c>
      <c r="F185" s="25">
        <v>208.47185889717738</v>
      </c>
      <c r="G185" s="52">
        <v>201993.981839063</v>
      </c>
      <c r="H185" s="50">
        <f t="shared" si="53"/>
        <v>42790.159268734569</v>
      </c>
      <c r="I185" s="53">
        <f>H185/G185</f>
        <v>0.21183878291397448</v>
      </c>
      <c r="J185" s="66"/>
      <c r="K185" s="26">
        <v>41575.994092787063</v>
      </c>
      <c r="L185" s="26">
        <v>37321.444978161882</v>
      </c>
      <c r="M185" s="56">
        <f t="shared" si="54"/>
        <v>4254.5491146251807</v>
      </c>
      <c r="N185" s="58">
        <f t="shared" si="55"/>
        <v>0.11399743812477438</v>
      </c>
      <c r="O185" s="58"/>
      <c r="P185" s="23">
        <v>18199.150703672964</v>
      </c>
      <c r="Q185" s="23">
        <v>16428.160257265274</v>
      </c>
      <c r="R185" s="57">
        <f t="shared" si="56"/>
        <v>1770.9904464076899</v>
      </c>
      <c r="S185" s="60">
        <f>R185/Q185</f>
        <v>0.10780211652881083</v>
      </c>
      <c r="T185" s="23"/>
      <c r="U185" s="23">
        <v>0</v>
      </c>
      <c r="V185" s="23">
        <v>0</v>
      </c>
      <c r="W185" s="57">
        <f t="shared" si="57"/>
        <v>0</v>
      </c>
      <c r="X185" s="72">
        <v>0</v>
      </c>
      <c r="Y185" s="60"/>
      <c r="Z185" s="23">
        <v>10000</v>
      </c>
      <c r="AA185" s="23">
        <v>10000</v>
      </c>
      <c r="AB185" s="57">
        <f t="shared" si="58"/>
        <v>0</v>
      </c>
      <c r="AC185" s="75">
        <f t="shared" si="59"/>
        <v>0</v>
      </c>
      <c r="AD185" s="26">
        <f>(IF(ISERROR(VLOOKUP(A185,'[1]TITLE V-B'!$A$8:$G$186,7,FALSE)),0,(VLOOKUP(A185,'[1]TITLE V-B'!$A$8:$G$186,7,FALSE))))</f>
        <v>0</v>
      </c>
      <c r="AE185" s="23">
        <f t="shared" si="60"/>
        <v>314559.28590425762</v>
      </c>
      <c r="AL185" s="4"/>
    </row>
    <row r="186" spans="1:38" ht="30" customHeight="1" x14ac:dyDescent="0.2">
      <c r="A186" s="22" t="s">
        <v>429</v>
      </c>
      <c r="B186" s="22" t="s">
        <v>427</v>
      </c>
      <c r="C186" t="s">
        <v>430</v>
      </c>
      <c r="D186" s="23">
        <v>161755.88224738417</v>
      </c>
      <c r="E186" s="24">
        <v>6</v>
      </c>
      <c r="F186" s="25">
        <v>211.63600028752072</v>
      </c>
      <c r="G186" s="52">
        <v>163261.90554815932</v>
      </c>
      <c r="H186" s="50">
        <f t="shared" si="53"/>
        <v>-1506.0233007751522</v>
      </c>
      <c r="I186" s="54">
        <f>H186/G186</f>
        <v>-9.2245848516750422E-3</v>
      </c>
      <c r="J186" s="66"/>
      <c r="K186" s="26">
        <v>28008.772498796381</v>
      </c>
      <c r="L186" s="26">
        <v>28684.690507869956</v>
      </c>
      <c r="M186" s="56">
        <f t="shared" si="54"/>
        <v>-675.91800907357538</v>
      </c>
      <c r="N186" s="59">
        <f t="shared" si="55"/>
        <v>-2.3563719778957697E-2</v>
      </c>
      <c r="O186" s="58"/>
      <c r="P186" s="23">
        <v>11616.47917255721</v>
      </c>
      <c r="Q186" s="23">
        <v>10714.017559086049</v>
      </c>
      <c r="R186" s="57">
        <f t="shared" si="56"/>
        <v>902.4616134711614</v>
      </c>
      <c r="S186" s="60">
        <f>R186/Q186</f>
        <v>8.4231858730325362E-2</v>
      </c>
      <c r="T186" s="23"/>
      <c r="U186" s="23">
        <v>0</v>
      </c>
      <c r="V186" s="23">
        <v>0</v>
      </c>
      <c r="W186" s="57">
        <f t="shared" si="57"/>
        <v>0</v>
      </c>
      <c r="X186" s="72">
        <v>0</v>
      </c>
      <c r="Y186" s="60"/>
      <c r="Z186" s="23">
        <v>10000</v>
      </c>
      <c r="AA186" s="23">
        <v>0</v>
      </c>
      <c r="AB186" s="57">
        <f t="shared" si="58"/>
        <v>10000</v>
      </c>
      <c r="AC186" s="75">
        <v>1</v>
      </c>
      <c r="AD186" s="26">
        <f>(IF(ISERROR(VLOOKUP(A186,'[1]TITLE V-B'!$A$8:$G$186,7,FALSE)),0,(VLOOKUP(A186,'[1]TITLE V-B'!$A$8:$G$186,7,FALSE))))</f>
        <v>0</v>
      </c>
      <c r="AE186" s="23">
        <f t="shared" si="60"/>
        <v>211381.13391873776</v>
      </c>
      <c r="AL186" s="4"/>
    </row>
    <row r="187" spans="1:38" ht="42.75" customHeight="1" x14ac:dyDescent="0.2">
      <c r="A187" s="22" t="s">
        <v>431</v>
      </c>
      <c r="B187" s="22" t="s">
        <v>427</v>
      </c>
      <c r="C187" t="s">
        <v>432</v>
      </c>
      <c r="D187" s="23">
        <v>24154.435537642294</v>
      </c>
      <c r="E187" s="24">
        <v>7.8950131233595799</v>
      </c>
      <c r="F187" s="25">
        <v>0</v>
      </c>
      <c r="G187" s="52">
        <v>24379.324686842607</v>
      </c>
      <c r="H187" s="50">
        <f t="shared" si="53"/>
        <v>-224.88914920031311</v>
      </c>
      <c r="I187" s="54">
        <f>H187/G187</f>
        <v>-9.2245848516749364E-3</v>
      </c>
      <c r="J187" s="66"/>
      <c r="K187" s="26">
        <v>3989.9895799935825</v>
      </c>
      <c r="L187" s="26">
        <v>3824.3160544495918</v>
      </c>
      <c r="M187" s="56">
        <f t="shared" si="54"/>
        <v>165.67352554399076</v>
      </c>
      <c r="N187" s="58">
        <f t="shared" si="55"/>
        <v>4.3321086224353662E-2</v>
      </c>
      <c r="O187" s="58"/>
      <c r="P187" s="23">
        <v>2032.8838551975116</v>
      </c>
      <c r="Q187" s="23">
        <v>2232.0869914762602</v>
      </c>
      <c r="R187" s="57">
        <f t="shared" si="56"/>
        <v>-199.20313627874862</v>
      </c>
      <c r="S187" s="61">
        <f>R187/Q187</f>
        <v>-8.9245238666526797E-2</v>
      </c>
      <c r="T187" s="23"/>
      <c r="U187" s="23">
        <v>0</v>
      </c>
      <c r="V187" s="23">
        <v>0</v>
      </c>
      <c r="W187" s="57">
        <f t="shared" si="57"/>
        <v>0</v>
      </c>
      <c r="X187" s="72"/>
      <c r="Y187" s="60"/>
      <c r="Z187" s="23">
        <v>0</v>
      </c>
      <c r="AA187" s="23">
        <v>10000</v>
      </c>
      <c r="AB187" s="57">
        <f t="shared" si="58"/>
        <v>-10000</v>
      </c>
      <c r="AC187" s="76">
        <f>AB187/AA187</f>
        <v>-1</v>
      </c>
      <c r="AD187" s="26">
        <f>(IF(ISERROR(VLOOKUP(A187,'[1]TITLE V-B'!$A$8:$G$186,7,FALSE)),0,(VLOOKUP(A187,'[1]TITLE V-B'!$A$8:$G$186,7,FALSE))))</f>
        <v>0</v>
      </c>
      <c r="AE187" s="23">
        <f t="shared" si="60"/>
        <v>30177.308972833391</v>
      </c>
      <c r="AL187" s="4"/>
    </row>
    <row r="188" spans="1:38" x14ac:dyDescent="0.2">
      <c r="A188" s="22" t="s">
        <v>433</v>
      </c>
      <c r="B188" s="22" t="s">
        <v>427</v>
      </c>
      <c r="C188" t="s">
        <v>434</v>
      </c>
      <c r="D188" s="23">
        <v>20608.751803399573</v>
      </c>
      <c r="E188" s="24">
        <v>8</v>
      </c>
      <c r="F188" s="25">
        <v>0</v>
      </c>
      <c r="G188" s="52">
        <v>16747.944965154569</v>
      </c>
      <c r="H188" s="50">
        <f t="shared" si="53"/>
        <v>3860.8068382450037</v>
      </c>
      <c r="I188" s="53">
        <f>H188/G188</f>
        <v>0.23052421334544143</v>
      </c>
      <c r="J188" s="53"/>
      <c r="K188" s="26">
        <v>3277.4348497678825</v>
      </c>
      <c r="L188" s="26">
        <v>2872.1139862653245</v>
      </c>
      <c r="M188" s="56">
        <f t="shared" si="54"/>
        <v>405.32086350255804</v>
      </c>
      <c r="N188" s="58">
        <f t="shared" si="55"/>
        <v>0.14112283336971804</v>
      </c>
      <c r="O188" s="58"/>
      <c r="P188" s="23">
        <v>96.803993104643425</v>
      </c>
      <c r="Q188" s="23">
        <v>89.283479659050414</v>
      </c>
      <c r="R188" s="57">
        <f t="shared" si="56"/>
        <v>7.5205134455930107</v>
      </c>
      <c r="S188" s="60">
        <f>R188/Q188</f>
        <v>8.4231858730325349E-2</v>
      </c>
      <c r="T188" s="23"/>
      <c r="U188" s="23">
        <v>0</v>
      </c>
      <c r="V188" s="23">
        <v>0</v>
      </c>
      <c r="W188" s="57">
        <f t="shared" si="57"/>
        <v>0</v>
      </c>
      <c r="X188" s="72"/>
      <c r="Y188" s="60"/>
      <c r="Z188" s="23">
        <v>0</v>
      </c>
      <c r="AA188" s="23">
        <v>0</v>
      </c>
      <c r="AB188" s="57">
        <f t="shared" si="58"/>
        <v>0</v>
      </c>
      <c r="AC188" s="75">
        <v>0</v>
      </c>
      <c r="AD188" s="26">
        <f>(IF(ISERROR(VLOOKUP(A188,'[1]TITLE V-B'!$A$8:$G$186,7,FALSE)),0,(VLOOKUP(A188,'[1]TITLE V-B'!$A$8:$G$186,7,FALSE))))</f>
        <v>0</v>
      </c>
      <c r="AE188" s="23">
        <f t="shared" si="60"/>
        <v>23982.990646272101</v>
      </c>
      <c r="AL188" s="4"/>
    </row>
    <row r="189" spans="1:38" x14ac:dyDescent="0.2">
      <c r="A189" s="22"/>
      <c r="B189" s="22"/>
      <c r="D189" s="23"/>
      <c r="E189" s="24"/>
      <c r="F189" s="25"/>
      <c r="G189" s="25"/>
      <c r="H189" s="50"/>
      <c r="I189" s="53"/>
      <c r="J189" s="53"/>
      <c r="K189" s="26"/>
      <c r="L189" s="26"/>
      <c r="M189" s="56"/>
      <c r="N189" s="59"/>
      <c r="O189" s="26"/>
      <c r="P189" s="23"/>
      <c r="Q189" s="23"/>
      <c r="R189" s="57"/>
      <c r="S189" s="60">
        <v>0</v>
      </c>
      <c r="T189" s="23"/>
      <c r="U189" s="23"/>
      <c r="V189" s="23"/>
      <c r="W189" s="57"/>
      <c r="X189" s="23"/>
      <c r="Y189" s="23"/>
      <c r="AD189" s="26"/>
      <c r="AE189" s="23"/>
    </row>
    <row r="190" spans="1:38" x14ac:dyDescent="0.2">
      <c r="A190" s="22"/>
      <c r="B190" s="22"/>
      <c r="D190" s="29">
        <f>SUM(D11:D189)</f>
        <v>171307137.11442485</v>
      </c>
      <c r="E190" s="29">
        <f t="shared" ref="E190:G190" si="63">SUM(E11:E189)</f>
        <v>103516.2720164059</v>
      </c>
      <c r="F190" s="29">
        <f t="shared" si="63"/>
        <v>228024.3248957443</v>
      </c>
      <c r="G190" s="29">
        <f t="shared" si="63"/>
        <v>157487841.87981567</v>
      </c>
      <c r="H190" s="51">
        <f>D190-G190</f>
        <v>13819295.234609187</v>
      </c>
      <c r="I190" s="53">
        <f t="shared" ref="I190:I202" si="64">H190/G190</f>
        <v>8.7748330726096058E-2</v>
      </c>
      <c r="J190" s="53"/>
      <c r="K190" s="23">
        <v>23313537.671533942</v>
      </c>
      <c r="L190" s="23">
        <v>22974396.049489819</v>
      </c>
      <c r="M190" s="56">
        <f t="shared" ref="M190" si="65">K190-L190</f>
        <v>339141.62204412371</v>
      </c>
      <c r="N190" s="59">
        <f t="shared" ref="N190" si="66">M190/L190</f>
        <v>1.476172088761632E-2</v>
      </c>
      <c r="O190" s="23"/>
      <c r="P190" s="23">
        <v>9018296.8232425936</v>
      </c>
      <c r="Q190" s="23">
        <v>9051378.0272959936</v>
      </c>
      <c r="R190" s="57">
        <f t="shared" ref="R190" si="67">P190-Q190</f>
        <v>-33081.204053400084</v>
      </c>
      <c r="S190" s="61">
        <f t="shared" ref="S190" si="68">R190/Q190</f>
        <v>-3.6548251496775408E-3</v>
      </c>
      <c r="T190" s="23"/>
      <c r="U190" s="23">
        <v>514971</v>
      </c>
      <c r="V190" s="23">
        <v>516210</v>
      </c>
      <c r="W190" s="57">
        <f t="shared" ref="W190" si="69">U190-V190</f>
        <v>-1239</v>
      </c>
      <c r="X190" s="23"/>
      <c r="Y190" s="23"/>
      <c r="Z190" s="23">
        <v>10475319.662071431</v>
      </c>
      <c r="AA190" s="23">
        <v>9960091.5636782255</v>
      </c>
      <c r="AB190" s="23">
        <f>Z190-AA190</f>
        <v>515228.09839320555</v>
      </c>
      <c r="AC190" s="77"/>
      <c r="AD190" s="26">
        <f>SUM(AD11:AD189)</f>
        <v>533359.44999999995</v>
      </c>
      <c r="AE190" s="26">
        <f>SUM(AE11:AE189)</f>
        <v>217506483.29872069</v>
      </c>
      <c r="AF190" s="31"/>
      <c r="AH190" s="31"/>
      <c r="AL190" s="4"/>
    </row>
    <row r="191" spans="1:38" x14ac:dyDescent="0.2">
      <c r="A191" s="22"/>
      <c r="B191" s="22"/>
      <c r="D191" s="29"/>
      <c r="E191" s="30"/>
      <c r="F191" s="32"/>
      <c r="G191" s="32"/>
      <c r="H191" s="51"/>
      <c r="I191" s="53"/>
      <c r="J191" s="53"/>
      <c r="K191" s="26"/>
      <c r="L191" s="26"/>
      <c r="M191" s="26"/>
      <c r="N191" s="70"/>
      <c r="O191" s="26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33"/>
      <c r="AA191" s="33"/>
      <c r="AB191" s="33"/>
      <c r="AC191" s="78"/>
      <c r="AD191" s="26"/>
      <c r="AE191" s="23"/>
    </row>
    <row r="192" spans="1:38" x14ac:dyDescent="0.2">
      <c r="A192" s="22"/>
      <c r="B192" s="22"/>
      <c r="D192" s="29"/>
      <c r="E192" s="30"/>
      <c r="F192" s="32"/>
      <c r="G192" s="32"/>
      <c r="H192" s="51"/>
      <c r="I192" s="53"/>
      <c r="J192" s="53"/>
      <c r="K192" s="26"/>
      <c r="L192" s="26"/>
      <c r="M192" s="26"/>
      <c r="N192" s="70"/>
      <c r="O192" s="26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8"/>
      <c r="AA192" s="8"/>
      <c r="AB192" s="8"/>
      <c r="AC192" s="74"/>
      <c r="AD192" s="26"/>
      <c r="AE192" s="23"/>
    </row>
    <row r="193" spans="1:32" ht="14.1" customHeight="1" x14ac:dyDescent="0.2">
      <c r="A193" s="22"/>
      <c r="B193" s="22"/>
      <c r="D193" s="29">
        <v>832033</v>
      </c>
      <c r="E193" s="30">
        <v>404</v>
      </c>
      <c r="F193" s="32">
        <v>2170.818849398293</v>
      </c>
      <c r="G193" s="32">
        <v>876982</v>
      </c>
      <c r="H193" s="51">
        <f t="shared" ref="H193:H202" si="70">D193-G193</f>
        <v>-44949</v>
      </c>
      <c r="I193" s="53">
        <f t="shared" si="64"/>
        <v>-5.1254187657215317E-2</v>
      </c>
      <c r="J193" s="54"/>
      <c r="K193" s="26">
        <v>0</v>
      </c>
      <c r="L193" s="26">
        <v>0</v>
      </c>
      <c r="M193" s="26"/>
      <c r="N193" s="70"/>
      <c r="O193" s="26"/>
      <c r="P193" s="23">
        <v>0</v>
      </c>
      <c r="Q193" s="23">
        <v>0</v>
      </c>
      <c r="R193" s="23"/>
      <c r="S193" s="23"/>
      <c r="T193" s="23"/>
      <c r="U193" s="23">
        <v>0</v>
      </c>
      <c r="V193" s="23">
        <v>0</v>
      </c>
      <c r="W193" s="23">
        <f>U193-V193</f>
        <v>0</v>
      </c>
      <c r="X193" s="23"/>
      <c r="Y193" s="23"/>
      <c r="Z193" s="23">
        <v>0</v>
      </c>
      <c r="AA193" s="23"/>
      <c r="AB193" s="23"/>
      <c r="AC193" s="77"/>
      <c r="AD193" s="26">
        <v>0</v>
      </c>
      <c r="AE193" s="23">
        <f>+D193+K193+P193+U193+AD193</f>
        <v>832033</v>
      </c>
    </row>
    <row r="194" spans="1:32" x14ac:dyDescent="0.2">
      <c r="A194" s="22"/>
      <c r="B194" s="22"/>
      <c r="D194" s="29"/>
      <c r="E194" s="30"/>
      <c r="F194" s="32"/>
      <c r="G194" s="32"/>
      <c r="H194" s="51"/>
      <c r="I194" s="53"/>
      <c r="J194" s="54"/>
      <c r="K194" s="26"/>
      <c r="L194" s="26"/>
      <c r="M194" s="26"/>
      <c r="N194" s="70"/>
      <c r="O194" s="26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8"/>
      <c r="AA194" s="8"/>
      <c r="AB194" s="8"/>
      <c r="AC194" s="74"/>
      <c r="AD194" s="26"/>
      <c r="AE194" s="23"/>
    </row>
    <row r="195" spans="1:32" x14ac:dyDescent="0.2">
      <c r="A195" s="22"/>
      <c r="B195" s="22"/>
      <c r="D195" s="29">
        <v>41061</v>
      </c>
      <c r="E195" s="30">
        <v>16.444729629854866</v>
      </c>
      <c r="F195" s="32">
        <v>2774.3540041736383</v>
      </c>
      <c r="G195" s="32">
        <v>45624</v>
      </c>
      <c r="H195" s="51">
        <f t="shared" si="70"/>
        <v>-4563</v>
      </c>
      <c r="I195" s="53">
        <f t="shared" si="64"/>
        <v>-0.10001315097317201</v>
      </c>
      <c r="J195" s="54"/>
      <c r="K195" s="26">
        <v>3916.4868517009527</v>
      </c>
      <c r="L195" s="26">
        <v>5048.5834605632917</v>
      </c>
      <c r="M195" s="62">
        <f>K195-L195</f>
        <v>-1132.0966088623391</v>
      </c>
      <c r="N195" s="59">
        <f>M195/L195</f>
        <v>-0.22424044639563634</v>
      </c>
      <c r="O195" s="26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10000</v>
      </c>
      <c r="AA195" s="23">
        <v>10000</v>
      </c>
      <c r="AB195" s="23">
        <f>Z195-AA195</f>
        <v>0</v>
      </c>
      <c r="AC195" s="75">
        <f>AB195/AA195</f>
        <v>0</v>
      </c>
      <c r="AD195" s="26"/>
      <c r="AE195" s="23">
        <f>+D195+K195+P195+U195+AD195</f>
        <v>44977.486851700953</v>
      </c>
    </row>
    <row r="196" spans="1:32" x14ac:dyDescent="0.2">
      <c r="A196" s="22"/>
      <c r="B196" s="22"/>
      <c r="D196" s="29">
        <v>2161761</v>
      </c>
      <c r="E196" s="30">
        <v>1560.8876471000542</v>
      </c>
      <c r="F196" s="32">
        <v>1392.4077070153382</v>
      </c>
      <c r="G196" s="32">
        <v>2183690</v>
      </c>
      <c r="H196" s="51">
        <f t="shared" si="70"/>
        <v>-21929</v>
      </c>
      <c r="I196" s="53">
        <f t="shared" si="64"/>
        <v>-1.0042176316235362E-2</v>
      </c>
      <c r="J196" s="53"/>
      <c r="K196" s="26">
        <v>395647.84161435941</v>
      </c>
      <c r="L196" s="26">
        <v>354420.36704960803</v>
      </c>
      <c r="M196" s="62">
        <f>K196-L196</f>
        <v>41227.474564751377</v>
      </c>
      <c r="N196" s="59">
        <f>M196/L196</f>
        <v>0.11632366082105206</v>
      </c>
      <c r="O196" s="26"/>
      <c r="P196" s="23">
        <v>251197.17675740854</v>
      </c>
      <c r="Q196" s="23">
        <v>240418.97270400909</v>
      </c>
      <c r="R196" s="23">
        <f>P196-Q196</f>
        <v>10778.204053399444</v>
      </c>
      <c r="S196" s="60">
        <f>R196/Q196</f>
        <v>4.4830921337763924E-2</v>
      </c>
      <c r="T196" s="23"/>
      <c r="U196" s="23">
        <v>0</v>
      </c>
      <c r="V196" s="23">
        <v>0</v>
      </c>
      <c r="W196" s="23">
        <f>U196-V196</f>
        <v>0</v>
      </c>
      <c r="X196" s="23"/>
      <c r="Y196" s="23"/>
      <c r="Z196" s="23">
        <v>136194.28792856514</v>
      </c>
      <c r="AA196" s="23">
        <v>130971.53632177068</v>
      </c>
      <c r="AB196" s="23">
        <f>Z196-AA196</f>
        <v>5222.7516067944671</v>
      </c>
      <c r="AC196" s="75">
        <f>AB196/AA196</f>
        <v>3.9876997349738791E-2</v>
      </c>
      <c r="AD196" s="26">
        <v>0</v>
      </c>
      <c r="AE196" s="23">
        <f>+D196+K196+P196+U196+AD196</f>
        <v>2808606.0183717683</v>
      </c>
    </row>
    <row r="197" spans="1:32" x14ac:dyDescent="0.2">
      <c r="A197" s="22"/>
      <c r="B197" s="22"/>
      <c r="D197" s="29"/>
      <c r="E197" s="30"/>
      <c r="F197" s="32"/>
      <c r="G197" s="32"/>
      <c r="H197" s="51"/>
      <c r="I197" s="53"/>
      <c r="J197" s="53"/>
      <c r="K197" s="26"/>
      <c r="L197" s="26"/>
      <c r="M197" s="62"/>
      <c r="N197" s="70"/>
      <c r="O197" s="26"/>
      <c r="P197" s="23"/>
      <c r="Q197" s="23"/>
      <c r="R197" s="23"/>
      <c r="S197" s="60"/>
      <c r="T197" s="23"/>
      <c r="U197" s="23"/>
      <c r="V197" s="23"/>
      <c r="W197" s="23"/>
      <c r="X197" s="23"/>
      <c r="Y197" s="23"/>
      <c r="Z197" s="8"/>
      <c r="AA197" s="8"/>
      <c r="AB197" s="8"/>
      <c r="AC197" s="75"/>
      <c r="AD197" s="26"/>
      <c r="AE197" s="23"/>
    </row>
    <row r="198" spans="1:32" x14ac:dyDescent="0.2">
      <c r="A198" s="22"/>
      <c r="B198" s="22"/>
      <c r="D198" s="34">
        <f>D190+D193+D195+D196+D197</f>
        <v>174341992.11442485</v>
      </c>
      <c r="E198" s="34">
        <f t="shared" ref="E198:G198" si="71">E190+E193+E195+E196+E197</f>
        <v>105497.60439313581</v>
      </c>
      <c r="F198" s="34">
        <f t="shared" si="71"/>
        <v>234361.90545633156</v>
      </c>
      <c r="G198" s="34">
        <f t="shared" si="71"/>
        <v>160594137.87981567</v>
      </c>
      <c r="H198" s="51">
        <f t="shared" si="70"/>
        <v>13747854.234609187</v>
      </c>
      <c r="I198" s="53">
        <f t="shared" si="64"/>
        <v>8.5606202169706283E-2</v>
      </c>
      <c r="J198" s="53"/>
      <c r="K198" s="23">
        <v>23713102</v>
      </c>
      <c r="L198" s="23">
        <v>23333864.999999989</v>
      </c>
      <c r="M198" s="62">
        <f t="shared" ref="M198:M200" si="72">K198-L198</f>
        <v>379237.00000001118</v>
      </c>
      <c r="N198" s="61">
        <f>M198/L198</f>
        <v>1.6252643957613166E-2</v>
      </c>
      <c r="O198" s="23"/>
      <c r="P198" s="23">
        <v>9269494.0000000019</v>
      </c>
      <c r="Q198" s="23">
        <f>Q190+Q196</f>
        <v>9291797.0000000019</v>
      </c>
      <c r="R198" s="57">
        <f t="shared" ref="R198:R201" si="73">P198-Q198</f>
        <v>-22303</v>
      </c>
      <c r="S198" s="61">
        <f t="shared" ref="S198:S200" si="74">R198/Q198</f>
        <v>-2.4002892013245659E-3</v>
      </c>
      <c r="T198" s="23"/>
      <c r="U198" s="23">
        <v>514971</v>
      </c>
      <c r="V198" s="23">
        <v>516210</v>
      </c>
      <c r="W198" s="57">
        <f>U198-V198</f>
        <v>-1239</v>
      </c>
      <c r="X198" s="61">
        <f>W198/V198</f>
        <v>-2.4001859708258268E-3</v>
      </c>
      <c r="Y198" s="23"/>
      <c r="Z198" s="23">
        <v>10621513.949999996</v>
      </c>
      <c r="AA198" s="23">
        <f>AA200</f>
        <v>10101063.099999996</v>
      </c>
      <c r="AB198" s="38">
        <f t="shared" ref="AB198" si="75">Z198-AA198</f>
        <v>520450.84999999963</v>
      </c>
      <c r="AC198" s="75">
        <f t="shared" ref="AC198:AC200" si="76">AB198/AA198</f>
        <v>5.1524363806815528E-2</v>
      </c>
      <c r="AD198" s="23">
        <f>SUM(AD190:AD197)</f>
        <v>533359.44999999995</v>
      </c>
      <c r="AE198" s="36">
        <f>+D198+K198+P198+U198+Z198+AD198</f>
        <v>218994432.51442483</v>
      </c>
      <c r="AF198" s="31"/>
    </row>
    <row r="199" spans="1:32" x14ac:dyDescent="0.2">
      <c r="A199" s="22"/>
      <c r="B199" s="22"/>
      <c r="D199" s="29">
        <f>D198-D193</f>
        <v>173509959.11442485</v>
      </c>
      <c r="E199" s="29">
        <f t="shared" ref="E199:G199" si="77">E198-E193</f>
        <v>105093.60439313581</v>
      </c>
      <c r="F199" s="29">
        <f t="shared" si="77"/>
        <v>232191.08660693327</v>
      </c>
      <c r="G199" s="29">
        <f t="shared" si="77"/>
        <v>159717155.87981567</v>
      </c>
      <c r="H199" s="51">
        <f t="shared" si="70"/>
        <v>13792803.234609187</v>
      </c>
      <c r="I199" s="53">
        <f t="shared" si="64"/>
        <v>8.6357681231113495E-2</v>
      </c>
      <c r="J199" s="53"/>
      <c r="K199" s="31"/>
      <c r="L199" s="31"/>
      <c r="M199" s="62"/>
      <c r="N199" s="71"/>
      <c r="O199" s="31"/>
      <c r="P199" s="31"/>
      <c r="Q199" s="31"/>
      <c r="R199" s="57"/>
      <c r="S199" s="61"/>
      <c r="T199" s="31"/>
      <c r="U199" s="31"/>
      <c r="V199" s="31"/>
      <c r="W199" s="57"/>
      <c r="X199" s="61"/>
      <c r="Y199" s="31"/>
      <c r="Z199" s="31"/>
      <c r="AA199" s="31"/>
      <c r="AB199" s="38"/>
      <c r="AC199" s="75"/>
      <c r="AE199" s="23">
        <f>+D199+K199+P199+U199+AD199</f>
        <v>173509959.11442485</v>
      </c>
    </row>
    <row r="200" spans="1:32" x14ac:dyDescent="0.2">
      <c r="A200" s="22"/>
      <c r="B200" s="22"/>
      <c r="D200" s="29">
        <f>D198</f>
        <v>174341992.11442485</v>
      </c>
      <c r="E200" s="29">
        <f t="shared" ref="E200:G200" si="78">E198</f>
        <v>105497.60439313581</v>
      </c>
      <c r="F200" s="29">
        <f t="shared" si="78"/>
        <v>234361.90545633156</v>
      </c>
      <c r="G200" s="29">
        <f t="shared" si="78"/>
        <v>160594137.87981567</v>
      </c>
      <c r="H200" s="51">
        <f t="shared" si="70"/>
        <v>13747854.234609187</v>
      </c>
      <c r="I200" s="53">
        <f t="shared" si="64"/>
        <v>8.5606202169706283E-2</v>
      </c>
      <c r="J200" s="53"/>
      <c r="K200" s="23">
        <v>23713102</v>
      </c>
      <c r="L200" s="23">
        <f>L198</f>
        <v>23333864.999999989</v>
      </c>
      <c r="M200" s="62">
        <f t="shared" si="72"/>
        <v>379237.00000001118</v>
      </c>
      <c r="N200" s="61">
        <f>N198</f>
        <v>1.6252643957613166E-2</v>
      </c>
      <c r="O200" s="23"/>
      <c r="P200" s="35">
        <v>9269494.0000000019</v>
      </c>
      <c r="Q200" s="35">
        <f>Q198</f>
        <v>9291797.0000000019</v>
      </c>
      <c r="R200" s="57">
        <f t="shared" si="73"/>
        <v>-22303</v>
      </c>
      <c r="S200" s="61">
        <f t="shared" si="74"/>
        <v>-2.4002892013245659E-3</v>
      </c>
      <c r="T200" s="35"/>
      <c r="U200" s="37">
        <v>514971</v>
      </c>
      <c r="V200" s="23">
        <v>516210</v>
      </c>
      <c r="W200" s="57">
        <f t="shared" ref="W200" si="79">U200-V200</f>
        <v>-1239</v>
      </c>
      <c r="X200" s="61">
        <f t="shared" ref="X200" si="80">W200/V200</f>
        <v>-2.4001859708258268E-3</v>
      </c>
      <c r="Y200" s="37"/>
      <c r="Z200" s="38">
        <v>10621513.949999999</v>
      </c>
      <c r="AA200" s="38">
        <v>10101063.099999996</v>
      </c>
      <c r="AB200" s="38">
        <f>Z200-AA200</f>
        <v>520450.85000000335</v>
      </c>
      <c r="AC200" s="75">
        <f t="shared" si="76"/>
        <v>5.1524363806815895E-2</v>
      </c>
      <c r="AD200" s="23">
        <f>'[1]TITLE V-B'!$G$186</f>
        <v>533359.44999999995</v>
      </c>
      <c r="AE200" s="36">
        <f>+D200+K200+P200+U200+Z200+AD200</f>
        <v>218994432.51442483</v>
      </c>
    </row>
    <row r="201" spans="1:32" x14ac:dyDescent="0.2">
      <c r="A201" s="22"/>
      <c r="B201" s="22"/>
      <c r="D201" s="39">
        <v>-8.9406967163085938E-8</v>
      </c>
      <c r="E201" s="40">
        <v>0</v>
      </c>
      <c r="F201" s="40"/>
      <c r="G201" s="40">
        <v>2.9802322387695313E-8</v>
      </c>
      <c r="H201" s="51"/>
      <c r="I201" s="53">
        <f t="shared" si="64"/>
        <v>0</v>
      </c>
      <c r="J201" s="53"/>
      <c r="K201" s="40">
        <v>0</v>
      </c>
      <c r="L201" s="40"/>
      <c r="M201" s="40"/>
      <c r="N201" s="40"/>
      <c r="O201" s="40"/>
      <c r="P201" s="40">
        <v>0</v>
      </c>
      <c r="Q201" s="40"/>
      <c r="R201" s="23">
        <f t="shared" si="73"/>
        <v>0</v>
      </c>
      <c r="S201" s="23"/>
      <c r="T201" s="40"/>
      <c r="U201" s="40">
        <v>0</v>
      </c>
      <c r="V201" s="40"/>
      <c r="W201" s="40"/>
      <c r="X201" s="63"/>
      <c r="Y201" s="40"/>
      <c r="Z201" s="40">
        <v>0</v>
      </c>
      <c r="AA201" s="40"/>
      <c r="AB201" s="40"/>
      <c r="AC201" s="82"/>
      <c r="AD201" s="40">
        <f>+AD200-AD198</f>
        <v>0</v>
      </c>
      <c r="AE201" s="41"/>
      <c r="AF201" s="42"/>
    </row>
    <row r="202" spans="1:32" x14ac:dyDescent="0.2">
      <c r="A202" s="22"/>
      <c r="B202" s="22"/>
      <c r="D202" s="43">
        <f>D200</f>
        <v>174341992.11442485</v>
      </c>
      <c r="E202" s="43">
        <f t="shared" ref="E202:G202" si="81">E200</f>
        <v>105497.60439313581</v>
      </c>
      <c r="F202" s="43">
        <f t="shared" si="81"/>
        <v>234361.90545633156</v>
      </c>
      <c r="G202" s="43">
        <f t="shared" si="81"/>
        <v>160594137.87981567</v>
      </c>
      <c r="H202" s="51">
        <f t="shared" si="70"/>
        <v>13747854.234609187</v>
      </c>
      <c r="I202" s="53">
        <f t="shared" si="64"/>
        <v>8.5606202169706283E-2</v>
      </c>
      <c r="J202" s="53"/>
      <c r="K202" s="44"/>
      <c r="L202" s="44"/>
      <c r="M202" s="44"/>
      <c r="N202" s="44"/>
      <c r="O202" s="44"/>
      <c r="P202" s="44"/>
      <c r="Q202" s="44"/>
      <c r="R202" s="23"/>
      <c r="S202" s="23"/>
      <c r="T202" s="44"/>
      <c r="U202" s="44"/>
      <c r="V202" s="44"/>
      <c r="W202" s="44"/>
      <c r="X202" s="44"/>
      <c r="Y202" s="44"/>
      <c r="Z202" s="44"/>
      <c r="AA202" s="44"/>
      <c r="AB202" s="44"/>
      <c r="AC202" s="83"/>
      <c r="AD202" s="44"/>
      <c r="AE202" s="44"/>
    </row>
    <row r="203" spans="1:32" x14ac:dyDescent="0.2">
      <c r="A203" s="22"/>
      <c r="B203" s="22"/>
      <c r="D203" s="44"/>
      <c r="E203" s="4"/>
      <c r="F203" s="44"/>
      <c r="G203" s="44"/>
      <c r="H203" s="69"/>
      <c r="I203" s="69"/>
      <c r="J203" s="44"/>
      <c r="K203" s="44"/>
      <c r="L203" s="44"/>
      <c r="M203" s="44"/>
      <c r="N203" s="44"/>
      <c r="O203" s="44"/>
      <c r="P203" s="44"/>
      <c r="Q203" s="44"/>
      <c r="R203" s="44"/>
      <c r="S203" s="69"/>
      <c r="T203" s="44"/>
      <c r="U203" s="44"/>
      <c r="V203" s="44"/>
      <c r="W203" s="44"/>
      <c r="X203" s="44"/>
      <c r="Y203" s="44"/>
      <c r="Z203" s="44"/>
      <c r="AA203" s="44"/>
      <c r="AB203" s="44"/>
      <c r="AC203" s="83"/>
      <c r="AD203" s="44"/>
      <c r="AE203" s="44"/>
      <c r="AF203" s="44"/>
    </row>
    <row r="204" spans="1:32" x14ac:dyDescent="0.2">
      <c r="A204" s="22"/>
      <c r="B204" s="22"/>
      <c r="D204" s="31"/>
      <c r="E204" s="4"/>
      <c r="F204" s="31"/>
      <c r="G204" s="64"/>
      <c r="H204" s="64"/>
      <c r="I204" s="64"/>
      <c r="J204" s="31"/>
      <c r="K204" s="31"/>
      <c r="L204" s="31"/>
      <c r="M204" s="31"/>
      <c r="N204" s="31"/>
      <c r="O204" s="31"/>
      <c r="S204" s="28"/>
      <c r="AD204" s="31"/>
    </row>
    <row r="205" spans="1:32" x14ac:dyDescent="0.2">
      <c r="A205" s="22"/>
      <c r="B205" s="22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78"/>
      <c r="AD205" s="33"/>
    </row>
    <row r="206" spans="1:32" x14ac:dyDescent="0.2">
      <c r="A206" s="22"/>
      <c r="B206" s="22"/>
      <c r="D206" s="31"/>
      <c r="E206" s="4"/>
      <c r="F206" s="31"/>
      <c r="G206" s="31"/>
      <c r="H206" s="64"/>
      <c r="I206" s="64"/>
      <c r="J206" s="31"/>
      <c r="K206" s="31"/>
      <c r="L206" s="31"/>
      <c r="M206" s="31"/>
      <c r="N206" s="31"/>
      <c r="O206" s="31"/>
      <c r="S206" s="28"/>
      <c r="AD206" s="31"/>
    </row>
    <row r="207" spans="1:32" x14ac:dyDescent="0.2">
      <c r="A207" s="22"/>
      <c r="B207" s="22"/>
      <c r="D207" s="31"/>
      <c r="E207" s="4"/>
      <c r="F207" s="31"/>
      <c r="G207" s="31"/>
      <c r="H207" s="64"/>
      <c r="I207" s="64"/>
      <c r="J207" s="31"/>
      <c r="K207" s="31"/>
      <c r="L207" s="31"/>
      <c r="M207" s="31"/>
      <c r="N207" s="31"/>
      <c r="O207" s="31"/>
      <c r="S207" s="28"/>
      <c r="AD207" s="31"/>
    </row>
    <row r="208" spans="1:32" x14ac:dyDescent="0.2">
      <c r="A208" s="22"/>
      <c r="B208" s="22"/>
      <c r="D208" s="45"/>
      <c r="E208" s="46"/>
      <c r="F208" s="31"/>
      <c r="G208" s="31"/>
      <c r="H208" s="64"/>
      <c r="I208" s="64"/>
      <c r="J208" s="31"/>
      <c r="K208" s="31"/>
      <c r="L208" s="31"/>
      <c r="M208" s="31"/>
      <c r="N208" s="31"/>
      <c r="O208" s="31"/>
      <c r="S208" s="28"/>
      <c r="AD208" s="31"/>
    </row>
    <row r="209" spans="1:34" x14ac:dyDescent="0.2">
      <c r="A209" s="22"/>
      <c r="B209" s="22"/>
      <c r="D209" s="48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79"/>
      <c r="AD209" s="47"/>
      <c r="AE209" s="31"/>
    </row>
    <row r="210" spans="1:34" x14ac:dyDescent="0.2">
      <c r="A210" s="22"/>
      <c r="B210" s="22"/>
      <c r="S210" s="28"/>
    </row>
    <row r="211" spans="1:34" x14ac:dyDescent="0.2">
      <c r="A211" s="22"/>
      <c r="B211" s="22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79"/>
      <c r="AD211" s="47"/>
      <c r="AF211" s="49"/>
      <c r="AH211" s="49"/>
    </row>
    <row r="212" spans="1:34" x14ac:dyDescent="0.2">
      <c r="A212" s="22"/>
      <c r="B212" s="22"/>
      <c r="D212" s="47"/>
      <c r="E212" s="47"/>
      <c r="S212" s="28"/>
      <c r="AF212" s="49"/>
      <c r="AH212" s="49"/>
    </row>
    <row r="213" spans="1:34" x14ac:dyDescent="0.2">
      <c r="A213" s="22"/>
      <c r="B213" s="22"/>
      <c r="S213" s="28"/>
      <c r="AF213" s="49"/>
      <c r="AH213" s="49"/>
    </row>
    <row r="214" spans="1:34" x14ac:dyDescent="0.2">
      <c r="A214" s="22"/>
      <c r="B214" s="22"/>
      <c r="D214" s="47"/>
      <c r="E214" s="47"/>
      <c r="S214" s="28"/>
      <c r="AF214" s="49"/>
      <c r="AH214" s="49"/>
    </row>
    <row r="215" spans="1:34" x14ac:dyDescent="0.2">
      <c r="A215" s="22"/>
      <c r="B215" s="22"/>
      <c r="D215" s="31"/>
      <c r="S215" s="28"/>
    </row>
    <row r="216" spans="1:34" x14ac:dyDescent="0.2">
      <c r="A216" s="22"/>
      <c r="B216" s="22"/>
      <c r="S216" s="28"/>
    </row>
    <row r="217" spans="1:34" x14ac:dyDescent="0.2">
      <c r="A217" s="22"/>
      <c r="B217" s="22"/>
      <c r="S217" s="28"/>
    </row>
    <row r="218" spans="1:34" x14ac:dyDescent="0.2">
      <c r="A218" s="22"/>
      <c r="B218" s="22"/>
      <c r="S218" s="28"/>
    </row>
    <row r="219" spans="1:34" x14ac:dyDescent="0.2">
      <c r="A219" s="22"/>
      <c r="B219" s="22"/>
      <c r="S219" s="28"/>
    </row>
    <row r="220" spans="1:34" x14ac:dyDescent="0.2">
      <c r="A220" s="22"/>
      <c r="B220" s="27"/>
      <c r="C220" s="28"/>
      <c r="S220" s="28"/>
    </row>
    <row r="221" spans="1:34" x14ac:dyDescent="0.2">
      <c r="A221" s="22"/>
      <c r="B221" s="22"/>
      <c r="S221" s="28"/>
    </row>
    <row r="222" spans="1:34" x14ac:dyDescent="0.2">
      <c r="A222" s="22"/>
      <c r="B222" s="22"/>
      <c r="S222" s="28"/>
    </row>
    <row r="223" spans="1:34" x14ac:dyDescent="0.2">
      <c r="A223" s="22"/>
      <c r="B223" s="22"/>
      <c r="S223" s="28"/>
    </row>
    <row r="224" spans="1:34" x14ac:dyDescent="0.2">
      <c r="A224" s="22"/>
      <c r="B224" s="22"/>
      <c r="S224" s="28"/>
    </row>
    <row r="225" spans="1:19" x14ac:dyDescent="0.2">
      <c r="A225" s="22"/>
      <c r="B225" s="22"/>
      <c r="S225" s="28"/>
    </row>
    <row r="226" spans="1:19" x14ac:dyDescent="0.2">
      <c r="A226" s="22"/>
      <c r="B226" s="22"/>
      <c r="S226" s="28"/>
    </row>
    <row r="227" spans="1:19" x14ac:dyDescent="0.2">
      <c r="A227" s="22"/>
      <c r="B227" s="22"/>
      <c r="S227" s="28"/>
    </row>
    <row r="228" spans="1:19" x14ac:dyDescent="0.2">
      <c r="A228" s="22"/>
      <c r="B228" s="22"/>
      <c r="S228" s="28"/>
    </row>
    <row r="229" spans="1:19" x14ac:dyDescent="0.2">
      <c r="A229" s="22"/>
      <c r="B229" s="22"/>
      <c r="S229" s="28"/>
    </row>
    <row r="230" spans="1:19" x14ac:dyDescent="0.2">
      <c r="A230" s="22"/>
      <c r="B230" s="22"/>
      <c r="S230" s="28"/>
    </row>
    <row r="231" spans="1:19" x14ac:dyDescent="0.2">
      <c r="A231" s="22"/>
      <c r="B231" s="22"/>
      <c r="S231" s="28"/>
    </row>
    <row r="232" spans="1:19" x14ac:dyDescent="0.2">
      <c r="A232" s="22"/>
      <c r="B232" s="22"/>
      <c r="S232" s="28"/>
    </row>
    <row r="233" spans="1:19" x14ac:dyDescent="0.2">
      <c r="A233" s="22"/>
      <c r="B233" s="22"/>
      <c r="S233" s="28"/>
    </row>
    <row r="234" spans="1:19" x14ac:dyDescent="0.2">
      <c r="A234" s="22"/>
      <c r="B234" s="22"/>
      <c r="S234" s="28"/>
    </row>
    <row r="235" spans="1:19" x14ac:dyDescent="0.2">
      <c r="A235" s="22"/>
      <c r="B235" s="22"/>
      <c r="S235" s="28"/>
    </row>
    <row r="236" spans="1:19" x14ac:dyDescent="0.2">
      <c r="A236" s="22"/>
      <c r="B236" s="22"/>
      <c r="S236" s="28"/>
    </row>
    <row r="237" spans="1:19" x14ac:dyDescent="0.2">
      <c r="A237" s="22"/>
      <c r="B237" s="22"/>
      <c r="S237" s="28"/>
    </row>
    <row r="238" spans="1:19" x14ac:dyDescent="0.2">
      <c r="A238" s="22"/>
      <c r="B238" s="22"/>
      <c r="S238" s="28"/>
    </row>
    <row r="239" spans="1:19" x14ac:dyDescent="0.2">
      <c r="A239" s="22"/>
      <c r="B239" s="22"/>
      <c r="C239" s="28"/>
      <c r="S239" s="28"/>
    </row>
    <row r="240" spans="1:19" x14ac:dyDescent="0.2">
      <c r="A240" s="22"/>
      <c r="B240" s="22"/>
      <c r="S240" s="28"/>
    </row>
    <row r="241" spans="1:19" x14ac:dyDescent="0.2">
      <c r="A241" s="22"/>
      <c r="B241" s="22"/>
      <c r="S241" s="28"/>
    </row>
    <row r="242" spans="1:19" x14ac:dyDescent="0.2">
      <c r="A242" s="22"/>
      <c r="B242" s="22"/>
      <c r="S242" s="28"/>
    </row>
    <row r="243" spans="1:19" x14ac:dyDescent="0.2">
      <c r="A243" s="22"/>
      <c r="B243" s="22"/>
      <c r="S243" s="28"/>
    </row>
    <row r="244" spans="1:19" x14ac:dyDescent="0.2">
      <c r="A244" s="22"/>
      <c r="B244" s="22"/>
      <c r="S244" s="28"/>
    </row>
    <row r="245" spans="1:19" x14ac:dyDescent="0.2">
      <c r="A245" s="22"/>
      <c r="B245" s="22"/>
      <c r="S245" s="28"/>
    </row>
    <row r="246" spans="1:19" x14ac:dyDescent="0.2">
      <c r="A246" s="22"/>
      <c r="B246" s="22"/>
      <c r="S246" s="28"/>
    </row>
    <row r="247" spans="1:19" x14ac:dyDescent="0.2">
      <c r="A247" s="22"/>
      <c r="B247" s="22"/>
      <c r="S247" s="28"/>
    </row>
    <row r="248" spans="1:19" x14ac:dyDescent="0.2">
      <c r="A248" s="22"/>
      <c r="B248" s="22"/>
      <c r="S248" s="28"/>
    </row>
    <row r="249" spans="1:19" x14ac:dyDescent="0.2">
      <c r="A249" s="22"/>
      <c r="B249" s="22"/>
      <c r="S249" s="28"/>
    </row>
    <row r="250" spans="1:19" x14ac:dyDescent="0.2">
      <c r="A250" s="22"/>
      <c r="B250" s="22"/>
      <c r="S250" s="28"/>
    </row>
    <row r="251" spans="1:19" x14ac:dyDescent="0.2">
      <c r="A251" s="22"/>
      <c r="B251" s="22"/>
      <c r="S251" s="28"/>
    </row>
    <row r="252" spans="1:19" x14ac:dyDescent="0.2">
      <c r="A252" s="22"/>
      <c r="B252" s="22"/>
      <c r="S252" s="28"/>
    </row>
    <row r="253" spans="1:19" x14ac:dyDescent="0.2">
      <c r="A253" s="22"/>
      <c r="B253" s="22"/>
      <c r="S253" s="28"/>
    </row>
    <row r="254" spans="1:19" x14ac:dyDescent="0.2">
      <c r="A254" s="22"/>
      <c r="B254" s="22"/>
      <c r="S254" s="28"/>
    </row>
    <row r="255" spans="1:19" x14ac:dyDescent="0.2">
      <c r="A255" s="22"/>
      <c r="B255" s="22"/>
      <c r="S255" s="28"/>
    </row>
    <row r="256" spans="1:19" x14ac:dyDescent="0.2">
      <c r="A256" s="22"/>
      <c r="B256" s="22"/>
      <c r="S256" s="28"/>
    </row>
    <row r="257" spans="1:19" x14ac:dyDescent="0.2">
      <c r="A257" s="22"/>
      <c r="B257" s="22"/>
      <c r="S257" s="28"/>
    </row>
    <row r="258" spans="1:19" x14ac:dyDescent="0.2">
      <c r="A258" s="22"/>
      <c r="B258" s="22"/>
      <c r="S258" s="28"/>
    </row>
    <row r="259" spans="1:19" x14ac:dyDescent="0.2">
      <c r="A259" s="22"/>
      <c r="B259" s="22"/>
      <c r="S259" s="28"/>
    </row>
    <row r="260" spans="1:19" x14ac:dyDescent="0.2">
      <c r="A260" s="22"/>
      <c r="B260" s="22"/>
      <c r="S260" s="28"/>
    </row>
    <row r="261" spans="1:19" x14ac:dyDescent="0.2">
      <c r="A261" s="22"/>
      <c r="B261" s="22"/>
      <c r="S261" s="28"/>
    </row>
    <row r="262" spans="1:19" x14ac:dyDescent="0.2">
      <c r="A262" s="22"/>
      <c r="B262" s="22"/>
      <c r="S262" s="28"/>
    </row>
    <row r="263" spans="1:19" x14ac:dyDescent="0.2">
      <c r="A263" s="22"/>
      <c r="B263" s="22"/>
      <c r="S263" s="28"/>
    </row>
    <row r="264" spans="1:19" x14ac:dyDescent="0.2">
      <c r="A264" s="22"/>
      <c r="B264" s="22"/>
      <c r="S264" s="28"/>
    </row>
    <row r="265" spans="1:19" x14ac:dyDescent="0.2">
      <c r="A265" s="22"/>
      <c r="B265" s="22"/>
      <c r="S265" s="28"/>
    </row>
    <row r="266" spans="1:19" x14ac:dyDescent="0.2">
      <c r="A266" s="22"/>
      <c r="B266" s="22"/>
      <c r="S266" s="28"/>
    </row>
    <row r="267" spans="1:19" x14ac:dyDescent="0.2">
      <c r="A267" s="22"/>
      <c r="B267" s="22"/>
      <c r="S267" s="28"/>
    </row>
    <row r="268" spans="1:19" x14ac:dyDescent="0.2">
      <c r="A268" s="22"/>
      <c r="B268" s="22"/>
      <c r="S268" s="28"/>
    </row>
    <row r="269" spans="1:19" x14ac:dyDescent="0.2">
      <c r="A269" s="22"/>
      <c r="B269" s="22"/>
      <c r="S269" s="28"/>
    </row>
    <row r="270" spans="1:19" x14ac:dyDescent="0.2">
      <c r="A270" s="22"/>
      <c r="B270" s="22"/>
      <c r="S270" s="28"/>
    </row>
    <row r="271" spans="1:19" x14ac:dyDescent="0.2">
      <c r="A271" s="22"/>
      <c r="B271" s="22"/>
      <c r="S271" s="28"/>
    </row>
    <row r="272" spans="1:19" x14ac:dyDescent="0.2">
      <c r="A272" s="22"/>
      <c r="B272" s="22"/>
      <c r="S272" s="28"/>
    </row>
    <row r="273" spans="1:19" x14ac:dyDescent="0.2">
      <c r="A273" s="22"/>
      <c r="B273" s="22"/>
      <c r="S273" s="28"/>
    </row>
    <row r="274" spans="1:19" x14ac:dyDescent="0.2">
      <c r="A274" s="22"/>
      <c r="B274" s="22"/>
      <c r="S274" s="28"/>
    </row>
    <row r="275" spans="1:19" x14ac:dyDescent="0.2">
      <c r="A275" s="22"/>
      <c r="B275" s="22"/>
      <c r="S275" s="28"/>
    </row>
    <row r="276" spans="1:19" x14ac:dyDescent="0.2">
      <c r="A276" s="22"/>
      <c r="B276" s="22"/>
      <c r="S276" s="28"/>
    </row>
    <row r="277" spans="1:19" x14ac:dyDescent="0.2">
      <c r="A277" s="22"/>
      <c r="B277" s="22"/>
      <c r="S277" s="28"/>
    </row>
    <row r="278" spans="1:19" x14ac:dyDescent="0.2">
      <c r="A278" s="22"/>
      <c r="B278" s="22"/>
      <c r="S278" s="28"/>
    </row>
    <row r="279" spans="1:19" x14ac:dyDescent="0.2">
      <c r="A279" s="22"/>
      <c r="B279" s="22"/>
      <c r="S279" s="28"/>
    </row>
    <row r="280" spans="1:19" x14ac:dyDescent="0.2">
      <c r="A280" s="22"/>
      <c r="B280" s="22"/>
      <c r="S280" s="28"/>
    </row>
    <row r="281" spans="1:19" x14ac:dyDescent="0.2">
      <c r="A281" s="22"/>
      <c r="B281" s="22"/>
      <c r="S281" s="28"/>
    </row>
    <row r="282" spans="1:19" x14ac:dyDescent="0.2">
      <c r="A282" s="22"/>
      <c r="B282" s="22"/>
      <c r="S282" s="28"/>
    </row>
    <row r="283" spans="1:19" x14ac:dyDescent="0.2">
      <c r="A283" s="22"/>
      <c r="B283" s="22"/>
    </row>
    <row r="284" spans="1:19" x14ac:dyDescent="0.2">
      <c r="A284" s="22"/>
      <c r="B284" s="22"/>
    </row>
    <row r="285" spans="1:19" x14ac:dyDescent="0.2">
      <c r="A285" s="22"/>
      <c r="B285" s="22"/>
    </row>
    <row r="286" spans="1:19" x14ac:dyDescent="0.2">
      <c r="A286" s="22"/>
      <c r="B286" s="22"/>
    </row>
    <row r="287" spans="1:19" x14ac:dyDescent="0.2">
      <c r="A287" s="22"/>
      <c r="B287" s="22"/>
    </row>
    <row r="288" spans="1:19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  <row r="307" spans="1:2" x14ac:dyDescent="0.2">
      <c r="A307" s="22"/>
      <c r="B307" s="22"/>
    </row>
    <row r="308" spans="1:2" x14ac:dyDescent="0.2">
      <c r="A308" s="22"/>
      <c r="B308" s="22"/>
    </row>
    <row r="309" spans="1:2" x14ac:dyDescent="0.2">
      <c r="A309" s="22"/>
      <c r="B309" s="22"/>
    </row>
    <row r="310" spans="1:2" x14ac:dyDescent="0.2">
      <c r="A310" s="22"/>
      <c r="B310" s="22"/>
    </row>
    <row r="311" spans="1:2" x14ac:dyDescent="0.2">
      <c r="A311" s="22"/>
      <c r="B311" s="22"/>
    </row>
    <row r="312" spans="1:2" x14ac:dyDescent="0.2">
      <c r="A312" s="22"/>
      <c r="B312" s="22"/>
    </row>
    <row r="313" spans="1:2" x14ac:dyDescent="0.2">
      <c r="A313" s="22"/>
      <c r="B313" s="22"/>
    </row>
    <row r="314" spans="1:2" x14ac:dyDescent="0.2">
      <c r="A314" s="22"/>
      <c r="B314" s="22"/>
    </row>
    <row r="315" spans="1:2" x14ac:dyDescent="0.2">
      <c r="A315" s="22"/>
      <c r="B315" s="22"/>
    </row>
    <row r="316" spans="1:2" x14ac:dyDescent="0.2">
      <c r="A316" s="22"/>
      <c r="B316" s="22"/>
    </row>
    <row r="317" spans="1:2" x14ac:dyDescent="0.2">
      <c r="A317" s="22"/>
      <c r="B317" s="22"/>
    </row>
    <row r="318" spans="1:2" x14ac:dyDescent="0.2">
      <c r="A318" s="22"/>
      <c r="B318" s="22"/>
    </row>
    <row r="319" spans="1:2" x14ac:dyDescent="0.2">
      <c r="A319" s="22"/>
      <c r="B319" s="22"/>
    </row>
    <row r="320" spans="1:2" x14ac:dyDescent="0.2">
      <c r="A320" s="22"/>
      <c r="B320" s="22"/>
    </row>
    <row r="321" spans="1:2" x14ac:dyDescent="0.2">
      <c r="A321" s="22"/>
      <c r="B321" s="22"/>
    </row>
  </sheetData>
  <autoFilter ref="A10:AL188" xr:uid="{D0FE5321-C271-473F-9B4F-66DB53D78C6A}">
    <sortState xmlns:xlrd2="http://schemas.microsoft.com/office/spreadsheetml/2017/richdata2" ref="A11:AL188">
      <sortCondition ref="A10:A188"/>
    </sortState>
  </autoFilter>
  <mergeCells count="1">
    <mergeCell ref="P4:U4"/>
  </mergeCells>
  <printOptions gridLines="1"/>
  <pageMargins left="0.46" right="0.28000000000000003" top="0.19" bottom="0.18" header="0.5" footer="0.5"/>
  <pageSetup scale="60" fitToHeight="4" orientation="landscape" r:id="rId1"/>
  <headerFooter alignWithMargins="0"/>
  <rowBreaks count="1" manualBreakCount="1">
    <brk id="13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DBF-380D-422E-9E83-8619515698F7}">
  <dimension ref="A1:D128"/>
  <sheetViews>
    <sheetView showGridLines="0" tabSelected="1" workbookViewId="0">
      <pane ySplit="5" topLeftCell="A6" activePane="bottomLeft" state="frozen"/>
      <selection pane="bottomLeft" activeCell="I21" sqref="I21"/>
    </sheetView>
  </sheetViews>
  <sheetFormatPr defaultRowHeight="12.75" x14ac:dyDescent="0.2"/>
  <cols>
    <col min="1" max="1" width="12.7109375" customWidth="1"/>
    <col min="2" max="2" width="11.85546875" customWidth="1"/>
    <col min="3" max="3" width="30.42578125" customWidth="1"/>
    <col min="4" max="4" width="40.140625" customWidth="1"/>
  </cols>
  <sheetData>
    <row r="1" spans="1:4" s="28" customFormat="1" ht="20.25" x14ac:dyDescent="0.3">
      <c r="A1" s="92" t="s">
        <v>489</v>
      </c>
      <c r="B1" s="93"/>
      <c r="C1" s="93"/>
      <c r="D1" s="93"/>
    </row>
    <row r="2" spans="1:4" s="28" customFormat="1" ht="20.25" x14ac:dyDescent="0.3">
      <c r="A2" s="94" t="s">
        <v>481</v>
      </c>
      <c r="B2" s="95"/>
      <c r="C2" s="95"/>
      <c r="D2" s="95"/>
    </row>
    <row r="3" spans="1:4" s="28" customFormat="1" ht="15.75" x14ac:dyDescent="0.25">
      <c r="A3" s="96" t="s">
        <v>0</v>
      </c>
      <c r="B3" s="97"/>
      <c r="C3" s="97"/>
      <c r="D3" s="97"/>
    </row>
    <row r="4" spans="1:4" ht="13.5" thickBot="1" x14ac:dyDescent="0.25">
      <c r="A4" s="13"/>
      <c r="B4" s="14"/>
      <c r="C4" s="8"/>
      <c r="D4" s="86"/>
    </row>
    <row r="5" spans="1:4" s="88" customFormat="1" ht="26.25" thickBot="1" x14ac:dyDescent="0.25">
      <c r="A5" s="89" t="s">
        <v>482</v>
      </c>
      <c r="B5" s="90" t="s">
        <v>11</v>
      </c>
      <c r="C5" s="90" t="s">
        <v>12</v>
      </c>
      <c r="D5" s="99" t="s">
        <v>484</v>
      </c>
    </row>
    <row r="6" spans="1:4" x14ac:dyDescent="0.2">
      <c r="A6" s="14"/>
      <c r="B6" s="14"/>
      <c r="C6" s="8"/>
      <c r="D6" s="86"/>
    </row>
    <row r="7" spans="1:4" x14ac:dyDescent="0.2">
      <c r="A7" s="22" t="s">
        <v>40</v>
      </c>
      <c r="B7" s="22" t="s">
        <v>36</v>
      </c>
      <c r="C7" t="s">
        <v>41</v>
      </c>
      <c r="D7" s="87">
        <v>28001</v>
      </c>
    </row>
    <row r="8" spans="1:4" x14ac:dyDescent="0.2">
      <c r="A8" s="100" t="s">
        <v>46</v>
      </c>
      <c r="B8" s="22" t="s">
        <v>36</v>
      </c>
      <c r="C8" t="s">
        <v>485</v>
      </c>
      <c r="D8" s="87">
        <v>22374</v>
      </c>
    </row>
    <row r="9" spans="1:4" x14ac:dyDescent="0.2">
      <c r="A9" s="100" t="s">
        <v>69</v>
      </c>
      <c r="B9" s="22" t="s">
        <v>70</v>
      </c>
      <c r="C9" t="s">
        <v>486</v>
      </c>
      <c r="D9" s="87">
        <v>10901</v>
      </c>
    </row>
    <row r="10" spans="1:4" x14ac:dyDescent="0.2">
      <c r="A10" s="100" t="s">
        <v>108</v>
      </c>
      <c r="B10" s="22" t="s">
        <v>109</v>
      </c>
      <c r="C10" t="s">
        <v>110</v>
      </c>
      <c r="D10" s="87">
        <v>208874</v>
      </c>
    </row>
    <row r="11" spans="1:4" x14ac:dyDescent="0.2">
      <c r="A11" s="100" t="s">
        <v>140</v>
      </c>
      <c r="B11" s="85" t="s">
        <v>132</v>
      </c>
      <c r="C11" t="s">
        <v>487</v>
      </c>
      <c r="D11" s="87">
        <v>14497</v>
      </c>
    </row>
    <row r="12" spans="1:4" x14ac:dyDescent="0.2">
      <c r="A12" s="22" t="s">
        <v>198</v>
      </c>
      <c r="B12" s="22" t="s">
        <v>199</v>
      </c>
      <c r="C12" t="s">
        <v>200</v>
      </c>
      <c r="D12" s="87">
        <v>17217</v>
      </c>
    </row>
    <row r="13" spans="1:4" x14ac:dyDescent="0.2">
      <c r="A13" s="22"/>
      <c r="B13" s="22"/>
      <c r="D13" s="87"/>
    </row>
    <row r="14" spans="1:4" x14ac:dyDescent="0.2">
      <c r="A14" s="22"/>
      <c r="B14" s="22"/>
      <c r="C14" s="8" t="s">
        <v>483</v>
      </c>
      <c r="D14" s="23">
        <f>SUM(D7:D13)</f>
        <v>301864</v>
      </c>
    </row>
    <row r="15" spans="1:4" x14ac:dyDescent="0.2">
      <c r="A15" s="22"/>
      <c r="B15" s="22"/>
      <c r="D15" s="84"/>
    </row>
    <row r="16" spans="1:4" x14ac:dyDescent="0.2">
      <c r="A16" s="22"/>
      <c r="B16" s="22"/>
      <c r="D16" s="48"/>
    </row>
    <row r="17" spans="1:4" x14ac:dyDescent="0.2">
      <c r="A17" s="22"/>
      <c r="B17" s="22"/>
    </row>
    <row r="18" spans="1:4" x14ac:dyDescent="0.2">
      <c r="A18" s="98" t="s">
        <v>488</v>
      </c>
      <c r="B18" s="98"/>
      <c r="C18" s="98"/>
      <c r="D18" s="98"/>
    </row>
    <row r="19" spans="1:4" x14ac:dyDescent="0.2">
      <c r="A19" s="98"/>
      <c r="B19" s="98"/>
      <c r="C19" s="98"/>
      <c r="D19" s="98"/>
    </row>
    <row r="20" spans="1:4" x14ac:dyDescent="0.2">
      <c r="A20" s="22"/>
      <c r="B20" s="22"/>
    </row>
    <row r="21" spans="1:4" x14ac:dyDescent="0.2">
      <c r="A21" s="22"/>
      <c r="B21" s="22"/>
      <c r="D21" s="47"/>
    </row>
    <row r="22" spans="1:4" x14ac:dyDescent="0.2">
      <c r="A22" s="22"/>
      <c r="B22" s="22"/>
      <c r="D22" s="31"/>
    </row>
    <row r="23" spans="1:4" x14ac:dyDescent="0.2">
      <c r="A23" s="22"/>
      <c r="B23" s="22"/>
    </row>
    <row r="24" spans="1:4" x14ac:dyDescent="0.2">
      <c r="A24" s="22"/>
      <c r="B24" s="22"/>
    </row>
    <row r="25" spans="1:4" x14ac:dyDescent="0.2">
      <c r="A25" s="22"/>
      <c r="B25" s="22"/>
    </row>
    <row r="26" spans="1:4" x14ac:dyDescent="0.2">
      <c r="A26" s="22"/>
      <c r="B26" s="22"/>
    </row>
    <row r="27" spans="1:4" x14ac:dyDescent="0.2">
      <c r="A27" s="22"/>
      <c r="B27" s="27"/>
      <c r="C27" s="28"/>
    </row>
    <row r="28" spans="1:4" x14ac:dyDescent="0.2">
      <c r="A28" s="22"/>
      <c r="B28" s="22"/>
    </row>
    <row r="29" spans="1:4" x14ac:dyDescent="0.2">
      <c r="A29" s="22"/>
      <c r="B29" s="22"/>
    </row>
    <row r="30" spans="1:4" x14ac:dyDescent="0.2">
      <c r="A30" s="22"/>
      <c r="B30" s="22"/>
    </row>
    <row r="31" spans="1:4" x14ac:dyDescent="0.2">
      <c r="A31" s="22"/>
      <c r="B31" s="22"/>
    </row>
    <row r="32" spans="1:4" x14ac:dyDescent="0.2">
      <c r="A32" s="22"/>
      <c r="B32" s="22"/>
    </row>
    <row r="33" spans="1:3" x14ac:dyDescent="0.2">
      <c r="A33" s="22"/>
      <c r="B33" s="22"/>
    </row>
    <row r="34" spans="1:3" x14ac:dyDescent="0.2">
      <c r="A34" s="22"/>
      <c r="B34" s="22"/>
    </row>
    <row r="35" spans="1:3" x14ac:dyDescent="0.2">
      <c r="A35" s="22"/>
      <c r="B35" s="22"/>
    </row>
    <row r="36" spans="1:3" x14ac:dyDescent="0.2">
      <c r="A36" s="22"/>
      <c r="B36" s="22"/>
    </row>
    <row r="37" spans="1:3" x14ac:dyDescent="0.2">
      <c r="A37" s="22"/>
      <c r="B37" s="22"/>
    </row>
    <row r="38" spans="1:3" x14ac:dyDescent="0.2">
      <c r="A38" s="22"/>
      <c r="B38" s="22"/>
    </row>
    <row r="39" spans="1:3" x14ac:dyDescent="0.2">
      <c r="A39" s="22"/>
      <c r="B39" s="22"/>
    </row>
    <row r="40" spans="1:3" x14ac:dyDescent="0.2">
      <c r="A40" s="22"/>
      <c r="B40" s="22"/>
    </row>
    <row r="41" spans="1:3" x14ac:dyDescent="0.2">
      <c r="A41" s="22"/>
      <c r="B41" s="22"/>
    </row>
    <row r="42" spans="1:3" x14ac:dyDescent="0.2">
      <c r="A42" s="22"/>
      <c r="B42" s="22"/>
    </row>
    <row r="43" spans="1:3" x14ac:dyDescent="0.2">
      <c r="A43" s="22"/>
      <c r="B43" s="22"/>
    </row>
    <row r="44" spans="1:3" x14ac:dyDescent="0.2">
      <c r="A44" s="22"/>
      <c r="B44" s="22"/>
    </row>
    <row r="45" spans="1:3" x14ac:dyDescent="0.2">
      <c r="A45" s="22"/>
      <c r="B45" s="22"/>
    </row>
    <row r="46" spans="1:3" x14ac:dyDescent="0.2">
      <c r="A46" s="22"/>
      <c r="B46" s="22"/>
      <c r="C46" s="28"/>
    </row>
    <row r="47" spans="1:3" x14ac:dyDescent="0.2">
      <c r="A47" s="22"/>
      <c r="B47" s="22"/>
    </row>
    <row r="48" spans="1:3" x14ac:dyDescent="0.2">
      <c r="A48" s="22"/>
      <c r="B48" s="22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  <row r="55" spans="1:2" x14ac:dyDescent="0.2">
      <c r="A55" s="22"/>
      <c r="B55" s="22"/>
    </row>
    <row r="56" spans="1:2" x14ac:dyDescent="0.2">
      <c r="A56" s="22"/>
      <c r="B56" s="22"/>
    </row>
    <row r="57" spans="1:2" x14ac:dyDescent="0.2">
      <c r="A57" s="22"/>
      <c r="B57" s="22"/>
    </row>
    <row r="58" spans="1:2" x14ac:dyDescent="0.2">
      <c r="A58" s="22"/>
      <c r="B58" s="22"/>
    </row>
    <row r="59" spans="1:2" x14ac:dyDescent="0.2">
      <c r="A59" s="22"/>
      <c r="B59" s="22"/>
    </row>
    <row r="60" spans="1:2" x14ac:dyDescent="0.2">
      <c r="A60" s="22"/>
      <c r="B60" s="22"/>
    </row>
    <row r="61" spans="1:2" x14ac:dyDescent="0.2">
      <c r="A61" s="22"/>
      <c r="B61" s="22"/>
    </row>
    <row r="62" spans="1:2" x14ac:dyDescent="0.2">
      <c r="A62" s="22"/>
      <c r="B62" s="22"/>
    </row>
    <row r="63" spans="1:2" x14ac:dyDescent="0.2">
      <c r="A63" s="22"/>
      <c r="B63" s="22"/>
    </row>
    <row r="64" spans="1:2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  <row r="105" spans="1:2" x14ac:dyDescent="0.2">
      <c r="A105" s="22"/>
      <c r="B105" s="22"/>
    </row>
    <row r="106" spans="1:2" x14ac:dyDescent="0.2">
      <c r="A106" s="22"/>
      <c r="B106" s="22"/>
    </row>
    <row r="107" spans="1:2" x14ac:dyDescent="0.2">
      <c r="A107" s="22"/>
      <c r="B107" s="22"/>
    </row>
    <row r="108" spans="1:2" x14ac:dyDescent="0.2">
      <c r="A108" s="22"/>
      <c r="B108" s="22"/>
    </row>
    <row r="109" spans="1:2" x14ac:dyDescent="0.2">
      <c r="A109" s="22"/>
      <c r="B109" s="22"/>
    </row>
    <row r="110" spans="1:2" x14ac:dyDescent="0.2">
      <c r="A110" s="22"/>
      <c r="B110" s="22"/>
    </row>
    <row r="111" spans="1:2" x14ac:dyDescent="0.2">
      <c r="A111" s="22"/>
      <c r="B111" s="22"/>
    </row>
    <row r="112" spans="1:2" x14ac:dyDescent="0.2">
      <c r="A112" s="22"/>
      <c r="B112" s="22"/>
    </row>
    <row r="113" spans="1:2" x14ac:dyDescent="0.2">
      <c r="A113" s="22"/>
      <c r="B113" s="22"/>
    </row>
    <row r="114" spans="1:2" x14ac:dyDescent="0.2">
      <c r="A114" s="22"/>
      <c r="B114" s="22"/>
    </row>
    <row r="115" spans="1:2" x14ac:dyDescent="0.2">
      <c r="A115" s="22"/>
      <c r="B115" s="22"/>
    </row>
    <row r="116" spans="1:2" x14ac:dyDescent="0.2">
      <c r="A116" s="22"/>
      <c r="B116" s="22"/>
    </row>
    <row r="117" spans="1:2" x14ac:dyDescent="0.2">
      <c r="A117" s="22"/>
      <c r="B117" s="22"/>
    </row>
    <row r="118" spans="1:2" x14ac:dyDescent="0.2">
      <c r="A118" s="22"/>
      <c r="B118" s="22"/>
    </row>
    <row r="119" spans="1:2" x14ac:dyDescent="0.2">
      <c r="A119" s="22"/>
      <c r="B119" s="22"/>
    </row>
    <row r="120" spans="1:2" x14ac:dyDescent="0.2">
      <c r="A120" s="22"/>
      <c r="B120" s="22"/>
    </row>
    <row r="121" spans="1:2" x14ac:dyDescent="0.2">
      <c r="A121" s="22"/>
      <c r="B121" s="22"/>
    </row>
    <row r="122" spans="1:2" x14ac:dyDescent="0.2">
      <c r="A122" s="22"/>
      <c r="B122" s="22"/>
    </row>
    <row r="123" spans="1:2" x14ac:dyDescent="0.2">
      <c r="A123" s="22"/>
      <c r="B123" s="22"/>
    </row>
    <row r="124" spans="1:2" x14ac:dyDescent="0.2">
      <c r="A124" s="22"/>
      <c r="B124" s="22"/>
    </row>
    <row r="125" spans="1:2" x14ac:dyDescent="0.2">
      <c r="A125" s="22"/>
      <c r="B125" s="22"/>
    </row>
    <row r="126" spans="1:2" x14ac:dyDescent="0.2">
      <c r="A126" s="22"/>
      <c r="B126" s="22"/>
    </row>
    <row r="127" spans="1:2" x14ac:dyDescent="0.2">
      <c r="A127" s="22"/>
      <c r="B127" s="22"/>
    </row>
    <row r="128" spans="1:2" x14ac:dyDescent="0.2">
      <c r="A128" s="22"/>
      <c r="B128" s="22"/>
    </row>
  </sheetData>
  <sheetProtection algorithmName="SHA-512" hashValue="zuMRKl6Ndrx7XOESvvKpGHF3SkheiK7J3Dzo1smcYAGNqFtqa/ZTkaTXXYyzN7RpS2MzldJgesi10ZOKBFDcAA==" saltValue="aLKEX9vzfA7Zhj5aPsUC6w==" spinCount="100000" sheet="1" objects="1" scenarios="1"/>
  <mergeCells count="4">
    <mergeCell ref="A1:D1"/>
    <mergeCell ref="A2:D2"/>
    <mergeCell ref="A3:D3"/>
    <mergeCell ref="A18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Preliminary</vt:lpstr>
      <vt:lpstr>Revised Final 25-26</vt:lpstr>
      <vt:lpstr>Preliminary!Print_Area</vt:lpstr>
      <vt:lpstr>Preliminary!Print_Titles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Kaleda, Steven</dc:creator>
  <cp:lastModifiedBy>Kaleda, Steven</cp:lastModifiedBy>
  <dcterms:created xsi:type="dcterms:W3CDTF">2021-03-26T16:29:06Z</dcterms:created>
  <dcterms:modified xsi:type="dcterms:W3CDTF">2026-02-05T17:30:38Z</dcterms:modified>
</cp:coreProperties>
</file>