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cdecolorado-my.sharepoint.com/personal/gustafson_g_cde_state_co_us/Documents/CDE/Budget/"/>
    </mc:Choice>
  </mc:AlternateContent>
  <xr:revisionPtr revIDLastSave="0" documentId="8_{6EEA2273-FF42-427F-A60A-FA19BA5D13E0}" xr6:coauthVersionLast="47" xr6:coauthVersionMax="47" xr10:uidLastSave="{00000000-0000-0000-0000-000000000000}"/>
  <bookViews>
    <workbookView xWindow="-120" yWindow="-120" windowWidth="29040" windowHeight="15720" xr2:uid="{786398F3-8633-40B2-98A1-9B7974E322A5}"/>
  </bookViews>
  <sheets>
    <sheet name="Instructions" sheetId="66" r:id="rId1"/>
    <sheet name="Cover" sheetId="17" r:id="rId2"/>
    <sheet name="TOC" sheetId="15" r:id="rId3"/>
    <sheet name="BudgetAssump" sheetId="16" r:id="rId4"/>
    <sheet name="AppropRes" sheetId="14" r:id="rId5"/>
    <sheet name="BFB Usage Resolution" sheetId="67" r:id="rId6"/>
    <sheet name="BFB Usage Calc WKST" sheetId="24" r:id="rId7"/>
    <sheet name="Interfund Resolution" sheetId="25" r:id="rId8"/>
    <sheet name="Graphs" sheetId="18" r:id="rId9"/>
    <sheet name="Pupil Count" sheetId="20" r:id="rId10"/>
    <sheet name="Fund Smts" sheetId="22" r:id="rId11"/>
    <sheet name="GF Summary" sheetId="1" r:id="rId12"/>
    <sheet name="GF Rev Detail" sheetId="2" r:id="rId13"/>
    <sheet name="GF Exp Summary" sheetId="3" r:id="rId14"/>
    <sheet name="GF 11" sheetId="28" r:id="rId15"/>
    <sheet name="GF 12" sheetId="27" r:id="rId16"/>
    <sheet name="GF 13" sheetId="29" r:id="rId17"/>
    <sheet name="GF 14" sheetId="30" r:id="rId18"/>
    <sheet name="2100" sheetId="31" r:id="rId19"/>
    <sheet name="2200" sheetId="50" r:id="rId20"/>
    <sheet name="2300" sheetId="36" r:id="rId21"/>
    <sheet name="2400" sheetId="37" r:id="rId22"/>
    <sheet name="2500" sheetId="38" r:id="rId23"/>
    <sheet name="2600" sheetId="39" r:id="rId24"/>
    <sheet name="2700" sheetId="40" r:id="rId25"/>
    <sheet name="2800" sheetId="41" r:id="rId26"/>
    <sheet name="3300" sheetId="51" r:id="rId27"/>
    <sheet name="4000-5000" sheetId="52" r:id="rId28"/>
    <sheet name="ProgObjCk" sheetId="61" r:id="rId29"/>
    <sheet name="Other Fund Graphs" sheetId="68" r:id="rId30"/>
    <sheet name="InsRsv" sheetId="13" r:id="rId31"/>
    <sheet name="Preschool" sheetId="57" r:id="rId32"/>
    <sheet name="Food Svc" sheetId="4" r:id="rId33"/>
    <sheet name="DPGF" sheetId="5" r:id="rId34"/>
    <sheet name="Activity Summary" sheetId="6" r:id="rId35"/>
    <sheet name="Fund1 Summary" sheetId="7" r:id="rId36"/>
    <sheet name="Fund2 Summary" sheetId="8" r:id="rId37"/>
    <sheet name="BondRedempt" sheetId="10" r:id="rId38"/>
    <sheet name="Debt" sheetId="23" r:id="rId39"/>
    <sheet name="CapRes" sheetId="11" r:id="rId40"/>
    <sheet name="Trust Funds" sheetId="12" state="hidden" r:id="rId41"/>
    <sheet name="Uniform Budget Summary" sheetId="56" r:id="rId42"/>
    <sheet name="Suppl" sheetId="19" r:id="rId43"/>
    <sheet name="School Budgets" sheetId="42" r:id="rId44"/>
    <sheet name="SchoolSumm" sheetId="55" r:id="rId45"/>
    <sheet name="SchoolFTE" sheetId="62" r:id="rId46"/>
    <sheet name="Staffing" sheetId="60" r:id="rId47"/>
    <sheet name="Pilot Districts" sheetId="65" state="hidden" r:id="rId48"/>
  </sheets>
  <definedNames>
    <definedName name="_xlnm.Print_Area" localSheetId="18">'2100'!$A$1:$S$41</definedName>
    <definedName name="_xlnm.Print_Area" localSheetId="19">'2200'!$A$1:$S$41</definedName>
    <definedName name="_xlnm.Print_Area" localSheetId="20">'2300'!$A$1:$S$41</definedName>
    <definedName name="_xlnm.Print_Area" localSheetId="21">'2400'!$A$1:$S$41</definedName>
    <definedName name="_xlnm.Print_Area" localSheetId="22">'2500'!$A$1:$S$41</definedName>
    <definedName name="_xlnm.Print_Area" localSheetId="23">'2600'!$A$1:$S$41</definedName>
    <definedName name="_xlnm.Print_Area" localSheetId="24">'2700'!$A$1:$S$41</definedName>
    <definedName name="_xlnm.Print_Area" localSheetId="25">'2800'!$A$1:$S$40</definedName>
    <definedName name="_xlnm.Print_Area" localSheetId="26">'3300'!$A$1:$S$41</definedName>
    <definedName name="_xlnm.Print_Area" localSheetId="27">'4000-5000'!$A$1:$S$40</definedName>
    <definedName name="_xlnm.Print_Area" localSheetId="34">'Activity Summary'!$A$1:$S$40</definedName>
    <definedName name="_xlnm.Print_Area" localSheetId="4">AppropRes!$A$1:$L$37</definedName>
    <definedName name="_xlnm.Print_Area" localSheetId="6">'BFB Usage Calc WKST'!$A$1:$L$81</definedName>
    <definedName name="_xlnm.Print_Area" localSheetId="37">BondRedempt!$A$1:$S$41</definedName>
    <definedName name="_xlnm.Print_Area" localSheetId="3">BudgetAssump!$A$1:$M$36</definedName>
    <definedName name="_xlnm.Print_Area" localSheetId="39">CapRes!$A$1:$S$47</definedName>
    <definedName name="_xlnm.Print_Area" localSheetId="1">Cover!$A$1:$M$51</definedName>
    <definedName name="_xlnm.Print_Area" localSheetId="38">Debt!$A$1:$N$55</definedName>
    <definedName name="_xlnm.Print_Area" localSheetId="33">DPGF!$A$6:$S$67</definedName>
    <definedName name="_xlnm.Print_Area" localSheetId="32">'Food Svc'!$A$1:$S$51</definedName>
    <definedName name="_xlnm.Print_Area" localSheetId="10">'Fund Smts'!$A$1:$L$44</definedName>
    <definedName name="_xlnm.Print_Area" localSheetId="35">'Fund1 Summary'!$A$1:$S$47</definedName>
    <definedName name="_xlnm.Print_Area" localSheetId="36">'Fund2 Summary'!$A$1:$S$48</definedName>
    <definedName name="_xlnm.Print_Area" localSheetId="14">'GF 11'!$A$1:$S$41</definedName>
    <definedName name="_xlnm.Print_Area" localSheetId="15">'GF 12'!$A$1:$S$41</definedName>
    <definedName name="_xlnm.Print_Area" localSheetId="16">'GF 13'!$A$1:$S$41</definedName>
    <definedName name="_xlnm.Print_Area" localSheetId="17">'GF 14'!$A$1:$S$41</definedName>
    <definedName name="_xlnm.Print_Area" localSheetId="13">'GF Exp Summary'!$A$1:$S$178</definedName>
    <definedName name="_xlnm.Print_Area" localSheetId="12">'GF Rev Detail'!$A$1:$S$77</definedName>
    <definedName name="_xlnm.Print_Area" localSheetId="11">'GF Summary'!$A$1:$S$53</definedName>
    <definedName name="_xlnm.Print_Area" localSheetId="8">Graphs!$A$1:$P$74</definedName>
    <definedName name="_xlnm.Print_Area" localSheetId="30">InsRsv!$A$1:$S$38</definedName>
    <definedName name="_xlnm.Print_Area" localSheetId="7">'Interfund Resolution'!$A$1:$M$27</definedName>
    <definedName name="_xlnm.Print_Area" localSheetId="29">'Other Fund Graphs'!$A$1:$S$184</definedName>
    <definedName name="_xlnm.Print_Area" localSheetId="31">Preschool!$B$1:$R$59</definedName>
    <definedName name="_xlnm.Print_Area" localSheetId="28">ProgObjCk!$A$1:$H$49</definedName>
    <definedName name="_xlnm.Print_Area" localSheetId="9">'Pupil Count'!$A$1:$I$45</definedName>
    <definedName name="_xlnm.Print_Area" localSheetId="43">'School Budgets'!$A$1:$L$41</definedName>
    <definedName name="_xlnm.Print_Area" localSheetId="44">SchoolSumm!$A$1:$N$45</definedName>
    <definedName name="_xlnm.Print_Area" localSheetId="46">Staffing!$A$1:$S$74</definedName>
    <definedName name="_xlnm.Print_Area" localSheetId="42">Suppl!$A$1:$L$42</definedName>
    <definedName name="_xlnm.Print_Area" localSheetId="2">TOC!$A$1:$L$39</definedName>
    <definedName name="_xlnm.Print_Area" localSheetId="40">'Trust Funds'!$A$1:$S$38</definedName>
    <definedName name="_xlnm.Print_Area" localSheetId="41">'Uniform Budget Summary'!$A$2:$AD$199</definedName>
    <definedName name="_xlnm.Print_Titles" localSheetId="13">'GF Exp Summary'!$1:$7</definedName>
    <definedName name="_xlnm.Print_Titles" localSheetId="29">'Other Fund Graphs'!$1:$6</definedName>
    <definedName name="_xlnm.Print_Titles" localSheetId="41">'Uniform Budget Summary'!$2:$3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30" l="1"/>
  <c r="R14" i="29"/>
  <c r="R14" i="27"/>
  <c r="R14" i="28"/>
  <c r="R6" i="3"/>
  <c r="R6" i="2"/>
  <c r="F11" i="20"/>
  <c r="F10" i="20"/>
  <c r="P14" i="52"/>
  <c r="P31" i="52" s="1"/>
  <c r="P13" i="52"/>
  <c r="P32" i="51"/>
  <c r="P32" i="41"/>
  <c r="P32" i="30"/>
  <c r="P6" i="6"/>
  <c r="P6" i="12" s="1"/>
  <c r="P5" i="6"/>
  <c r="P5" i="11" s="1"/>
  <c r="P12" i="5"/>
  <c r="P11" i="5"/>
  <c r="P6" i="4"/>
  <c r="P5" i="4"/>
  <c r="P6" i="57"/>
  <c r="P5" i="57"/>
  <c r="P6" i="13"/>
  <c r="P5" i="13"/>
  <c r="P15" i="51"/>
  <c r="P14" i="51"/>
  <c r="P15" i="41"/>
  <c r="P14" i="41"/>
  <c r="P15" i="40"/>
  <c r="P32" i="40" s="1"/>
  <c r="P14" i="40"/>
  <c r="P15" i="39"/>
  <c r="P32" i="39" s="1"/>
  <c r="P14" i="39"/>
  <c r="P15" i="38"/>
  <c r="P32" i="38" s="1"/>
  <c r="P14" i="38"/>
  <c r="P15" i="37"/>
  <c r="P32" i="37" s="1"/>
  <c r="P14" i="37"/>
  <c r="P15" i="36"/>
  <c r="P32" i="36" s="1"/>
  <c r="P14" i="36"/>
  <c r="P15" i="50"/>
  <c r="P32" i="50" s="1"/>
  <c r="P14" i="50"/>
  <c r="P15" i="31"/>
  <c r="P32" i="31" s="1"/>
  <c r="P14" i="31"/>
  <c r="P32" i="29"/>
  <c r="P31" i="27"/>
  <c r="P31" i="28"/>
  <c r="R43" i="1"/>
  <c r="F40" i="1"/>
  <c r="H40" i="1"/>
  <c r="J40" i="1"/>
  <c r="L40" i="1"/>
  <c r="N40" i="1"/>
  <c r="P40" i="1"/>
  <c r="R39" i="1"/>
  <c r="N39" i="1"/>
  <c r="L39" i="1"/>
  <c r="J39" i="1"/>
  <c r="H39" i="1"/>
  <c r="F39" i="1"/>
  <c r="P84" i="2"/>
  <c r="R84" i="2"/>
  <c r="P81" i="2"/>
  <c r="P80" i="2"/>
  <c r="N84" i="2"/>
  <c r="L84" i="2"/>
  <c r="F84" i="2"/>
  <c r="H84" i="2"/>
  <c r="J84" i="2"/>
  <c r="P83" i="2"/>
  <c r="R26" i="1"/>
  <c r="N46" i="1"/>
  <c r="N35" i="1"/>
  <c r="N34" i="1"/>
  <c r="N33" i="1"/>
  <c r="N32" i="1"/>
  <c r="N31" i="1"/>
  <c r="N30" i="1"/>
  <c r="N29" i="1"/>
  <c r="N28" i="1"/>
  <c r="N27" i="1"/>
  <c r="P6" i="7" l="1"/>
  <c r="P6" i="8"/>
  <c r="P6" i="10"/>
  <c r="P6" i="11"/>
  <c r="P5" i="7"/>
  <c r="P5" i="10"/>
  <c r="P5" i="12"/>
  <c r="P5" i="8"/>
  <c r="N14" i="57"/>
  <c r="N15" i="57"/>
  <c r="N16" i="57"/>
  <c r="N17" i="57"/>
  <c r="N18" i="57"/>
  <c r="N19" i="57"/>
  <c r="N20" i="57"/>
  <c r="N21" i="57"/>
  <c r="N22" i="57"/>
  <c r="N23" i="57"/>
  <c r="F12" i="20"/>
  <c r="R6" i="1"/>
  <c r="AH6" i="11"/>
  <c r="AG6" i="11"/>
  <c r="AF6" i="11"/>
  <c r="AE6" i="11"/>
  <c r="AH22" i="10"/>
  <c r="AG22" i="10"/>
  <c r="AF22" i="10"/>
  <c r="AE22" i="10"/>
  <c r="AH20" i="10"/>
  <c r="AG20" i="10"/>
  <c r="AF20" i="10"/>
  <c r="AE20" i="10"/>
  <c r="K25" i="16"/>
  <c r="L9" i="2" l="1"/>
  <c r="N174" i="3"/>
  <c r="N173" i="3"/>
  <c r="N172" i="3"/>
  <c r="N171" i="3"/>
  <c r="N170" i="3"/>
  <c r="N169" i="3"/>
  <c r="N168" i="3"/>
  <c r="N167" i="3"/>
  <c r="N166" i="3"/>
  <c r="N114" i="3"/>
  <c r="N113" i="3"/>
  <c r="N112" i="3"/>
  <c r="N111" i="3"/>
  <c r="N110" i="3"/>
  <c r="N109" i="3"/>
  <c r="N108" i="3"/>
  <c r="N107" i="3"/>
  <c r="N106" i="3"/>
  <c r="N102" i="3"/>
  <c r="N101" i="3"/>
  <c r="N100" i="3"/>
  <c r="N99" i="3"/>
  <c r="N98" i="3"/>
  <c r="N97" i="3"/>
  <c r="N96" i="3"/>
  <c r="N95" i="3"/>
  <c r="N94" i="3"/>
  <c r="N90" i="3"/>
  <c r="N89" i="3"/>
  <c r="N88" i="3"/>
  <c r="N87" i="3"/>
  <c r="N86" i="3"/>
  <c r="N85" i="3"/>
  <c r="N84" i="3"/>
  <c r="N83" i="3"/>
  <c r="N82" i="3"/>
  <c r="N78" i="3"/>
  <c r="N77" i="3"/>
  <c r="N76" i="3"/>
  <c r="N75" i="3"/>
  <c r="N74" i="3"/>
  <c r="N73" i="3"/>
  <c r="N72" i="3"/>
  <c r="N71" i="3"/>
  <c r="N70" i="3"/>
  <c r="N66" i="3"/>
  <c r="N65" i="3"/>
  <c r="N64" i="3"/>
  <c r="N63" i="3"/>
  <c r="N62" i="3"/>
  <c r="N61" i="3"/>
  <c r="N60" i="3"/>
  <c r="N59" i="3"/>
  <c r="N58" i="3"/>
  <c r="N54" i="3"/>
  <c r="N53" i="3"/>
  <c r="N52" i="3"/>
  <c r="N51" i="3"/>
  <c r="N50" i="3"/>
  <c r="N49" i="3"/>
  <c r="N48" i="3"/>
  <c r="N47" i="3"/>
  <c r="N46" i="3"/>
  <c r="N42" i="3"/>
  <c r="N41" i="3"/>
  <c r="N40" i="3"/>
  <c r="N39" i="3"/>
  <c r="N38" i="3"/>
  <c r="N37" i="3"/>
  <c r="N36" i="3"/>
  <c r="N35" i="3"/>
  <c r="N34" i="3"/>
  <c r="N30" i="3"/>
  <c r="N29" i="3"/>
  <c r="N28" i="3"/>
  <c r="N27" i="3"/>
  <c r="N26" i="3"/>
  <c r="N25" i="3"/>
  <c r="N24" i="3"/>
  <c r="N23" i="3"/>
  <c r="N22" i="3"/>
  <c r="N18" i="3"/>
  <c r="N17" i="3"/>
  <c r="N16" i="3"/>
  <c r="N15" i="3"/>
  <c r="N14" i="3"/>
  <c r="N13" i="3"/>
  <c r="N12" i="3"/>
  <c r="N11" i="3"/>
  <c r="N10" i="3"/>
  <c r="O14" i="52"/>
  <c r="O13" i="52"/>
  <c r="M32" i="51"/>
  <c r="O15" i="40"/>
  <c r="O32" i="40" s="1"/>
  <c r="M15" i="40"/>
  <c r="M32" i="40" s="1"/>
  <c r="O14" i="40"/>
  <c r="O31" i="40" s="1"/>
  <c r="M14" i="40"/>
  <c r="M31" i="40" s="1"/>
  <c r="O15" i="41"/>
  <c r="O32" i="41" s="1"/>
  <c r="M15" i="41"/>
  <c r="M32" i="41" s="1"/>
  <c r="O14" i="41"/>
  <c r="O31" i="41" s="1"/>
  <c r="M14" i="41"/>
  <c r="M31" i="41" s="1"/>
  <c r="O15" i="51"/>
  <c r="O32" i="51" s="1"/>
  <c r="M15" i="51"/>
  <c r="O14" i="51"/>
  <c r="O31" i="51" s="1"/>
  <c r="M14" i="51"/>
  <c r="M31" i="51" s="1"/>
  <c r="O15" i="39"/>
  <c r="O32" i="39" s="1"/>
  <c r="M15" i="39"/>
  <c r="M32" i="39" s="1"/>
  <c r="O14" i="39"/>
  <c r="O31" i="39" s="1"/>
  <c r="M14" i="39"/>
  <c r="M31" i="39" s="1"/>
  <c r="P31" i="37"/>
  <c r="R15" i="50"/>
  <c r="R32" i="50" s="1"/>
  <c r="R14" i="50"/>
  <c r="R31" i="50" s="1"/>
  <c r="R15" i="36"/>
  <c r="R32" i="36" s="1"/>
  <c r="R14" i="36"/>
  <c r="R31" i="36" s="1"/>
  <c r="R15" i="37"/>
  <c r="R32" i="37" s="1"/>
  <c r="R14" i="37"/>
  <c r="R31" i="37" s="1"/>
  <c r="R15" i="38"/>
  <c r="R32" i="38" s="1"/>
  <c r="R14" i="38"/>
  <c r="R31" i="38" s="1"/>
  <c r="R15" i="31"/>
  <c r="R32" i="31" s="1"/>
  <c r="R14" i="31"/>
  <c r="R31" i="31" s="1"/>
  <c r="P31" i="50"/>
  <c r="P31" i="36"/>
  <c r="P31" i="38"/>
  <c r="P31" i="31"/>
  <c r="N15" i="50"/>
  <c r="N32" i="50" s="1"/>
  <c r="N14" i="50"/>
  <c r="N31" i="50" s="1"/>
  <c r="N15" i="36"/>
  <c r="N32" i="36" s="1"/>
  <c r="N14" i="36"/>
  <c r="N31" i="36" s="1"/>
  <c r="N15" i="37"/>
  <c r="N32" i="37" s="1"/>
  <c r="N14" i="37"/>
  <c r="N31" i="37" s="1"/>
  <c r="N15" i="38"/>
  <c r="N32" i="38" s="1"/>
  <c r="N14" i="38"/>
  <c r="N31" i="38" s="1"/>
  <c r="N15" i="31"/>
  <c r="N32" i="31" s="1"/>
  <c r="N14" i="31"/>
  <c r="N31" i="31" s="1"/>
  <c r="L15" i="50"/>
  <c r="L32" i="50" s="1"/>
  <c r="L15" i="36"/>
  <c r="L32" i="36" s="1"/>
  <c r="L15" i="37"/>
  <c r="L32" i="37" s="1"/>
  <c r="L15" i="38"/>
  <c r="L32" i="38" s="1"/>
  <c r="L15" i="31"/>
  <c r="L32" i="31" s="1"/>
  <c r="L14" i="50"/>
  <c r="L31" i="50" s="1"/>
  <c r="L14" i="36"/>
  <c r="L31" i="36" s="1"/>
  <c r="L14" i="37"/>
  <c r="L31" i="37" s="1"/>
  <c r="L14" i="38"/>
  <c r="L31" i="38" s="1"/>
  <c r="L14" i="31"/>
  <c r="L31" i="31" s="1"/>
  <c r="L32" i="27"/>
  <c r="L32" i="29"/>
  <c r="L32" i="30"/>
  <c r="L32" i="28"/>
  <c r="L31" i="27"/>
  <c r="L31" i="29"/>
  <c r="L31" i="30"/>
  <c r="L31" i="28"/>
  <c r="N32" i="29"/>
  <c r="P31" i="29"/>
  <c r="N31" i="29"/>
  <c r="N32" i="30"/>
  <c r="P31" i="30"/>
  <c r="N31" i="30"/>
  <c r="N32" i="27"/>
  <c r="N31" i="27"/>
  <c r="R14" i="52"/>
  <c r="R31" i="52" s="1"/>
  <c r="R14" i="41"/>
  <c r="R31" i="41" s="1"/>
  <c r="P31" i="40"/>
  <c r="N15" i="39"/>
  <c r="N32" i="39" s="1"/>
  <c r="N13" i="52"/>
  <c r="N30" i="52" s="1"/>
  <c r="L15" i="41"/>
  <c r="L32" i="41" s="1"/>
  <c r="L13" i="52"/>
  <c r="L30" i="52" s="1"/>
  <c r="N31" i="3" l="1"/>
  <c r="N26" i="1" s="1"/>
  <c r="N36" i="1" s="1"/>
  <c r="N37" i="1" s="1"/>
  <c r="R15" i="39"/>
  <c r="R32" i="39" s="1"/>
  <c r="L15" i="40"/>
  <c r="L32" i="40" s="1"/>
  <c r="N15" i="51"/>
  <c r="N32" i="51" s="1"/>
  <c r="P30" i="52"/>
  <c r="R14" i="40"/>
  <c r="R31" i="40" s="1"/>
  <c r="L14" i="51"/>
  <c r="L31" i="51" s="1"/>
  <c r="N14" i="39"/>
  <c r="N31" i="39" s="1"/>
  <c r="R15" i="51"/>
  <c r="R32" i="51" s="1"/>
  <c r="N15" i="40"/>
  <c r="N32" i="40" s="1"/>
  <c r="R13" i="52"/>
  <c r="R30" i="52" s="1"/>
  <c r="N31" i="28"/>
  <c r="N15" i="41"/>
  <c r="N32" i="41" s="1"/>
  <c r="L14" i="41"/>
  <c r="L31" i="41" s="1"/>
  <c r="N14" i="51"/>
  <c r="N31" i="51" s="1"/>
  <c r="R15" i="41"/>
  <c r="R32" i="41" s="1"/>
  <c r="N14" i="52"/>
  <c r="N31" i="52" s="1"/>
  <c r="L14" i="39"/>
  <c r="L31" i="39" s="1"/>
  <c r="N32" i="28"/>
  <c r="L14" i="40"/>
  <c r="L31" i="40" s="1"/>
  <c r="P31" i="39"/>
  <c r="N14" i="41"/>
  <c r="N31" i="41" s="1"/>
  <c r="R15" i="40"/>
  <c r="R32" i="40" s="1"/>
  <c r="L15" i="39"/>
  <c r="L32" i="39" s="1"/>
  <c r="R14" i="39"/>
  <c r="R31" i="39" s="1"/>
  <c r="P31" i="51"/>
  <c r="N14" i="40"/>
  <c r="N31" i="40" s="1"/>
  <c r="L15" i="51"/>
  <c r="L32" i="51" s="1"/>
  <c r="R14" i="51"/>
  <c r="R31" i="51" s="1"/>
  <c r="P31" i="41"/>
  <c r="L14" i="52"/>
  <c r="L31" i="52" s="1"/>
  <c r="N91" i="3"/>
  <c r="N103" i="3"/>
  <c r="N115" i="3"/>
  <c r="N79" i="3"/>
  <c r="N67" i="3"/>
  <c r="N55" i="3"/>
  <c r="N43" i="3"/>
  <c r="N19" i="3"/>
  <c r="AH25" i="11"/>
  <c r="AH6" i="12" s="1"/>
  <c r="AG25" i="11"/>
  <c r="AG6" i="12" s="1"/>
  <c r="AF25" i="11"/>
  <c r="AF6" i="12" s="1"/>
  <c r="AE25" i="11"/>
  <c r="AE6" i="12" s="1"/>
  <c r="AH6" i="10"/>
  <c r="AG6" i="10"/>
  <c r="AF6" i="10"/>
  <c r="AE6" i="10"/>
  <c r="AH6" i="8"/>
  <c r="AG6" i="8"/>
  <c r="AF6" i="8"/>
  <c r="AE6" i="8"/>
  <c r="AH6" i="7" l="1"/>
  <c r="AG6" i="7"/>
  <c r="AF6" i="7"/>
  <c r="AE6" i="7"/>
  <c r="AH6" i="6"/>
  <c r="AG6" i="6"/>
  <c r="AF6" i="6"/>
  <c r="AE6" i="6"/>
  <c r="AH10" i="5"/>
  <c r="AG10" i="5"/>
  <c r="AF10" i="5"/>
  <c r="AE10" i="5"/>
  <c r="AQ13" i="27"/>
  <c r="AQ13" i="29"/>
  <c r="AQ13" i="30"/>
  <c r="AQ13" i="31"/>
  <c r="AQ13" i="50"/>
  <c r="AQ13" i="36"/>
  <c r="AQ13" i="37"/>
  <c r="AQ13" i="38"/>
  <c r="AQ13" i="39"/>
  <c r="AQ13" i="40"/>
  <c r="AQ13" i="41"/>
  <c r="AQ13" i="51"/>
  <c r="AQ13" i="28"/>
  <c r="AQ12" i="52"/>
  <c r="AQ18" i="13"/>
  <c r="AQ18" i="57"/>
  <c r="AQ26" i="4"/>
  <c r="AQ32" i="5"/>
  <c r="L50" i="5" l="1"/>
  <c r="N50" i="5"/>
  <c r="N32" i="6"/>
  <c r="AH34" i="5"/>
  <c r="AG34" i="5"/>
  <c r="AF34" i="5"/>
  <c r="AE34" i="5"/>
  <c r="R6" i="12"/>
  <c r="Q6" i="12"/>
  <c r="O6" i="12"/>
  <c r="N6" i="12"/>
  <c r="M6" i="12"/>
  <c r="R5" i="12"/>
  <c r="Q5" i="12"/>
  <c r="O5" i="12"/>
  <c r="N5" i="12"/>
  <c r="M5" i="12"/>
  <c r="L6" i="12"/>
  <c r="L5" i="12"/>
  <c r="R35" i="6"/>
  <c r="L35" i="6"/>
  <c r="N36" i="4"/>
  <c r="R6" i="11"/>
  <c r="O6" i="11"/>
  <c r="N6" i="11"/>
  <c r="R5" i="11"/>
  <c r="O5" i="11"/>
  <c r="N5" i="11"/>
  <c r="L6" i="11"/>
  <c r="L5" i="11"/>
  <c r="R6" i="10"/>
  <c r="O6" i="10"/>
  <c r="N6" i="10"/>
  <c r="M6" i="10"/>
  <c r="R5" i="10"/>
  <c r="O5" i="10"/>
  <c r="N5" i="10"/>
  <c r="M5" i="10"/>
  <c r="L5" i="10"/>
  <c r="L6" i="10"/>
  <c r="R6" i="7"/>
  <c r="Q6" i="7"/>
  <c r="O6" i="7"/>
  <c r="N6" i="7"/>
  <c r="M6" i="7"/>
  <c r="L6" i="7"/>
  <c r="R6" i="8"/>
  <c r="Q6" i="8"/>
  <c r="O6" i="8"/>
  <c r="N6" i="8"/>
  <c r="M6" i="8"/>
  <c r="R5" i="8"/>
  <c r="Q5" i="8"/>
  <c r="O5" i="8"/>
  <c r="N5" i="8"/>
  <c r="M5" i="8"/>
  <c r="L6" i="8"/>
  <c r="L5" i="8"/>
  <c r="R5" i="7"/>
  <c r="Q5" i="7"/>
  <c r="O5" i="7"/>
  <c r="N5" i="7"/>
  <c r="M5" i="7"/>
  <c r="L5" i="7"/>
  <c r="R6" i="6"/>
  <c r="Q6" i="6"/>
  <c r="O6" i="6"/>
  <c r="N6" i="6"/>
  <c r="M6" i="6"/>
  <c r="R5" i="6"/>
  <c r="Q5" i="6"/>
  <c r="O5" i="6"/>
  <c r="N5" i="6"/>
  <c r="M5" i="6"/>
  <c r="L6" i="6"/>
  <c r="L5" i="6"/>
  <c r="AR61" i="4"/>
  <c r="AP61" i="4"/>
  <c r="AM61" i="4"/>
  <c r="AH28" i="4"/>
  <c r="AG28" i="4"/>
  <c r="AF28" i="4"/>
  <c r="AE28" i="4"/>
  <c r="AQ60" i="4"/>
  <c r="AS60" i="4" s="1"/>
  <c r="AT60" i="4" s="1"/>
  <c r="AH6" i="4"/>
  <c r="AG6" i="4"/>
  <c r="AF6" i="4"/>
  <c r="AE6" i="4"/>
  <c r="R12" i="5"/>
  <c r="Q12" i="5"/>
  <c r="O12" i="5"/>
  <c r="N12" i="5"/>
  <c r="M12" i="5"/>
  <c r="R11" i="5"/>
  <c r="Q11" i="5"/>
  <c r="O11" i="5"/>
  <c r="N11" i="5"/>
  <c r="M11" i="5"/>
  <c r="L12" i="5"/>
  <c r="L11" i="5"/>
  <c r="N15" i="5"/>
  <c r="R45" i="57"/>
  <c r="P45" i="57" s="1"/>
  <c r="N45" i="57"/>
  <c r="N44" i="57"/>
  <c r="L45" i="57"/>
  <c r="P9" i="57"/>
  <c r="R23" i="57"/>
  <c r="P23" i="57" s="1"/>
  <c r="L23" i="57"/>
  <c r="R22" i="57"/>
  <c r="P22" i="57" s="1"/>
  <c r="L22" i="57"/>
  <c r="R21" i="57"/>
  <c r="P21" i="57" s="1"/>
  <c r="L21" i="57"/>
  <c r="R20" i="57"/>
  <c r="L20" i="57"/>
  <c r="R19" i="57"/>
  <c r="L19" i="57"/>
  <c r="R18" i="57"/>
  <c r="L18" i="57"/>
  <c r="R17" i="57"/>
  <c r="L17" i="57"/>
  <c r="P17" i="57" s="1"/>
  <c r="R16" i="57"/>
  <c r="P16" i="57" s="1"/>
  <c r="L16" i="57"/>
  <c r="R15" i="57"/>
  <c r="P15" i="57" s="1"/>
  <c r="L15" i="57"/>
  <c r="R14" i="57"/>
  <c r="P14" i="57" s="1"/>
  <c r="L14" i="57"/>
  <c r="AR46" i="57"/>
  <c r="AP46" i="57"/>
  <c r="AM46" i="57"/>
  <c r="AH20" i="57"/>
  <c r="AG20" i="57"/>
  <c r="AF20" i="57"/>
  <c r="AE20" i="57"/>
  <c r="AH6" i="57"/>
  <c r="AG6" i="57"/>
  <c r="AF6" i="57"/>
  <c r="AE6" i="57"/>
  <c r="AH26" i="13"/>
  <c r="R24" i="13" s="1"/>
  <c r="AG26" i="13"/>
  <c r="N24" i="13" s="1"/>
  <c r="AF26" i="13"/>
  <c r="AE26" i="13"/>
  <c r="L24" i="13" s="1"/>
  <c r="R14" i="13"/>
  <c r="N14" i="13"/>
  <c r="L14" i="13"/>
  <c r="R13" i="13"/>
  <c r="N13" i="13"/>
  <c r="L13" i="13"/>
  <c r="R12" i="13"/>
  <c r="N12" i="13"/>
  <c r="L12" i="13"/>
  <c r="AH6" i="13"/>
  <c r="AG6" i="13"/>
  <c r="AF6" i="13"/>
  <c r="AE6" i="13"/>
  <c r="R6" i="4"/>
  <c r="R5" i="4"/>
  <c r="N6" i="4"/>
  <c r="N5" i="4"/>
  <c r="L6" i="4"/>
  <c r="L5" i="4"/>
  <c r="R6" i="13"/>
  <c r="R5" i="13"/>
  <c r="AH15" i="27"/>
  <c r="AG15" i="27"/>
  <c r="AF15" i="27"/>
  <c r="AH15" i="29"/>
  <c r="AG15" i="29"/>
  <c r="AF15" i="29"/>
  <c r="AH15" i="30"/>
  <c r="AG15" i="30"/>
  <c r="AF15" i="30"/>
  <c r="AH15" i="31"/>
  <c r="AG15" i="31"/>
  <c r="AF15" i="31"/>
  <c r="AH15" i="50"/>
  <c r="AG15" i="50"/>
  <c r="AF15" i="50"/>
  <c r="AH15" i="36"/>
  <c r="AG15" i="36"/>
  <c r="AF15" i="36"/>
  <c r="AH15" i="37"/>
  <c r="AG15" i="37"/>
  <c r="AF15" i="37"/>
  <c r="AH15" i="38"/>
  <c r="AG15" i="38"/>
  <c r="AF15" i="38"/>
  <c r="AH15" i="39"/>
  <c r="AG15" i="39"/>
  <c r="AF15" i="39"/>
  <c r="AH15" i="40"/>
  <c r="AG15" i="40"/>
  <c r="AF15" i="40"/>
  <c r="AH15" i="41"/>
  <c r="AG15" i="41"/>
  <c r="AF15" i="41"/>
  <c r="AH15" i="51"/>
  <c r="AG15" i="51"/>
  <c r="AF15" i="51"/>
  <c r="AH15" i="28"/>
  <c r="AG15" i="28"/>
  <c r="AF15" i="28"/>
  <c r="AE15" i="27"/>
  <c r="AE15" i="29"/>
  <c r="AE15" i="30"/>
  <c r="AE15" i="31"/>
  <c r="AE15" i="50"/>
  <c r="AE15" i="36"/>
  <c r="AE15" i="37"/>
  <c r="AE15" i="38"/>
  <c r="AE15" i="39"/>
  <c r="AE15" i="40"/>
  <c r="AE15" i="41"/>
  <c r="AE15" i="51"/>
  <c r="AE15" i="28"/>
  <c r="AH14" i="52"/>
  <c r="AG14" i="52"/>
  <c r="AF14" i="52"/>
  <c r="AE14" i="52"/>
  <c r="Q6" i="57"/>
  <c r="O6" i="57"/>
  <c r="N6" i="57"/>
  <c r="M6" i="57"/>
  <c r="Q5" i="57"/>
  <c r="O5" i="57"/>
  <c r="N5" i="57"/>
  <c r="M5" i="57"/>
  <c r="L6" i="57"/>
  <c r="L5" i="57"/>
  <c r="AH20" i="13"/>
  <c r="AG20" i="13"/>
  <c r="AF20" i="13"/>
  <c r="AE20" i="13"/>
  <c r="Q6" i="13"/>
  <c r="O6" i="13"/>
  <c r="N6" i="13"/>
  <c r="M6" i="13"/>
  <c r="Q5" i="13"/>
  <c r="O5" i="13"/>
  <c r="N5" i="13"/>
  <c r="M5" i="13"/>
  <c r="L6" i="13"/>
  <c r="L5" i="13"/>
  <c r="R55" i="2"/>
  <c r="P55" i="2" s="1"/>
  <c r="N55" i="2"/>
  <c r="L55" i="2"/>
  <c r="R72" i="2"/>
  <c r="N72" i="2"/>
  <c r="L72" i="2"/>
  <c r="R71" i="2"/>
  <c r="N71" i="2"/>
  <c r="L71" i="2"/>
  <c r="P71" i="2" s="1"/>
  <c r="R70" i="2"/>
  <c r="N70" i="2"/>
  <c r="L70" i="2"/>
  <c r="P70" i="2" s="1"/>
  <c r="R68" i="2"/>
  <c r="P68" i="2" s="1"/>
  <c r="N68" i="2"/>
  <c r="L68" i="2"/>
  <c r="R67" i="2"/>
  <c r="P67" i="2" s="1"/>
  <c r="N67" i="2"/>
  <c r="L67" i="2"/>
  <c r="R63" i="2"/>
  <c r="P63" i="2"/>
  <c r="N63" i="2"/>
  <c r="L63" i="2"/>
  <c r="R62" i="2"/>
  <c r="P62" i="2" s="1"/>
  <c r="N62" i="2"/>
  <c r="L62" i="2"/>
  <c r="R61" i="2"/>
  <c r="P61" i="2"/>
  <c r="N61" i="2"/>
  <c r="L61" i="2"/>
  <c r="R60" i="2"/>
  <c r="P60" i="2" s="1"/>
  <c r="N60" i="2"/>
  <c r="L60" i="2"/>
  <c r="R59" i="2"/>
  <c r="P59" i="2"/>
  <c r="N59" i="2"/>
  <c r="L59" i="2"/>
  <c r="R58" i="2"/>
  <c r="P58" i="2" s="1"/>
  <c r="N58" i="2"/>
  <c r="L58" i="2"/>
  <c r="R57" i="2"/>
  <c r="P57" i="2"/>
  <c r="N57" i="2"/>
  <c r="L57" i="2"/>
  <c r="R56" i="2"/>
  <c r="P56" i="2" s="1"/>
  <c r="N56" i="2"/>
  <c r="L56" i="2"/>
  <c r="R49" i="2"/>
  <c r="P49" i="2"/>
  <c r="N49" i="2"/>
  <c r="L49" i="2"/>
  <c r="R48" i="2"/>
  <c r="P48" i="2" s="1"/>
  <c r="N48" i="2"/>
  <c r="L48" i="2"/>
  <c r="R47" i="2"/>
  <c r="P47" i="2"/>
  <c r="N47" i="2"/>
  <c r="L47" i="2"/>
  <c r="R46" i="2"/>
  <c r="P46" i="2" s="1"/>
  <c r="N46" i="2"/>
  <c r="L46" i="2"/>
  <c r="R45" i="2"/>
  <c r="P45" i="2"/>
  <c r="N45" i="2"/>
  <c r="L45" i="2"/>
  <c r="R44" i="2"/>
  <c r="P44" i="2" s="1"/>
  <c r="N44" i="2"/>
  <c r="L44" i="2"/>
  <c r="R43" i="2"/>
  <c r="P43" i="2"/>
  <c r="N43" i="2"/>
  <c r="L43" i="2"/>
  <c r="R42" i="2"/>
  <c r="P42" i="2" s="1"/>
  <c r="N42" i="2"/>
  <c r="L42" i="2"/>
  <c r="R41" i="2"/>
  <c r="P41" i="2"/>
  <c r="N41" i="2"/>
  <c r="L41" i="2"/>
  <c r="R40" i="2"/>
  <c r="P40" i="2" s="1"/>
  <c r="N40" i="2"/>
  <c r="L40" i="2"/>
  <c r="R39" i="2"/>
  <c r="P39" i="2"/>
  <c r="N39" i="2"/>
  <c r="L39" i="2"/>
  <c r="R38" i="2"/>
  <c r="P38" i="2" s="1"/>
  <c r="N38" i="2"/>
  <c r="L38" i="2"/>
  <c r="R37" i="2"/>
  <c r="P37" i="2"/>
  <c r="N37" i="2"/>
  <c r="L37" i="2"/>
  <c r="R36" i="2"/>
  <c r="P36" i="2" s="1"/>
  <c r="N36" i="2"/>
  <c r="L36" i="2"/>
  <c r="R35" i="2"/>
  <c r="P35" i="2"/>
  <c r="N35" i="2"/>
  <c r="L35" i="2"/>
  <c r="R34" i="2"/>
  <c r="P34" i="2" s="1"/>
  <c r="N34" i="2"/>
  <c r="L34" i="2"/>
  <c r="R33" i="2"/>
  <c r="P33" i="2"/>
  <c r="N33" i="2"/>
  <c r="L33" i="2"/>
  <c r="R32" i="2"/>
  <c r="P32" i="2" s="1"/>
  <c r="N32" i="2"/>
  <c r="L32" i="2"/>
  <c r="R31" i="2"/>
  <c r="P31" i="2"/>
  <c r="N31" i="2"/>
  <c r="L31" i="2"/>
  <c r="P72" i="2" l="1"/>
  <c r="AQ31" i="4"/>
  <c r="AS31" i="4" s="1"/>
  <c r="AT31" i="4" s="1"/>
  <c r="AQ42" i="4"/>
  <c r="AS42" i="4" s="1"/>
  <c r="AT42" i="4" s="1"/>
  <c r="AQ34" i="4"/>
  <c r="AS34" i="4" s="1"/>
  <c r="AT34" i="4" s="1"/>
  <c r="AQ51" i="4"/>
  <c r="AS51" i="4" s="1"/>
  <c r="AT51" i="4" s="1"/>
  <c r="AQ55" i="4"/>
  <c r="AS55" i="4" s="1"/>
  <c r="AT55" i="4" s="1"/>
  <c r="AQ35" i="4"/>
  <c r="AS35" i="4" s="1"/>
  <c r="AT35" i="4" s="1"/>
  <c r="AQ58" i="4"/>
  <c r="AS58" i="4" s="1"/>
  <c r="AT58" i="4" s="1"/>
  <c r="AQ39" i="4"/>
  <c r="AS39" i="4" s="1"/>
  <c r="AT39" i="4" s="1"/>
  <c r="AQ59" i="4"/>
  <c r="AS59" i="4" s="1"/>
  <c r="AT59" i="4" s="1"/>
  <c r="AQ43" i="4"/>
  <c r="AS43" i="4" s="1"/>
  <c r="AT43" i="4" s="1"/>
  <c r="AQ47" i="4"/>
  <c r="AS47" i="4" s="1"/>
  <c r="AT47" i="4" s="1"/>
  <c r="AQ50" i="4"/>
  <c r="AS50" i="4" s="1"/>
  <c r="AT50" i="4" s="1"/>
  <c r="P20" i="57"/>
  <c r="P18" i="57"/>
  <c r="L24" i="57"/>
  <c r="N24" i="57"/>
  <c r="P19" i="57"/>
  <c r="P24" i="57" s="1"/>
  <c r="P13" i="13"/>
  <c r="AQ29" i="4"/>
  <c r="AQ37" i="4"/>
  <c r="AS37" i="4" s="1"/>
  <c r="AT37" i="4" s="1"/>
  <c r="AQ45" i="4"/>
  <c r="AS45" i="4" s="1"/>
  <c r="AT45" i="4" s="1"/>
  <c r="AQ53" i="4"/>
  <c r="AS53" i="4" s="1"/>
  <c r="AT53" i="4" s="1"/>
  <c r="AQ32" i="4"/>
  <c r="AS32" i="4" s="1"/>
  <c r="AT32" i="4" s="1"/>
  <c r="AQ40" i="4"/>
  <c r="AS40" i="4" s="1"/>
  <c r="AT40" i="4" s="1"/>
  <c r="AQ48" i="4"/>
  <c r="AS48" i="4" s="1"/>
  <c r="AT48" i="4" s="1"/>
  <c r="AQ56" i="4"/>
  <c r="AS56" i="4" s="1"/>
  <c r="AT56" i="4" s="1"/>
  <c r="AQ30" i="4"/>
  <c r="AS30" i="4" s="1"/>
  <c r="AT30" i="4" s="1"/>
  <c r="AQ38" i="4"/>
  <c r="AS38" i="4" s="1"/>
  <c r="AT38" i="4" s="1"/>
  <c r="AQ46" i="4"/>
  <c r="AS46" i="4" s="1"/>
  <c r="AT46" i="4" s="1"/>
  <c r="AQ54" i="4"/>
  <c r="AS54" i="4" s="1"/>
  <c r="AT54" i="4" s="1"/>
  <c r="AQ33" i="4"/>
  <c r="AS33" i="4" s="1"/>
  <c r="AT33" i="4" s="1"/>
  <c r="AQ41" i="4"/>
  <c r="AS41" i="4" s="1"/>
  <c r="AT41" i="4" s="1"/>
  <c r="AQ49" i="4"/>
  <c r="AS49" i="4" s="1"/>
  <c r="AT49" i="4" s="1"/>
  <c r="AQ57" i="4"/>
  <c r="AS57" i="4" s="1"/>
  <c r="AT57" i="4" s="1"/>
  <c r="AQ36" i="4"/>
  <c r="AS36" i="4" s="1"/>
  <c r="AT36" i="4" s="1"/>
  <c r="AQ44" i="4"/>
  <c r="AS44" i="4" s="1"/>
  <c r="AT44" i="4" s="1"/>
  <c r="AQ52" i="4"/>
  <c r="AS52" i="4" s="1"/>
  <c r="AT52" i="4" s="1"/>
  <c r="AQ28" i="57"/>
  <c r="AS28" i="57" s="1"/>
  <c r="AT28" i="57" s="1"/>
  <c r="AQ36" i="57"/>
  <c r="AS36" i="57" s="1"/>
  <c r="AT36" i="57" s="1"/>
  <c r="R24" i="57"/>
  <c r="AQ38" i="57"/>
  <c r="AS38" i="57" s="1"/>
  <c r="AT38" i="57" s="1"/>
  <c r="AQ21" i="57"/>
  <c r="AS21" i="57" s="1"/>
  <c r="AQ37" i="57"/>
  <c r="AS37" i="57" s="1"/>
  <c r="AT37" i="57" s="1"/>
  <c r="AQ29" i="57"/>
  <c r="AS29" i="57" s="1"/>
  <c r="AT29" i="57" s="1"/>
  <c r="AQ39" i="57"/>
  <c r="AS39" i="57" s="1"/>
  <c r="AT39" i="57" s="1"/>
  <c r="AQ24" i="57"/>
  <c r="AS24" i="57" s="1"/>
  <c r="AT24" i="57" s="1"/>
  <c r="AQ30" i="57"/>
  <c r="AS30" i="57" s="1"/>
  <c r="AT30" i="57" s="1"/>
  <c r="AQ41" i="57"/>
  <c r="AS41" i="57" s="1"/>
  <c r="AT41" i="57" s="1"/>
  <c r="AQ25" i="57"/>
  <c r="AS25" i="57" s="1"/>
  <c r="AT25" i="57" s="1"/>
  <c r="AQ31" i="57"/>
  <c r="AS31" i="57" s="1"/>
  <c r="AT31" i="57" s="1"/>
  <c r="AQ33" i="57"/>
  <c r="AS33" i="57" s="1"/>
  <c r="AT33" i="57" s="1"/>
  <c r="AQ44" i="57"/>
  <c r="AS44" i="57" s="1"/>
  <c r="AT44" i="57" s="1"/>
  <c r="AQ45" i="57"/>
  <c r="AS45" i="57" s="1"/>
  <c r="AT45" i="57" s="1"/>
  <c r="AT21" i="57"/>
  <c r="AQ22" i="57"/>
  <c r="AS22" i="57" s="1"/>
  <c r="AT22" i="57" s="1"/>
  <c r="AQ26" i="57"/>
  <c r="AS26" i="57" s="1"/>
  <c r="AT26" i="57" s="1"/>
  <c r="AQ34" i="57"/>
  <c r="AS34" i="57" s="1"/>
  <c r="AT34" i="57" s="1"/>
  <c r="AQ42" i="57"/>
  <c r="AS42" i="57" s="1"/>
  <c r="AT42" i="57" s="1"/>
  <c r="AQ32" i="57"/>
  <c r="AS32" i="57" s="1"/>
  <c r="AT32" i="57" s="1"/>
  <c r="AQ40" i="57"/>
  <c r="AS40" i="57" s="1"/>
  <c r="AT40" i="57" s="1"/>
  <c r="AQ23" i="57"/>
  <c r="AS23" i="57" s="1"/>
  <c r="AT23" i="57" s="1"/>
  <c r="AQ27" i="57"/>
  <c r="AS27" i="57" s="1"/>
  <c r="AT27" i="57" s="1"/>
  <c r="AQ35" i="57"/>
  <c r="AS35" i="57" s="1"/>
  <c r="AT35" i="57" s="1"/>
  <c r="AQ43" i="57"/>
  <c r="AS43" i="57" s="1"/>
  <c r="AT43" i="57" s="1"/>
  <c r="P14" i="13"/>
  <c r="R69" i="2"/>
  <c r="R74" i="2" s="1"/>
  <c r="N69" i="2"/>
  <c r="N74" i="2" s="1"/>
  <c r="N19" i="1" s="1"/>
  <c r="L69" i="2"/>
  <c r="L74" i="2" s="1"/>
  <c r="R54" i="2"/>
  <c r="N54" i="2"/>
  <c r="N64" i="2" s="1"/>
  <c r="N18" i="1" s="1"/>
  <c r="L54" i="2"/>
  <c r="R30" i="2"/>
  <c r="N30" i="2"/>
  <c r="N51" i="2" s="1"/>
  <c r="L30" i="2"/>
  <c r="L51" i="2" s="1"/>
  <c r="R9" i="2"/>
  <c r="R21" i="2" s="1"/>
  <c r="N9" i="2"/>
  <c r="N21" i="2" s="1"/>
  <c r="N15" i="1" s="1"/>
  <c r="L21" i="2"/>
  <c r="P32" i="5"/>
  <c r="P31" i="5"/>
  <c r="R26" i="2"/>
  <c r="N26" i="2"/>
  <c r="N16" i="1" s="1"/>
  <c r="L26" i="2"/>
  <c r="A2" i="52"/>
  <c r="A4" i="52"/>
  <c r="A4" i="30"/>
  <c r="A4" i="31"/>
  <c r="A4" i="50"/>
  <c r="A4" i="36"/>
  <c r="A4" i="37"/>
  <c r="A4" i="38"/>
  <c r="A4" i="39"/>
  <c r="A4" i="40"/>
  <c r="A4" i="41"/>
  <c r="A4" i="51"/>
  <c r="A4" i="29"/>
  <c r="A2" i="30"/>
  <c r="A2" i="31"/>
  <c r="A2" i="50"/>
  <c r="A2" i="36"/>
  <c r="A2" i="37"/>
  <c r="A2" i="38"/>
  <c r="A2" i="39"/>
  <c r="A2" i="40"/>
  <c r="A2" i="41"/>
  <c r="A2" i="51"/>
  <c r="A2" i="29"/>
  <c r="B3" i="62"/>
  <c r="B3" i="55"/>
  <c r="A4" i="42"/>
  <c r="A2" i="42"/>
  <c r="A4" i="19"/>
  <c r="A2" i="19"/>
  <c r="A4" i="12"/>
  <c r="A2" i="12"/>
  <c r="A4" i="11"/>
  <c r="A2" i="11"/>
  <c r="A4" i="23"/>
  <c r="A2" i="23"/>
  <c r="A4" i="10"/>
  <c r="A2" i="10"/>
  <c r="A4" i="8"/>
  <c r="A2" i="8"/>
  <c r="A4" i="7"/>
  <c r="A2" i="7"/>
  <c r="A4" i="6"/>
  <c r="A2" i="6"/>
  <c r="A9" i="5"/>
  <c r="A7" i="5"/>
  <c r="A4" i="4"/>
  <c r="A2" i="4"/>
  <c r="A4" i="57"/>
  <c r="A2" i="57"/>
  <c r="A4" i="13"/>
  <c r="A2" i="13"/>
  <c r="B5" i="68"/>
  <c r="B3" i="68"/>
  <c r="A4" i="61"/>
  <c r="E9" i="61" s="1"/>
  <c r="A2" i="61"/>
  <c r="A4" i="28"/>
  <c r="A2" i="28"/>
  <c r="A4" i="60"/>
  <c r="A2" i="60"/>
  <c r="A4" i="3"/>
  <c r="A4" i="27" s="1"/>
  <c r="A2" i="3"/>
  <c r="A2" i="27" s="1"/>
  <c r="A4" i="2"/>
  <c r="A2" i="2"/>
  <c r="A4" i="1"/>
  <c r="A2" i="1"/>
  <c r="A4" i="22"/>
  <c r="A2" i="22"/>
  <c r="A4" i="20"/>
  <c r="A2" i="20"/>
  <c r="A4" i="18"/>
  <c r="A2" i="18"/>
  <c r="A4" i="25"/>
  <c r="A2" i="25"/>
  <c r="A4" i="24"/>
  <c r="A2" i="24"/>
  <c r="A2" i="67"/>
  <c r="A2" i="14"/>
  <c r="A2" i="16"/>
  <c r="K24" i="56"/>
  <c r="K23" i="56"/>
  <c r="AC197" i="56"/>
  <c r="AB197" i="56"/>
  <c r="AA197" i="56"/>
  <c r="Z197" i="56"/>
  <c r="Y197" i="56"/>
  <c r="W197" i="56"/>
  <c r="V197" i="56"/>
  <c r="U197" i="56"/>
  <c r="T197" i="56"/>
  <c r="R197" i="56"/>
  <c r="Q197" i="56"/>
  <c r="P197" i="56"/>
  <c r="N197" i="56"/>
  <c r="M197" i="56"/>
  <c r="L197" i="56"/>
  <c r="J197" i="56"/>
  <c r="I197" i="56"/>
  <c r="L21" i="5"/>
  <c r="R21" i="5"/>
  <c r="V2" i="5" s="1"/>
  <c r="AC199" i="56"/>
  <c r="AB199" i="56"/>
  <c r="AA199" i="56"/>
  <c r="Z199" i="56"/>
  <c r="Y199" i="56"/>
  <c r="W199" i="56"/>
  <c r="V199" i="56"/>
  <c r="U199" i="56"/>
  <c r="T199" i="56"/>
  <c r="R199" i="56"/>
  <c r="Q199" i="56"/>
  <c r="P199" i="56"/>
  <c r="N199" i="56"/>
  <c r="M199" i="56"/>
  <c r="L199" i="56"/>
  <c r="J199" i="56"/>
  <c r="I199" i="56"/>
  <c r="A4" i="14"/>
  <c r="A4" i="67" s="1"/>
  <c r="A4" i="16"/>
  <c r="X40" i="1"/>
  <c r="X36" i="1"/>
  <c r="X20" i="1"/>
  <c r="X43" i="1" s="1"/>
  <c r="L36" i="4"/>
  <c r="S16" i="56"/>
  <c r="K16" i="56"/>
  <c r="G16" i="56"/>
  <c r="F16" i="56"/>
  <c r="F15" i="56"/>
  <c r="E16" i="56"/>
  <c r="R47" i="8"/>
  <c r="L47" i="8"/>
  <c r="J47" i="8"/>
  <c r="H47" i="8"/>
  <c r="F47" i="8"/>
  <c r="P46" i="8"/>
  <c r="P45" i="8"/>
  <c r="P44" i="8"/>
  <c r="P43" i="8"/>
  <c r="P42" i="8"/>
  <c r="P41" i="8"/>
  <c r="R30" i="8"/>
  <c r="L30" i="8"/>
  <c r="J30" i="8"/>
  <c r="H30" i="8"/>
  <c r="F30" i="8"/>
  <c r="P29" i="8"/>
  <c r="P28" i="8"/>
  <c r="P27" i="8"/>
  <c r="P26" i="8"/>
  <c r="P25" i="8"/>
  <c r="P24" i="8"/>
  <c r="P23" i="8"/>
  <c r="P22" i="8"/>
  <c r="P21" i="8"/>
  <c r="R16" i="8"/>
  <c r="R32" i="8" s="1"/>
  <c r="L16" i="8"/>
  <c r="J16" i="8"/>
  <c r="H16" i="8"/>
  <c r="F16" i="8"/>
  <c r="P15" i="8"/>
  <c r="P14" i="8"/>
  <c r="P13" i="8"/>
  <c r="P12" i="8"/>
  <c r="R9" i="8"/>
  <c r="L9" i="8"/>
  <c r="J9" i="8"/>
  <c r="H9" i="8"/>
  <c r="F9" i="8"/>
  <c r="P8" i="8"/>
  <c r="J6" i="8"/>
  <c r="H6" i="8"/>
  <c r="F6" i="8"/>
  <c r="J5" i="8"/>
  <c r="H5" i="8"/>
  <c r="F5" i="8"/>
  <c r="A1" i="8"/>
  <c r="P30" i="10"/>
  <c r="N30" i="10" s="1"/>
  <c r="P29" i="10"/>
  <c r="N29" i="10" s="1"/>
  <c r="AS56" i="11"/>
  <c r="AT56" i="11" s="1"/>
  <c r="AS57" i="11"/>
  <c r="AT57" i="11" s="1"/>
  <c r="AS55" i="11"/>
  <c r="AT55" i="11" s="1"/>
  <c r="AQ60" i="5"/>
  <c r="AS60" i="5" s="1"/>
  <c r="AT60" i="5" s="1"/>
  <c r="AP4" i="6"/>
  <c r="AP40" i="6" s="1"/>
  <c r="AQ4" i="7"/>
  <c r="AQ35" i="7" s="1"/>
  <c r="AQ4" i="8"/>
  <c r="AQ34" i="8" s="1"/>
  <c r="AM40" i="27"/>
  <c r="AM40" i="29"/>
  <c r="AM40" i="30"/>
  <c r="AM40" i="31"/>
  <c r="AM40" i="50"/>
  <c r="AM40" i="36"/>
  <c r="AM40" i="37"/>
  <c r="AM40" i="38"/>
  <c r="AM40" i="39"/>
  <c r="AM40" i="40"/>
  <c r="AM40" i="41"/>
  <c r="AM40" i="51"/>
  <c r="AM40" i="52"/>
  <c r="AM40" i="28"/>
  <c r="P14" i="2"/>
  <c r="J21" i="5"/>
  <c r="H21" i="5"/>
  <c r="F21" i="5"/>
  <c r="F36" i="4"/>
  <c r="H36" i="4"/>
  <c r="J36" i="4"/>
  <c r="J10" i="4"/>
  <c r="H10" i="4"/>
  <c r="F10" i="4"/>
  <c r="L10" i="4"/>
  <c r="P8" i="4"/>
  <c r="R10" i="4"/>
  <c r="R36" i="4"/>
  <c r="G171" i="56" s="1"/>
  <c r="F44" i="57"/>
  <c r="H44" i="57"/>
  <c r="J44" i="57"/>
  <c r="L44" i="57"/>
  <c r="R44" i="57"/>
  <c r="F170" i="56" s="1"/>
  <c r="P8" i="57"/>
  <c r="J11" i="57"/>
  <c r="H11" i="57"/>
  <c r="F11" i="57"/>
  <c r="R11" i="57"/>
  <c r="L11" i="57"/>
  <c r="R46" i="11"/>
  <c r="L46" i="11"/>
  <c r="J46" i="11"/>
  <c r="H46" i="11"/>
  <c r="F46" i="11"/>
  <c r="P45" i="11"/>
  <c r="N45" i="11" s="1"/>
  <c r="P44" i="11"/>
  <c r="N44" i="11" s="1"/>
  <c r="P43" i="11"/>
  <c r="N43" i="11" s="1"/>
  <c r="P42" i="11"/>
  <c r="N42" i="11" s="1"/>
  <c r="P41" i="11"/>
  <c r="N41" i="11" s="1"/>
  <c r="P40" i="11"/>
  <c r="N40" i="11" s="1"/>
  <c r="R47" i="7"/>
  <c r="L47" i="7"/>
  <c r="J47" i="7"/>
  <c r="H47" i="7"/>
  <c r="F47" i="7"/>
  <c r="P46" i="7"/>
  <c r="P45" i="7"/>
  <c r="P44" i="7"/>
  <c r="P43" i="7"/>
  <c r="P42" i="7"/>
  <c r="P41" i="7"/>
  <c r="H34" i="5"/>
  <c r="V4" i="5"/>
  <c r="V1" i="5"/>
  <c r="P22" i="6"/>
  <c r="P21" i="6"/>
  <c r="P15" i="10"/>
  <c r="N15" i="10" s="1"/>
  <c r="P14" i="10"/>
  <c r="N14" i="10" s="1"/>
  <c r="F32" i="8" l="1"/>
  <c r="L35" i="8"/>
  <c r="R35" i="8"/>
  <c r="P35" i="8" s="1"/>
  <c r="N46" i="11"/>
  <c r="N16" i="8"/>
  <c r="P47" i="8"/>
  <c r="N47" i="8"/>
  <c r="N30" i="8"/>
  <c r="P9" i="8"/>
  <c r="N9" i="8"/>
  <c r="N47" i="7"/>
  <c r="AQ61" i="4"/>
  <c r="AS29" i="4"/>
  <c r="I26" i="24"/>
  <c r="AT46" i="57"/>
  <c r="AQ46" i="57"/>
  <c r="AS46" i="57"/>
  <c r="H32" i="8"/>
  <c r="H35" i="8" s="1"/>
  <c r="H36" i="8" s="1"/>
  <c r="L32" i="8"/>
  <c r="L36" i="8" s="1"/>
  <c r="L38" i="8" s="1"/>
  <c r="P16" i="8"/>
  <c r="F35" i="8"/>
  <c r="F36" i="8" s="1"/>
  <c r="L18" i="8"/>
  <c r="J32" i="8"/>
  <c r="J35" i="8" s="1"/>
  <c r="J36" i="8" s="1"/>
  <c r="R18" i="8"/>
  <c r="P30" i="8"/>
  <c r="J18" i="8"/>
  <c r="N76" i="2"/>
  <c r="N17" i="1"/>
  <c r="N20" i="1" s="1"/>
  <c r="X22" i="1"/>
  <c r="F18" i="8"/>
  <c r="H18" i="8"/>
  <c r="AQ37" i="7"/>
  <c r="AS37" i="7" s="1"/>
  <c r="AT37" i="7" s="1"/>
  <c r="AQ61" i="5"/>
  <c r="AS61" i="5" s="1"/>
  <c r="AT61" i="5" s="1"/>
  <c r="AP37" i="6"/>
  <c r="AR37" i="6" s="1"/>
  <c r="AS37" i="6" s="1"/>
  <c r="AQ37" i="8"/>
  <c r="AS37" i="8" s="1"/>
  <c r="AT37" i="8" s="1"/>
  <c r="P44" i="57"/>
  <c r="AQ38" i="7"/>
  <c r="AS38" i="7" s="1"/>
  <c r="AT38" i="7" s="1"/>
  <c r="AP38" i="6"/>
  <c r="AR38" i="6" s="1"/>
  <c r="AS38" i="6" s="1"/>
  <c r="AQ38" i="8"/>
  <c r="AS38" i="8" s="1"/>
  <c r="AT38" i="8" s="1"/>
  <c r="AQ15" i="7"/>
  <c r="AQ62" i="5"/>
  <c r="AS62" i="5" s="1"/>
  <c r="AT62" i="5" s="1"/>
  <c r="AQ23" i="7"/>
  <c r="AQ7" i="7"/>
  <c r="AQ25" i="7"/>
  <c r="AQ31" i="7"/>
  <c r="P47" i="7"/>
  <c r="AQ36" i="5"/>
  <c r="AQ44" i="5"/>
  <c r="AQ29" i="8"/>
  <c r="AQ52" i="5"/>
  <c r="AQ9" i="7"/>
  <c r="AP9" i="6"/>
  <c r="AP25" i="6"/>
  <c r="AQ8" i="7"/>
  <c r="AQ24" i="7"/>
  <c r="AP10" i="6"/>
  <c r="AP26" i="6"/>
  <c r="AQ42" i="5"/>
  <c r="AP11" i="6"/>
  <c r="AP27" i="6"/>
  <c r="AQ7" i="8"/>
  <c r="AQ12" i="7"/>
  <c r="AQ28" i="7"/>
  <c r="AP14" i="6"/>
  <c r="AP30" i="6"/>
  <c r="AQ50" i="5"/>
  <c r="AP17" i="6"/>
  <c r="AP7" i="6"/>
  <c r="AQ16" i="7"/>
  <c r="AQ32" i="7"/>
  <c r="AP18" i="6"/>
  <c r="AP34" i="6"/>
  <c r="AQ59" i="5"/>
  <c r="AP33" i="6"/>
  <c r="AQ13" i="8"/>
  <c r="AQ17" i="7"/>
  <c r="AQ33" i="7"/>
  <c r="AP19" i="6"/>
  <c r="AP35" i="6"/>
  <c r="AQ64" i="5"/>
  <c r="AP36" i="6"/>
  <c r="AR36" i="6" s="1"/>
  <c r="AS36" i="6" s="1"/>
  <c r="AQ21" i="8"/>
  <c r="AQ20" i="7"/>
  <c r="AQ39" i="7"/>
  <c r="AP22" i="6"/>
  <c r="AQ11" i="8"/>
  <c r="AQ19" i="8"/>
  <c r="AQ27" i="8"/>
  <c r="AQ35" i="8"/>
  <c r="AQ13" i="7"/>
  <c r="AQ21" i="7"/>
  <c r="AQ29" i="7"/>
  <c r="AP15" i="6"/>
  <c r="AP23" i="6"/>
  <c r="AP31" i="6"/>
  <c r="AQ40" i="5"/>
  <c r="AQ48" i="5"/>
  <c r="AQ57" i="5"/>
  <c r="AQ27" i="13"/>
  <c r="AQ31" i="8"/>
  <c r="AQ12" i="8"/>
  <c r="AQ20" i="8"/>
  <c r="AQ28" i="8"/>
  <c r="AQ39" i="8"/>
  <c r="AQ14" i="7"/>
  <c r="AQ22" i="7"/>
  <c r="AQ30" i="7"/>
  <c r="AP8" i="6"/>
  <c r="AP16" i="6"/>
  <c r="AP24" i="6"/>
  <c r="AP32" i="6"/>
  <c r="AQ41" i="5"/>
  <c r="AQ49" i="5"/>
  <c r="AQ58" i="5"/>
  <c r="AQ36" i="7"/>
  <c r="AS36" i="7" s="1"/>
  <c r="AT36" i="7" s="1"/>
  <c r="AQ21" i="13"/>
  <c r="AQ14" i="8"/>
  <c r="AQ22" i="8"/>
  <c r="AQ30" i="8"/>
  <c r="AQ35" i="5"/>
  <c r="AQ43" i="5"/>
  <c r="AQ51" i="5"/>
  <c r="AQ63" i="5"/>
  <c r="AQ22" i="13"/>
  <c r="AQ15" i="8"/>
  <c r="AQ23" i="13"/>
  <c r="AQ8" i="8"/>
  <c r="AQ16" i="8"/>
  <c r="AQ24" i="8"/>
  <c r="AQ32" i="8"/>
  <c r="AQ10" i="7"/>
  <c r="AQ18" i="7"/>
  <c r="AQ26" i="7"/>
  <c r="AQ34" i="7"/>
  <c r="AP12" i="6"/>
  <c r="AP20" i="6"/>
  <c r="AP28" i="6"/>
  <c r="AP39" i="6"/>
  <c r="AQ37" i="5"/>
  <c r="AQ45" i="5"/>
  <c r="AQ53" i="5"/>
  <c r="AQ24" i="13"/>
  <c r="AQ9" i="8"/>
  <c r="AQ17" i="8"/>
  <c r="AQ25" i="8"/>
  <c r="AQ33" i="8"/>
  <c r="AQ11" i="7"/>
  <c r="AQ19" i="7"/>
  <c r="AQ27" i="7"/>
  <c r="AP13" i="6"/>
  <c r="AP21" i="6"/>
  <c r="AP29" i="6"/>
  <c r="AQ38" i="5"/>
  <c r="AQ46" i="5"/>
  <c r="AQ25" i="13"/>
  <c r="AQ36" i="8"/>
  <c r="AS36" i="8" s="1"/>
  <c r="AT36" i="8" s="1"/>
  <c r="AQ23" i="8"/>
  <c r="P46" i="11"/>
  <c r="AQ10" i="8"/>
  <c r="AQ18" i="8"/>
  <c r="AQ26" i="8"/>
  <c r="AQ39" i="5"/>
  <c r="AQ47" i="5"/>
  <c r="AQ56" i="5"/>
  <c r="AQ26" i="13"/>
  <c r="R30" i="6"/>
  <c r="L30" i="6"/>
  <c r="H30" i="6"/>
  <c r="J30" i="6"/>
  <c r="F30" i="6"/>
  <c r="N43" i="1" l="1"/>
  <c r="N21" i="1"/>
  <c r="N32" i="8"/>
  <c r="P18" i="8"/>
  <c r="P32" i="8"/>
  <c r="N18" i="8"/>
  <c r="AT29" i="4"/>
  <c r="AT61" i="4" s="1"/>
  <c r="AS61" i="4"/>
  <c r="R36" i="8"/>
  <c r="R38" i="8" s="1"/>
  <c r="J24" i="14" s="1"/>
  <c r="P13" i="4"/>
  <c r="P14" i="4"/>
  <c r="P15" i="4"/>
  <c r="P16" i="4"/>
  <c r="P22" i="4"/>
  <c r="P23" i="4"/>
  <c r="P24" i="4"/>
  <c r="P25" i="4"/>
  <c r="P26" i="4"/>
  <c r="P27" i="4"/>
  <c r="P28" i="4"/>
  <c r="P29" i="4"/>
  <c r="P30" i="4"/>
  <c r="J75" i="60"/>
  <c r="H75" i="60"/>
  <c r="E75" i="60"/>
  <c r="AR40" i="27"/>
  <c r="AR40" i="29"/>
  <c r="AR40" i="30"/>
  <c r="AR40" i="31"/>
  <c r="AR40" i="50"/>
  <c r="AR40" i="36"/>
  <c r="AR40" i="37"/>
  <c r="AR40" i="38"/>
  <c r="AR40" i="39"/>
  <c r="AR40" i="40"/>
  <c r="AR40" i="41"/>
  <c r="AR40" i="51"/>
  <c r="AR40" i="52"/>
  <c r="AR40" i="28"/>
  <c r="AP40" i="27"/>
  <c r="AP40" i="29"/>
  <c r="AP40" i="30"/>
  <c r="AP40" i="31"/>
  <c r="AP40" i="50"/>
  <c r="AP40" i="36"/>
  <c r="AP40" i="37"/>
  <c r="AP40" i="38"/>
  <c r="AP40" i="39"/>
  <c r="AP40" i="40"/>
  <c r="AP40" i="41"/>
  <c r="AP40" i="51"/>
  <c r="AP40" i="52"/>
  <c r="AP40" i="28"/>
  <c r="AR65" i="5"/>
  <c r="AR40" i="7"/>
  <c r="AR40" i="8"/>
  <c r="AR59" i="11"/>
  <c r="AR28" i="13"/>
  <c r="AP65" i="5"/>
  <c r="AP40" i="7"/>
  <c r="AQ40" i="7" s="1"/>
  <c r="AP40" i="8"/>
  <c r="AQ40" i="8" s="1"/>
  <c r="AP59" i="11"/>
  <c r="AP28" i="13"/>
  <c r="AM65" i="5"/>
  <c r="AM40" i="7"/>
  <c r="AM40" i="8"/>
  <c r="AM59" i="11"/>
  <c r="AM28" i="13"/>
  <c r="AS64" i="5"/>
  <c r="AT64" i="5" s="1"/>
  <c r="AS63" i="5"/>
  <c r="AT63" i="5" s="1"/>
  <c r="AS59" i="5"/>
  <c r="AT59" i="5" s="1"/>
  <c r="AS58" i="5"/>
  <c r="AT58" i="5" s="1"/>
  <c r="AS57" i="5"/>
  <c r="AT57" i="5" s="1"/>
  <c r="AS56" i="5"/>
  <c r="AT56" i="5" s="1"/>
  <c r="AS53" i="5"/>
  <c r="AT53" i="5" s="1"/>
  <c r="AS52" i="5"/>
  <c r="AT52" i="5" s="1"/>
  <c r="AS51" i="5"/>
  <c r="AT51" i="5" s="1"/>
  <c r="AS50" i="5"/>
  <c r="AT50" i="5" s="1"/>
  <c r="AS49" i="5"/>
  <c r="AT49" i="5" s="1"/>
  <c r="AS48" i="5"/>
  <c r="AT48" i="5" s="1"/>
  <c r="AS47" i="5"/>
  <c r="AT47" i="5" s="1"/>
  <c r="AS46" i="5"/>
  <c r="AT46" i="5" s="1"/>
  <c r="AS45" i="5"/>
  <c r="AT45" i="5" s="1"/>
  <c r="AS44" i="5"/>
  <c r="AT44" i="5" s="1"/>
  <c r="AS43" i="5"/>
  <c r="AT43" i="5" s="1"/>
  <c r="AS42" i="5"/>
  <c r="AT42" i="5" s="1"/>
  <c r="AS41" i="5"/>
  <c r="AT41" i="5" s="1"/>
  <c r="AS40" i="5"/>
  <c r="AT40" i="5" s="1"/>
  <c r="AS39" i="5"/>
  <c r="AT39" i="5" s="1"/>
  <c r="AS38" i="5"/>
  <c r="AT38" i="5" s="1"/>
  <c r="AS37" i="5"/>
  <c r="AT37" i="5" s="1"/>
  <c r="AS36" i="5"/>
  <c r="AT36" i="5" s="1"/>
  <c r="AS35" i="5"/>
  <c r="AT35" i="5" s="1"/>
  <c r="AR40" i="6"/>
  <c r="AS40" i="6" s="1"/>
  <c r="AR39" i="6"/>
  <c r="AS39" i="6" s="1"/>
  <c r="AR35" i="6"/>
  <c r="AS35" i="6" s="1"/>
  <c r="AR34" i="6"/>
  <c r="AS34" i="6" s="1"/>
  <c r="AR33" i="6"/>
  <c r="AS33" i="6" s="1"/>
  <c r="AR32" i="6"/>
  <c r="AS32" i="6" s="1"/>
  <c r="AR31" i="6"/>
  <c r="AS31" i="6" s="1"/>
  <c r="AR30" i="6"/>
  <c r="AS30" i="6" s="1"/>
  <c r="AR29" i="6"/>
  <c r="AS29" i="6" s="1"/>
  <c r="AR28" i="6"/>
  <c r="AS28" i="6" s="1"/>
  <c r="AR27" i="6"/>
  <c r="AS27" i="6" s="1"/>
  <c r="AR26" i="6"/>
  <c r="AS26" i="6" s="1"/>
  <c r="AR25" i="6"/>
  <c r="AS25" i="6" s="1"/>
  <c r="AR24" i="6"/>
  <c r="AS24" i="6" s="1"/>
  <c r="AR23" i="6"/>
  <c r="AS23" i="6" s="1"/>
  <c r="AR20" i="6"/>
  <c r="AS20" i="6" s="1"/>
  <c r="AR19" i="6"/>
  <c r="AS19" i="6" s="1"/>
  <c r="AR18" i="6"/>
  <c r="AS18" i="6" s="1"/>
  <c r="AR17" i="6"/>
  <c r="AS17" i="6" s="1"/>
  <c r="AR16" i="6"/>
  <c r="AS16" i="6" s="1"/>
  <c r="AR15" i="6"/>
  <c r="AS15" i="6" s="1"/>
  <c r="AR14" i="6"/>
  <c r="AS14" i="6" s="1"/>
  <c r="AR13" i="6"/>
  <c r="AS13" i="6" s="1"/>
  <c r="AR12" i="6"/>
  <c r="AS12" i="6" s="1"/>
  <c r="AR11" i="6"/>
  <c r="AS11" i="6" s="1"/>
  <c r="AR10" i="6"/>
  <c r="AS10" i="6" s="1"/>
  <c r="AR9" i="6"/>
  <c r="AS9" i="6" s="1"/>
  <c r="AR8" i="6"/>
  <c r="AS8" i="6" s="1"/>
  <c r="AR7" i="6"/>
  <c r="AS7" i="6" s="1"/>
  <c r="AS39" i="7"/>
  <c r="AT39" i="7" s="1"/>
  <c r="AS35" i="7"/>
  <c r="AT35" i="7" s="1"/>
  <c r="AS34" i="7"/>
  <c r="AT34" i="7" s="1"/>
  <c r="AS33" i="7"/>
  <c r="AT33" i="7" s="1"/>
  <c r="AS32" i="7"/>
  <c r="AT32" i="7" s="1"/>
  <c r="AS31" i="7"/>
  <c r="AT31" i="7" s="1"/>
  <c r="AS30" i="7"/>
  <c r="AT30" i="7" s="1"/>
  <c r="AS29" i="7"/>
  <c r="AT29" i="7" s="1"/>
  <c r="AS28" i="7"/>
  <c r="AT28" i="7" s="1"/>
  <c r="AS27" i="7"/>
  <c r="AT27" i="7" s="1"/>
  <c r="AS26" i="7"/>
  <c r="AT26" i="7" s="1"/>
  <c r="AS25" i="7"/>
  <c r="AT25" i="7" s="1"/>
  <c r="AS24" i="7"/>
  <c r="AT24" i="7" s="1"/>
  <c r="AS23" i="7"/>
  <c r="AT23" i="7" s="1"/>
  <c r="AS22" i="7"/>
  <c r="AT22" i="7" s="1"/>
  <c r="AS21" i="7"/>
  <c r="AT21" i="7" s="1"/>
  <c r="AS20" i="7"/>
  <c r="AT20" i="7" s="1"/>
  <c r="AS19" i="7"/>
  <c r="AT19" i="7" s="1"/>
  <c r="AS18" i="7"/>
  <c r="AT18" i="7" s="1"/>
  <c r="AS17" i="7"/>
  <c r="AT17" i="7" s="1"/>
  <c r="AS16" i="7"/>
  <c r="AT16" i="7" s="1"/>
  <c r="AS15" i="7"/>
  <c r="AT15" i="7" s="1"/>
  <c r="AS14" i="7"/>
  <c r="AT14" i="7" s="1"/>
  <c r="AS13" i="7"/>
  <c r="AT13" i="7" s="1"/>
  <c r="AS12" i="7"/>
  <c r="AT12" i="7" s="1"/>
  <c r="AS11" i="7"/>
  <c r="AT11" i="7" s="1"/>
  <c r="AS10" i="7"/>
  <c r="AT10" i="7" s="1"/>
  <c r="AS9" i="7"/>
  <c r="AT9" i="7" s="1"/>
  <c r="AS8" i="7"/>
  <c r="AT8" i="7" s="1"/>
  <c r="AS7" i="7"/>
  <c r="AT7" i="7" s="1"/>
  <c r="AS39" i="8"/>
  <c r="AT39" i="8" s="1"/>
  <c r="AS35" i="8"/>
  <c r="AT35" i="8" s="1"/>
  <c r="AS34" i="8"/>
  <c r="AT34" i="8" s="1"/>
  <c r="AS33" i="8"/>
  <c r="AT33" i="8" s="1"/>
  <c r="AS32" i="8"/>
  <c r="AT32" i="8" s="1"/>
  <c r="AS31" i="8"/>
  <c r="AT31" i="8" s="1"/>
  <c r="AS30" i="8"/>
  <c r="AT30" i="8" s="1"/>
  <c r="AS29" i="8"/>
  <c r="AT29" i="8" s="1"/>
  <c r="AS28" i="8"/>
  <c r="AT28" i="8" s="1"/>
  <c r="AS27" i="8"/>
  <c r="AT27" i="8" s="1"/>
  <c r="AS26" i="8"/>
  <c r="AT26" i="8" s="1"/>
  <c r="AS25" i="8"/>
  <c r="AT25" i="8" s="1"/>
  <c r="AS24" i="8"/>
  <c r="AT24" i="8" s="1"/>
  <c r="AS23" i="8"/>
  <c r="AT23" i="8" s="1"/>
  <c r="AS22" i="8"/>
  <c r="AT22" i="8" s="1"/>
  <c r="AS21" i="8"/>
  <c r="AT21" i="8" s="1"/>
  <c r="AS20" i="8"/>
  <c r="AT20" i="8" s="1"/>
  <c r="AS19" i="8"/>
  <c r="AT19" i="8" s="1"/>
  <c r="AS18" i="8"/>
  <c r="AT18" i="8" s="1"/>
  <c r="AS17" i="8"/>
  <c r="AT17" i="8" s="1"/>
  <c r="AS16" i="8"/>
  <c r="AT16" i="8" s="1"/>
  <c r="AS15" i="8"/>
  <c r="AT15" i="8" s="1"/>
  <c r="AS14" i="8"/>
  <c r="AT14" i="8" s="1"/>
  <c r="AS13" i="8"/>
  <c r="AT13" i="8" s="1"/>
  <c r="AS12" i="8"/>
  <c r="AT12" i="8" s="1"/>
  <c r="AS11" i="8"/>
  <c r="AT11" i="8" s="1"/>
  <c r="AS10" i="8"/>
  <c r="AT10" i="8" s="1"/>
  <c r="AS9" i="8"/>
  <c r="AT9" i="8" s="1"/>
  <c r="AS8" i="8"/>
  <c r="AT8" i="8" s="1"/>
  <c r="AS7" i="8"/>
  <c r="AT7" i="8" s="1"/>
  <c r="AS58" i="11"/>
  <c r="AT58" i="11" s="1"/>
  <c r="AS54" i="11"/>
  <c r="AT54" i="11" s="1"/>
  <c r="AS53" i="11"/>
  <c r="AT53" i="11" s="1"/>
  <c r="AS52" i="11"/>
  <c r="AT52" i="11" s="1"/>
  <c r="AS51" i="11"/>
  <c r="AT51" i="11" s="1"/>
  <c r="AS50" i="11"/>
  <c r="AT50" i="11" s="1"/>
  <c r="AS49" i="11"/>
  <c r="AT49" i="11" s="1"/>
  <c r="AS48" i="11"/>
  <c r="AT48" i="11" s="1"/>
  <c r="AS47" i="11"/>
  <c r="AT47" i="11" s="1"/>
  <c r="AS46" i="11"/>
  <c r="AT46" i="11" s="1"/>
  <c r="AS45" i="11"/>
  <c r="AT45" i="11" s="1"/>
  <c r="AS44" i="11"/>
  <c r="AT44" i="11" s="1"/>
  <c r="AS43" i="11"/>
  <c r="AT43" i="11" s="1"/>
  <c r="AS42" i="11"/>
  <c r="AT42" i="11" s="1"/>
  <c r="AS41" i="11"/>
  <c r="AT41" i="11" s="1"/>
  <c r="AS40" i="11"/>
  <c r="AT40" i="11" s="1"/>
  <c r="AS39" i="11"/>
  <c r="AT39" i="11" s="1"/>
  <c r="AS38" i="11"/>
  <c r="AT38" i="11" s="1"/>
  <c r="AS37" i="11"/>
  <c r="AT37" i="11" s="1"/>
  <c r="AS36" i="11"/>
  <c r="AT36" i="11" s="1"/>
  <c r="AS35" i="11"/>
  <c r="AT35" i="11" s="1"/>
  <c r="AS34" i="11"/>
  <c r="AT34" i="11" s="1"/>
  <c r="AS33" i="11"/>
  <c r="AT33" i="11" s="1"/>
  <c r="AS32" i="11"/>
  <c r="AT32" i="11" s="1"/>
  <c r="AS31" i="11"/>
  <c r="AT31" i="11" s="1"/>
  <c r="AS30" i="11"/>
  <c r="AT30" i="11" s="1"/>
  <c r="AS29" i="11"/>
  <c r="AT29" i="11" s="1"/>
  <c r="AS28" i="11"/>
  <c r="AT28" i="11" s="1"/>
  <c r="AS27" i="11"/>
  <c r="AT27" i="11" s="1"/>
  <c r="AQ23" i="11"/>
  <c r="AQ26" i="11" s="1"/>
  <c r="AS26" i="11" s="1"/>
  <c r="AT26" i="11" s="1"/>
  <c r="AS27" i="13"/>
  <c r="AT27" i="13" s="1"/>
  <c r="AS26" i="13"/>
  <c r="AT26" i="13" s="1"/>
  <c r="AS25" i="13"/>
  <c r="AT25" i="13" s="1"/>
  <c r="AS24" i="13"/>
  <c r="AT24" i="13" s="1"/>
  <c r="AS23" i="13"/>
  <c r="AT23" i="13" s="1"/>
  <c r="AS22" i="13"/>
  <c r="AT22" i="13" s="1"/>
  <c r="AS21" i="13"/>
  <c r="AT21" i="13" s="1"/>
  <c r="R67" i="5"/>
  <c r="L67" i="5"/>
  <c r="J67" i="5"/>
  <c r="H67" i="5"/>
  <c r="F67" i="5"/>
  <c r="P66" i="5"/>
  <c r="P65" i="5"/>
  <c r="P64" i="5"/>
  <c r="P63" i="5"/>
  <c r="P62" i="5"/>
  <c r="P61" i="5"/>
  <c r="I5" i="60"/>
  <c r="I73" i="60" s="1"/>
  <c r="J46" i="1"/>
  <c r="F46" i="1"/>
  <c r="L46" i="1"/>
  <c r="R46" i="1"/>
  <c r="C173" i="56" s="1"/>
  <c r="N67" i="5" l="1"/>
  <c r="P36" i="8"/>
  <c r="N36" i="8"/>
  <c r="N31" i="4"/>
  <c r="N17" i="4"/>
  <c r="AQ39" i="52"/>
  <c r="AS39" i="52" s="1"/>
  <c r="AT39" i="52" s="1"/>
  <c r="AQ31" i="52"/>
  <c r="AS31" i="52" s="1"/>
  <c r="AT31" i="52" s="1"/>
  <c r="AQ23" i="52"/>
  <c r="AS23" i="52" s="1"/>
  <c r="AT23" i="52" s="1"/>
  <c r="AQ15" i="52"/>
  <c r="AS15" i="52" s="1"/>
  <c r="AT15" i="52" s="1"/>
  <c r="AQ38" i="52"/>
  <c r="AS38" i="52" s="1"/>
  <c r="AT38" i="52" s="1"/>
  <c r="AQ30" i="52"/>
  <c r="AS30" i="52" s="1"/>
  <c r="AT30" i="52" s="1"/>
  <c r="AQ22" i="52"/>
  <c r="AS22" i="52" s="1"/>
  <c r="AT22" i="52" s="1"/>
  <c r="AQ37" i="52"/>
  <c r="AS37" i="52" s="1"/>
  <c r="AT37" i="52" s="1"/>
  <c r="AQ29" i="52"/>
  <c r="AS29" i="52" s="1"/>
  <c r="AT29" i="52" s="1"/>
  <c r="AQ21" i="52"/>
  <c r="AS21" i="52" s="1"/>
  <c r="AT21" i="52" s="1"/>
  <c r="AQ16" i="52"/>
  <c r="AQ36" i="52"/>
  <c r="AS36" i="52" s="1"/>
  <c r="AT36" i="52" s="1"/>
  <c r="AQ28" i="52"/>
  <c r="AS28" i="52" s="1"/>
  <c r="AT28" i="52" s="1"/>
  <c r="AQ20" i="52"/>
  <c r="AS20" i="52" s="1"/>
  <c r="AT20" i="52" s="1"/>
  <c r="AQ35" i="52"/>
  <c r="AS35" i="52" s="1"/>
  <c r="AT35" i="52" s="1"/>
  <c r="AQ27" i="52"/>
  <c r="AS27" i="52" s="1"/>
  <c r="AT27" i="52" s="1"/>
  <c r="AQ19" i="52"/>
  <c r="AS19" i="52" s="1"/>
  <c r="AT19" i="52" s="1"/>
  <c r="AQ34" i="52"/>
  <c r="AS34" i="52" s="1"/>
  <c r="AT34" i="52" s="1"/>
  <c r="AQ26" i="52"/>
  <c r="AS26" i="52" s="1"/>
  <c r="AT26" i="52" s="1"/>
  <c r="AQ18" i="52"/>
  <c r="AS18" i="52" s="1"/>
  <c r="AT18" i="52" s="1"/>
  <c r="AQ24" i="52"/>
  <c r="AS24" i="52" s="1"/>
  <c r="AT24" i="52" s="1"/>
  <c r="AQ33" i="52"/>
  <c r="AS33" i="52" s="1"/>
  <c r="AT33" i="52" s="1"/>
  <c r="AQ25" i="52"/>
  <c r="AS25" i="52" s="1"/>
  <c r="AT25" i="52" s="1"/>
  <c r="AQ17" i="52"/>
  <c r="AS17" i="52" s="1"/>
  <c r="AT17" i="52" s="1"/>
  <c r="AQ32" i="52"/>
  <c r="AS32" i="52" s="1"/>
  <c r="AT32" i="52" s="1"/>
  <c r="AQ39" i="50"/>
  <c r="AS39" i="50" s="1"/>
  <c r="AT39" i="50" s="1"/>
  <c r="AQ31" i="50"/>
  <c r="AS31" i="50" s="1"/>
  <c r="AT31" i="50" s="1"/>
  <c r="AQ23" i="50"/>
  <c r="AS23" i="50" s="1"/>
  <c r="AT23" i="50" s="1"/>
  <c r="AQ38" i="50"/>
  <c r="AS38" i="50" s="1"/>
  <c r="AT38" i="50" s="1"/>
  <c r="AQ30" i="50"/>
  <c r="AS30" i="50" s="1"/>
  <c r="AT30" i="50" s="1"/>
  <c r="AQ22" i="50"/>
  <c r="AS22" i="50" s="1"/>
  <c r="AT22" i="50" s="1"/>
  <c r="AQ32" i="50"/>
  <c r="AS32" i="50" s="1"/>
  <c r="AT32" i="50" s="1"/>
  <c r="AQ37" i="50"/>
  <c r="AS37" i="50" s="1"/>
  <c r="AT37" i="50" s="1"/>
  <c r="AQ29" i="50"/>
  <c r="AS29" i="50" s="1"/>
  <c r="AT29" i="50" s="1"/>
  <c r="AQ21" i="50"/>
  <c r="AS21" i="50" s="1"/>
  <c r="AT21" i="50" s="1"/>
  <c r="AQ16" i="50"/>
  <c r="AQ36" i="50"/>
  <c r="AS36" i="50" s="1"/>
  <c r="AT36" i="50" s="1"/>
  <c r="AQ28" i="50"/>
  <c r="AS28" i="50" s="1"/>
  <c r="AT28" i="50" s="1"/>
  <c r="AQ20" i="50"/>
  <c r="AS20" i="50" s="1"/>
  <c r="AT20" i="50" s="1"/>
  <c r="AQ35" i="50"/>
  <c r="AS35" i="50" s="1"/>
  <c r="AT35" i="50" s="1"/>
  <c r="AQ27" i="50"/>
  <c r="AS27" i="50" s="1"/>
  <c r="AT27" i="50" s="1"/>
  <c r="AQ19" i="50"/>
  <c r="AS19" i="50" s="1"/>
  <c r="AT19" i="50" s="1"/>
  <c r="AQ34" i="50"/>
  <c r="AS34" i="50" s="1"/>
  <c r="AT34" i="50" s="1"/>
  <c r="AQ26" i="50"/>
  <c r="AS26" i="50" s="1"/>
  <c r="AT26" i="50" s="1"/>
  <c r="AQ18" i="50"/>
  <c r="AS18" i="50" s="1"/>
  <c r="AT18" i="50" s="1"/>
  <c r="AQ33" i="50"/>
  <c r="AS33" i="50" s="1"/>
  <c r="AT33" i="50" s="1"/>
  <c r="AQ25" i="50"/>
  <c r="AS25" i="50" s="1"/>
  <c r="AT25" i="50" s="1"/>
  <c r="AQ17" i="50"/>
  <c r="AS17" i="50" s="1"/>
  <c r="AT17" i="50" s="1"/>
  <c r="AQ24" i="50"/>
  <c r="AS24" i="50" s="1"/>
  <c r="AT24" i="50" s="1"/>
  <c r="AQ32" i="51"/>
  <c r="AS32" i="51" s="1"/>
  <c r="AT32" i="51" s="1"/>
  <c r="AQ24" i="51"/>
  <c r="AS24" i="51" s="1"/>
  <c r="AT24" i="51" s="1"/>
  <c r="AQ25" i="51"/>
  <c r="AS25" i="51" s="1"/>
  <c r="AT25" i="51" s="1"/>
  <c r="AQ39" i="51"/>
  <c r="AS39" i="51" s="1"/>
  <c r="AT39" i="51" s="1"/>
  <c r="AQ31" i="51"/>
  <c r="AS31" i="51" s="1"/>
  <c r="AT31" i="51" s="1"/>
  <c r="AQ23" i="51"/>
  <c r="AS23" i="51" s="1"/>
  <c r="AT23" i="51" s="1"/>
  <c r="AQ16" i="51"/>
  <c r="AQ38" i="51"/>
  <c r="AS38" i="51" s="1"/>
  <c r="AT38" i="51" s="1"/>
  <c r="AQ30" i="51"/>
  <c r="AS30" i="51" s="1"/>
  <c r="AT30" i="51" s="1"/>
  <c r="AQ22" i="51"/>
  <c r="AS22" i="51" s="1"/>
  <c r="AT22" i="51" s="1"/>
  <c r="AQ37" i="51"/>
  <c r="AS37" i="51" s="1"/>
  <c r="AT37" i="51" s="1"/>
  <c r="AQ29" i="51"/>
  <c r="AS29" i="51" s="1"/>
  <c r="AT29" i="51" s="1"/>
  <c r="AQ21" i="51"/>
  <c r="AS21" i="51" s="1"/>
  <c r="AT21" i="51" s="1"/>
  <c r="AQ36" i="51"/>
  <c r="AS36" i="51" s="1"/>
  <c r="AT36" i="51" s="1"/>
  <c r="AQ28" i="51"/>
  <c r="AS28" i="51" s="1"/>
  <c r="AT28" i="51" s="1"/>
  <c r="AQ20" i="51"/>
  <c r="AS20" i="51" s="1"/>
  <c r="AT20" i="51" s="1"/>
  <c r="AQ35" i="51"/>
  <c r="AS35" i="51" s="1"/>
  <c r="AT35" i="51" s="1"/>
  <c r="AQ27" i="51"/>
  <c r="AS27" i="51" s="1"/>
  <c r="AT27" i="51" s="1"/>
  <c r="AQ19" i="51"/>
  <c r="AS19" i="51" s="1"/>
  <c r="AT19" i="51" s="1"/>
  <c r="AQ33" i="51"/>
  <c r="AS33" i="51" s="1"/>
  <c r="AT33" i="51" s="1"/>
  <c r="AQ17" i="51"/>
  <c r="AS17" i="51" s="1"/>
  <c r="AT17" i="51" s="1"/>
  <c r="AQ34" i="51"/>
  <c r="AS34" i="51" s="1"/>
  <c r="AT34" i="51" s="1"/>
  <c r="AQ26" i="51"/>
  <c r="AS26" i="51" s="1"/>
  <c r="AT26" i="51" s="1"/>
  <c r="AQ18" i="51"/>
  <c r="AS18" i="51" s="1"/>
  <c r="AT18" i="51" s="1"/>
  <c r="AQ32" i="31"/>
  <c r="AS32" i="31" s="1"/>
  <c r="AT32" i="31" s="1"/>
  <c r="AQ24" i="31"/>
  <c r="AS24" i="31" s="1"/>
  <c r="AT24" i="31" s="1"/>
  <c r="AQ39" i="31"/>
  <c r="AS39" i="31" s="1"/>
  <c r="AT39" i="31" s="1"/>
  <c r="AQ31" i="31"/>
  <c r="AS31" i="31" s="1"/>
  <c r="AT31" i="31" s="1"/>
  <c r="AQ23" i="31"/>
  <c r="AS23" i="31" s="1"/>
  <c r="AT23" i="31" s="1"/>
  <c r="AQ16" i="31"/>
  <c r="AQ25" i="31"/>
  <c r="AS25" i="31" s="1"/>
  <c r="AT25" i="31" s="1"/>
  <c r="AQ38" i="31"/>
  <c r="AS38" i="31" s="1"/>
  <c r="AT38" i="31" s="1"/>
  <c r="AQ30" i="31"/>
  <c r="AS30" i="31" s="1"/>
  <c r="AT30" i="31" s="1"/>
  <c r="AQ22" i="31"/>
  <c r="AS22" i="31" s="1"/>
  <c r="AT22" i="31" s="1"/>
  <c r="AQ33" i="31"/>
  <c r="AS33" i="31" s="1"/>
  <c r="AT33" i="31" s="1"/>
  <c r="AQ37" i="31"/>
  <c r="AS37" i="31" s="1"/>
  <c r="AT37" i="31" s="1"/>
  <c r="AQ29" i="31"/>
  <c r="AS29" i="31" s="1"/>
  <c r="AT29" i="31" s="1"/>
  <c r="AQ21" i="31"/>
  <c r="AS21" i="31" s="1"/>
  <c r="AT21" i="31" s="1"/>
  <c r="AQ36" i="31"/>
  <c r="AS36" i="31" s="1"/>
  <c r="AT36" i="31" s="1"/>
  <c r="AQ28" i="31"/>
  <c r="AS28" i="31" s="1"/>
  <c r="AT28" i="31" s="1"/>
  <c r="AQ20" i="31"/>
  <c r="AS20" i="31" s="1"/>
  <c r="AT20" i="31" s="1"/>
  <c r="AQ35" i="31"/>
  <c r="AS35" i="31" s="1"/>
  <c r="AT35" i="31" s="1"/>
  <c r="AQ27" i="31"/>
  <c r="AS27" i="31" s="1"/>
  <c r="AT27" i="31" s="1"/>
  <c r="AQ19" i="31"/>
  <c r="AS19" i="31" s="1"/>
  <c r="AT19" i="31" s="1"/>
  <c r="AQ17" i="31"/>
  <c r="AS17" i="31" s="1"/>
  <c r="AT17" i="31" s="1"/>
  <c r="AQ34" i="31"/>
  <c r="AS34" i="31" s="1"/>
  <c r="AT34" i="31" s="1"/>
  <c r="AQ26" i="31"/>
  <c r="AS26" i="31" s="1"/>
  <c r="AT26" i="31" s="1"/>
  <c r="AQ18" i="31"/>
  <c r="AS18" i="31" s="1"/>
  <c r="AT18" i="31" s="1"/>
  <c r="AQ33" i="41"/>
  <c r="AS33" i="41" s="1"/>
  <c r="AT33" i="41" s="1"/>
  <c r="AQ25" i="41"/>
  <c r="AS25" i="41" s="1"/>
  <c r="AT25" i="41" s="1"/>
  <c r="AQ17" i="41"/>
  <c r="AS17" i="41" s="1"/>
  <c r="AT17" i="41" s="1"/>
  <c r="AQ16" i="41"/>
  <c r="AQ26" i="41"/>
  <c r="AS26" i="41" s="1"/>
  <c r="AT26" i="41" s="1"/>
  <c r="AQ32" i="41"/>
  <c r="AS32" i="41" s="1"/>
  <c r="AT32" i="41" s="1"/>
  <c r="AQ24" i="41"/>
  <c r="AS24" i="41" s="1"/>
  <c r="AT24" i="41" s="1"/>
  <c r="AQ39" i="41"/>
  <c r="AS39" i="41" s="1"/>
  <c r="AT39" i="41" s="1"/>
  <c r="AQ31" i="41"/>
  <c r="AS31" i="41" s="1"/>
  <c r="AT31" i="41" s="1"/>
  <c r="AQ23" i="41"/>
  <c r="AS23" i="41" s="1"/>
  <c r="AT23" i="41" s="1"/>
  <c r="AQ34" i="41"/>
  <c r="AS34" i="41" s="1"/>
  <c r="AT34" i="41" s="1"/>
  <c r="AQ38" i="41"/>
  <c r="AS38" i="41" s="1"/>
  <c r="AT38" i="41" s="1"/>
  <c r="AQ30" i="41"/>
  <c r="AS30" i="41" s="1"/>
  <c r="AT30" i="41" s="1"/>
  <c r="AQ22" i="41"/>
  <c r="AS22" i="41" s="1"/>
  <c r="AT22" i="41" s="1"/>
  <c r="AQ37" i="41"/>
  <c r="AS37" i="41" s="1"/>
  <c r="AT37" i="41" s="1"/>
  <c r="AQ29" i="41"/>
  <c r="AS29" i="41" s="1"/>
  <c r="AT29" i="41" s="1"/>
  <c r="AQ21" i="41"/>
  <c r="AS21" i="41" s="1"/>
  <c r="AT21" i="41" s="1"/>
  <c r="AQ36" i="41"/>
  <c r="AS36" i="41" s="1"/>
  <c r="AT36" i="41" s="1"/>
  <c r="AQ28" i="41"/>
  <c r="AS28" i="41" s="1"/>
  <c r="AT28" i="41" s="1"/>
  <c r="AQ20" i="41"/>
  <c r="AS20" i="41" s="1"/>
  <c r="AT20" i="41" s="1"/>
  <c r="AQ18" i="41"/>
  <c r="AS18" i="41" s="1"/>
  <c r="AT18" i="41" s="1"/>
  <c r="AQ35" i="41"/>
  <c r="AS35" i="41" s="1"/>
  <c r="AT35" i="41" s="1"/>
  <c r="AQ27" i="41"/>
  <c r="AS27" i="41" s="1"/>
  <c r="AT27" i="41" s="1"/>
  <c r="AQ19" i="41"/>
  <c r="AS19" i="41" s="1"/>
  <c r="AT19" i="41" s="1"/>
  <c r="AQ33" i="30"/>
  <c r="AS33" i="30" s="1"/>
  <c r="AT33" i="30" s="1"/>
  <c r="AQ25" i="30"/>
  <c r="AS25" i="30" s="1"/>
  <c r="AT25" i="30" s="1"/>
  <c r="AQ17" i="30"/>
  <c r="AS17" i="30" s="1"/>
  <c r="AT17" i="30" s="1"/>
  <c r="AQ16" i="30"/>
  <c r="AQ32" i="30"/>
  <c r="AS32" i="30" s="1"/>
  <c r="AT32" i="30" s="1"/>
  <c r="AQ24" i="30"/>
  <c r="AS24" i="30" s="1"/>
  <c r="AT24" i="30" s="1"/>
  <c r="AQ39" i="30"/>
  <c r="AS39" i="30" s="1"/>
  <c r="AT39" i="30" s="1"/>
  <c r="AQ31" i="30"/>
  <c r="AS31" i="30" s="1"/>
  <c r="AT31" i="30" s="1"/>
  <c r="AQ23" i="30"/>
  <c r="AS23" i="30" s="1"/>
  <c r="AT23" i="30" s="1"/>
  <c r="AQ38" i="30"/>
  <c r="AS38" i="30" s="1"/>
  <c r="AT38" i="30" s="1"/>
  <c r="AQ30" i="30"/>
  <c r="AS30" i="30" s="1"/>
  <c r="AT30" i="30" s="1"/>
  <c r="AQ22" i="30"/>
  <c r="AS22" i="30" s="1"/>
  <c r="AT22" i="30" s="1"/>
  <c r="AQ26" i="30"/>
  <c r="AS26" i="30" s="1"/>
  <c r="AT26" i="30" s="1"/>
  <c r="AQ37" i="30"/>
  <c r="AS37" i="30" s="1"/>
  <c r="AT37" i="30" s="1"/>
  <c r="AQ29" i="30"/>
  <c r="AS29" i="30" s="1"/>
  <c r="AT29" i="30" s="1"/>
  <c r="AQ21" i="30"/>
  <c r="AS21" i="30" s="1"/>
  <c r="AT21" i="30" s="1"/>
  <c r="AQ36" i="30"/>
  <c r="AS36" i="30" s="1"/>
  <c r="AT36" i="30" s="1"/>
  <c r="AQ28" i="30"/>
  <c r="AS28" i="30" s="1"/>
  <c r="AT28" i="30" s="1"/>
  <c r="AQ20" i="30"/>
  <c r="AS20" i="30" s="1"/>
  <c r="AT20" i="30" s="1"/>
  <c r="AQ18" i="30"/>
  <c r="AS18" i="30" s="1"/>
  <c r="AT18" i="30" s="1"/>
  <c r="AQ35" i="30"/>
  <c r="AS35" i="30" s="1"/>
  <c r="AT35" i="30" s="1"/>
  <c r="AQ27" i="30"/>
  <c r="AS27" i="30" s="1"/>
  <c r="AT27" i="30" s="1"/>
  <c r="AQ19" i="30"/>
  <c r="AS19" i="30" s="1"/>
  <c r="AT19" i="30" s="1"/>
  <c r="AQ34" i="30"/>
  <c r="AS34" i="30" s="1"/>
  <c r="AT34" i="30" s="1"/>
  <c r="AQ34" i="40"/>
  <c r="AS34" i="40" s="1"/>
  <c r="AT34" i="40" s="1"/>
  <c r="AQ26" i="40"/>
  <c r="AS26" i="40" s="1"/>
  <c r="AT26" i="40" s="1"/>
  <c r="AQ18" i="40"/>
  <c r="AS18" i="40" s="1"/>
  <c r="AT18" i="40" s="1"/>
  <c r="AQ27" i="40"/>
  <c r="AS27" i="40" s="1"/>
  <c r="AT27" i="40" s="1"/>
  <c r="AQ33" i="40"/>
  <c r="AS33" i="40" s="1"/>
  <c r="AT33" i="40" s="1"/>
  <c r="AQ25" i="40"/>
  <c r="AS25" i="40" s="1"/>
  <c r="AT25" i="40" s="1"/>
  <c r="AQ17" i="40"/>
  <c r="AS17" i="40" s="1"/>
  <c r="AT17" i="40" s="1"/>
  <c r="AQ32" i="40"/>
  <c r="AS32" i="40" s="1"/>
  <c r="AT32" i="40" s="1"/>
  <c r="AQ24" i="40"/>
  <c r="AS24" i="40" s="1"/>
  <c r="AT24" i="40" s="1"/>
  <c r="AQ39" i="40"/>
  <c r="AS39" i="40" s="1"/>
  <c r="AT39" i="40" s="1"/>
  <c r="AQ31" i="40"/>
  <c r="AS31" i="40" s="1"/>
  <c r="AT31" i="40" s="1"/>
  <c r="AQ23" i="40"/>
  <c r="AS23" i="40" s="1"/>
  <c r="AT23" i="40" s="1"/>
  <c r="AQ38" i="40"/>
  <c r="AS38" i="40" s="1"/>
  <c r="AT38" i="40" s="1"/>
  <c r="AQ30" i="40"/>
  <c r="AS30" i="40" s="1"/>
  <c r="AT30" i="40" s="1"/>
  <c r="AQ22" i="40"/>
  <c r="AS22" i="40" s="1"/>
  <c r="AT22" i="40" s="1"/>
  <c r="AQ37" i="40"/>
  <c r="AS37" i="40" s="1"/>
  <c r="AT37" i="40" s="1"/>
  <c r="AQ29" i="40"/>
  <c r="AS29" i="40" s="1"/>
  <c r="AT29" i="40" s="1"/>
  <c r="AQ21" i="40"/>
  <c r="AS21" i="40" s="1"/>
  <c r="AT21" i="40" s="1"/>
  <c r="AQ19" i="40"/>
  <c r="AS19" i="40" s="1"/>
  <c r="AT19" i="40" s="1"/>
  <c r="AQ16" i="40"/>
  <c r="AQ36" i="40"/>
  <c r="AS36" i="40" s="1"/>
  <c r="AT36" i="40" s="1"/>
  <c r="AQ28" i="40"/>
  <c r="AS28" i="40" s="1"/>
  <c r="AT28" i="40" s="1"/>
  <c r="AQ20" i="40"/>
  <c r="AS20" i="40" s="1"/>
  <c r="AT20" i="40" s="1"/>
  <c r="AQ35" i="40"/>
  <c r="AS35" i="40" s="1"/>
  <c r="AT35" i="40" s="1"/>
  <c r="AQ34" i="29"/>
  <c r="AS34" i="29" s="1"/>
  <c r="AT34" i="29" s="1"/>
  <c r="AQ26" i="29"/>
  <c r="AS26" i="29" s="1"/>
  <c r="AT26" i="29" s="1"/>
  <c r="AQ18" i="29"/>
  <c r="AS18" i="29" s="1"/>
  <c r="AT18" i="29" s="1"/>
  <c r="AQ19" i="29"/>
  <c r="AS19" i="29" s="1"/>
  <c r="AT19" i="29" s="1"/>
  <c r="AQ33" i="29"/>
  <c r="AS33" i="29" s="1"/>
  <c r="AT33" i="29" s="1"/>
  <c r="AQ25" i="29"/>
  <c r="AS25" i="29" s="1"/>
  <c r="AT25" i="29" s="1"/>
  <c r="AQ17" i="29"/>
  <c r="AS17" i="29" s="1"/>
  <c r="AT17" i="29" s="1"/>
  <c r="AQ35" i="29"/>
  <c r="AS35" i="29" s="1"/>
  <c r="AT35" i="29" s="1"/>
  <c r="AQ32" i="29"/>
  <c r="AS32" i="29" s="1"/>
  <c r="AT32" i="29" s="1"/>
  <c r="AQ24" i="29"/>
  <c r="AS24" i="29" s="1"/>
  <c r="AT24" i="29" s="1"/>
  <c r="AQ39" i="29"/>
  <c r="AS39" i="29" s="1"/>
  <c r="AT39" i="29" s="1"/>
  <c r="AQ31" i="29"/>
  <c r="AS31" i="29" s="1"/>
  <c r="AT31" i="29" s="1"/>
  <c r="AQ23" i="29"/>
  <c r="AS23" i="29" s="1"/>
  <c r="AT23" i="29" s="1"/>
  <c r="AQ38" i="29"/>
  <c r="AS38" i="29" s="1"/>
  <c r="AT38" i="29" s="1"/>
  <c r="AQ30" i="29"/>
  <c r="AS30" i="29" s="1"/>
  <c r="AT30" i="29" s="1"/>
  <c r="AQ22" i="29"/>
  <c r="AS22" i="29" s="1"/>
  <c r="AT22" i="29" s="1"/>
  <c r="AQ37" i="29"/>
  <c r="AS37" i="29" s="1"/>
  <c r="AT37" i="29" s="1"/>
  <c r="AQ29" i="29"/>
  <c r="AS29" i="29" s="1"/>
  <c r="AT29" i="29" s="1"/>
  <c r="AQ21" i="29"/>
  <c r="AS21" i="29" s="1"/>
  <c r="AT21" i="29" s="1"/>
  <c r="AQ27" i="29"/>
  <c r="AS27" i="29" s="1"/>
  <c r="AT27" i="29" s="1"/>
  <c r="AQ16" i="29"/>
  <c r="AQ36" i="29"/>
  <c r="AS36" i="29" s="1"/>
  <c r="AT36" i="29" s="1"/>
  <c r="AQ28" i="29"/>
  <c r="AS28" i="29" s="1"/>
  <c r="AT28" i="29" s="1"/>
  <c r="AQ20" i="29"/>
  <c r="AS20" i="29" s="1"/>
  <c r="AT20" i="29" s="1"/>
  <c r="AQ35" i="39"/>
  <c r="AS35" i="39" s="1"/>
  <c r="AT35" i="39" s="1"/>
  <c r="AQ27" i="39"/>
  <c r="AS27" i="39" s="1"/>
  <c r="AT27" i="39" s="1"/>
  <c r="AQ19" i="39"/>
  <c r="AS19" i="39" s="1"/>
  <c r="AT19" i="39" s="1"/>
  <c r="AQ34" i="39"/>
  <c r="AS34" i="39" s="1"/>
  <c r="AT34" i="39" s="1"/>
  <c r="AQ26" i="39"/>
  <c r="AS26" i="39" s="1"/>
  <c r="AT26" i="39" s="1"/>
  <c r="AQ18" i="39"/>
  <c r="AS18" i="39" s="1"/>
  <c r="AT18" i="39" s="1"/>
  <c r="AQ33" i="39"/>
  <c r="AS33" i="39" s="1"/>
  <c r="AT33" i="39" s="1"/>
  <c r="AQ25" i="39"/>
  <c r="AS25" i="39" s="1"/>
  <c r="AT25" i="39" s="1"/>
  <c r="AQ17" i="39"/>
  <c r="AS17" i="39" s="1"/>
  <c r="AT17" i="39" s="1"/>
  <c r="AQ28" i="39"/>
  <c r="AS28" i="39" s="1"/>
  <c r="AT28" i="39" s="1"/>
  <c r="AQ32" i="39"/>
  <c r="AS32" i="39" s="1"/>
  <c r="AT32" i="39" s="1"/>
  <c r="AQ24" i="39"/>
  <c r="AS24" i="39" s="1"/>
  <c r="AT24" i="39" s="1"/>
  <c r="AQ39" i="39"/>
  <c r="AS39" i="39" s="1"/>
  <c r="AT39" i="39" s="1"/>
  <c r="AQ31" i="39"/>
  <c r="AS31" i="39" s="1"/>
  <c r="AT31" i="39" s="1"/>
  <c r="AQ23" i="39"/>
  <c r="AS23" i="39" s="1"/>
  <c r="AT23" i="39" s="1"/>
  <c r="AQ38" i="39"/>
  <c r="AS38" i="39" s="1"/>
  <c r="AT38" i="39" s="1"/>
  <c r="AQ30" i="39"/>
  <c r="AS30" i="39" s="1"/>
  <c r="AT30" i="39" s="1"/>
  <c r="AQ22" i="39"/>
  <c r="AS22" i="39" s="1"/>
  <c r="AT22" i="39" s="1"/>
  <c r="AQ20" i="39"/>
  <c r="AS20" i="39" s="1"/>
  <c r="AT20" i="39" s="1"/>
  <c r="AQ37" i="39"/>
  <c r="AS37" i="39" s="1"/>
  <c r="AT37" i="39" s="1"/>
  <c r="AQ29" i="39"/>
  <c r="AS29" i="39" s="1"/>
  <c r="AT29" i="39" s="1"/>
  <c r="AQ21" i="39"/>
  <c r="AS21" i="39" s="1"/>
  <c r="AT21" i="39" s="1"/>
  <c r="AQ16" i="39"/>
  <c r="AQ36" i="39"/>
  <c r="AS36" i="39" s="1"/>
  <c r="AT36" i="39" s="1"/>
  <c r="AQ39" i="27"/>
  <c r="AS39" i="27" s="1"/>
  <c r="AT39" i="27" s="1"/>
  <c r="AQ31" i="27"/>
  <c r="AS31" i="27" s="1"/>
  <c r="AT31" i="27" s="1"/>
  <c r="AQ23" i="27"/>
  <c r="AS23" i="27" s="1"/>
  <c r="AT23" i="27" s="1"/>
  <c r="AQ38" i="27"/>
  <c r="AS38" i="27" s="1"/>
  <c r="AT38" i="27" s="1"/>
  <c r="AQ30" i="27"/>
  <c r="AS30" i="27" s="1"/>
  <c r="AT30" i="27" s="1"/>
  <c r="AQ22" i="27"/>
  <c r="AS22" i="27" s="1"/>
  <c r="AT22" i="27" s="1"/>
  <c r="AQ37" i="27"/>
  <c r="AS37" i="27" s="1"/>
  <c r="AT37" i="27" s="1"/>
  <c r="AQ29" i="27"/>
  <c r="AS29" i="27" s="1"/>
  <c r="AT29" i="27" s="1"/>
  <c r="AQ21" i="27"/>
  <c r="AS21" i="27" s="1"/>
  <c r="AT21" i="27" s="1"/>
  <c r="AQ16" i="27"/>
  <c r="AS16" i="27" s="1"/>
  <c r="AQ36" i="27"/>
  <c r="AS36" i="27" s="1"/>
  <c r="AT36" i="27" s="1"/>
  <c r="AQ28" i="27"/>
  <c r="AS28" i="27" s="1"/>
  <c r="AT28" i="27" s="1"/>
  <c r="AQ20" i="27"/>
  <c r="AS20" i="27" s="1"/>
  <c r="AT20" i="27" s="1"/>
  <c r="AQ35" i="27"/>
  <c r="AS35" i="27" s="1"/>
  <c r="AT35" i="27" s="1"/>
  <c r="AQ27" i="27"/>
  <c r="AS27" i="27" s="1"/>
  <c r="AT27" i="27" s="1"/>
  <c r="AQ19" i="27"/>
  <c r="AS19" i="27" s="1"/>
  <c r="AT19" i="27" s="1"/>
  <c r="AQ34" i="27"/>
  <c r="AS34" i="27" s="1"/>
  <c r="AT34" i="27" s="1"/>
  <c r="AQ26" i="27"/>
  <c r="AS26" i="27" s="1"/>
  <c r="AT26" i="27" s="1"/>
  <c r="AQ18" i="27"/>
  <c r="AS18" i="27" s="1"/>
  <c r="AT18" i="27" s="1"/>
  <c r="AQ32" i="27"/>
  <c r="AS32" i="27" s="1"/>
  <c r="AT32" i="27" s="1"/>
  <c r="AQ33" i="27"/>
  <c r="AS33" i="27" s="1"/>
  <c r="AT33" i="27" s="1"/>
  <c r="AQ25" i="27"/>
  <c r="AS25" i="27" s="1"/>
  <c r="AT25" i="27" s="1"/>
  <c r="AQ17" i="27"/>
  <c r="AS17" i="27" s="1"/>
  <c r="AT17" i="27" s="1"/>
  <c r="AQ24" i="27"/>
  <c r="AS24" i="27" s="1"/>
  <c r="AT24" i="27" s="1"/>
  <c r="AQ36" i="38"/>
  <c r="AS36" i="38" s="1"/>
  <c r="AT36" i="38" s="1"/>
  <c r="AQ28" i="38"/>
  <c r="AS28" i="38" s="1"/>
  <c r="AT28" i="38" s="1"/>
  <c r="AQ20" i="38"/>
  <c r="AS20" i="38" s="1"/>
  <c r="AT20" i="38" s="1"/>
  <c r="AQ35" i="38"/>
  <c r="AS35" i="38" s="1"/>
  <c r="AT35" i="38" s="1"/>
  <c r="AQ27" i="38"/>
  <c r="AS27" i="38" s="1"/>
  <c r="AT27" i="38" s="1"/>
  <c r="AQ19" i="38"/>
  <c r="AS19" i="38" s="1"/>
  <c r="AT19" i="38" s="1"/>
  <c r="AQ21" i="38"/>
  <c r="AS21" i="38" s="1"/>
  <c r="AT21" i="38" s="1"/>
  <c r="AQ34" i="38"/>
  <c r="AS34" i="38" s="1"/>
  <c r="AT34" i="38" s="1"/>
  <c r="AQ26" i="38"/>
  <c r="AS26" i="38" s="1"/>
  <c r="AT26" i="38" s="1"/>
  <c r="AQ18" i="38"/>
  <c r="AS18" i="38" s="1"/>
  <c r="AT18" i="38" s="1"/>
  <c r="AQ33" i="38"/>
  <c r="AS33" i="38" s="1"/>
  <c r="AT33" i="38" s="1"/>
  <c r="AQ25" i="38"/>
  <c r="AS25" i="38" s="1"/>
  <c r="AT25" i="38" s="1"/>
  <c r="AQ17" i="38"/>
  <c r="AS17" i="38" s="1"/>
  <c r="AT17" i="38" s="1"/>
  <c r="AQ32" i="38"/>
  <c r="AS32" i="38" s="1"/>
  <c r="AT32" i="38" s="1"/>
  <c r="AQ24" i="38"/>
  <c r="AS24" i="38" s="1"/>
  <c r="AT24" i="38" s="1"/>
  <c r="AQ39" i="38"/>
  <c r="AS39" i="38" s="1"/>
  <c r="AT39" i="38" s="1"/>
  <c r="AQ31" i="38"/>
  <c r="AS31" i="38" s="1"/>
  <c r="AT31" i="38" s="1"/>
  <c r="AQ23" i="38"/>
  <c r="AS23" i="38" s="1"/>
  <c r="AT23" i="38" s="1"/>
  <c r="AQ16" i="38"/>
  <c r="AQ37" i="38"/>
  <c r="AS37" i="38" s="1"/>
  <c r="AT37" i="38" s="1"/>
  <c r="AQ38" i="38"/>
  <c r="AS38" i="38" s="1"/>
  <c r="AT38" i="38" s="1"/>
  <c r="AQ30" i="38"/>
  <c r="AS30" i="38" s="1"/>
  <c r="AT30" i="38" s="1"/>
  <c r="AQ22" i="38"/>
  <c r="AS22" i="38" s="1"/>
  <c r="AT22" i="38" s="1"/>
  <c r="AQ29" i="38"/>
  <c r="AS29" i="38" s="1"/>
  <c r="AT29" i="38" s="1"/>
  <c r="AQ37" i="37"/>
  <c r="AS37" i="37" s="1"/>
  <c r="AT37" i="37" s="1"/>
  <c r="AQ29" i="37"/>
  <c r="AS29" i="37" s="1"/>
  <c r="AT29" i="37" s="1"/>
  <c r="AQ21" i="37"/>
  <c r="AS21" i="37" s="1"/>
  <c r="AT21" i="37" s="1"/>
  <c r="AQ36" i="37"/>
  <c r="AS36" i="37" s="1"/>
  <c r="AT36" i="37" s="1"/>
  <c r="AQ28" i="37"/>
  <c r="AS28" i="37" s="1"/>
  <c r="AT28" i="37" s="1"/>
  <c r="AQ20" i="37"/>
  <c r="AS20" i="37" s="1"/>
  <c r="AT20" i="37" s="1"/>
  <c r="AQ22" i="37"/>
  <c r="AS22" i="37" s="1"/>
  <c r="AT22" i="37" s="1"/>
  <c r="AQ35" i="37"/>
  <c r="AS35" i="37" s="1"/>
  <c r="AT35" i="37" s="1"/>
  <c r="AQ27" i="37"/>
  <c r="AS27" i="37" s="1"/>
  <c r="AT27" i="37" s="1"/>
  <c r="AQ19" i="37"/>
  <c r="AS19" i="37" s="1"/>
  <c r="AT19" i="37" s="1"/>
  <c r="AQ34" i="37"/>
  <c r="AS34" i="37" s="1"/>
  <c r="AT34" i="37" s="1"/>
  <c r="AQ26" i="37"/>
  <c r="AS26" i="37" s="1"/>
  <c r="AT26" i="37" s="1"/>
  <c r="AQ18" i="37"/>
  <c r="AS18" i="37" s="1"/>
  <c r="AT18" i="37" s="1"/>
  <c r="AQ33" i="37"/>
  <c r="AS33" i="37" s="1"/>
  <c r="AT33" i="37" s="1"/>
  <c r="AQ25" i="37"/>
  <c r="AS25" i="37" s="1"/>
  <c r="AT25" i="37" s="1"/>
  <c r="AQ17" i="37"/>
  <c r="AS17" i="37" s="1"/>
  <c r="AT17" i="37" s="1"/>
  <c r="AQ16" i="37"/>
  <c r="AQ32" i="37"/>
  <c r="AS32" i="37" s="1"/>
  <c r="AT32" i="37" s="1"/>
  <c r="AQ24" i="37"/>
  <c r="AS24" i="37" s="1"/>
  <c r="AT24" i="37" s="1"/>
  <c r="AQ38" i="37"/>
  <c r="AS38" i="37" s="1"/>
  <c r="AT38" i="37" s="1"/>
  <c r="AQ39" i="37"/>
  <c r="AS39" i="37" s="1"/>
  <c r="AT39" i="37" s="1"/>
  <c r="AQ31" i="37"/>
  <c r="AS31" i="37" s="1"/>
  <c r="AT31" i="37" s="1"/>
  <c r="AQ23" i="37"/>
  <c r="AS23" i="37" s="1"/>
  <c r="AT23" i="37" s="1"/>
  <c r="AQ30" i="37"/>
  <c r="AS30" i="37" s="1"/>
  <c r="AT30" i="37" s="1"/>
  <c r="AQ38" i="36"/>
  <c r="AS38" i="36" s="1"/>
  <c r="AT38" i="36" s="1"/>
  <c r="AQ30" i="36"/>
  <c r="AS30" i="36" s="1"/>
  <c r="AT30" i="36" s="1"/>
  <c r="AQ22" i="36"/>
  <c r="AS22" i="36" s="1"/>
  <c r="AT22" i="36" s="1"/>
  <c r="AQ37" i="36"/>
  <c r="AS37" i="36" s="1"/>
  <c r="AT37" i="36" s="1"/>
  <c r="AQ29" i="36"/>
  <c r="AS29" i="36" s="1"/>
  <c r="AT29" i="36" s="1"/>
  <c r="AQ21" i="36"/>
  <c r="AS21" i="36" s="1"/>
  <c r="AT21" i="36" s="1"/>
  <c r="AQ31" i="36"/>
  <c r="AS31" i="36" s="1"/>
  <c r="AT31" i="36" s="1"/>
  <c r="AQ36" i="36"/>
  <c r="AS36" i="36" s="1"/>
  <c r="AT36" i="36" s="1"/>
  <c r="AQ28" i="36"/>
  <c r="AS28" i="36" s="1"/>
  <c r="AT28" i="36" s="1"/>
  <c r="AQ20" i="36"/>
  <c r="AS20" i="36" s="1"/>
  <c r="AT20" i="36" s="1"/>
  <c r="AQ35" i="36"/>
  <c r="AS35" i="36" s="1"/>
  <c r="AT35" i="36" s="1"/>
  <c r="AQ27" i="36"/>
  <c r="AS27" i="36" s="1"/>
  <c r="AT27" i="36" s="1"/>
  <c r="AQ19" i="36"/>
  <c r="AS19" i="36" s="1"/>
  <c r="AT19" i="36" s="1"/>
  <c r="AQ16" i="36"/>
  <c r="AQ34" i="36"/>
  <c r="AS34" i="36" s="1"/>
  <c r="AT34" i="36" s="1"/>
  <c r="AQ26" i="36"/>
  <c r="AS26" i="36" s="1"/>
  <c r="AT26" i="36" s="1"/>
  <c r="AQ18" i="36"/>
  <c r="AS18" i="36" s="1"/>
  <c r="AT18" i="36" s="1"/>
  <c r="AQ33" i="36"/>
  <c r="AS33" i="36" s="1"/>
  <c r="AT33" i="36" s="1"/>
  <c r="AQ25" i="36"/>
  <c r="AS25" i="36" s="1"/>
  <c r="AT25" i="36" s="1"/>
  <c r="AQ17" i="36"/>
  <c r="AS17" i="36" s="1"/>
  <c r="AT17" i="36" s="1"/>
  <c r="AQ39" i="36"/>
  <c r="AS39" i="36" s="1"/>
  <c r="AT39" i="36" s="1"/>
  <c r="AQ23" i="36"/>
  <c r="AS23" i="36" s="1"/>
  <c r="AT23" i="36" s="1"/>
  <c r="AQ32" i="36"/>
  <c r="AS32" i="36" s="1"/>
  <c r="AT32" i="36" s="1"/>
  <c r="AQ24" i="36"/>
  <c r="AS24" i="36" s="1"/>
  <c r="AT24" i="36" s="1"/>
  <c r="AQ37" i="28"/>
  <c r="AS37" i="28" s="1"/>
  <c r="AT37" i="28" s="1"/>
  <c r="AQ29" i="28"/>
  <c r="AS29" i="28" s="1"/>
  <c r="AT29" i="28" s="1"/>
  <c r="AQ21" i="28"/>
  <c r="AS21" i="28" s="1"/>
  <c r="AT21" i="28" s="1"/>
  <c r="AQ33" i="28"/>
  <c r="AS33" i="28" s="1"/>
  <c r="AT33" i="28" s="1"/>
  <c r="AQ32" i="28"/>
  <c r="AS32" i="28" s="1"/>
  <c r="AT32" i="28" s="1"/>
  <c r="AQ36" i="28"/>
  <c r="AS36" i="28" s="1"/>
  <c r="AT36" i="28" s="1"/>
  <c r="AQ28" i="28"/>
  <c r="AS28" i="28" s="1"/>
  <c r="AT28" i="28" s="1"/>
  <c r="AQ20" i="28"/>
  <c r="AS20" i="28" s="1"/>
  <c r="AT20" i="28" s="1"/>
  <c r="AQ24" i="28"/>
  <c r="AS24" i="28" s="1"/>
  <c r="AT24" i="28" s="1"/>
  <c r="AQ35" i="28"/>
  <c r="AS35" i="28" s="1"/>
  <c r="AT35" i="28" s="1"/>
  <c r="AQ27" i="28"/>
  <c r="AS27" i="28" s="1"/>
  <c r="AT27" i="28" s="1"/>
  <c r="AQ19" i="28"/>
  <c r="AS19" i="28" s="1"/>
  <c r="AT19" i="28" s="1"/>
  <c r="AQ25" i="28"/>
  <c r="AS25" i="28" s="1"/>
  <c r="AT25" i="28" s="1"/>
  <c r="AQ17" i="28"/>
  <c r="AS17" i="28" s="1"/>
  <c r="AT17" i="28" s="1"/>
  <c r="AQ16" i="28"/>
  <c r="AQ34" i="28"/>
  <c r="AS34" i="28" s="1"/>
  <c r="AT34" i="28" s="1"/>
  <c r="AQ26" i="28"/>
  <c r="AS26" i="28" s="1"/>
  <c r="AT26" i="28" s="1"/>
  <c r="AQ18" i="28"/>
  <c r="AS18" i="28" s="1"/>
  <c r="AT18" i="28" s="1"/>
  <c r="AQ39" i="28"/>
  <c r="AS39" i="28" s="1"/>
  <c r="AT39" i="28" s="1"/>
  <c r="AQ31" i="28"/>
  <c r="AS31" i="28" s="1"/>
  <c r="AT31" i="28" s="1"/>
  <c r="AQ23" i="28"/>
  <c r="AS23" i="28" s="1"/>
  <c r="AT23" i="28" s="1"/>
  <c r="AQ38" i="28"/>
  <c r="AS38" i="28" s="1"/>
  <c r="AT38" i="28" s="1"/>
  <c r="AQ30" i="28"/>
  <c r="AS30" i="28" s="1"/>
  <c r="AT30" i="28" s="1"/>
  <c r="AQ22" i="28"/>
  <c r="AS22" i="28" s="1"/>
  <c r="AT22" i="28" s="1"/>
  <c r="H46" i="1"/>
  <c r="P46" i="1"/>
  <c r="AT59" i="11"/>
  <c r="AT28" i="13"/>
  <c r="AT40" i="8"/>
  <c r="AT40" i="7"/>
  <c r="I18" i="60"/>
  <c r="K18" i="60" s="1"/>
  <c r="L18" i="60" s="1"/>
  <c r="I26" i="60"/>
  <c r="I34" i="60"/>
  <c r="K34" i="60" s="1"/>
  <c r="L34" i="60" s="1"/>
  <c r="I42" i="60"/>
  <c r="I50" i="60"/>
  <c r="I74" i="60"/>
  <c r="I58" i="60"/>
  <c r="I10" i="60"/>
  <c r="K10" i="60" s="1"/>
  <c r="L10" i="60" s="1"/>
  <c r="I66" i="60"/>
  <c r="AS59" i="11"/>
  <c r="AS40" i="8"/>
  <c r="P67" i="5"/>
  <c r="AT65" i="5"/>
  <c r="AQ28" i="13"/>
  <c r="AS40" i="7"/>
  <c r="AQ59" i="11"/>
  <c r="AS28" i="13"/>
  <c r="AQ65" i="5"/>
  <c r="AS65" i="5"/>
  <c r="I11" i="60"/>
  <c r="K11" i="60" s="1"/>
  <c r="L11" i="60" s="1"/>
  <c r="I19" i="60"/>
  <c r="K19" i="60" s="1"/>
  <c r="L19" i="60" s="1"/>
  <c r="I27" i="60"/>
  <c r="I35" i="60"/>
  <c r="I43" i="60"/>
  <c r="K43" i="60" s="1"/>
  <c r="L43" i="60" s="1"/>
  <c r="I51" i="60"/>
  <c r="I59" i="60"/>
  <c r="I67" i="60"/>
  <c r="I12" i="60"/>
  <c r="K12" i="60" s="1"/>
  <c r="L12" i="60" s="1"/>
  <c r="I20" i="60"/>
  <c r="I28" i="60"/>
  <c r="K28" i="60" s="1"/>
  <c r="L28" i="60" s="1"/>
  <c r="I36" i="60"/>
  <c r="I44" i="60"/>
  <c r="I52" i="60"/>
  <c r="I60" i="60"/>
  <c r="I68" i="60"/>
  <c r="I13" i="60"/>
  <c r="K13" i="60" s="1"/>
  <c r="L13" i="60" s="1"/>
  <c r="I21" i="60"/>
  <c r="I29" i="60"/>
  <c r="I37" i="60"/>
  <c r="K37" i="60" s="1"/>
  <c r="L37" i="60" s="1"/>
  <c r="I45" i="60"/>
  <c r="I53" i="60"/>
  <c r="I61" i="60"/>
  <c r="I69" i="60"/>
  <c r="I14" i="60"/>
  <c r="I22" i="60"/>
  <c r="K22" i="60" s="1"/>
  <c r="L22" i="60" s="1"/>
  <c r="I30" i="60"/>
  <c r="I38" i="60"/>
  <c r="I46" i="60"/>
  <c r="K46" i="60" s="1"/>
  <c r="L46" i="60" s="1"/>
  <c r="I54" i="60"/>
  <c r="I62" i="60"/>
  <c r="I70" i="60"/>
  <c r="I15" i="60"/>
  <c r="K15" i="60" s="1"/>
  <c r="L15" i="60" s="1"/>
  <c r="I23" i="60"/>
  <c r="I31" i="60"/>
  <c r="K31" i="60" s="1"/>
  <c r="L31" i="60" s="1"/>
  <c r="I39" i="60"/>
  <c r="I47" i="60"/>
  <c r="I55" i="60"/>
  <c r="I63" i="60"/>
  <c r="I71" i="60"/>
  <c r="I8" i="60"/>
  <c r="I16" i="60"/>
  <c r="K16" i="60" s="1"/>
  <c r="L16" i="60" s="1"/>
  <c r="I24" i="60"/>
  <c r="I32" i="60"/>
  <c r="I40" i="60"/>
  <c r="K40" i="60" s="1"/>
  <c r="L40" i="60" s="1"/>
  <c r="I48" i="60"/>
  <c r="I56" i="60"/>
  <c r="I64" i="60"/>
  <c r="I72" i="60"/>
  <c r="I9" i="60"/>
  <c r="K9" i="60" s="1"/>
  <c r="L9" i="60" s="1"/>
  <c r="I17" i="60"/>
  <c r="K17" i="60" s="1"/>
  <c r="L17" i="60" s="1"/>
  <c r="I25" i="60"/>
  <c r="K25" i="60" s="1"/>
  <c r="L25" i="60" s="1"/>
  <c r="I33" i="60"/>
  <c r="I41" i="60"/>
  <c r="I49" i="60"/>
  <c r="K49" i="60" s="1"/>
  <c r="L49" i="60" s="1"/>
  <c r="I57" i="60"/>
  <c r="I65" i="60"/>
  <c r="AQ40" i="28" l="1"/>
  <c r="AT16" i="27"/>
  <c r="AS40" i="27"/>
  <c r="N33" i="4"/>
  <c r="AS16" i="31"/>
  <c r="AQ40" i="31"/>
  <c r="AQ40" i="38"/>
  <c r="AS16" i="29"/>
  <c r="AQ40" i="29"/>
  <c r="AQ40" i="37"/>
  <c r="AS16" i="40"/>
  <c r="AQ40" i="40"/>
  <c r="AS16" i="30"/>
  <c r="AQ40" i="30"/>
  <c r="AS16" i="41"/>
  <c r="AQ40" i="41"/>
  <c r="AS16" i="37"/>
  <c r="AQ40" i="27"/>
  <c r="AS16" i="50"/>
  <c r="AQ40" i="50"/>
  <c r="AQ40" i="39"/>
  <c r="AS16" i="39"/>
  <c r="AS16" i="51"/>
  <c r="AQ40" i="51"/>
  <c r="AS16" i="38"/>
  <c r="AS16" i="52"/>
  <c r="AQ40" i="52"/>
  <c r="AS16" i="36"/>
  <c r="AQ40" i="36"/>
  <c r="AT40" i="27"/>
  <c r="AS16" i="28"/>
  <c r="I75" i="60"/>
  <c r="K14" i="60"/>
  <c r="L14" i="60" s="1"/>
  <c r="K52" i="60"/>
  <c r="L52" i="60" s="1"/>
  <c r="K20" i="60"/>
  <c r="L20" i="60" s="1"/>
  <c r="K21" i="60"/>
  <c r="L21" i="60" s="1"/>
  <c r="AT16" i="51" l="1"/>
  <c r="AT40" i="51" s="1"/>
  <c r="AS40" i="51"/>
  <c r="AT16" i="41"/>
  <c r="AT40" i="41" s="1"/>
  <c r="AS40" i="41"/>
  <c r="AT16" i="29"/>
  <c r="AT40" i="29" s="1"/>
  <c r="AS40" i="29"/>
  <c r="AT16" i="39"/>
  <c r="AT40" i="39" s="1"/>
  <c r="AS40" i="39"/>
  <c r="AT16" i="36"/>
  <c r="AT40" i="36" s="1"/>
  <c r="AS40" i="36"/>
  <c r="AT16" i="30"/>
  <c r="AT40" i="30" s="1"/>
  <c r="AS40" i="30"/>
  <c r="AT16" i="50"/>
  <c r="AT40" i="50" s="1"/>
  <c r="AS40" i="50"/>
  <c r="AT16" i="40"/>
  <c r="AT40" i="40" s="1"/>
  <c r="AS40" i="40"/>
  <c r="AT16" i="31"/>
  <c r="AT40" i="31" s="1"/>
  <c r="AS40" i="31"/>
  <c r="AT16" i="52"/>
  <c r="AT40" i="52" s="1"/>
  <c r="AS40" i="52"/>
  <c r="AT16" i="38"/>
  <c r="AT40" i="38" s="1"/>
  <c r="AS40" i="38"/>
  <c r="AT16" i="37"/>
  <c r="AT40" i="37" s="1"/>
  <c r="AS40" i="37"/>
  <c r="AT16" i="28"/>
  <c r="AT40" i="28" s="1"/>
  <c r="AS40" i="28"/>
  <c r="K55" i="60"/>
  <c r="L55" i="60" s="1"/>
  <c r="K24" i="60"/>
  <c r="L24" i="60" s="1"/>
  <c r="K23" i="60"/>
  <c r="L23" i="60" s="1"/>
  <c r="K26" i="60" l="1"/>
  <c r="L26" i="60" s="1"/>
  <c r="K27" i="60"/>
  <c r="L27" i="60" s="1"/>
  <c r="K58" i="60"/>
  <c r="L58" i="60" s="1"/>
  <c r="K61" i="60" l="1"/>
  <c r="L61" i="60" s="1"/>
  <c r="K30" i="60"/>
  <c r="L30" i="60" s="1"/>
  <c r="K29" i="60"/>
  <c r="L29" i="60" s="1"/>
  <c r="K32" i="60" l="1"/>
  <c r="L32" i="60" s="1"/>
  <c r="K33" i="60"/>
  <c r="L33" i="60" s="1"/>
  <c r="K64" i="60"/>
  <c r="L64" i="60" s="1"/>
  <c r="K35" i="60" l="1"/>
  <c r="L35" i="60" s="1"/>
  <c r="K67" i="60"/>
  <c r="L67" i="60" s="1"/>
  <c r="K36" i="60"/>
  <c r="L36" i="60" s="1"/>
  <c r="K38" i="60" l="1"/>
  <c r="L38" i="60" s="1"/>
  <c r="K39" i="60"/>
  <c r="L39" i="60" s="1"/>
  <c r="K70" i="60"/>
  <c r="L70" i="60" s="1"/>
  <c r="K41" i="60" l="1"/>
  <c r="L41" i="60" s="1"/>
  <c r="K73" i="60"/>
  <c r="L73" i="60" s="1"/>
  <c r="K42" i="60"/>
  <c r="L42" i="60" s="1"/>
  <c r="K45" i="60" l="1"/>
  <c r="K44" i="60"/>
  <c r="L44" i="60" s="1"/>
  <c r="L45" i="60" l="1"/>
  <c r="K47" i="60"/>
  <c r="L47" i="60" s="1"/>
  <c r="K48" i="60"/>
  <c r="L48" i="60" s="1"/>
  <c r="K51" i="60" l="1"/>
  <c r="L51" i="60" s="1"/>
  <c r="K50" i="60"/>
  <c r="L50" i="60" s="1"/>
  <c r="K54" i="60" l="1"/>
  <c r="L54" i="60" s="1"/>
  <c r="K53" i="60"/>
  <c r="L53" i="60" s="1"/>
  <c r="K57" i="60" l="1"/>
  <c r="L57" i="60" s="1"/>
  <c r="K56" i="60"/>
  <c r="L56" i="60" s="1"/>
  <c r="K60" i="60" l="1"/>
  <c r="L60" i="60" s="1"/>
  <c r="K59" i="60"/>
  <c r="L59" i="60" s="1"/>
  <c r="K63" i="60" l="1"/>
  <c r="L63" i="60" s="1"/>
  <c r="K62" i="60"/>
  <c r="L62" i="60" s="1"/>
  <c r="K65" i="60" l="1"/>
  <c r="L65" i="60" s="1"/>
  <c r="K66" i="60"/>
  <c r="L66" i="60" s="1"/>
  <c r="K69" i="60" l="1"/>
  <c r="L69" i="60" s="1"/>
  <c r="K68" i="60"/>
  <c r="L68" i="60" s="1"/>
  <c r="K72" i="60" l="1"/>
  <c r="L72" i="60" s="1"/>
  <c r="K71" i="60"/>
  <c r="L71" i="60" s="1"/>
  <c r="K74" i="60" l="1"/>
  <c r="L74" i="60" l="1"/>
  <c r="L75" i="60" s="1"/>
  <c r="K75" i="60"/>
  <c r="P37" i="57"/>
  <c r="P36" i="57"/>
  <c r="P35" i="57"/>
  <c r="P34" i="57"/>
  <c r="P33" i="57"/>
  <c r="F7" i="56"/>
  <c r="F28" i="56"/>
  <c r="F25" i="56"/>
  <c r="F24" i="56"/>
  <c r="F23" i="56"/>
  <c r="V7" i="5"/>
  <c r="P33" i="5"/>
  <c r="R34" i="5"/>
  <c r="V3" i="5" s="1"/>
  <c r="L34" i="5"/>
  <c r="L38" i="5" s="1"/>
  <c r="J34" i="5"/>
  <c r="F34" i="5"/>
  <c r="A4" i="65"/>
  <c r="A5" i="65" s="1"/>
  <c r="A6" i="65" s="1"/>
  <c r="A7" i="65" s="1"/>
  <c r="A8" i="65" s="1"/>
  <c r="A9" i="65" s="1"/>
  <c r="A10" i="65" s="1"/>
  <c r="A11" i="65" s="1"/>
  <c r="A12" i="65" s="1"/>
  <c r="A13" i="65" s="1"/>
  <c r="A14" i="65" s="1"/>
  <c r="A15" i="65" s="1"/>
  <c r="A16" i="65" s="1"/>
  <c r="A17" i="65" s="1"/>
  <c r="A18" i="65" s="1"/>
  <c r="A19" i="65" s="1"/>
  <c r="A20" i="65" s="1"/>
  <c r="A21" i="65" s="1"/>
  <c r="A22" i="65" s="1"/>
  <c r="A23" i="65" s="1"/>
  <c r="F13" i="20"/>
  <c r="J18" i="24"/>
  <c r="F38" i="5" l="1"/>
  <c r="H38" i="5"/>
  <c r="J38" i="5"/>
  <c r="R38" i="5"/>
  <c r="A24" i="65"/>
  <c r="A25" i="65" s="1"/>
  <c r="A26" i="65" s="1"/>
  <c r="A27" i="65" s="1"/>
  <c r="A28" i="65" s="1"/>
  <c r="A29" i="65" s="1"/>
  <c r="A30" i="65" s="1"/>
  <c r="A31" i="65" s="1"/>
  <c r="A32" i="65" s="1"/>
  <c r="A33" i="65" s="1"/>
  <c r="A34" i="65" s="1"/>
  <c r="A35" i="65" s="1"/>
  <c r="A36" i="65" s="1"/>
  <c r="A37" i="65" s="1"/>
  <c r="A38" i="65" s="1"/>
  <c r="A39" i="65" s="1"/>
  <c r="A40" i="65" s="1"/>
  <c r="A41" i="65" s="1"/>
  <c r="A42" i="65" s="1"/>
  <c r="A43" i="65" s="1"/>
  <c r="A44" i="65" s="1"/>
  <c r="A45" i="65" s="1"/>
  <c r="R51" i="2"/>
  <c r="R64" i="2"/>
  <c r="J32" i="29"/>
  <c r="H32" i="29"/>
  <c r="F32" i="29"/>
  <c r="J31" i="29"/>
  <c r="H31" i="29"/>
  <c r="F31" i="29"/>
  <c r="J32" i="30"/>
  <c r="H32" i="30"/>
  <c r="F32" i="30"/>
  <c r="J31" i="30"/>
  <c r="H31" i="30"/>
  <c r="F31" i="30"/>
  <c r="J32" i="31"/>
  <c r="H32" i="31"/>
  <c r="F32" i="31"/>
  <c r="J31" i="31"/>
  <c r="H31" i="31"/>
  <c r="F31" i="31"/>
  <c r="J32" i="50"/>
  <c r="H32" i="50"/>
  <c r="F32" i="50"/>
  <c r="J31" i="50"/>
  <c r="H31" i="50"/>
  <c r="F31" i="50"/>
  <c r="J32" i="36"/>
  <c r="H32" i="36"/>
  <c r="F32" i="36"/>
  <c r="J31" i="36"/>
  <c r="H31" i="36"/>
  <c r="F31" i="36"/>
  <c r="J32" i="37"/>
  <c r="H32" i="37"/>
  <c r="F32" i="37"/>
  <c r="J31" i="37"/>
  <c r="H31" i="37"/>
  <c r="F31" i="37"/>
  <c r="J32" i="38"/>
  <c r="H32" i="38"/>
  <c r="F32" i="38"/>
  <c r="J31" i="38"/>
  <c r="H31" i="38"/>
  <c r="F31" i="38"/>
  <c r="J32" i="39"/>
  <c r="H32" i="39"/>
  <c r="F32" i="39"/>
  <c r="J31" i="39"/>
  <c r="H31" i="39"/>
  <c r="F31" i="39"/>
  <c r="J32" i="40"/>
  <c r="H32" i="40"/>
  <c r="F32" i="40"/>
  <c r="J31" i="40"/>
  <c r="H31" i="40"/>
  <c r="F31" i="40"/>
  <c r="J32" i="41"/>
  <c r="H32" i="41"/>
  <c r="F32" i="41"/>
  <c r="J31" i="41"/>
  <c r="H31" i="41"/>
  <c r="F31" i="41"/>
  <c r="J32" i="51"/>
  <c r="H32" i="51"/>
  <c r="F32" i="51"/>
  <c r="J31" i="51"/>
  <c r="H31" i="51"/>
  <c r="F31" i="51"/>
  <c r="J31" i="52"/>
  <c r="H31" i="52"/>
  <c r="F31" i="52"/>
  <c r="J30" i="52"/>
  <c r="H30" i="52"/>
  <c r="F30" i="52"/>
  <c r="J32" i="27"/>
  <c r="H32" i="27"/>
  <c r="F32" i="27"/>
  <c r="J31" i="27"/>
  <c r="H31" i="27"/>
  <c r="F31" i="27"/>
  <c r="J32" i="28"/>
  <c r="H32" i="28"/>
  <c r="F32" i="28"/>
  <c r="J31" i="28"/>
  <c r="H31" i="28"/>
  <c r="F31" i="28"/>
  <c r="S37" i="18"/>
  <c r="S36" i="18"/>
  <c r="S35" i="18"/>
  <c r="S34" i="18"/>
  <c r="S33" i="18"/>
  <c r="S32" i="18"/>
  <c r="S31" i="18"/>
  <c r="S30" i="18"/>
  <c r="S27" i="18"/>
  <c r="S26" i="18"/>
  <c r="S25" i="18"/>
  <c r="S24" i="18"/>
  <c r="S23" i="18"/>
  <c r="S22" i="18"/>
  <c r="S21" i="18"/>
  <c r="S20" i="18"/>
  <c r="S19" i="18"/>
  <c r="S18" i="18"/>
  <c r="S14" i="18"/>
  <c r="S13" i="18"/>
  <c r="S11" i="18"/>
  <c r="S12" i="18"/>
  <c r="S10" i="18"/>
  <c r="J29" i="16" l="1"/>
  <c r="J30" i="16" s="1"/>
  <c r="J32" i="16" s="1"/>
  <c r="J19" i="16"/>
  <c r="A4" i="15"/>
  <c r="A2" i="15"/>
  <c r="L6" i="62"/>
  <c r="L5" i="62"/>
  <c r="K6" i="62"/>
  <c r="K5" i="62"/>
  <c r="J6" i="62"/>
  <c r="J5" i="62"/>
  <c r="I6" i="62"/>
  <c r="I5" i="62"/>
  <c r="H6" i="62"/>
  <c r="H5" i="62"/>
  <c r="G6" i="62"/>
  <c r="G5" i="62"/>
  <c r="F6" i="62"/>
  <c r="F5" i="62"/>
  <c r="L42" i="62"/>
  <c r="K42" i="62"/>
  <c r="J42" i="62"/>
  <c r="I42" i="62"/>
  <c r="H42" i="62"/>
  <c r="G42" i="62"/>
  <c r="F42" i="62"/>
  <c r="M41" i="62"/>
  <c r="M40" i="62"/>
  <c r="M39" i="62"/>
  <c r="M38" i="62"/>
  <c r="M37" i="62"/>
  <c r="M36" i="62"/>
  <c r="M35" i="62"/>
  <c r="L32" i="62"/>
  <c r="K32" i="62"/>
  <c r="J32" i="62"/>
  <c r="I32" i="62"/>
  <c r="H32" i="62"/>
  <c r="G32" i="62"/>
  <c r="F32" i="62"/>
  <c r="M31" i="62"/>
  <c r="M30" i="62"/>
  <c r="M29" i="62"/>
  <c r="M28" i="62"/>
  <c r="M27" i="62"/>
  <c r="M26" i="62"/>
  <c r="L23" i="62"/>
  <c r="K23" i="62"/>
  <c r="J23" i="62"/>
  <c r="I23" i="62"/>
  <c r="H23" i="62"/>
  <c r="G23" i="62"/>
  <c r="F23" i="62"/>
  <c r="M22" i="62"/>
  <c r="M21" i="62"/>
  <c r="M20" i="62"/>
  <c r="M19" i="62"/>
  <c r="M18" i="62"/>
  <c r="M17" i="62"/>
  <c r="L14" i="62"/>
  <c r="K14" i="62"/>
  <c r="J14" i="62"/>
  <c r="I14" i="62"/>
  <c r="I44" i="62" s="1"/>
  <c r="H14" i="62"/>
  <c r="G14" i="62"/>
  <c r="G44" i="62" s="1"/>
  <c r="F14" i="62"/>
  <c r="M13" i="62"/>
  <c r="M12" i="62"/>
  <c r="M11" i="62"/>
  <c r="M10" i="62"/>
  <c r="M9" i="62"/>
  <c r="M8" i="62"/>
  <c r="J174" i="3"/>
  <c r="H174" i="3"/>
  <c r="F174" i="3"/>
  <c r="J173" i="3"/>
  <c r="H173" i="3"/>
  <c r="F173" i="3"/>
  <c r="J172" i="3"/>
  <c r="H172" i="3"/>
  <c r="F172" i="3"/>
  <c r="J171" i="3"/>
  <c r="H171" i="3"/>
  <c r="F171" i="3"/>
  <c r="J170" i="3"/>
  <c r="H170" i="3"/>
  <c r="F170" i="3"/>
  <c r="J169" i="3"/>
  <c r="H169" i="3"/>
  <c r="F169" i="3"/>
  <c r="J168" i="3"/>
  <c r="H168" i="3"/>
  <c r="F168" i="3"/>
  <c r="J167" i="3"/>
  <c r="H167" i="3"/>
  <c r="F167" i="3"/>
  <c r="J166" i="3"/>
  <c r="H166" i="3"/>
  <c r="F166" i="3"/>
  <c r="J162" i="3"/>
  <c r="H162" i="3"/>
  <c r="F162" i="3"/>
  <c r="J161" i="3"/>
  <c r="H161" i="3"/>
  <c r="F161" i="3"/>
  <c r="J160" i="3"/>
  <c r="H160" i="3"/>
  <c r="F160" i="3"/>
  <c r="J159" i="3"/>
  <c r="H159" i="3"/>
  <c r="F159" i="3"/>
  <c r="J158" i="3"/>
  <c r="H158" i="3"/>
  <c r="F158" i="3"/>
  <c r="J157" i="3"/>
  <c r="H157" i="3"/>
  <c r="F157" i="3"/>
  <c r="J156" i="3"/>
  <c r="H156" i="3"/>
  <c r="F156" i="3"/>
  <c r="J155" i="3"/>
  <c r="H155" i="3"/>
  <c r="F155" i="3"/>
  <c r="J154" i="3"/>
  <c r="H154" i="3"/>
  <c r="F154" i="3"/>
  <c r="J150" i="3"/>
  <c r="H150" i="3"/>
  <c r="F150" i="3"/>
  <c r="J149" i="3"/>
  <c r="H149" i="3"/>
  <c r="F149" i="3"/>
  <c r="J148" i="3"/>
  <c r="H148" i="3"/>
  <c r="F148" i="3"/>
  <c r="J147" i="3"/>
  <c r="H147" i="3"/>
  <c r="F147" i="3"/>
  <c r="J146" i="3"/>
  <c r="H146" i="3"/>
  <c r="F146" i="3"/>
  <c r="J145" i="3"/>
  <c r="H145" i="3"/>
  <c r="F145" i="3"/>
  <c r="J144" i="3"/>
  <c r="H144" i="3"/>
  <c r="F144" i="3"/>
  <c r="J143" i="3"/>
  <c r="H143" i="3"/>
  <c r="F143" i="3"/>
  <c r="J142" i="3"/>
  <c r="H142" i="3"/>
  <c r="F142" i="3"/>
  <c r="J138" i="3"/>
  <c r="H138" i="3"/>
  <c r="F138" i="3"/>
  <c r="J137" i="3"/>
  <c r="H137" i="3"/>
  <c r="F137" i="3"/>
  <c r="J136" i="3"/>
  <c r="H136" i="3"/>
  <c r="F136" i="3"/>
  <c r="J135" i="3"/>
  <c r="H135" i="3"/>
  <c r="F135" i="3"/>
  <c r="J134" i="3"/>
  <c r="H134" i="3"/>
  <c r="F134" i="3"/>
  <c r="J133" i="3"/>
  <c r="H133" i="3"/>
  <c r="F133" i="3"/>
  <c r="J132" i="3"/>
  <c r="H132" i="3"/>
  <c r="F132" i="3"/>
  <c r="J131" i="3"/>
  <c r="H131" i="3"/>
  <c r="F131" i="3"/>
  <c r="J130" i="3"/>
  <c r="H130" i="3"/>
  <c r="F130" i="3"/>
  <c r="J126" i="3"/>
  <c r="H126" i="3"/>
  <c r="F126" i="3"/>
  <c r="J125" i="3"/>
  <c r="H125" i="3"/>
  <c r="F125" i="3"/>
  <c r="J124" i="3"/>
  <c r="H124" i="3"/>
  <c r="F124" i="3"/>
  <c r="J123" i="3"/>
  <c r="H123" i="3"/>
  <c r="F123" i="3"/>
  <c r="J122" i="3"/>
  <c r="H122" i="3"/>
  <c r="F122" i="3"/>
  <c r="J121" i="3"/>
  <c r="H121" i="3"/>
  <c r="F121" i="3"/>
  <c r="J120" i="3"/>
  <c r="H120" i="3"/>
  <c r="F120" i="3"/>
  <c r="J119" i="3"/>
  <c r="H119" i="3"/>
  <c r="F119" i="3"/>
  <c r="J118" i="3"/>
  <c r="H118" i="3"/>
  <c r="F118" i="3"/>
  <c r="J114" i="3"/>
  <c r="H114" i="3"/>
  <c r="F114" i="3"/>
  <c r="J113" i="3"/>
  <c r="H113" i="3"/>
  <c r="F113" i="3"/>
  <c r="J112" i="3"/>
  <c r="H112" i="3"/>
  <c r="F112" i="3"/>
  <c r="J111" i="3"/>
  <c r="H111" i="3"/>
  <c r="F111" i="3"/>
  <c r="J110" i="3"/>
  <c r="H110" i="3"/>
  <c r="F110" i="3"/>
  <c r="J109" i="3"/>
  <c r="H109" i="3"/>
  <c r="F109" i="3"/>
  <c r="J108" i="3"/>
  <c r="H108" i="3"/>
  <c r="F108" i="3"/>
  <c r="J107" i="3"/>
  <c r="H107" i="3"/>
  <c r="F107" i="3"/>
  <c r="J106" i="3"/>
  <c r="H106" i="3"/>
  <c r="F106" i="3"/>
  <c r="J102" i="3"/>
  <c r="H102" i="3"/>
  <c r="F102" i="3"/>
  <c r="J101" i="3"/>
  <c r="H101" i="3"/>
  <c r="F101" i="3"/>
  <c r="J100" i="3"/>
  <c r="H100" i="3"/>
  <c r="F100" i="3"/>
  <c r="J99" i="3"/>
  <c r="H99" i="3"/>
  <c r="F99" i="3"/>
  <c r="J98" i="3"/>
  <c r="H98" i="3"/>
  <c r="F98" i="3"/>
  <c r="J97" i="3"/>
  <c r="H97" i="3"/>
  <c r="F97" i="3"/>
  <c r="J96" i="3"/>
  <c r="H96" i="3"/>
  <c r="F96" i="3"/>
  <c r="J95" i="3"/>
  <c r="H95" i="3"/>
  <c r="F95" i="3"/>
  <c r="J94" i="3"/>
  <c r="H94" i="3"/>
  <c r="F94" i="3"/>
  <c r="J90" i="3"/>
  <c r="H90" i="3"/>
  <c r="F90" i="3"/>
  <c r="J89" i="3"/>
  <c r="H89" i="3"/>
  <c r="F89" i="3"/>
  <c r="J88" i="3"/>
  <c r="H88" i="3"/>
  <c r="F88" i="3"/>
  <c r="J87" i="3"/>
  <c r="H87" i="3"/>
  <c r="F87" i="3"/>
  <c r="J86" i="3"/>
  <c r="H86" i="3"/>
  <c r="F86" i="3"/>
  <c r="J85" i="3"/>
  <c r="H85" i="3"/>
  <c r="F85" i="3"/>
  <c r="J84" i="3"/>
  <c r="H84" i="3"/>
  <c r="F84" i="3"/>
  <c r="J83" i="3"/>
  <c r="H83" i="3"/>
  <c r="F83" i="3"/>
  <c r="J82" i="3"/>
  <c r="H82" i="3"/>
  <c r="F82" i="3"/>
  <c r="J78" i="3"/>
  <c r="H78" i="3"/>
  <c r="F78" i="3"/>
  <c r="J77" i="3"/>
  <c r="H77" i="3"/>
  <c r="F77" i="3"/>
  <c r="J76" i="3"/>
  <c r="H76" i="3"/>
  <c r="F76" i="3"/>
  <c r="J75" i="3"/>
  <c r="H75" i="3"/>
  <c r="F75" i="3"/>
  <c r="J74" i="3"/>
  <c r="H74" i="3"/>
  <c r="F74" i="3"/>
  <c r="J73" i="3"/>
  <c r="H73" i="3"/>
  <c r="F73" i="3"/>
  <c r="J72" i="3"/>
  <c r="H72" i="3"/>
  <c r="F72" i="3"/>
  <c r="J71" i="3"/>
  <c r="H71" i="3"/>
  <c r="F71" i="3"/>
  <c r="J70" i="3"/>
  <c r="H70" i="3"/>
  <c r="F70" i="3"/>
  <c r="J66" i="3"/>
  <c r="H66" i="3"/>
  <c r="J65" i="3"/>
  <c r="H65" i="3"/>
  <c r="J64" i="3"/>
  <c r="H64" i="3"/>
  <c r="J63" i="3"/>
  <c r="H63" i="3"/>
  <c r="J62" i="3"/>
  <c r="H62" i="3"/>
  <c r="F66" i="3"/>
  <c r="F65" i="3"/>
  <c r="F62" i="3"/>
  <c r="F63" i="3"/>
  <c r="F64" i="3"/>
  <c r="J61" i="3"/>
  <c r="H61" i="3"/>
  <c r="F61" i="3"/>
  <c r="J60" i="3"/>
  <c r="H60" i="3"/>
  <c r="F60" i="3"/>
  <c r="J59" i="3"/>
  <c r="J58" i="3"/>
  <c r="H59" i="3"/>
  <c r="H58" i="3"/>
  <c r="F59" i="3"/>
  <c r="F58" i="3"/>
  <c r="J54" i="3"/>
  <c r="H54" i="3"/>
  <c r="F54" i="3"/>
  <c r="J53" i="3"/>
  <c r="H53" i="3"/>
  <c r="F53" i="3"/>
  <c r="J52" i="3"/>
  <c r="H52" i="3"/>
  <c r="F52" i="3"/>
  <c r="J51" i="3"/>
  <c r="H51" i="3"/>
  <c r="F51" i="3"/>
  <c r="J50" i="3"/>
  <c r="H50" i="3"/>
  <c r="F50" i="3"/>
  <c r="J49" i="3"/>
  <c r="H49" i="3"/>
  <c r="F49" i="3"/>
  <c r="J48" i="3"/>
  <c r="H48" i="3"/>
  <c r="F48" i="3"/>
  <c r="J47" i="3"/>
  <c r="J46" i="3"/>
  <c r="H47" i="3"/>
  <c r="H46" i="3"/>
  <c r="F47" i="3"/>
  <c r="F46" i="3"/>
  <c r="J42" i="3"/>
  <c r="H42" i="3"/>
  <c r="F42" i="3"/>
  <c r="J41" i="3"/>
  <c r="H41" i="3"/>
  <c r="F41" i="3"/>
  <c r="J40" i="3"/>
  <c r="H40" i="3"/>
  <c r="F40" i="3"/>
  <c r="J39" i="3"/>
  <c r="H39" i="3"/>
  <c r="F39" i="3"/>
  <c r="J38" i="3"/>
  <c r="H38" i="3"/>
  <c r="F38" i="3"/>
  <c r="J37" i="3"/>
  <c r="H37" i="3"/>
  <c r="F37" i="3"/>
  <c r="J36" i="3"/>
  <c r="H36" i="3"/>
  <c r="F36" i="3"/>
  <c r="J35" i="3"/>
  <c r="J34" i="3"/>
  <c r="H35" i="3"/>
  <c r="H34" i="3"/>
  <c r="F35" i="3"/>
  <c r="F34" i="3"/>
  <c r="J30" i="3"/>
  <c r="H30" i="3"/>
  <c r="F30" i="3"/>
  <c r="J29" i="3"/>
  <c r="H29" i="3"/>
  <c r="F29" i="3"/>
  <c r="J28" i="3"/>
  <c r="H28" i="3"/>
  <c r="F28" i="3"/>
  <c r="J27" i="3"/>
  <c r="H27" i="3"/>
  <c r="F27" i="3"/>
  <c r="J26" i="3"/>
  <c r="H26" i="3"/>
  <c r="F26" i="3"/>
  <c r="J25" i="3"/>
  <c r="H25" i="3"/>
  <c r="F25" i="3"/>
  <c r="J24" i="3"/>
  <c r="H24" i="3"/>
  <c r="F24" i="3"/>
  <c r="J23" i="3"/>
  <c r="J22" i="3"/>
  <c r="H23" i="3"/>
  <c r="H22" i="3"/>
  <c r="F23" i="3"/>
  <c r="F22" i="3"/>
  <c r="J51" i="2"/>
  <c r="J17" i="1" s="1"/>
  <c r="J26" i="2"/>
  <c r="J16" i="1" s="1"/>
  <c r="J6" i="12"/>
  <c r="H6" i="12"/>
  <c r="F6" i="12"/>
  <c r="J5" i="12"/>
  <c r="H5" i="12"/>
  <c r="F5" i="12"/>
  <c r="J6" i="10"/>
  <c r="H6" i="10"/>
  <c r="F6" i="10"/>
  <c r="J5" i="10"/>
  <c r="H5" i="10"/>
  <c r="F5" i="10"/>
  <c r="J6" i="7"/>
  <c r="H6" i="7"/>
  <c r="F6" i="7"/>
  <c r="J5" i="7"/>
  <c r="H5" i="7"/>
  <c r="F5" i="7"/>
  <c r="J6" i="6"/>
  <c r="H6" i="6"/>
  <c r="F6" i="6"/>
  <c r="J5" i="6"/>
  <c r="H5" i="6"/>
  <c r="F5" i="6"/>
  <c r="J6" i="11"/>
  <c r="H6" i="11"/>
  <c r="F6" i="11"/>
  <c r="J5" i="11"/>
  <c r="H5" i="11"/>
  <c r="F5" i="11"/>
  <c r="J12" i="5"/>
  <c r="H12" i="5"/>
  <c r="F12" i="5"/>
  <c r="J11" i="5"/>
  <c r="H11" i="5"/>
  <c r="F11" i="5"/>
  <c r="J6" i="4"/>
  <c r="H6" i="4"/>
  <c r="F6" i="4"/>
  <c r="J5" i="4"/>
  <c r="H5" i="4"/>
  <c r="F5" i="4"/>
  <c r="J6" i="57"/>
  <c r="H6" i="57"/>
  <c r="F6" i="57"/>
  <c r="J5" i="57"/>
  <c r="H5" i="57"/>
  <c r="F5" i="57"/>
  <c r="J6" i="13"/>
  <c r="H6" i="13"/>
  <c r="F6" i="13"/>
  <c r="J5" i="13"/>
  <c r="H5" i="13"/>
  <c r="F5" i="13"/>
  <c r="J14" i="52"/>
  <c r="H14" i="52"/>
  <c r="F14" i="52"/>
  <c r="J13" i="52"/>
  <c r="H13" i="52"/>
  <c r="F13" i="52"/>
  <c r="J15" i="51"/>
  <c r="H15" i="51"/>
  <c r="F15" i="51"/>
  <c r="J14" i="51"/>
  <c r="H14" i="51"/>
  <c r="F14" i="51"/>
  <c r="J15" i="41"/>
  <c r="H15" i="41"/>
  <c r="F15" i="41"/>
  <c r="J14" i="41"/>
  <c r="H14" i="41"/>
  <c r="F14" i="41"/>
  <c r="J15" i="40"/>
  <c r="H15" i="40"/>
  <c r="F15" i="40"/>
  <c r="J14" i="40"/>
  <c r="H14" i="40"/>
  <c r="F14" i="40"/>
  <c r="J15" i="39"/>
  <c r="H15" i="39"/>
  <c r="F15" i="39"/>
  <c r="J14" i="39"/>
  <c r="H14" i="39"/>
  <c r="F14" i="39"/>
  <c r="J15" i="38"/>
  <c r="H15" i="38"/>
  <c r="F15" i="38"/>
  <c r="J14" i="38"/>
  <c r="H14" i="38"/>
  <c r="F14" i="38"/>
  <c r="J15" i="37"/>
  <c r="H15" i="37"/>
  <c r="F15" i="37"/>
  <c r="J14" i="37"/>
  <c r="H14" i="37"/>
  <c r="F14" i="37"/>
  <c r="J15" i="36"/>
  <c r="H15" i="36"/>
  <c r="F15" i="36"/>
  <c r="J14" i="36"/>
  <c r="H14" i="36"/>
  <c r="F14" i="36"/>
  <c r="J15" i="50"/>
  <c r="H15" i="50"/>
  <c r="F15" i="50"/>
  <c r="J14" i="50"/>
  <c r="H14" i="50"/>
  <c r="F14" i="50"/>
  <c r="J15" i="31"/>
  <c r="H15" i="31"/>
  <c r="F15" i="31"/>
  <c r="J14" i="31"/>
  <c r="H14" i="31"/>
  <c r="F14" i="31"/>
  <c r="J18" i="3"/>
  <c r="H18" i="3"/>
  <c r="F18" i="3"/>
  <c r="J17" i="3"/>
  <c r="H17" i="3"/>
  <c r="F17" i="3"/>
  <c r="J16" i="3"/>
  <c r="H16" i="3"/>
  <c r="F16" i="3"/>
  <c r="J15" i="3"/>
  <c r="H15" i="3"/>
  <c r="F15" i="3"/>
  <c r="J14" i="3"/>
  <c r="H14" i="3"/>
  <c r="F14" i="3"/>
  <c r="J13" i="3"/>
  <c r="H13" i="3"/>
  <c r="F13" i="3"/>
  <c r="J12" i="3"/>
  <c r="H12" i="3"/>
  <c r="F12" i="3"/>
  <c r="J11" i="3"/>
  <c r="J10" i="3"/>
  <c r="H11" i="3"/>
  <c r="H10" i="3"/>
  <c r="F11" i="3"/>
  <c r="F10" i="3"/>
  <c r="E47" i="61"/>
  <c r="E46" i="61"/>
  <c r="E45" i="61"/>
  <c r="E44" i="61"/>
  <c r="E43" i="61"/>
  <c r="E42" i="61"/>
  <c r="E36" i="61"/>
  <c r="T37" i="18" s="1"/>
  <c r="E35" i="61"/>
  <c r="T36" i="18" s="1"/>
  <c r="E34" i="61"/>
  <c r="T35" i="18" s="1"/>
  <c r="E33" i="61"/>
  <c r="T34" i="18" s="1"/>
  <c r="E32" i="61"/>
  <c r="T33" i="18" s="1"/>
  <c r="E31" i="61"/>
  <c r="T32" i="18" s="1"/>
  <c r="E30" i="61"/>
  <c r="T31" i="18" s="1"/>
  <c r="E29" i="61"/>
  <c r="T30" i="18" s="1"/>
  <c r="M32" i="62" l="1"/>
  <c r="M14" i="62"/>
  <c r="J44" i="62"/>
  <c r="M42" i="62"/>
  <c r="K44" i="62"/>
  <c r="H44" i="62"/>
  <c r="L44" i="62"/>
  <c r="M23" i="62"/>
  <c r="M44" i="62" s="1"/>
  <c r="F44" i="62"/>
  <c r="E48" i="61"/>
  <c r="E37" i="61"/>
  <c r="E7" i="56"/>
  <c r="K8" i="60"/>
  <c r="L8" i="60" s="1"/>
  <c r="A1" i="15"/>
  <c r="B1" i="62" s="1"/>
  <c r="P13" i="10" l="1"/>
  <c r="N13" i="10" s="1"/>
  <c r="F27" i="56" l="1"/>
  <c r="F26" i="56"/>
  <c r="R57" i="57"/>
  <c r="L57" i="57"/>
  <c r="J57" i="57"/>
  <c r="H57" i="57"/>
  <c r="F57" i="57"/>
  <c r="P56" i="57"/>
  <c r="P55" i="57"/>
  <c r="P54" i="57"/>
  <c r="P53" i="57"/>
  <c r="P52" i="57"/>
  <c r="P51" i="57"/>
  <c r="P32" i="57"/>
  <c r="P31" i="57"/>
  <c r="A1" i="60"/>
  <c r="N57" i="57" l="1"/>
  <c r="P57" i="57"/>
  <c r="R39" i="57"/>
  <c r="R46" i="57" s="1"/>
  <c r="L39" i="57"/>
  <c r="L46" i="57" s="1"/>
  <c r="J39" i="57"/>
  <c r="H39" i="57"/>
  <c r="F39" i="57"/>
  <c r="P38" i="57"/>
  <c r="P30" i="57"/>
  <c r="P29" i="57"/>
  <c r="F169" i="56"/>
  <c r="J24" i="57"/>
  <c r="H24" i="57"/>
  <c r="F24" i="57"/>
  <c r="P10" i="57"/>
  <c r="X28" i="56"/>
  <c r="X27" i="56"/>
  <c r="X26" i="56"/>
  <c r="X25" i="56"/>
  <c r="X24" i="56"/>
  <c r="X23" i="56"/>
  <c r="X10" i="56"/>
  <c r="X9" i="56"/>
  <c r="X7" i="56"/>
  <c r="O163" i="56"/>
  <c r="O162" i="56"/>
  <c r="O161" i="56"/>
  <c r="O160" i="56"/>
  <c r="O7" i="56"/>
  <c r="S154" i="56"/>
  <c r="S153" i="56"/>
  <c r="S152" i="56"/>
  <c r="S150" i="56"/>
  <c r="S149" i="56"/>
  <c r="S151" i="56"/>
  <c r="S10" i="56"/>
  <c r="S9" i="56"/>
  <c r="S7" i="56"/>
  <c r="K28" i="56"/>
  <c r="K27" i="56"/>
  <c r="K26" i="56"/>
  <c r="K25" i="56"/>
  <c r="K10" i="56"/>
  <c r="K9" i="56"/>
  <c r="K7" i="56"/>
  <c r="H28" i="56"/>
  <c r="H27" i="56"/>
  <c r="H26" i="56"/>
  <c r="H25" i="56"/>
  <c r="H24" i="56"/>
  <c r="H23" i="56"/>
  <c r="H10" i="56"/>
  <c r="H9" i="56"/>
  <c r="H7" i="56"/>
  <c r="G117" i="56"/>
  <c r="G116" i="56"/>
  <c r="G115" i="56"/>
  <c r="G114" i="56"/>
  <c r="G113" i="56"/>
  <c r="G112" i="56"/>
  <c r="G10" i="56"/>
  <c r="G9" i="56"/>
  <c r="G7" i="56"/>
  <c r="E99" i="56"/>
  <c r="E98" i="56"/>
  <c r="E97" i="56"/>
  <c r="E96" i="56"/>
  <c r="E95" i="56"/>
  <c r="E94" i="56"/>
  <c r="P11" i="57" l="1"/>
  <c r="N11" i="57"/>
  <c r="N39" i="57"/>
  <c r="N41" i="57" s="1"/>
  <c r="L41" i="57"/>
  <c r="J26" i="57"/>
  <c r="F26" i="57"/>
  <c r="H26" i="57"/>
  <c r="R41" i="57"/>
  <c r="F41" i="57"/>
  <c r="H41" i="57"/>
  <c r="J41" i="57"/>
  <c r="R26" i="57"/>
  <c r="F4" i="56"/>
  <c r="L26" i="57"/>
  <c r="P39" i="57"/>
  <c r="E11" i="56"/>
  <c r="R47" i="3"/>
  <c r="R46" i="3"/>
  <c r="R42" i="3"/>
  <c r="R41" i="3"/>
  <c r="R40" i="3"/>
  <c r="R39" i="3"/>
  <c r="D199" i="56"/>
  <c r="AC175" i="56"/>
  <c r="AB175" i="56"/>
  <c r="AA175" i="56"/>
  <c r="Z175" i="56"/>
  <c r="Y175" i="56"/>
  <c r="W175" i="56"/>
  <c r="V175" i="56"/>
  <c r="U175" i="56"/>
  <c r="T175" i="56"/>
  <c r="R175" i="56"/>
  <c r="Q175" i="56"/>
  <c r="P175" i="56"/>
  <c r="N175" i="56"/>
  <c r="M175" i="56"/>
  <c r="L175" i="56"/>
  <c r="J175" i="56"/>
  <c r="I175" i="56"/>
  <c r="F175" i="56"/>
  <c r="D175" i="56"/>
  <c r="AD174" i="56"/>
  <c r="AD173" i="56"/>
  <c r="AD172" i="56"/>
  <c r="AD171" i="56"/>
  <c r="AC164" i="56"/>
  <c r="AB164" i="56"/>
  <c r="AA164" i="56"/>
  <c r="Z164" i="56"/>
  <c r="Y164" i="56"/>
  <c r="X164" i="56"/>
  <c r="W164" i="56"/>
  <c r="V164" i="56"/>
  <c r="U164" i="56"/>
  <c r="T164" i="56"/>
  <c r="S164" i="56"/>
  <c r="R164" i="56"/>
  <c r="Q164" i="56"/>
  <c r="P164" i="56"/>
  <c r="N164" i="56"/>
  <c r="M164" i="56"/>
  <c r="L164" i="56"/>
  <c r="K164" i="56"/>
  <c r="J164" i="56"/>
  <c r="I164" i="56"/>
  <c r="H164" i="56"/>
  <c r="G164" i="56"/>
  <c r="F164" i="56"/>
  <c r="E164" i="56"/>
  <c r="D164" i="56"/>
  <c r="C164" i="56"/>
  <c r="AD163" i="56"/>
  <c r="O164" i="56"/>
  <c r="AD162" i="56"/>
  <c r="AD161" i="56"/>
  <c r="AD160" i="56"/>
  <c r="AD159" i="56"/>
  <c r="AD158" i="56"/>
  <c r="AC155" i="56"/>
  <c r="AB155" i="56"/>
  <c r="AA155" i="56"/>
  <c r="Z155" i="56"/>
  <c r="Y155" i="56"/>
  <c r="X155" i="56"/>
  <c r="W155" i="56"/>
  <c r="V155" i="56"/>
  <c r="U155" i="56"/>
  <c r="T155" i="56"/>
  <c r="S155" i="56"/>
  <c r="R155" i="56"/>
  <c r="Q155" i="56"/>
  <c r="P155" i="56"/>
  <c r="O155" i="56"/>
  <c r="N155" i="56"/>
  <c r="M155" i="56"/>
  <c r="L155" i="56"/>
  <c r="K155" i="56"/>
  <c r="J155" i="56"/>
  <c r="I155" i="56"/>
  <c r="H155" i="56"/>
  <c r="G155" i="56"/>
  <c r="F155" i="56"/>
  <c r="E155" i="56"/>
  <c r="D155" i="56"/>
  <c r="AC144" i="56"/>
  <c r="AB144" i="56"/>
  <c r="AA144" i="56"/>
  <c r="Z144" i="56"/>
  <c r="Y144" i="56"/>
  <c r="X144" i="56"/>
  <c r="W144" i="56"/>
  <c r="V144" i="56"/>
  <c r="U144" i="56"/>
  <c r="T144" i="56"/>
  <c r="S144" i="56"/>
  <c r="R144" i="56"/>
  <c r="Q144" i="56"/>
  <c r="P144" i="56"/>
  <c r="O144" i="56"/>
  <c r="N144" i="56"/>
  <c r="M144" i="56"/>
  <c r="L144" i="56"/>
  <c r="K144" i="56"/>
  <c r="J144" i="56"/>
  <c r="I144" i="56"/>
  <c r="H144" i="56"/>
  <c r="G144" i="56"/>
  <c r="F144" i="56"/>
  <c r="E144" i="56"/>
  <c r="D144" i="56"/>
  <c r="C144" i="56"/>
  <c r="AD143" i="56"/>
  <c r="AD142" i="56"/>
  <c r="AD141" i="56"/>
  <c r="AD140" i="56"/>
  <c r="AD139" i="56"/>
  <c r="AD138" i="56"/>
  <c r="AC135" i="56"/>
  <c r="AB135" i="56"/>
  <c r="AA135" i="56"/>
  <c r="Z135" i="56"/>
  <c r="Y135" i="56"/>
  <c r="X135" i="56"/>
  <c r="W135" i="56"/>
  <c r="V135" i="56"/>
  <c r="U135" i="56"/>
  <c r="T135" i="56"/>
  <c r="S135" i="56"/>
  <c r="R135" i="56"/>
  <c r="Q135" i="56"/>
  <c r="P135" i="56"/>
  <c r="O135" i="56"/>
  <c r="N135" i="56"/>
  <c r="M135" i="56"/>
  <c r="L135" i="56"/>
  <c r="K135" i="56"/>
  <c r="J135" i="56"/>
  <c r="I135" i="56"/>
  <c r="H135" i="56"/>
  <c r="G135" i="56"/>
  <c r="F135" i="56"/>
  <c r="E135" i="56"/>
  <c r="D135" i="56"/>
  <c r="AC126" i="56"/>
  <c r="AB126" i="56"/>
  <c r="AA126" i="56"/>
  <c r="Z126" i="56"/>
  <c r="Y126" i="56"/>
  <c r="X126" i="56"/>
  <c r="W126" i="56"/>
  <c r="V126" i="56"/>
  <c r="U126" i="56"/>
  <c r="T126" i="56"/>
  <c r="S126" i="56"/>
  <c r="R126" i="56"/>
  <c r="Q126" i="56"/>
  <c r="P126" i="56"/>
  <c r="O126" i="56"/>
  <c r="N126" i="56"/>
  <c r="M126" i="56"/>
  <c r="L126" i="56"/>
  <c r="K126" i="56"/>
  <c r="J126" i="56"/>
  <c r="I126" i="56"/>
  <c r="H126" i="56"/>
  <c r="G126" i="56"/>
  <c r="F126" i="56"/>
  <c r="E126" i="56"/>
  <c r="D126" i="56"/>
  <c r="C126" i="56"/>
  <c r="AD125" i="56"/>
  <c r="AD124" i="56"/>
  <c r="AD123" i="56"/>
  <c r="AD122" i="56"/>
  <c r="AD121" i="56"/>
  <c r="AD120" i="56"/>
  <c r="AC118" i="56"/>
  <c r="AB118" i="56"/>
  <c r="AA118" i="56"/>
  <c r="Z118" i="56"/>
  <c r="Y118" i="56"/>
  <c r="X118" i="56"/>
  <c r="W118" i="56"/>
  <c r="V118" i="56"/>
  <c r="U118" i="56"/>
  <c r="T118" i="56"/>
  <c r="S118" i="56"/>
  <c r="R118" i="56"/>
  <c r="Q118" i="56"/>
  <c r="P118" i="56"/>
  <c r="O118" i="56"/>
  <c r="N118" i="56"/>
  <c r="M118" i="56"/>
  <c r="L118" i="56"/>
  <c r="K118" i="56"/>
  <c r="J118" i="56"/>
  <c r="I118" i="56"/>
  <c r="H118" i="56"/>
  <c r="F118" i="56"/>
  <c r="E118" i="56"/>
  <c r="D118" i="56"/>
  <c r="C118" i="56"/>
  <c r="AD117" i="56"/>
  <c r="AD116" i="56"/>
  <c r="AD115" i="56"/>
  <c r="AD114" i="56"/>
  <c r="G118" i="56"/>
  <c r="AD113" i="56"/>
  <c r="AD112" i="56"/>
  <c r="AC109" i="56"/>
  <c r="AB109" i="56"/>
  <c r="AA109" i="56"/>
  <c r="Z109" i="56"/>
  <c r="Y109" i="56"/>
  <c r="X109" i="56"/>
  <c r="W109" i="56"/>
  <c r="V109" i="56"/>
  <c r="U109" i="56"/>
  <c r="T109" i="56"/>
  <c r="S109" i="56"/>
  <c r="R109" i="56"/>
  <c r="Q109" i="56"/>
  <c r="P109" i="56"/>
  <c r="O109" i="56"/>
  <c r="N109" i="56"/>
  <c r="M109" i="56"/>
  <c r="L109" i="56"/>
  <c r="K109" i="56"/>
  <c r="J109" i="56"/>
  <c r="I109" i="56"/>
  <c r="H109" i="56"/>
  <c r="G109" i="56"/>
  <c r="F109" i="56"/>
  <c r="E109" i="56"/>
  <c r="D109" i="56"/>
  <c r="C109" i="56"/>
  <c r="AD108" i="56"/>
  <c r="AD107" i="56"/>
  <c r="AD106" i="56"/>
  <c r="AD105" i="56"/>
  <c r="AD104" i="56"/>
  <c r="AD103" i="56"/>
  <c r="AC100" i="56"/>
  <c r="AB100" i="56"/>
  <c r="AA100" i="56"/>
  <c r="Z100" i="56"/>
  <c r="Y100" i="56"/>
  <c r="X100" i="56"/>
  <c r="W100" i="56"/>
  <c r="V100" i="56"/>
  <c r="U100" i="56"/>
  <c r="T100" i="56"/>
  <c r="S100" i="56"/>
  <c r="R100" i="56"/>
  <c r="Q100" i="56"/>
  <c r="P100" i="56"/>
  <c r="O100" i="56"/>
  <c r="N100" i="56"/>
  <c r="M100" i="56"/>
  <c r="L100" i="56"/>
  <c r="K100" i="56"/>
  <c r="J100" i="56"/>
  <c r="I100" i="56"/>
  <c r="H100" i="56"/>
  <c r="G100" i="56"/>
  <c r="F100" i="56"/>
  <c r="E100" i="56"/>
  <c r="D100" i="56"/>
  <c r="AC91" i="56"/>
  <c r="AB91" i="56"/>
  <c r="AA91" i="56"/>
  <c r="Z91" i="56"/>
  <c r="Y91" i="56"/>
  <c r="X91" i="56"/>
  <c r="W91" i="56"/>
  <c r="V91" i="56"/>
  <c r="U91" i="56"/>
  <c r="T91" i="56"/>
  <c r="S91" i="56"/>
  <c r="R91" i="56"/>
  <c r="Q91" i="56"/>
  <c r="P91" i="56"/>
  <c r="O91" i="56"/>
  <c r="N91" i="56"/>
  <c r="M91" i="56"/>
  <c r="L91" i="56"/>
  <c r="K91" i="56"/>
  <c r="J91" i="56"/>
  <c r="I91" i="56"/>
  <c r="H91" i="56"/>
  <c r="G91" i="56"/>
  <c r="F91" i="56"/>
  <c r="E91" i="56"/>
  <c r="D91" i="56"/>
  <c r="AC82" i="56"/>
  <c r="AB82" i="56"/>
  <c r="AA82" i="56"/>
  <c r="Z82" i="56"/>
  <c r="Y82" i="56"/>
  <c r="X82" i="56"/>
  <c r="W82" i="56"/>
  <c r="V82" i="56"/>
  <c r="U82" i="56"/>
  <c r="T82" i="56"/>
  <c r="S82" i="56"/>
  <c r="R82" i="56"/>
  <c r="Q82" i="56"/>
  <c r="P82" i="56"/>
  <c r="O82" i="56"/>
  <c r="N82" i="56"/>
  <c r="M82" i="56"/>
  <c r="L82" i="56"/>
  <c r="K82" i="56"/>
  <c r="J82" i="56"/>
  <c r="I82" i="56"/>
  <c r="H82" i="56"/>
  <c r="G82" i="56"/>
  <c r="F82" i="56"/>
  <c r="E82" i="56"/>
  <c r="D82" i="56"/>
  <c r="AC74" i="56"/>
  <c r="AB74" i="56"/>
  <c r="AA74" i="56"/>
  <c r="Z74" i="56"/>
  <c r="Y74" i="56"/>
  <c r="X74" i="56"/>
  <c r="W74" i="56"/>
  <c r="V74" i="56"/>
  <c r="U74" i="56"/>
  <c r="T74" i="56"/>
  <c r="S74" i="56"/>
  <c r="R74" i="56"/>
  <c r="Q74" i="56"/>
  <c r="P74" i="56"/>
  <c r="O74" i="56"/>
  <c r="N74" i="56"/>
  <c r="M74" i="56"/>
  <c r="L74" i="56"/>
  <c r="K74" i="56"/>
  <c r="J74" i="56"/>
  <c r="I74" i="56"/>
  <c r="H74" i="56"/>
  <c r="G74" i="56"/>
  <c r="F74" i="56"/>
  <c r="E74" i="56"/>
  <c r="D74" i="56"/>
  <c r="AC65" i="56"/>
  <c r="AB65" i="56"/>
  <c r="AA65" i="56"/>
  <c r="Z65" i="56"/>
  <c r="Y65" i="56"/>
  <c r="X65" i="56"/>
  <c r="W65" i="56"/>
  <c r="V65" i="56"/>
  <c r="U65" i="56"/>
  <c r="T65" i="56"/>
  <c r="S65" i="56"/>
  <c r="R65" i="56"/>
  <c r="Q65" i="56"/>
  <c r="P65" i="56"/>
  <c r="O65" i="56"/>
  <c r="N65" i="56"/>
  <c r="M65" i="56"/>
  <c r="L65" i="56"/>
  <c r="K65" i="56"/>
  <c r="J65" i="56"/>
  <c r="I65" i="56"/>
  <c r="H65" i="56"/>
  <c r="G65" i="56"/>
  <c r="F65" i="56"/>
  <c r="E65" i="56"/>
  <c r="D65" i="56"/>
  <c r="AC56" i="56"/>
  <c r="AB56" i="56"/>
  <c r="AA56" i="56"/>
  <c r="Z56" i="56"/>
  <c r="Y56" i="56"/>
  <c r="X56" i="56"/>
  <c r="W56" i="56"/>
  <c r="V56" i="56"/>
  <c r="U56" i="56"/>
  <c r="T56" i="56"/>
  <c r="S56" i="56"/>
  <c r="R56" i="56"/>
  <c r="Q56" i="56"/>
  <c r="P56" i="56"/>
  <c r="O56" i="56"/>
  <c r="N56" i="56"/>
  <c r="M56" i="56"/>
  <c r="L56" i="56"/>
  <c r="K56" i="56"/>
  <c r="J56" i="56"/>
  <c r="I56" i="56"/>
  <c r="H56" i="56"/>
  <c r="G56" i="56"/>
  <c r="F56" i="56"/>
  <c r="E56" i="56"/>
  <c r="D56" i="56"/>
  <c r="AC47" i="56"/>
  <c r="AB47" i="56"/>
  <c r="AA47" i="56"/>
  <c r="Z47" i="56"/>
  <c r="Y47" i="56"/>
  <c r="X47" i="56"/>
  <c r="W47" i="56"/>
  <c r="V47" i="56"/>
  <c r="U47" i="56"/>
  <c r="T47" i="56"/>
  <c r="S47" i="56"/>
  <c r="R47" i="56"/>
  <c r="Q47" i="56"/>
  <c r="P47" i="56"/>
  <c r="O47" i="56"/>
  <c r="N47" i="56"/>
  <c r="M47" i="56"/>
  <c r="L47" i="56"/>
  <c r="K47" i="56"/>
  <c r="J47" i="56"/>
  <c r="I47" i="56"/>
  <c r="H47" i="56"/>
  <c r="G47" i="56"/>
  <c r="F47" i="56"/>
  <c r="E47" i="56"/>
  <c r="D47" i="56"/>
  <c r="AC38" i="56"/>
  <c r="AB38" i="56"/>
  <c r="AA38" i="56"/>
  <c r="Z38" i="56"/>
  <c r="Y38" i="56"/>
  <c r="X38" i="56"/>
  <c r="W38" i="56"/>
  <c r="V38" i="56"/>
  <c r="U38" i="56"/>
  <c r="T38" i="56"/>
  <c r="S38" i="56"/>
  <c r="R38" i="56"/>
  <c r="Q38" i="56"/>
  <c r="P38" i="56"/>
  <c r="O38" i="56"/>
  <c r="N38" i="56"/>
  <c r="M38" i="56"/>
  <c r="L38" i="56"/>
  <c r="K38" i="56"/>
  <c r="J38" i="56"/>
  <c r="I38" i="56"/>
  <c r="H38" i="56"/>
  <c r="G38" i="56"/>
  <c r="F38" i="56"/>
  <c r="E38" i="56"/>
  <c r="D38" i="56"/>
  <c r="AC29" i="56"/>
  <c r="AB29" i="56"/>
  <c r="AA29" i="56"/>
  <c r="Z29" i="56"/>
  <c r="Y29" i="56"/>
  <c r="X29" i="56"/>
  <c r="W29" i="56"/>
  <c r="V29" i="56"/>
  <c r="U29" i="56"/>
  <c r="T29" i="56"/>
  <c r="S29" i="56"/>
  <c r="R29" i="56"/>
  <c r="Q29" i="56"/>
  <c r="P29" i="56"/>
  <c r="O29" i="56"/>
  <c r="M29" i="56"/>
  <c r="L29" i="56"/>
  <c r="J29" i="56"/>
  <c r="I29" i="56"/>
  <c r="G29" i="56"/>
  <c r="F29" i="56"/>
  <c r="E29" i="56"/>
  <c r="D29" i="56"/>
  <c r="N29" i="56"/>
  <c r="K29" i="56"/>
  <c r="H29" i="56"/>
  <c r="AD17" i="56"/>
  <c r="AC11" i="56"/>
  <c r="AC13" i="56" s="1"/>
  <c r="AC19" i="56" s="1"/>
  <c r="AB11" i="56"/>
  <c r="AB13" i="56" s="1"/>
  <c r="AB19" i="56" s="1"/>
  <c r="AA11" i="56"/>
  <c r="AA13" i="56" s="1"/>
  <c r="AA19" i="56" s="1"/>
  <c r="Z11" i="56"/>
  <c r="Z13" i="56" s="1"/>
  <c r="Z19" i="56" s="1"/>
  <c r="Y11" i="56"/>
  <c r="Y13" i="56" s="1"/>
  <c r="Y19" i="56" s="1"/>
  <c r="X11" i="56"/>
  <c r="W11" i="56"/>
  <c r="W13" i="56" s="1"/>
  <c r="W19" i="56" s="1"/>
  <c r="V11" i="56"/>
  <c r="V13" i="56" s="1"/>
  <c r="V19" i="56" s="1"/>
  <c r="U11" i="56"/>
  <c r="U13" i="56" s="1"/>
  <c r="U19" i="56" s="1"/>
  <c r="T11" i="56"/>
  <c r="T13" i="56" s="1"/>
  <c r="T19" i="56" s="1"/>
  <c r="S11" i="56"/>
  <c r="R11" i="56"/>
  <c r="R13" i="56" s="1"/>
  <c r="R19" i="56" s="1"/>
  <c r="Q11" i="56"/>
  <c r="Q13" i="56" s="1"/>
  <c r="Q19" i="56" s="1"/>
  <c r="P11" i="56"/>
  <c r="P13" i="56" s="1"/>
  <c r="P19" i="56" s="1"/>
  <c r="O11" i="56"/>
  <c r="N11" i="56"/>
  <c r="M11" i="56"/>
  <c r="M13" i="56" s="1"/>
  <c r="M19" i="56" s="1"/>
  <c r="L11" i="56"/>
  <c r="L13" i="56" s="1"/>
  <c r="L19" i="56" s="1"/>
  <c r="K11" i="56"/>
  <c r="J11" i="56"/>
  <c r="J13" i="56" s="1"/>
  <c r="J19" i="56" s="1"/>
  <c r="I11" i="56"/>
  <c r="I13" i="56" s="1"/>
  <c r="I19" i="56" s="1"/>
  <c r="G11" i="56"/>
  <c r="F11" i="56"/>
  <c r="D11" i="56"/>
  <c r="D13" i="56" s="1"/>
  <c r="D19" i="56" s="1"/>
  <c r="N26" i="57" l="1"/>
  <c r="N46" i="57"/>
  <c r="F199" i="56"/>
  <c r="J46" i="57"/>
  <c r="J47" i="57" s="1"/>
  <c r="H46" i="57"/>
  <c r="H47" i="57" s="1"/>
  <c r="F46" i="57"/>
  <c r="F47" i="57" s="1"/>
  <c r="P46" i="57"/>
  <c r="R47" i="57"/>
  <c r="P26" i="57"/>
  <c r="P41" i="57"/>
  <c r="F13" i="56"/>
  <c r="F19" i="56" s="1"/>
  <c r="AD164" i="56"/>
  <c r="AD144" i="56"/>
  <c r="AD126" i="56"/>
  <c r="AD118" i="56"/>
  <c r="AD109" i="56"/>
  <c r="F146" i="56"/>
  <c r="F166" i="56" s="1"/>
  <c r="F177" i="56" s="1"/>
  <c r="N146" i="56"/>
  <c r="N166" i="56" s="1"/>
  <c r="N177" i="56" s="1"/>
  <c r="V146" i="56"/>
  <c r="V166" i="56" s="1"/>
  <c r="V177" i="56" s="1"/>
  <c r="O146" i="56"/>
  <c r="O166" i="56" s="1"/>
  <c r="W146" i="56"/>
  <c r="W166" i="56" s="1"/>
  <c r="W177" i="56" s="1"/>
  <c r="E146" i="56"/>
  <c r="E166" i="56" s="1"/>
  <c r="P146" i="56"/>
  <c r="P166" i="56" s="1"/>
  <c r="P177" i="56" s="1"/>
  <c r="J146" i="56"/>
  <c r="J166" i="56" s="1"/>
  <c r="J177" i="56" s="1"/>
  <c r="R146" i="56"/>
  <c r="R166" i="56" s="1"/>
  <c r="R177" i="56" s="1"/>
  <c r="Z146" i="56"/>
  <c r="Z166" i="56" s="1"/>
  <c r="Z177" i="56" s="1"/>
  <c r="I146" i="56"/>
  <c r="I166" i="56" s="1"/>
  <c r="I177" i="56" s="1"/>
  <c r="Q146" i="56"/>
  <c r="Q166" i="56" s="1"/>
  <c r="Q177" i="56" s="1"/>
  <c r="Y146" i="56"/>
  <c r="Y166" i="56" s="1"/>
  <c r="Y177" i="56" s="1"/>
  <c r="U146" i="56"/>
  <c r="U166" i="56" s="1"/>
  <c r="U177" i="56" s="1"/>
  <c r="H146" i="56"/>
  <c r="H166" i="56" s="1"/>
  <c r="AC146" i="56"/>
  <c r="AC166" i="56" s="1"/>
  <c r="AC177" i="56" s="1"/>
  <c r="K146" i="56"/>
  <c r="K166" i="56" s="1"/>
  <c r="S146" i="56"/>
  <c r="S166" i="56" s="1"/>
  <c r="AA146" i="56"/>
  <c r="AA166" i="56" s="1"/>
  <c r="AA177" i="56" s="1"/>
  <c r="M146" i="56"/>
  <c r="M166" i="56" s="1"/>
  <c r="M177" i="56" s="1"/>
  <c r="X146" i="56"/>
  <c r="X166" i="56" s="1"/>
  <c r="D146" i="56"/>
  <c r="D166" i="56" s="1"/>
  <c r="D177" i="56" s="1"/>
  <c r="D197" i="56" s="1"/>
  <c r="L146" i="56"/>
  <c r="L166" i="56" s="1"/>
  <c r="L177" i="56" s="1"/>
  <c r="T146" i="56"/>
  <c r="T166" i="56" s="1"/>
  <c r="T177" i="56" s="1"/>
  <c r="AB146" i="56"/>
  <c r="AB166" i="56" s="1"/>
  <c r="AB177" i="56" s="1"/>
  <c r="G146" i="56"/>
  <c r="G166" i="56" s="1"/>
  <c r="H11" i="56"/>
  <c r="N13" i="56"/>
  <c r="N19" i="56" s="1"/>
  <c r="P47" i="57" l="1"/>
  <c r="N47" i="57"/>
  <c r="F197" i="56"/>
  <c r="R49" i="57"/>
  <c r="J17" i="14" s="1"/>
  <c r="I28" i="24"/>
  <c r="K29" i="24" s="1"/>
  <c r="L47" i="57"/>
  <c r="L49" i="57" s="1"/>
  <c r="B1" i="55" l="1"/>
  <c r="J30" i="12"/>
  <c r="J16" i="12"/>
  <c r="J32" i="10"/>
  <c r="J18" i="10"/>
  <c r="J30" i="7"/>
  <c r="J16" i="7"/>
  <c r="J16" i="6"/>
  <c r="J16" i="11"/>
  <c r="J30" i="11"/>
  <c r="A1" i="25"/>
  <c r="A1" i="18"/>
  <c r="A1" i="22"/>
  <c r="A1" i="1"/>
  <c r="A1" i="61" s="1"/>
  <c r="A1" i="2"/>
  <c r="A1" i="3"/>
  <c r="A1" i="28"/>
  <c r="A1" i="27"/>
  <c r="A1" i="29"/>
  <c r="A1" i="30"/>
  <c r="A1" i="31"/>
  <c r="A1" i="50"/>
  <c r="A1" i="36"/>
  <c r="A1" i="37"/>
  <c r="A1" i="38"/>
  <c r="A1" i="39"/>
  <c r="A1" i="40"/>
  <c r="A1" i="41"/>
  <c r="A1" i="51"/>
  <c r="A1" i="52"/>
  <c r="B2" i="68" s="1"/>
  <c r="A1" i="13"/>
  <c r="A1" i="57" s="1"/>
  <c r="A1" i="4"/>
  <c r="A6" i="5"/>
  <c r="A1" i="11"/>
  <c r="A1" i="6"/>
  <c r="A1" i="7"/>
  <c r="A1" i="10"/>
  <c r="A1" i="12"/>
  <c r="A1" i="19"/>
  <c r="A1" i="20"/>
  <c r="A1" i="23"/>
  <c r="A1" i="42"/>
  <c r="A1" i="24"/>
  <c r="A1" i="14"/>
  <c r="A1" i="67" s="1"/>
  <c r="K9" i="67" s="1"/>
  <c r="A1" i="16"/>
  <c r="J31" i="4"/>
  <c r="J17" i="4"/>
  <c r="J15" i="13"/>
  <c r="P38" i="50"/>
  <c r="P37" i="50"/>
  <c r="P36" i="50"/>
  <c r="P35" i="50"/>
  <c r="P34" i="50"/>
  <c r="P33" i="50"/>
  <c r="N39" i="50" s="1"/>
  <c r="J27" i="50"/>
  <c r="J27" i="36"/>
  <c r="J27" i="37"/>
  <c r="J27" i="38"/>
  <c r="J27" i="39"/>
  <c r="J27" i="40"/>
  <c r="J27" i="41"/>
  <c r="J27" i="51"/>
  <c r="J26" i="52"/>
  <c r="J27" i="31"/>
  <c r="J27" i="30"/>
  <c r="J39" i="30"/>
  <c r="J39" i="31"/>
  <c r="J39" i="50"/>
  <c r="J39" i="36"/>
  <c r="J39" i="37"/>
  <c r="J39" i="38"/>
  <c r="J39" i="39"/>
  <c r="J39" i="40"/>
  <c r="J39" i="41"/>
  <c r="J39" i="51"/>
  <c r="J38" i="52"/>
  <c r="J39" i="29"/>
  <c r="J27" i="29"/>
  <c r="H27" i="29"/>
  <c r="F27" i="29"/>
  <c r="J39" i="27"/>
  <c r="J27" i="27"/>
  <c r="H27" i="27"/>
  <c r="J39" i="28"/>
  <c r="J27" i="28"/>
  <c r="J43" i="3"/>
  <c r="J31" i="3"/>
  <c r="H31" i="3"/>
  <c r="J19" i="3"/>
  <c r="J34" i="10" l="1"/>
  <c r="J37" i="4"/>
  <c r="J38" i="4" s="1"/>
  <c r="J32" i="6"/>
  <c r="J32" i="7"/>
  <c r="J32" i="11"/>
  <c r="J33" i="4"/>
  <c r="J32" i="12"/>
  <c r="M39" i="55"/>
  <c r="R40" i="1" l="1"/>
  <c r="R17" i="1"/>
  <c r="T12" i="18" l="1"/>
  <c r="Y17" i="1"/>
  <c r="C9" i="56"/>
  <c r="AD9" i="56" s="1"/>
  <c r="L32" i="55"/>
  <c r="L23" i="55"/>
  <c r="L14" i="55"/>
  <c r="H14" i="55"/>
  <c r="H23" i="55"/>
  <c r="H32" i="55"/>
  <c r="M27" i="55"/>
  <c r="I23" i="55"/>
  <c r="K32" i="55"/>
  <c r="M22" i="55"/>
  <c r="K23" i="55"/>
  <c r="K14" i="55"/>
  <c r="J42" i="55"/>
  <c r="J32" i="55"/>
  <c r="J23" i="55"/>
  <c r="J14" i="55"/>
  <c r="M36" i="55"/>
  <c r="I32" i="55"/>
  <c r="I14" i="55"/>
  <c r="M8" i="55"/>
  <c r="M13" i="55"/>
  <c r="M20" i="55"/>
  <c r="M29" i="55"/>
  <c r="M35" i="55"/>
  <c r="M11" i="55"/>
  <c r="M41" i="55"/>
  <c r="M40" i="55"/>
  <c r="M38" i="55"/>
  <c r="M37" i="55"/>
  <c r="M30" i="55"/>
  <c r="M31" i="55"/>
  <c r="M28" i="55"/>
  <c r="G32" i="55"/>
  <c r="M26" i="55"/>
  <c r="G23" i="55"/>
  <c r="M19" i="55"/>
  <c r="M18" i="55"/>
  <c r="M21" i="55"/>
  <c r="M17" i="55"/>
  <c r="M12" i="55"/>
  <c r="M10" i="55"/>
  <c r="G14" i="55"/>
  <c r="M9" i="55"/>
  <c r="K42" i="55"/>
  <c r="G42" i="55"/>
  <c r="I42" i="55"/>
  <c r="L42" i="55"/>
  <c r="H42" i="55"/>
  <c r="F42" i="55"/>
  <c r="F32" i="55"/>
  <c r="F23" i="55"/>
  <c r="F14" i="55"/>
  <c r="I44" i="55" l="1"/>
  <c r="M42" i="55"/>
  <c r="M32" i="55"/>
  <c r="M23" i="55"/>
  <c r="M14" i="55"/>
  <c r="L44" i="55"/>
  <c r="G44" i="55"/>
  <c r="K44" i="55"/>
  <c r="J44" i="55"/>
  <c r="H44" i="55"/>
  <c r="F44" i="55"/>
  <c r="M44" i="55" l="1"/>
  <c r="P27" i="13" l="1"/>
  <c r="R39" i="27"/>
  <c r="R39" i="29"/>
  <c r="R39" i="30"/>
  <c r="R39" i="31"/>
  <c r="R39" i="36"/>
  <c r="R39" i="37"/>
  <c r="R39" i="38"/>
  <c r="R39" i="39"/>
  <c r="R39" i="40"/>
  <c r="R39" i="41"/>
  <c r="R39" i="51"/>
  <c r="R38" i="52"/>
  <c r="R39" i="28"/>
  <c r="R49" i="4"/>
  <c r="L49" i="4"/>
  <c r="J49" i="4"/>
  <c r="H49" i="4"/>
  <c r="F49" i="4"/>
  <c r="P48" i="4"/>
  <c r="P47" i="4"/>
  <c r="P46" i="4"/>
  <c r="P45" i="4"/>
  <c r="P44" i="4"/>
  <c r="P43" i="4"/>
  <c r="P37" i="52"/>
  <c r="P36" i="52"/>
  <c r="P35" i="52"/>
  <c r="P34" i="52"/>
  <c r="P33" i="52"/>
  <c r="P32" i="52"/>
  <c r="N38" i="52" s="1"/>
  <c r="P38" i="51"/>
  <c r="P37" i="51"/>
  <c r="P36" i="51"/>
  <c r="P35" i="51"/>
  <c r="P34" i="51"/>
  <c r="P33" i="51"/>
  <c r="P38" i="41"/>
  <c r="P37" i="41"/>
  <c r="P36" i="41"/>
  <c r="P35" i="41"/>
  <c r="P34" i="41"/>
  <c r="P33" i="41"/>
  <c r="P38" i="40"/>
  <c r="P37" i="40"/>
  <c r="P36" i="40"/>
  <c r="P35" i="40"/>
  <c r="P34" i="40"/>
  <c r="P33" i="40"/>
  <c r="P38" i="39"/>
  <c r="P37" i="39"/>
  <c r="P36" i="39"/>
  <c r="P35" i="39"/>
  <c r="P34" i="39"/>
  <c r="P33" i="39"/>
  <c r="P38" i="38"/>
  <c r="P37" i="38"/>
  <c r="P36" i="38"/>
  <c r="P35" i="38"/>
  <c r="P34" i="38"/>
  <c r="P33" i="38"/>
  <c r="P38" i="37"/>
  <c r="P37" i="37"/>
  <c r="P36" i="37"/>
  <c r="P35" i="37"/>
  <c r="P34" i="37"/>
  <c r="P33" i="37"/>
  <c r="P38" i="36"/>
  <c r="P37" i="36"/>
  <c r="P36" i="36"/>
  <c r="P35" i="36"/>
  <c r="P34" i="36"/>
  <c r="P33" i="36"/>
  <c r="P38" i="31"/>
  <c r="P37" i="31"/>
  <c r="P36" i="31"/>
  <c r="P35" i="31"/>
  <c r="P34" i="31"/>
  <c r="P33" i="31"/>
  <c r="P38" i="30"/>
  <c r="P37" i="30"/>
  <c r="P36" i="30"/>
  <c r="P35" i="30"/>
  <c r="P34" i="30"/>
  <c r="P33" i="30"/>
  <c r="P38" i="29"/>
  <c r="P37" i="29"/>
  <c r="P36" i="29"/>
  <c r="P35" i="29"/>
  <c r="P34" i="29"/>
  <c r="P33" i="29"/>
  <c r="P38" i="27"/>
  <c r="P37" i="27"/>
  <c r="P36" i="27"/>
  <c r="P35" i="27"/>
  <c r="P34" i="27"/>
  <c r="P33" i="27"/>
  <c r="P38" i="28"/>
  <c r="P37" i="28"/>
  <c r="P36" i="28"/>
  <c r="P35" i="28"/>
  <c r="P34" i="28"/>
  <c r="P33" i="28"/>
  <c r="N39" i="28" s="1"/>
  <c r="L142" i="3"/>
  <c r="L143" i="3"/>
  <c r="L144" i="3"/>
  <c r="L145" i="3"/>
  <c r="L146" i="3"/>
  <c r="L147" i="3"/>
  <c r="L148" i="3"/>
  <c r="L149" i="3"/>
  <c r="L150" i="3"/>
  <c r="R90" i="3"/>
  <c r="R89" i="3"/>
  <c r="R88" i="3"/>
  <c r="C54" i="56" s="1"/>
  <c r="R87" i="3"/>
  <c r="C53" i="56" s="1"/>
  <c r="AD53" i="56" s="1"/>
  <c r="R86" i="3"/>
  <c r="R85" i="3"/>
  <c r="R84" i="3"/>
  <c r="R83" i="3"/>
  <c r="C51" i="56" s="1"/>
  <c r="AD51" i="56" s="1"/>
  <c r="R82" i="3"/>
  <c r="C50" i="56" s="1"/>
  <c r="AD50" i="56" s="1"/>
  <c r="L90" i="3"/>
  <c r="L89" i="3"/>
  <c r="L88" i="3"/>
  <c r="L87" i="3"/>
  <c r="L86" i="3"/>
  <c r="L85" i="3"/>
  <c r="L84" i="3"/>
  <c r="L83" i="3"/>
  <c r="L82" i="3"/>
  <c r="R174" i="3"/>
  <c r="L174" i="3"/>
  <c r="R173" i="3"/>
  <c r="L173" i="3"/>
  <c r="R172" i="3"/>
  <c r="C153" i="56" s="1"/>
  <c r="AD153" i="56" s="1"/>
  <c r="L172" i="3"/>
  <c r="R171" i="3"/>
  <c r="C152" i="56" s="1"/>
  <c r="AD152" i="56" s="1"/>
  <c r="L171" i="3"/>
  <c r="R170" i="3"/>
  <c r="L170" i="3"/>
  <c r="R169" i="3"/>
  <c r="L169" i="3"/>
  <c r="R168" i="3"/>
  <c r="L168" i="3"/>
  <c r="R167" i="3"/>
  <c r="C150" i="56" s="1"/>
  <c r="AD150" i="56" s="1"/>
  <c r="L167" i="3"/>
  <c r="R166" i="3"/>
  <c r="C149" i="56" s="1"/>
  <c r="L166" i="3"/>
  <c r="R162" i="3"/>
  <c r="L162" i="3"/>
  <c r="R161" i="3"/>
  <c r="L161" i="3"/>
  <c r="R160" i="3"/>
  <c r="C133" i="56" s="1"/>
  <c r="AD133" i="56" s="1"/>
  <c r="L160" i="3"/>
  <c r="R159" i="3"/>
  <c r="C132" i="56" s="1"/>
  <c r="AD132" i="56" s="1"/>
  <c r="L159" i="3"/>
  <c r="R158" i="3"/>
  <c r="L158" i="3"/>
  <c r="R157" i="3"/>
  <c r="L157" i="3"/>
  <c r="R156" i="3"/>
  <c r="L156" i="3"/>
  <c r="R155" i="3"/>
  <c r="C130" i="56" s="1"/>
  <c r="AD130" i="56" s="1"/>
  <c r="L155" i="3"/>
  <c r="R154" i="3"/>
  <c r="C129" i="56" s="1"/>
  <c r="L154" i="3"/>
  <c r="L38" i="52"/>
  <c r="H38" i="52"/>
  <c r="F38" i="52"/>
  <c r="R26" i="52"/>
  <c r="E23" i="61" s="1"/>
  <c r="L26" i="52"/>
  <c r="H26" i="52"/>
  <c r="F26" i="52"/>
  <c r="P25" i="52"/>
  <c r="P24" i="52"/>
  <c r="P23" i="52"/>
  <c r="P22" i="52"/>
  <c r="P21" i="52"/>
  <c r="P20" i="52"/>
  <c r="P19" i="52"/>
  <c r="P18" i="52"/>
  <c r="P17" i="52"/>
  <c r="P16" i="52"/>
  <c r="L39" i="51"/>
  <c r="H39" i="51"/>
  <c r="F39" i="51"/>
  <c r="R27" i="51"/>
  <c r="E22" i="61" s="1"/>
  <c r="L27" i="51"/>
  <c r="H27" i="51"/>
  <c r="F27" i="51"/>
  <c r="P26" i="51"/>
  <c r="N162" i="3" s="1"/>
  <c r="P25" i="51"/>
  <c r="N161" i="3" s="1"/>
  <c r="P24" i="51"/>
  <c r="N160" i="3" s="1"/>
  <c r="P23" i="51"/>
  <c r="N159" i="3" s="1"/>
  <c r="P22" i="51"/>
  <c r="N158" i="3" s="1"/>
  <c r="P21" i="51"/>
  <c r="N157" i="3" s="1"/>
  <c r="P20" i="51"/>
  <c r="N156" i="3" s="1"/>
  <c r="P19" i="51"/>
  <c r="N155" i="3" s="1"/>
  <c r="P18" i="51"/>
  <c r="P17" i="51"/>
  <c r="R150" i="3"/>
  <c r="R149" i="3"/>
  <c r="R148" i="3"/>
  <c r="R147" i="3"/>
  <c r="C97" i="56" s="1"/>
  <c r="AD97" i="56" s="1"/>
  <c r="R146" i="3"/>
  <c r="R145" i="3"/>
  <c r="R144" i="3"/>
  <c r="R143" i="3"/>
  <c r="C95" i="56" s="1"/>
  <c r="AD95" i="56" s="1"/>
  <c r="R142" i="3"/>
  <c r="C94" i="56" s="1"/>
  <c r="R138" i="3"/>
  <c r="L138" i="3"/>
  <c r="R137" i="3"/>
  <c r="L137" i="3"/>
  <c r="R136" i="3"/>
  <c r="C89" i="56" s="1"/>
  <c r="AD89" i="56" s="1"/>
  <c r="L136" i="3"/>
  <c r="R135" i="3"/>
  <c r="C88" i="56" s="1"/>
  <c r="AD88" i="56" s="1"/>
  <c r="L135" i="3"/>
  <c r="R134" i="3"/>
  <c r="L134" i="3"/>
  <c r="R133" i="3"/>
  <c r="L133" i="3"/>
  <c r="R132" i="3"/>
  <c r="L132" i="3"/>
  <c r="R131" i="3"/>
  <c r="C86" i="56" s="1"/>
  <c r="AD86" i="56" s="1"/>
  <c r="L131" i="3"/>
  <c r="R130" i="3"/>
  <c r="C85" i="56" s="1"/>
  <c r="AD85" i="56" s="1"/>
  <c r="L130" i="3"/>
  <c r="R126" i="3"/>
  <c r="L126" i="3"/>
  <c r="R125" i="3"/>
  <c r="L125" i="3"/>
  <c r="R124" i="3"/>
  <c r="C80" i="56" s="1"/>
  <c r="AD80" i="56" s="1"/>
  <c r="L124" i="3"/>
  <c r="R123" i="3"/>
  <c r="C79" i="56" s="1"/>
  <c r="AD79" i="56" s="1"/>
  <c r="L123" i="3"/>
  <c r="R122" i="3"/>
  <c r="L122" i="3"/>
  <c r="R121" i="3"/>
  <c r="L121" i="3"/>
  <c r="R120" i="3"/>
  <c r="C78" i="56" s="1"/>
  <c r="AD78" i="56" s="1"/>
  <c r="L120" i="3"/>
  <c r="R119" i="3"/>
  <c r="C77" i="56" s="1"/>
  <c r="AD77" i="56" s="1"/>
  <c r="R118" i="3"/>
  <c r="C76" i="56" s="1"/>
  <c r="L119" i="3"/>
  <c r="L118" i="3"/>
  <c r="R114" i="3"/>
  <c r="L114" i="3"/>
  <c r="R113" i="3"/>
  <c r="L113" i="3"/>
  <c r="R112" i="3"/>
  <c r="C72" i="56" s="1"/>
  <c r="AD72" i="56" s="1"/>
  <c r="L112" i="3"/>
  <c r="R111" i="3"/>
  <c r="C71" i="56" s="1"/>
  <c r="AD71" i="56" s="1"/>
  <c r="L111" i="3"/>
  <c r="R110" i="3"/>
  <c r="L110" i="3"/>
  <c r="R109" i="3"/>
  <c r="L109" i="3"/>
  <c r="R108" i="3"/>
  <c r="L108" i="3"/>
  <c r="R107" i="3"/>
  <c r="C69" i="56" s="1"/>
  <c r="AD69" i="56" s="1"/>
  <c r="R106" i="3"/>
  <c r="C68" i="56" s="1"/>
  <c r="L107" i="3"/>
  <c r="L106" i="3"/>
  <c r="R102" i="3"/>
  <c r="R101" i="3"/>
  <c r="R100" i="3"/>
  <c r="C63" i="56" s="1"/>
  <c r="AD63" i="56" s="1"/>
  <c r="R99" i="3"/>
  <c r="C62" i="56" s="1"/>
  <c r="AD62" i="56" s="1"/>
  <c r="R98" i="3"/>
  <c r="R97" i="3"/>
  <c r="R96" i="3"/>
  <c r="L102" i="3"/>
  <c r="L101" i="3"/>
  <c r="L100" i="3"/>
  <c r="L99" i="3"/>
  <c r="L98" i="3"/>
  <c r="L97" i="3"/>
  <c r="L96" i="3"/>
  <c r="R95" i="3"/>
  <c r="C60" i="56" s="1"/>
  <c r="AD60" i="56" s="1"/>
  <c r="R94" i="3"/>
  <c r="C59" i="56" s="1"/>
  <c r="L95" i="3"/>
  <c r="L94" i="3"/>
  <c r="P26" i="36"/>
  <c r="P25" i="36"/>
  <c r="P24" i="36"/>
  <c r="P23" i="36"/>
  <c r="P22" i="36"/>
  <c r="P21" i="36"/>
  <c r="P20" i="36"/>
  <c r="P19" i="36"/>
  <c r="P18" i="36"/>
  <c r="L76" i="3"/>
  <c r="L74" i="3"/>
  <c r="L72" i="3"/>
  <c r="L70" i="3"/>
  <c r="R78" i="3"/>
  <c r="R77" i="3"/>
  <c r="C46" i="56" s="1"/>
  <c r="AD46" i="56" s="1"/>
  <c r="R76" i="3"/>
  <c r="C45" i="56" s="1"/>
  <c r="AD45" i="56" s="1"/>
  <c r="R75" i="3"/>
  <c r="C44" i="56" s="1"/>
  <c r="AD44" i="56" s="1"/>
  <c r="R74" i="3"/>
  <c r="R73" i="3"/>
  <c r="R72" i="3"/>
  <c r="R71" i="3"/>
  <c r="C42" i="56" s="1"/>
  <c r="AD42" i="56" s="1"/>
  <c r="L78" i="3"/>
  <c r="L77" i="3"/>
  <c r="L75" i="3"/>
  <c r="L73" i="3"/>
  <c r="L71" i="3"/>
  <c r="R70" i="3"/>
  <c r="C41" i="56" s="1"/>
  <c r="H39" i="50"/>
  <c r="F39" i="50"/>
  <c r="P18" i="50"/>
  <c r="R66" i="3"/>
  <c r="R65" i="3"/>
  <c r="R64" i="3"/>
  <c r="C36" i="56" s="1"/>
  <c r="AD36" i="56" s="1"/>
  <c r="R63" i="3"/>
  <c r="C35" i="56" s="1"/>
  <c r="AD35" i="56" s="1"/>
  <c r="R62" i="3"/>
  <c r="R61" i="3"/>
  <c r="R60" i="3"/>
  <c r="R59" i="3"/>
  <c r="C33" i="56" s="1"/>
  <c r="AD33" i="56" s="1"/>
  <c r="R58" i="3"/>
  <c r="C32" i="56" s="1"/>
  <c r="L66" i="3"/>
  <c r="L65" i="3"/>
  <c r="L64" i="3"/>
  <c r="L63" i="3"/>
  <c r="L62" i="3"/>
  <c r="L61" i="3"/>
  <c r="L60" i="3"/>
  <c r="L59" i="3"/>
  <c r="L58" i="3"/>
  <c r="R54" i="3"/>
  <c r="R53" i="3"/>
  <c r="R52" i="3"/>
  <c r="R51" i="3"/>
  <c r="R50" i="3"/>
  <c r="R49" i="3"/>
  <c r="R48" i="3"/>
  <c r="L54" i="3"/>
  <c r="L53" i="3"/>
  <c r="L52" i="3"/>
  <c r="L51" i="3"/>
  <c r="L50" i="3"/>
  <c r="L49" i="3"/>
  <c r="L48" i="3"/>
  <c r="L47" i="3"/>
  <c r="L46" i="3"/>
  <c r="R38" i="3"/>
  <c r="R37" i="3"/>
  <c r="R36" i="3"/>
  <c r="R35" i="3"/>
  <c r="R34" i="3"/>
  <c r="L42" i="3"/>
  <c r="L41" i="3"/>
  <c r="L40" i="3"/>
  <c r="L39" i="3"/>
  <c r="L38" i="3"/>
  <c r="L37" i="3"/>
  <c r="L36" i="3"/>
  <c r="L35" i="3"/>
  <c r="L34" i="3"/>
  <c r="R29" i="3"/>
  <c r="R28" i="3"/>
  <c r="R27" i="3"/>
  <c r="R26" i="3"/>
  <c r="R25" i="3"/>
  <c r="R24" i="3"/>
  <c r="R23" i="3"/>
  <c r="R22" i="3"/>
  <c r="L30" i="3"/>
  <c r="L29" i="3"/>
  <c r="L28" i="3"/>
  <c r="L27" i="3"/>
  <c r="L26" i="3"/>
  <c r="L25" i="3"/>
  <c r="L24" i="3"/>
  <c r="L23" i="3"/>
  <c r="L22" i="3"/>
  <c r="P18" i="27"/>
  <c r="L27" i="27"/>
  <c r="F27" i="27"/>
  <c r="P26" i="27"/>
  <c r="P25" i="27"/>
  <c r="P24" i="27"/>
  <c r="P23" i="27"/>
  <c r="P22" i="27"/>
  <c r="P21" i="27"/>
  <c r="P20" i="27"/>
  <c r="P19" i="27"/>
  <c r="R27" i="27"/>
  <c r="R18" i="3"/>
  <c r="R17" i="3"/>
  <c r="R16" i="3"/>
  <c r="R15" i="3"/>
  <c r="R14" i="3"/>
  <c r="R13" i="3"/>
  <c r="R12" i="3"/>
  <c r="R11" i="3"/>
  <c r="R10" i="3"/>
  <c r="L18" i="3"/>
  <c r="L17" i="3"/>
  <c r="L16" i="3"/>
  <c r="L15" i="3"/>
  <c r="L14" i="3"/>
  <c r="L13" i="3"/>
  <c r="L12" i="3"/>
  <c r="L11" i="3"/>
  <c r="L10" i="3"/>
  <c r="P18" i="29"/>
  <c r="P18" i="30"/>
  <c r="P18" i="31"/>
  <c r="P18" i="37"/>
  <c r="P18" i="38"/>
  <c r="P18" i="39"/>
  <c r="P18" i="40"/>
  <c r="P18" i="41"/>
  <c r="P18" i="28"/>
  <c r="L39" i="27"/>
  <c r="L39" i="29"/>
  <c r="L39" i="30"/>
  <c r="L39" i="31"/>
  <c r="L39" i="36"/>
  <c r="L39" i="37"/>
  <c r="L39" i="38"/>
  <c r="L39" i="39"/>
  <c r="L39" i="40"/>
  <c r="L39" i="41"/>
  <c r="L39" i="28"/>
  <c r="H39" i="27"/>
  <c r="H39" i="29"/>
  <c r="H39" i="30"/>
  <c r="H39" i="31"/>
  <c r="H39" i="36"/>
  <c r="H39" i="37"/>
  <c r="H39" i="38"/>
  <c r="H39" i="39"/>
  <c r="H39" i="40"/>
  <c r="H39" i="41"/>
  <c r="H39" i="28"/>
  <c r="F39" i="27"/>
  <c r="F39" i="29"/>
  <c r="F39" i="30"/>
  <c r="F39" i="31"/>
  <c r="F39" i="36"/>
  <c r="F39" i="37"/>
  <c r="F39" i="38"/>
  <c r="F39" i="39"/>
  <c r="F39" i="40"/>
  <c r="F39" i="41"/>
  <c r="F39" i="28"/>
  <c r="L27" i="29"/>
  <c r="P26" i="29"/>
  <c r="P25" i="29"/>
  <c r="P24" i="29"/>
  <c r="P23" i="29"/>
  <c r="P22" i="29"/>
  <c r="P21" i="29"/>
  <c r="P20" i="29"/>
  <c r="P19" i="29"/>
  <c r="L27" i="30"/>
  <c r="H27" i="30"/>
  <c r="F27" i="30"/>
  <c r="P26" i="30"/>
  <c r="P25" i="30"/>
  <c r="P24" i="30"/>
  <c r="P23" i="30"/>
  <c r="P22" i="30"/>
  <c r="P21" i="30"/>
  <c r="P20" i="30"/>
  <c r="P19" i="30"/>
  <c r="P17" i="30"/>
  <c r="L27" i="31"/>
  <c r="H27" i="31"/>
  <c r="F27" i="31"/>
  <c r="P26" i="31"/>
  <c r="P25" i="31"/>
  <c r="P24" i="31"/>
  <c r="P23" i="31"/>
  <c r="P22" i="31"/>
  <c r="P21" i="31"/>
  <c r="P20" i="31"/>
  <c r="P19" i="31"/>
  <c r="L27" i="36"/>
  <c r="H27" i="36"/>
  <c r="F27" i="36"/>
  <c r="L27" i="37"/>
  <c r="H27" i="37"/>
  <c r="F27" i="37"/>
  <c r="P26" i="37"/>
  <c r="P25" i="37"/>
  <c r="P24" i="37"/>
  <c r="P23" i="37"/>
  <c r="P22" i="37"/>
  <c r="P21" i="37"/>
  <c r="P20" i="37"/>
  <c r="P19" i="37"/>
  <c r="L27" i="38"/>
  <c r="H27" i="38"/>
  <c r="F27" i="38"/>
  <c r="P26" i="38"/>
  <c r="P25" i="38"/>
  <c r="P24" i="38"/>
  <c r="P23" i="38"/>
  <c r="P22" i="38"/>
  <c r="P21" i="38"/>
  <c r="P20" i="38"/>
  <c r="P19" i="38"/>
  <c r="L27" i="39"/>
  <c r="H27" i="39"/>
  <c r="F27" i="39"/>
  <c r="P26" i="39"/>
  <c r="N126" i="3" s="1"/>
  <c r="P25" i="39"/>
  <c r="N125" i="3" s="1"/>
  <c r="P24" i="39"/>
  <c r="N124" i="3" s="1"/>
  <c r="P23" i="39"/>
  <c r="N123" i="3" s="1"/>
  <c r="P22" i="39"/>
  <c r="N122" i="3" s="1"/>
  <c r="P21" i="39"/>
  <c r="N121" i="3" s="1"/>
  <c r="P20" i="39"/>
  <c r="N120" i="3" s="1"/>
  <c r="P19" i="39"/>
  <c r="N119" i="3" s="1"/>
  <c r="R27" i="39"/>
  <c r="E19" i="61" s="1"/>
  <c r="L27" i="40"/>
  <c r="H27" i="40"/>
  <c r="F27" i="40"/>
  <c r="P26" i="40"/>
  <c r="N138" i="3" s="1"/>
  <c r="P25" i="40"/>
  <c r="N137" i="3" s="1"/>
  <c r="P24" i="40"/>
  <c r="N136" i="3" s="1"/>
  <c r="P23" i="40"/>
  <c r="N135" i="3" s="1"/>
  <c r="P22" i="40"/>
  <c r="N134" i="3" s="1"/>
  <c r="P21" i="40"/>
  <c r="N133" i="3" s="1"/>
  <c r="P20" i="40"/>
  <c r="N132" i="3" s="1"/>
  <c r="P19" i="40"/>
  <c r="N131" i="3" s="1"/>
  <c r="L27" i="41"/>
  <c r="H27" i="41"/>
  <c r="F27" i="41"/>
  <c r="P26" i="41"/>
  <c r="N150" i="3" s="1"/>
  <c r="P25" i="41"/>
  <c r="N149" i="3" s="1"/>
  <c r="P24" i="41"/>
  <c r="N148" i="3" s="1"/>
  <c r="P23" i="41"/>
  <c r="N147" i="3" s="1"/>
  <c r="P22" i="41"/>
  <c r="N146" i="3" s="1"/>
  <c r="P21" i="41"/>
  <c r="N145" i="3" s="1"/>
  <c r="P20" i="41"/>
  <c r="N144" i="3" s="1"/>
  <c r="P19" i="41"/>
  <c r="N143" i="3" s="1"/>
  <c r="L27" i="28"/>
  <c r="H27" i="28"/>
  <c r="F27" i="28"/>
  <c r="P26" i="28"/>
  <c r="P25" i="28"/>
  <c r="P24" i="28"/>
  <c r="P23" i="28"/>
  <c r="P22" i="28"/>
  <c r="P21" i="28"/>
  <c r="P20" i="28"/>
  <c r="P19" i="28"/>
  <c r="P17" i="28"/>
  <c r="H43" i="3"/>
  <c r="F14" i="20"/>
  <c r="K6" i="16"/>
  <c r="P28" i="5"/>
  <c r="P27" i="5"/>
  <c r="P26" i="5"/>
  <c r="P25" i="5"/>
  <c r="P30" i="5"/>
  <c r="P24" i="5"/>
  <c r="P20" i="5"/>
  <c r="N27" i="51" l="1"/>
  <c r="N154" i="3"/>
  <c r="N39" i="39"/>
  <c r="N163" i="3"/>
  <c r="N26" i="52"/>
  <c r="N39" i="51"/>
  <c r="N39" i="41"/>
  <c r="N39" i="40"/>
  <c r="N39" i="31"/>
  <c r="N39" i="38"/>
  <c r="N39" i="37"/>
  <c r="N39" i="36"/>
  <c r="N27" i="30"/>
  <c r="N39" i="30"/>
  <c r="N39" i="29"/>
  <c r="N39" i="27"/>
  <c r="N27" i="28"/>
  <c r="N49" i="4"/>
  <c r="P110" i="3"/>
  <c r="C96" i="56"/>
  <c r="AD96" i="56" s="1"/>
  <c r="C134" i="56"/>
  <c r="AD134" i="56" s="1"/>
  <c r="C81" i="56"/>
  <c r="AD81" i="56" s="1"/>
  <c r="C73" i="56"/>
  <c r="AD73" i="56" s="1"/>
  <c r="C70" i="56"/>
  <c r="AD70" i="56" s="1"/>
  <c r="C131" i="56"/>
  <c r="AD131" i="56" s="1"/>
  <c r="P174" i="3"/>
  <c r="P145" i="3"/>
  <c r="C37" i="56"/>
  <c r="AD37" i="56" s="1"/>
  <c r="C64" i="56"/>
  <c r="AD64" i="56" s="1"/>
  <c r="P124" i="3"/>
  <c r="P135" i="3"/>
  <c r="C55" i="56"/>
  <c r="AD55" i="56" s="1"/>
  <c r="R31" i="3"/>
  <c r="R43" i="3"/>
  <c r="C43" i="56"/>
  <c r="AD43" i="56" s="1"/>
  <c r="P111" i="3"/>
  <c r="P122" i="3"/>
  <c r="P147" i="3"/>
  <c r="AD94" i="56"/>
  <c r="AD54" i="56"/>
  <c r="P149" i="3"/>
  <c r="C99" i="56"/>
  <c r="AD99" i="56" s="1"/>
  <c r="C27" i="56"/>
  <c r="AD27" i="56" s="1"/>
  <c r="C28" i="56"/>
  <c r="AD28" i="56" s="1"/>
  <c r="C34" i="56"/>
  <c r="AD34" i="56" s="1"/>
  <c r="C61" i="56"/>
  <c r="AD61" i="56" s="1"/>
  <c r="C87" i="56"/>
  <c r="AD87" i="56" s="1"/>
  <c r="C151" i="56"/>
  <c r="AD151" i="56" s="1"/>
  <c r="C52" i="56"/>
  <c r="AD52" i="56" s="1"/>
  <c r="AD149" i="56"/>
  <c r="C26" i="56"/>
  <c r="AD26" i="56" s="1"/>
  <c r="C23" i="56"/>
  <c r="AD68" i="56"/>
  <c r="P148" i="3"/>
  <c r="C98" i="56"/>
  <c r="AD98" i="56" s="1"/>
  <c r="AD32" i="56"/>
  <c r="C24" i="56"/>
  <c r="AD24" i="56" s="1"/>
  <c r="AD41" i="56"/>
  <c r="C90" i="56"/>
  <c r="AD129" i="56"/>
  <c r="C154" i="56"/>
  <c r="AD154" i="56" s="1"/>
  <c r="AD59" i="56"/>
  <c r="C25" i="56"/>
  <c r="AD25" i="56" s="1"/>
  <c r="P108" i="3"/>
  <c r="P112" i="3"/>
  <c r="AD76" i="56"/>
  <c r="AD82" i="56" s="1"/>
  <c r="P114" i="3"/>
  <c r="P168" i="3"/>
  <c r="P172" i="3"/>
  <c r="P132" i="3"/>
  <c r="P137" i="3"/>
  <c r="P158" i="3"/>
  <c r="P162" i="3"/>
  <c r="P142" i="3"/>
  <c r="P166" i="3"/>
  <c r="P136" i="3"/>
  <c r="P134" i="3"/>
  <c r="P138" i="3"/>
  <c r="P159" i="3"/>
  <c r="P26" i="50"/>
  <c r="P126" i="3"/>
  <c r="P156" i="3"/>
  <c r="P160" i="3"/>
  <c r="P49" i="4"/>
  <c r="P167" i="3"/>
  <c r="P39" i="40"/>
  <c r="P39" i="39"/>
  <c r="P39" i="36"/>
  <c r="R39" i="50"/>
  <c r="P39" i="30"/>
  <c r="P39" i="29"/>
  <c r="P39" i="28"/>
  <c r="P39" i="51"/>
  <c r="P39" i="27"/>
  <c r="P39" i="37"/>
  <c r="P39" i="31"/>
  <c r="P39" i="41"/>
  <c r="P39" i="38"/>
  <c r="P38" i="52"/>
  <c r="P144" i="3"/>
  <c r="P150" i="3"/>
  <c r="P109" i="3"/>
  <c r="P120" i="3"/>
  <c r="P123" i="3"/>
  <c r="P157" i="3"/>
  <c r="P171" i="3"/>
  <c r="P26" i="52"/>
  <c r="P24" i="50"/>
  <c r="P173" i="3"/>
  <c r="P125" i="3"/>
  <c r="P146" i="3"/>
  <c r="P170" i="3"/>
  <c r="P113" i="3"/>
  <c r="P133" i="3"/>
  <c r="P143" i="3"/>
  <c r="P161" i="3"/>
  <c r="P121" i="3"/>
  <c r="P169" i="3"/>
  <c r="P27" i="51"/>
  <c r="P20" i="50"/>
  <c r="P21" i="50"/>
  <c r="P19" i="50"/>
  <c r="P25" i="50"/>
  <c r="P23" i="50"/>
  <c r="L39" i="50"/>
  <c r="P22" i="50"/>
  <c r="R27" i="50"/>
  <c r="E15" i="61" s="1"/>
  <c r="L27" i="50"/>
  <c r="H27" i="50"/>
  <c r="F27" i="50"/>
  <c r="P17" i="50"/>
  <c r="P17" i="27"/>
  <c r="R27" i="40"/>
  <c r="E20" i="61" s="1"/>
  <c r="R27" i="37"/>
  <c r="E17" i="61" s="1"/>
  <c r="R27" i="41"/>
  <c r="E21" i="61" s="1"/>
  <c r="P17" i="41"/>
  <c r="R27" i="38"/>
  <c r="E18" i="61" s="1"/>
  <c r="R27" i="29"/>
  <c r="R27" i="31"/>
  <c r="E14" i="61" s="1"/>
  <c r="R27" i="28"/>
  <c r="P17" i="38"/>
  <c r="P27" i="28"/>
  <c r="R27" i="36"/>
  <c r="E16" i="61" s="1"/>
  <c r="P17" i="40"/>
  <c r="R27" i="30"/>
  <c r="P27" i="30"/>
  <c r="P17" i="39"/>
  <c r="P17" i="31"/>
  <c r="P17" i="37"/>
  <c r="P17" i="29"/>
  <c r="P17" i="36"/>
  <c r="P10" i="2"/>
  <c r="P27" i="39" l="1"/>
  <c r="P27" i="40"/>
  <c r="P27" i="41"/>
  <c r="P27" i="36"/>
  <c r="N27" i="36"/>
  <c r="P27" i="38"/>
  <c r="N27" i="38"/>
  <c r="P27" i="37"/>
  <c r="N27" i="37"/>
  <c r="P27" i="31"/>
  <c r="N27" i="31"/>
  <c r="N27" i="50"/>
  <c r="P27" i="27"/>
  <c r="N27" i="27"/>
  <c r="P27" i="29"/>
  <c r="N27" i="29"/>
  <c r="N175" i="3"/>
  <c r="C82" i="56"/>
  <c r="C135" i="56"/>
  <c r="AD135" i="56"/>
  <c r="AD65" i="56"/>
  <c r="C65" i="56"/>
  <c r="C38" i="56"/>
  <c r="C74" i="56"/>
  <c r="C47" i="56"/>
  <c r="AD47" i="56"/>
  <c r="AD155" i="56"/>
  <c r="E13" i="61"/>
  <c r="E24" i="61" s="1"/>
  <c r="AD56" i="56"/>
  <c r="C91" i="56"/>
  <c r="AD90" i="56"/>
  <c r="AD91" i="56" s="1"/>
  <c r="AD74" i="56"/>
  <c r="AD23" i="56"/>
  <c r="AD29" i="56" s="1"/>
  <c r="C29" i="56"/>
  <c r="C56" i="56"/>
  <c r="AD38" i="56"/>
  <c r="C100" i="56"/>
  <c r="C155" i="56"/>
  <c r="AD100" i="56"/>
  <c r="P39" i="50"/>
  <c r="P27" i="50"/>
  <c r="N27" i="41" l="1"/>
  <c r="N142" i="3"/>
  <c r="N151" i="3" s="1"/>
  <c r="N27" i="40"/>
  <c r="N130" i="3"/>
  <c r="N139" i="3" s="1"/>
  <c r="N27" i="39"/>
  <c r="N118" i="3"/>
  <c r="N127" i="3" s="1"/>
  <c r="C146" i="56"/>
  <c r="C166" i="56" s="1"/>
  <c r="AD146" i="56"/>
  <c r="AD166" i="56" s="1"/>
  <c r="P12" i="2"/>
  <c r="P29" i="5" l="1"/>
  <c r="N34" i="5" s="1"/>
  <c r="P34" i="5" l="1"/>
  <c r="P39" i="1" l="1"/>
  <c r="F22" i="20" l="1"/>
  <c r="F21" i="20"/>
  <c r="F20" i="20"/>
  <c r="F19" i="20"/>
  <c r="F18" i="20"/>
  <c r="F17" i="20"/>
  <c r="F16" i="20"/>
  <c r="F15" i="20"/>
  <c r="K19" i="16" l="1"/>
  <c r="K29" i="16" l="1"/>
  <c r="K30" i="16" s="1"/>
  <c r="K32" i="16" s="1"/>
  <c r="P11" i="1"/>
  <c r="P10" i="1"/>
  <c r="P155" i="3"/>
  <c r="P154" i="3"/>
  <c r="P131" i="3"/>
  <c r="P130" i="3"/>
  <c r="P119" i="3"/>
  <c r="P118" i="3"/>
  <c r="P107" i="3"/>
  <c r="P106" i="3"/>
  <c r="P102" i="3"/>
  <c r="P101" i="3"/>
  <c r="P100" i="3"/>
  <c r="P99" i="3"/>
  <c r="P98" i="3"/>
  <c r="P97" i="3"/>
  <c r="P96" i="3"/>
  <c r="P95" i="3"/>
  <c r="P94" i="3"/>
  <c r="P90" i="3"/>
  <c r="P89" i="3"/>
  <c r="P88" i="3"/>
  <c r="P87" i="3"/>
  <c r="P86" i="3"/>
  <c r="P85" i="3"/>
  <c r="P84" i="3"/>
  <c r="P83" i="3"/>
  <c r="P82" i="3"/>
  <c r="P78" i="3"/>
  <c r="P77" i="3"/>
  <c r="P76" i="3"/>
  <c r="P75" i="3"/>
  <c r="P74" i="3"/>
  <c r="P73" i="3"/>
  <c r="P72" i="3"/>
  <c r="P71" i="3"/>
  <c r="P70" i="3"/>
  <c r="P66" i="3"/>
  <c r="P65" i="3"/>
  <c r="P64" i="3"/>
  <c r="P63" i="3"/>
  <c r="P62" i="3"/>
  <c r="P61" i="3"/>
  <c r="P60" i="3"/>
  <c r="P59" i="3"/>
  <c r="P58" i="3"/>
  <c r="P54" i="3"/>
  <c r="P53" i="3"/>
  <c r="P52" i="3"/>
  <c r="P51" i="3"/>
  <c r="P50" i="3"/>
  <c r="P49" i="3"/>
  <c r="P48" i="3"/>
  <c r="P47" i="3"/>
  <c r="P46" i="3"/>
  <c r="P42" i="3"/>
  <c r="P41" i="3"/>
  <c r="P40" i="3"/>
  <c r="P39" i="3"/>
  <c r="P38" i="3"/>
  <c r="P37" i="3"/>
  <c r="P36" i="3"/>
  <c r="P35" i="3"/>
  <c r="P34" i="3"/>
  <c r="P30" i="3"/>
  <c r="P29" i="3"/>
  <c r="P28" i="3"/>
  <c r="P27" i="3"/>
  <c r="P26" i="3"/>
  <c r="P25" i="3"/>
  <c r="P24" i="3"/>
  <c r="P23" i="3"/>
  <c r="P22" i="3"/>
  <c r="P18" i="3"/>
  <c r="P17" i="3"/>
  <c r="P16" i="3"/>
  <c r="P15" i="3"/>
  <c r="P14" i="3"/>
  <c r="P13" i="3"/>
  <c r="P12" i="3"/>
  <c r="P11" i="3"/>
  <c r="P10" i="3"/>
  <c r="L17" i="1"/>
  <c r="P17" i="1" s="1"/>
  <c r="P69" i="2"/>
  <c r="P30" i="2"/>
  <c r="P25" i="2"/>
  <c r="P24" i="2"/>
  <c r="P26" i="2" s="1"/>
  <c r="P19" i="2"/>
  <c r="P18" i="2"/>
  <c r="P17" i="2"/>
  <c r="P16" i="2"/>
  <c r="P15" i="2"/>
  <c r="P13" i="2"/>
  <c r="P11" i="2"/>
  <c r="P20" i="2"/>
  <c r="P9" i="2"/>
  <c r="P28" i="10"/>
  <c r="N28" i="10" s="1"/>
  <c r="P31" i="10"/>
  <c r="N31" i="10" s="1"/>
  <c r="P29" i="12"/>
  <c r="N29" i="12" s="1"/>
  <c r="P28" i="12"/>
  <c r="N28" i="12" s="1"/>
  <c r="P27" i="12"/>
  <c r="N27" i="12" s="1"/>
  <c r="P26" i="12"/>
  <c r="N26" i="12" s="1"/>
  <c r="P25" i="12"/>
  <c r="N25" i="12" s="1"/>
  <c r="P24" i="12"/>
  <c r="N24" i="12" s="1"/>
  <c r="P23" i="12"/>
  <c r="N23" i="12" s="1"/>
  <c r="P22" i="12"/>
  <c r="N22" i="12" s="1"/>
  <c r="P21" i="12"/>
  <c r="N21" i="12" s="1"/>
  <c r="P15" i="12"/>
  <c r="N15" i="12" s="1"/>
  <c r="P14" i="12"/>
  <c r="N14" i="12" s="1"/>
  <c r="P13" i="12"/>
  <c r="N13" i="12" s="1"/>
  <c r="P12" i="12"/>
  <c r="N12" i="12" s="1"/>
  <c r="P8" i="12"/>
  <c r="P29" i="11"/>
  <c r="N29" i="11" s="1"/>
  <c r="P28" i="11"/>
  <c r="N28" i="11" s="1"/>
  <c r="P27" i="11"/>
  <c r="N27" i="11" s="1"/>
  <c r="P26" i="11"/>
  <c r="N26" i="11" s="1"/>
  <c r="P25" i="11"/>
  <c r="N25" i="11" s="1"/>
  <c r="P24" i="11"/>
  <c r="N24" i="11" s="1"/>
  <c r="P23" i="11"/>
  <c r="N23" i="11" s="1"/>
  <c r="P22" i="11"/>
  <c r="N22" i="11" s="1"/>
  <c r="P21" i="11"/>
  <c r="N21" i="11" s="1"/>
  <c r="P15" i="11"/>
  <c r="N15" i="11" s="1"/>
  <c r="P14" i="11"/>
  <c r="N14" i="11" s="1"/>
  <c r="P13" i="11"/>
  <c r="N13" i="11" s="1"/>
  <c r="P12" i="11"/>
  <c r="N12" i="11" s="1"/>
  <c r="P8" i="11"/>
  <c r="P27" i="10"/>
  <c r="N27" i="10" s="1"/>
  <c r="P26" i="10"/>
  <c r="N26" i="10" s="1"/>
  <c r="P25" i="10"/>
  <c r="N25" i="10" s="1"/>
  <c r="P24" i="10"/>
  <c r="N24" i="10" s="1"/>
  <c r="P23" i="10"/>
  <c r="N23" i="10" s="1"/>
  <c r="P17" i="10"/>
  <c r="N17" i="10" s="1"/>
  <c r="P16" i="10"/>
  <c r="N16" i="10" s="1"/>
  <c r="P12" i="10"/>
  <c r="N12" i="10" s="1"/>
  <c r="P8" i="10"/>
  <c r="P29" i="7"/>
  <c r="P28" i="7"/>
  <c r="P27" i="7"/>
  <c r="P26" i="7"/>
  <c r="P25" i="7"/>
  <c r="P24" i="7"/>
  <c r="P23" i="7"/>
  <c r="P22" i="7"/>
  <c r="P21" i="7"/>
  <c r="P15" i="7"/>
  <c r="P14" i="7"/>
  <c r="P13" i="7"/>
  <c r="P12" i="7"/>
  <c r="N16" i="7" s="1"/>
  <c r="P8" i="7"/>
  <c r="P8" i="6"/>
  <c r="P15" i="6"/>
  <c r="P14" i="6"/>
  <c r="P13" i="6"/>
  <c r="P12" i="6"/>
  <c r="P29" i="6"/>
  <c r="P28" i="6"/>
  <c r="P27" i="6"/>
  <c r="P26" i="6"/>
  <c r="P25" i="6"/>
  <c r="P24" i="6"/>
  <c r="P23" i="6"/>
  <c r="P36" i="5"/>
  <c r="P19" i="5"/>
  <c r="P18" i="5"/>
  <c r="P49" i="5"/>
  <c r="P48" i="5"/>
  <c r="P47" i="5"/>
  <c r="P46" i="5"/>
  <c r="P45" i="5"/>
  <c r="P44" i="5"/>
  <c r="P43" i="5"/>
  <c r="P42" i="5"/>
  <c r="P41" i="5"/>
  <c r="P9" i="4"/>
  <c r="P28" i="13"/>
  <c r="P26" i="13"/>
  <c r="P25" i="13"/>
  <c r="P24" i="13"/>
  <c r="P23" i="13"/>
  <c r="P22" i="13"/>
  <c r="P21" i="13"/>
  <c r="P20" i="13"/>
  <c r="P12" i="13"/>
  <c r="P8" i="13"/>
  <c r="R30" i="12"/>
  <c r="L30" i="12"/>
  <c r="H30" i="12"/>
  <c r="F30" i="12"/>
  <c r="R16" i="12"/>
  <c r="L16" i="12"/>
  <c r="H16" i="12"/>
  <c r="F16" i="12"/>
  <c r="R9" i="12"/>
  <c r="L9" i="12"/>
  <c r="J9" i="12"/>
  <c r="J34" i="12" s="1"/>
  <c r="J35" i="12" s="1"/>
  <c r="H9" i="12"/>
  <c r="F9" i="12"/>
  <c r="R30" i="11"/>
  <c r="L30" i="11"/>
  <c r="H30" i="11"/>
  <c r="F30" i="11"/>
  <c r="R16" i="11"/>
  <c r="L16" i="11"/>
  <c r="H16" i="11"/>
  <c r="F16" i="11"/>
  <c r="R9" i="11"/>
  <c r="R34" i="11" s="1"/>
  <c r="L9" i="11"/>
  <c r="L34" i="11" s="1"/>
  <c r="J9" i="11"/>
  <c r="J34" i="11" s="1"/>
  <c r="J35" i="11" s="1"/>
  <c r="H9" i="11"/>
  <c r="F9" i="11"/>
  <c r="R32" i="10"/>
  <c r="L32" i="10"/>
  <c r="H32" i="10"/>
  <c r="F32" i="10"/>
  <c r="R18" i="10"/>
  <c r="L18" i="10"/>
  <c r="H18" i="10"/>
  <c r="F18" i="10"/>
  <c r="R9" i="10"/>
  <c r="L9" i="10"/>
  <c r="L37" i="10" s="1"/>
  <c r="J9" i="10"/>
  <c r="J37" i="10" s="1"/>
  <c r="J38" i="10" s="1"/>
  <c r="H9" i="10"/>
  <c r="F9" i="10"/>
  <c r="I57" i="24"/>
  <c r="R30" i="7"/>
  <c r="L30" i="7"/>
  <c r="H30" i="7"/>
  <c r="F30" i="7"/>
  <c r="R16" i="7"/>
  <c r="L16" i="7"/>
  <c r="H16" i="7"/>
  <c r="F16" i="7"/>
  <c r="R9" i="7"/>
  <c r="R35" i="7" s="1"/>
  <c r="L9" i="7"/>
  <c r="J9" i="7"/>
  <c r="J35" i="7" s="1"/>
  <c r="J36" i="7" s="1"/>
  <c r="H9" i="7"/>
  <c r="F9" i="7"/>
  <c r="R16" i="6"/>
  <c r="L16" i="6"/>
  <c r="H16" i="6"/>
  <c r="F16" i="6"/>
  <c r="R9" i="6"/>
  <c r="L9" i="6"/>
  <c r="J9" i="6"/>
  <c r="J35" i="6" s="1"/>
  <c r="J37" i="6" s="1"/>
  <c r="H9" i="6"/>
  <c r="F9" i="6"/>
  <c r="R50" i="5"/>
  <c r="H50" i="5"/>
  <c r="F50" i="5"/>
  <c r="R15" i="5"/>
  <c r="P15" i="5"/>
  <c r="L15" i="5"/>
  <c r="L55" i="5" s="1"/>
  <c r="J15" i="5"/>
  <c r="H15" i="5"/>
  <c r="F15" i="5"/>
  <c r="R175" i="3"/>
  <c r="L175" i="3"/>
  <c r="J175" i="3"/>
  <c r="H175" i="3"/>
  <c r="F175" i="3"/>
  <c r="R163" i="3"/>
  <c r="L163" i="3"/>
  <c r="J163" i="3"/>
  <c r="H163" i="3"/>
  <c r="F163" i="3"/>
  <c r="R151" i="3"/>
  <c r="R34" i="1" s="1"/>
  <c r="L151" i="3"/>
  <c r="L34" i="1" s="1"/>
  <c r="J151" i="3"/>
  <c r="J34" i="1" s="1"/>
  <c r="H151" i="3"/>
  <c r="H34" i="1" s="1"/>
  <c r="F151" i="3"/>
  <c r="F34" i="1" s="1"/>
  <c r="R139" i="3"/>
  <c r="R33" i="1" s="1"/>
  <c r="L139" i="3"/>
  <c r="L33" i="1" s="1"/>
  <c r="J139" i="3"/>
  <c r="J33" i="1" s="1"/>
  <c r="H139" i="3"/>
  <c r="H33" i="1" s="1"/>
  <c r="F139" i="3"/>
  <c r="F33" i="1" s="1"/>
  <c r="R127" i="3"/>
  <c r="R32" i="1" s="1"/>
  <c r="L127" i="3"/>
  <c r="L32" i="1" s="1"/>
  <c r="J127" i="3"/>
  <c r="J32" i="1" s="1"/>
  <c r="H127" i="3"/>
  <c r="H32" i="1" s="1"/>
  <c r="F127" i="3"/>
  <c r="F32" i="1" s="1"/>
  <c r="R115" i="3"/>
  <c r="R31" i="1" s="1"/>
  <c r="L115" i="3"/>
  <c r="L31" i="1" s="1"/>
  <c r="J115" i="3"/>
  <c r="J31" i="1" s="1"/>
  <c r="H115" i="3"/>
  <c r="H31" i="1" s="1"/>
  <c r="F115" i="3"/>
  <c r="F31" i="1" s="1"/>
  <c r="R103" i="3"/>
  <c r="R30" i="1" s="1"/>
  <c r="L103" i="3"/>
  <c r="L30" i="1" s="1"/>
  <c r="J103" i="3"/>
  <c r="J30" i="1" s="1"/>
  <c r="H103" i="3"/>
  <c r="H30" i="1" s="1"/>
  <c r="F103" i="3"/>
  <c r="F30" i="1" s="1"/>
  <c r="R91" i="3"/>
  <c r="R29" i="1" s="1"/>
  <c r="L91" i="3"/>
  <c r="L29" i="1" s="1"/>
  <c r="J91" i="3"/>
  <c r="J29" i="1" s="1"/>
  <c r="H91" i="3"/>
  <c r="H29" i="1" s="1"/>
  <c r="F91" i="3"/>
  <c r="F29" i="1" s="1"/>
  <c r="R79" i="3"/>
  <c r="R28" i="1" s="1"/>
  <c r="L79" i="3"/>
  <c r="L28" i="1" s="1"/>
  <c r="J79" i="3"/>
  <c r="J28" i="1" s="1"/>
  <c r="H79" i="3"/>
  <c r="H28" i="1" s="1"/>
  <c r="F79" i="3"/>
  <c r="F28" i="1" s="1"/>
  <c r="R67" i="3"/>
  <c r="R27" i="1" s="1"/>
  <c r="L67" i="3"/>
  <c r="L27" i="1" s="1"/>
  <c r="J67" i="3"/>
  <c r="J27" i="1" s="1"/>
  <c r="H67" i="3"/>
  <c r="H27" i="1" s="1"/>
  <c r="F67" i="3"/>
  <c r="F27" i="1" s="1"/>
  <c r="R55" i="3"/>
  <c r="L55" i="3"/>
  <c r="J55" i="3"/>
  <c r="J26" i="1" s="1"/>
  <c r="H55" i="3"/>
  <c r="F55" i="3"/>
  <c r="L43" i="3"/>
  <c r="F43" i="3"/>
  <c r="L31" i="3"/>
  <c r="F31" i="3"/>
  <c r="R19" i="3"/>
  <c r="L19" i="3"/>
  <c r="H19" i="3"/>
  <c r="F19" i="3"/>
  <c r="R29" i="13"/>
  <c r="L29" i="13"/>
  <c r="J29" i="13"/>
  <c r="H29" i="13"/>
  <c r="F29" i="13"/>
  <c r="R15" i="13"/>
  <c r="L15" i="13"/>
  <c r="H15" i="13"/>
  <c r="F15" i="13"/>
  <c r="R9" i="13"/>
  <c r="L9" i="13"/>
  <c r="J9" i="13"/>
  <c r="H9" i="13"/>
  <c r="F9" i="13"/>
  <c r="R18" i="1"/>
  <c r="J64" i="2"/>
  <c r="J18" i="1" s="1"/>
  <c r="H64" i="2"/>
  <c r="H18" i="1" s="1"/>
  <c r="F64" i="2"/>
  <c r="F18" i="1" s="1"/>
  <c r="H51" i="2"/>
  <c r="H17" i="1" s="1"/>
  <c r="F51" i="2"/>
  <c r="F17" i="1" s="1"/>
  <c r="L16" i="1"/>
  <c r="H26" i="2"/>
  <c r="H16" i="1" s="1"/>
  <c r="F26" i="2"/>
  <c r="F16" i="1" s="1"/>
  <c r="R19" i="1"/>
  <c r="L19" i="1"/>
  <c r="J74" i="2"/>
  <c r="J19" i="1" s="1"/>
  <c r="H74" i="2"/>
  <c r="H19" i="1" s="1"/>
  <c r="F74" i="2"/>
  <c r="F19" i="1" s="1"/>
  <c r="R15" i="1"/>
  <c r="Y15" i="1" s="1"/>
  <c r="L15" i="1"/>
  <c r="J21" i="2"/>
  <c r="J15" i="1" s="1"/>
  <c r="H21" i="2"/>
  <c r="H15" i="1" s="1"/>
  <c r="F21" i="2"/>
  <c r="F15" i="1" s="1"/>
  <c r="R31" i="4"/>
  <c r="L31" i="4"/>
  <c r="H31" i="4"/>
  <c r="F31" i="4"/>
  <c r="R17" i="4"/>
  <c r="L17" i="4"/>
  <c r="H17" i="4"/>
  <c r="F17" i="4"/>
  <c r="R12" i="1"/>
  <c r="I8" i="24" s="1"/>
  <c r="L12" i="1"/>
  <c r="J12" i="1"/>
  <c r="H12" i="1"/>
  <c r="F12" i="1"/>
  <c r="N18" i="10" l="1"/>
  <c r="R37" i="10"/>
  <c r="N30" i="12"/>
  <c r="P50" i="5"/>
  <c r="L35" i="7"/>
  <c r="H4" i="56"/>
  <c r="H13" i="56" s="1"/>
  <c r="H19" i="56" s="1"/>
  <c r="R55" i="5"/>
  <c r="P9" i="12"/>
  <c r="N8" i="12"/>
  <c r="N9" i="12" s="1"/>
  <c r="N16" i="12"/>
  <c r="N32" i="12" s="1"/>
  <c r="P9" i="11"/>
  <c r="N8" i="11"/>
  <c r="N9" i="11" s="1"/>
  <c r="N16" i="11"/>
  <c r="N30" i="11"/>
  <c r="N32" i="10"/>
  <c r="N34" i="10" s="1"/>
  <c r="P9" i="10"/>
  <c r="N8" i="10"/>
  <c r="N9" i="10" s="1"/>
  <c r="P9" i="7"/>
  <c r="N9" i="7"/>
  <c r="N30" i="7"/>
  <c r="N32" i="7" s="1"/>
  <c r="P9" i="6"/>
  <c r="N9" i="6"/>
  <c r="N16" i="6"/>
  <c r="N30" i="6"/>
  <c r="N21" i="5"/>
  <c r="N38" i="5" s="1"/>
  <c r="N55" i="5" s="1"/>
  <c r="L34" i="13"/>
  <c r="P10" i="4"/>
  <c r="N10" i="4"/>
  <c r="L34" i="10"/>
  <c r="R37" i="4"/>
  <c r="G170" i="56" s="1"/>
  <c r="G175" i="56" s="1"/>
  <c r="G177" i="56" s="1"/>
  <c r="N29" i="13"/>
  <c r="P9" i="13"/>
  <c r="N9" i="13"/>
  <c r="N15" i="13"/>
  <c r="P21" i="5"/>
  <c r="P38" i="5" s="1"/>
  <c r="P21" i="2"/>
  <c r="P74" i="2"/>
  <c r="Y26" i="1"/>
  <c r="R34" i="13"/>
  <c r="E169" i="56" s="1"/>
  <c r="E175" i="56" s="1"/>
  <c r="E177" i="56" s="1"/>
  <c r="T19" i="18"/>
  <c r="Y27" i="1"/>
  <c r="T14" i="18"/>
  <c r="C16" i="56"/>
  <c r="AD16" i="56" s="1"/>
  <c r="Y19" i="1"/>
  <c r="T25" i="18"/>
  <c r="Y33" i="1"/>
  <c r="T22" i="18"/>
  <c r="Y30" i="1"/>
  <c r="T21" i="18"/>
  <c r="Y29" i="1"/>
  <c r="T24" i="18"/>
  <c r="Y32" i="1"/>
  <c r="T26" i="18"/>
  <c r="Y34" i="1"/>
  <c r="T13" i="18"/>
  <c r="Y18" i="1"/>
  <c r="T23" i="18"/>
  <c r="Y31" i="1"/>
  <c r="Y35" i="1"/>
  <c r="T20" i="18"/>
  <c r="Y28" i="1"/>
  <c r="I51" i="24"/>
  <c r="H34" i="10"/>
  <c r="H37" i="10" s="1"/>
  <c r="H38" i="10" s="1"/>
  <c r="F37" i="4"/>
  <c r="I38" i="24"/>
  <c r="I20" i="24"/>
  <c r="H37" i="4"/>
  <c r="R34" i="10"/>
  <c r="F34" i="10"/>
  <c r="F37" i="10" s="1"/>
  <c r="F38" i="10" s="1"/>
  <c r="X4" i="56"/>
  <c r="I75" i="24"/>
  <c r="P30" i="6"/>
  <c r="E4" i="56"/>
  <c r="H32" i="11"/>
  <c r="H34" i="11" s="1"/>
  <c r="H35" i="11" s="1"/>
  <c r="F32" i="11"/>
  <c r="F34" i="11" s="1"/>
  <c r="F35" i="11" s="1"/>
  <c r="F32" i="7"/>
  <c r="F35" i="7" s="1"/>
  <c r="F36" i="7" s="1"/>
  <c r="L31" i="13"/>
  <c r="J20" i="1"/>
  <c r="J22" i="1" s="1"/>
  <c r="F32" i="12"/>
  <c r="F34" i="12" s="1"/>
  <c r="F35" i="12" s="1"/>
  <c r="H32" i="12"/>
  <c r="H34" i="12" s="1"/>
  <c r="H35" i="12" s="1"/>
  <c r="L32" i="12"/>
  <c r="L34" i="12" s="1"/>
  <c r="L32" i="11"/>
  <c r="H32" i="7"/>
  <c r="H35" i="7" s="1"/>
  <c r="H36" i="7" s="1"/>
  <c r="L32" i="7"/>
  <c r="H32" i="6"/>
  <c r="H35" i="6" s="1"/>
  <c r="H37" i="6" s="1"/>
  <c r="L32" i="6"/>
  <c r="F32" i="6"/>
  <c r="F35" i="6" s="1"/>
  <c r="F37" i="6" s="1"/>
  <c r="R32" i="6"/>
  <c r="L52" i="5"/>
  <c r="H33" i="4"/>
  <c r="H38" i="4" s="1"/>
  <c r="L33" i="4"/>
  <c r="F33" i="4"/>
  <c r="F38" i="4" s="1"/>
  <c r="J19" i="4"/>
  <c r="R76" i="2"/>
  <c r="F52" i="5"/>
  <c r="F55" i="5" s="1"/>
  <c r="F56" i="5" s="1"/>
  <c r="H35" i="1"/>
  <c r="H52" i="5"/>
  <c r="H55" i="5" s="1"/>
  <c r="H56" i="5" s="1"/>
  <c r="R52" i="5"/>
  <c r="H170" i="56" s="1"/>
  <c r="H175" i="56" s="1"/>
  <c r="R32" i="12"/>
  <c r="R34" i="12" s="1"/>
  <c r="X170" i="56" s="1"/>
  <c r="X175" i="56" s="1"/>
  <c r="X177" i="56" s="1"/>
  <c r="R32" i="11"/>
  <c r="S169" i="56" s="1"/>
  <c r="S175" i="56" s="1"/>
  <c r="S177" i="56" s="1"/>
  <c r="S4" i="56"/>
  <c r="I69" i="24"/>
  <c r="O4" i="56"/>
  <c r="I63" i="24"/>
  <c r="R32" i="7"/>
  <c r="K4" i="56"/>
  <c r="I45" i="24"/>
  <c r="R33" i="4"/>
  <c r="G4" i="56"/>
  <c r="I32" i="24"/>
  <c r="J31" i="13"/>
  <c r="J34" i="13" s="1"/>
  <c r="J35" i="13" s="1"/>
  <c r="F31" i="13"/>
  <c r="F34" i="13" s="1"/>
  <c r="F35" i="13" s="1"/>
  <c r="H31" i="13"/>
  <c r="H34" i="13" s="1"/>
  <c r="H35" i="13" s="1"/>
  <c r="R31" i="13"/>
  <c r="L26" i="1"/>
  <c r="F35" i="1"/>
  <c r="L35" i="1"/>
  <c r="H26" i="1"/>
  <c r="R35" i="1"/>
  <c r="J35" i="1"/>
  <c r="F26" i="1"/>
  <c r="C10" i="56"/>
  <c r="AD10" i="56" s="1"/>
  <c r="J177" i="3"/>
  <c r="R16" i="1"/>
  <c r="F177" i="3"/>
  <c r="L177" i="3"/>
  <c r="R177" i="3"/>
  <c r="H177" i="3"/>
  <c r="P19" i="1"/>
  <c r="AD15" i="56"/>
  <c r="C4" i="56"/>
  <c r="P12" i="1"/>
  <c r="H18" i="11"/>
  <c r="L64" i="2"/>
  <c r="L18" i="1" s="1"/>
  <c r="P18" i="1" s="1"/>
  <c r="H20" i="10"/>
  <c r="P54" i="2"/>
  <c r="P64" i="2" s="1"/>
  <c r="P29" i="1"/>
  <c r="P28" i="1"/>
  <c r="H18" i="12"/>
  <c r="P17" i="4"/>
  <c r="P32" i="1"/>
  <c r="P30" i="1"/>
  <c r="P31" i="1"/>
  <c r="H18" i="6"/>
  <c r="P27" i="1"/>
  <c r="F18" i="11"/>
  <c r="P34" i="1"/>
  <c r="L18" i="11"/>
  <c r="P33" i="1"/>
  <c r="P151" i="3"/>
  <c r="R18" i="11"/>
  <c r="R18" i="6"/>
  <c r="R19" i="4"/>
  <c r="R17" i="13"/>
  <c r="P15" i="13"/>
  <c r="H20" i="1"/>
  <c r="F17" i="13"/>
  <c r="L18" i="12"/>
  <c r="J18" i="7"/>
  <c r="P29" i="13"/>
  <c r="P16" i="11"/>
  <c r="P29" i="2"/>
  <c r="P51" i="2" s="1"/>
  <c r="L19" i="4"/>
  <c r="F18" i="6"/>
  <c r="F18" i="7"/>
  <c r="P16" i="7"/>
  <c r="P31" i="3"/>
  <c r="P31" i="4"/>
  <c r="P16" i="6"/>
  <c r="P18" i="10"/>
  <c r="P30" i="11"/>
  <c r="P175" i="3"/>
  <c r="P163" i="3"/>
  <c r="P139" i="3"/>
  <c r="P127" i="3"/>
  <c r="P115" i="3"/>
  <c r="P103" i="3"/>
  <c r="P91" i="3"/>
  <c r="P79" i="3"/>
  <c r="P67" i="3"/>
  <c r="P55" i="3"/>
  <c r="P43" i="3"/>
  <c r="P19" i="3"/>
  <c r="P30" i="7"/>
  <c r="R18" i="7"/>
  <c r="P32" i="10"/>
  <c r="R20" i="10"/>
  <c r="P30" i="12"/>
  <c r="P16" i="12"/>
  <c r="R18" i="12"/>
  <c r="L20" i="10"/>
  <c r="L18" i="7"/>
  <c r="L18" i="6"/>
  <c r="L17" i="13"/>
  <c r="J17" i="13"/>
  <c r="J76" i="2"/>
  <c r="J50" i="5"/>
  <c r="J52" i="5" s="1"/>
  <c r="J55" i="5" s="1"/>
  <c r="J56" i="5" s="1"/>
  <c r="J18" i="12"/>
  <c r="F18" i="12"/>
  <c r="J18" i="11"/>
  <c r="J20" i="10"/>
  <c r="F20" i="10"/>
  <c r="H18" i="7"/>
  <c r="J18" i="6"/>
  <c r="H19" i="4"/>
  <c r="F19" i="4"/>
  <c r="H17" i="13"/>
  <c r="F20" i="1"/>
  <c r="H76" i="2"/>
  <c r="F76" i="2"/>
  <c r="N18" i="12" l="1"/>
  <c r="N32" i="11"/>
  <c r="N18" i="11"/>
  <c r="N34" i="11"/>
  <c r="N20" i="10"/>
  <c r="N37" i="10"/>
  <c r="N18" i="7"/>
  <c r="N35" i="7"/>
  <c r="N35" i="6"/>
  <c r="N19" i="4"/>
  <c r="N37" i="4"/>
  <c r="N18" i="6"/>
  <c r="N52" i="5"/>
  <c r="N34" i="13"/>
  <c r="L38" i="10"/>
  <c r="L40" i="10" s="1"/>
  <c r="G199" i="56"/>
  <c r="N17" i="13"/>
  <c r="E199" i="56"/>
  <c r="N31" i="13"/>
  <c r="T18" i="18"/>
  <c r="N177" i="3"/>
  <c r="Y36" i="1"/>
  <c r="X199" i="56"/>
  <c r="S199" i="56"/>
  <c r="H199" i="56"/>
  <c r="H177" i="56"/>
  <c r="H197" i="56" s="1"/>
  <c r="O13" i="56"/>
  <c r="O19" i="56" s="1"/>
  <c r="K13" i="56"/>
  <c r="K19" i="56" s="1"/>
  <c r="X13" i="56"/>
  <c r="X19" i="56" s="1"/>
  <c r="X197" i="56" s="1"/>
  <c r="G13" i="56"/>
  <c r="G19" i="56" s="1"/>
  <c r="G197" i="56" s="1"/>
  <c r="S13" i="56"/>
  <c r="S19" i="56" s="1"/>
  <c r="S197" i="56" s="1"/>
  <c r="E13" i="56"/>
  <c r="E19" i="56" s="1"/>
  <c r="E197" i="56" s="1"/>
  <c r="T27" i="18"/>
  <c r="Y39" i="1"/>
  <c r="Y40" i="1" s="1"/>
  <c r="T11" i="18"/>
  <c r="Y16" i="1"/>
  <c r="Y20" i="1" s="1"/>
  <c r="L35" i="12"/>
  <c r="L37" i="12" s="1"/>
  <c r="L36" i="7"/>
  <c r="L38" i="7" s="1"/>
  <c r="L35" i="11"/>
  <c r="L37" i="11" s="1"/>
  <c r="L56" i="5"/>
  <c r="L58" i="5" s="1"/>
  <c r="L37" i="6"/>
  <c r="L39" i="6" s="1"/>
  <c r="L37" i="4"/>
  <c r="P37" i="4" s="1"/>
  <c r="L35" i="13"/>
  <c r="L37" i="13" s="1"/>
  <c r="P20" i="10"/>
  <c r="P34" i="10"/>
  <c r="H22" i="1"/>
  <c r="F22" i="1"/>
  <c r="R35" i="13"/>
  <c r="P34" i="13"/>
  <c r="P18" i="12"/>
  <c r="P32" i="12"/>
  <c r="P34" i="12"/>
  <c r="R35" i="12"/>
  <c r="R37" i="12" s="1"/>
  <c r="J33" i="14" s="1"/>
  <c r="P18" i="11"/>
  <c r="P32" i="11"/>
  <c r="P34" i="11"/>
  <c r="R35" i="11"/>
  <c r="P37" i="10"/>
  <c r="R38" i="10"/>
  <c r="P35" i="7"/>
  <c r="R36" i="7"/>
  <c r="R38" i="7" s="1"/>
  <c r="J23" i="14" s="1"/>
  <c r="P18" i="7"/>
  <c r="P32" i="7"/>
  <c r="P18" i="6"/>
  <c r="P32" i="6"/>
  <c r="P35" i="6"/>
  <c r="R37" i="6"/>
  <c r="K169" i="56" s="1"/>
  <c r="K175" i="56" s="1"/>
  <c r="P52" i="5"/>
  <c r="P55" i="5"/>
  <c r="R56" i="5"/>
  <c r="R58" i="5" s="1"/>
  <c r="P19" i="4"/>
  <c r="P33" i="4"/>
  <c r="P36" i="4"/>
  <c r="R38" i="4"/>
  <c r="R40" i="4" s="1"/>
  <c r="P17" i="13"/>
  <c r="P31" i="13"/>
  <c r="R20" i="1"/>
  <c r="R21" i="1" s="1"/>
  <c r="T10" i="18"/>
  <c r="P15" i="1"/>
  <c r="C7" i="56"/>
  <c r="P177" i="3"/>
  <c r="AD4" i="56"/>
  <c r="P16" i="1"/>
  <c r="C8" i="56"/>
  <c r="AD8" i="56" s="1"/>
  <c r="L76" i="2"/>
  <c r="L20" i="1"/>
  <c r="L21" i="1" s="1"/>
  <c r="H36" i="1"/>
  <c r="H43" i="1" s="1"/>
  <c r="J36" i="1"/>
  <c r="J43" i="1" s="1"/>
  <c r="P35" i="1"/>
  <c r="F36" i="1"/>
  <c r="F43" i="1" s="1"/>
  <c r="P26" i="1"/>
  <c r="R36" i="1"/>
  <c r="R37" i="1" s="1"/>
  <c r="P76" i="2"/>
  <c r="L36" i="1"/>
  <c r="L37" i="1" s="1"/>
  <c r="N38" i="4" l="1"/>
  <c r="P35" i="12"/>
  <c r="N34" i="12"/>
  <c r="N35" i="12" s="1"/>
  <c r="P35" i="11"/>
  <c r="N35" i="11"/>
  <c r="P38" i="10"/>
  <c r="N38" i="10"/>
  <c r="P36" i="7"/>
  <c r="N36" i="7"/>
  <c r="P37" i="6"/>
  <c r="N37" i="6"/>
  <c r="P56" i="5"/>
  <c r="N56" i="5"/>
  <c r="O170" i="56"/>
  <c r="AD170" i="56" s="1"/>
  <c r="P35" i="13"/>
  <c r="N35" i="13"/>
  <c r="R37" i="11"/>
  <c r="J30" i="14" s="1"/>
  <c r="I71" i="24"/>
  <c r="K199" i="56"/>
  <c r="K177" i="56"/>
  <c r="K197" i="56" s="1"/>
  <c r="R37" i="13"/>
  <c r="J16" i="14" s="1"/>
  <c r="I22" i="24"/>
  <c r="K23" i="24" s="1"/>
  <c r="R39" i="6"/>
  <c r="J22" i="14" s="1"/>
  <c r="R40" i="10"/>
  <c r="I34" i="24"/>
  <c r="K35" i="24" s="1"/>
  <c r="P38" i="4"/>
  <c r="L38" i="4"/>
  <c r="L40" i="4" s="1"/>
  <c r="I77" i="24"/>
  <c r="K78" i="24" s="1"/>
  <c r="H47" i="1"/>
  <c r="H48" i="1" s="1"/>
  <c r="F47" i="1"/>
  <c r="F48" i="1" s="1"/>
  <c r="J47" i="1"/>
  <c r="L22" i="1"/>
  <c r="L23" i="1" s="1"/>
  <c r="L43" i="1"/>
  <c r="L47" i="1" s="1"/>
  <c r="L48" i="1" s="1"/>
  <c r="L50" i="1" s="1"/>
  <c r="L52" i="1" s="1"/>
  <c r="L53" i="1" s="1"/>
  <c r="R22" i="1"/>
  <c r="R47" i="1"/>
  <c r="I65" i="24"/>
  <c r="K66" i="24" s="1"/>
  <c r="I59" i="24"/>
  <c r="K60" i="24" s="1"/>
  <c r="I53" i="24"/>
  <c r="K54" i="24" s="1"/>
  <c r="I47" i="24"/>
  <c r="K48" i="24" s="1"/>
  <c r="I40" i="24"/>
  <c r="K41" i="24" s="1"/>
  <c r="J21" i="14"/>
  <c r="J20" i="14"/>
  <c r="P20" i="1"/>
  <c r="AD7" i="56"/>
  <c r="AD11" i="56" s="1"/>
  <c r="AD13" i="56" s="1"/>
  <c r="AD19" i="56" s="1"/>
  <c r="C11" i="56"/>
  <c r="C13" i="56" s="1"/>
  <c r="C19" i="56" s="1"/>
  <c r="P36" i="1"/>
  <c r="C169" i="56" l="1"/>
  <c r="C175" i="56" s="1"/>
  <c r="P47" i="1"/>
  <c r="Y22" i="1"/>
  <c r="R23" i="1"/>
  <c r="O175" i="56"/>
  <c r="J48" i="1"/>
  <c r="N12" i="1"/>
  <c r="AD169" i="56"/>
  <c r="AD175" i="56" s="1"/>
  <c r="K72" i="24"/>
  <c r="R48" i="1"/>
  <c r="P22" i="1"/>
  <c r="P43" i="1"/>
  <c r="J27" i="14"/>
  <c r="I10" i="24" l="1"/>
  <c r="K12" i="24" s="1"/>
  <c r="R50" i="1"/>
  <c r="O177" i="56"/>
  <c r="O197" i="56" s="1"/>
  <c r="O199" i="56"/>
  <c r="N22" i="1"/>
  <c r="N23" i="1" s="1"/>
  <c r="N47" i="1"/>
  <c r="N48" i="1" s="1"/>
  <c r="N50" i="1" s="1"/>
  <c r="C177" i="56"/>
  <c r="C197" i="56" s="1"/>
  <c r="C199" i="56"/>
  <c r="AD177" i="56"/>
  <c r="AD197" i="56" s="1"/>
  <c r="AD199" i="56"/>
  <c r="R52" i="1"/>
  <c r="R53" i="1" s="1"/>
  <c r="P48" i="1"/>
  <c r="P50" i="1" s="1"/>
  <c r="J15" i="14" l="1"/>
  <c r="J35" i="14" l="1"/>
  <c r="J37" i="14" s="1"/>
  <c r="Y43" i="1" l="1"/>
  <c r="AD5" i="2"/>
  <c r="AE13" i="28" l="1"/>
  <c r="AE4" i="11"/>
  <c r="AE23" i="11"/>
  <c r="AE4" i="12" s="1"/>
  <c r="AE4" i="10"/>
  <c r="AE4" i="8"/>
  <c r="AE8" i="5"/>
  <c r="AE4" i="6"/>
  <c r="AE4" i="7"/>
  <c r="AE4" i="57"/>
  <c r="AE12" i="52"/>
  <c r="AE13" i="39"/>
  <c r="AE18" i="57"/>
  <c r="AE13" i="29"/>
  <c r="AE13" i="41"/>
  <c r="AE13" i="31"/>
  <c r="AE32" i="5"/>
  <c r="AE13" i="40"/>
  <c r="AE13" i="30"/>
  <c r="AE4" i="13"/>
  <c r="AE13" i="50"/>
  <c r="AE13" i="27"/>
  <c r="AE26" i="4"/>
  <c r="AE13" i="36"/>
  <c r="AE4" i="4"/>
  <c r="AE13" i="37"/>
  <c r="AE18" i="13"/>
  <c r="AE13" i="38"/>
  <c r="AE13" i="51"/>
  <c r="AE5" i="2"/>
  <c r="AF5" i="2"/>
  <c r="R31" i="28"/>
  <c r="R5" i="57"/>
  <c r="R31" i="30"/>
  <c r="R31" i="29"/>
  <c r="R31" i="27"/>
  <c r="R32" i="30"/>
  <c r="R32" i="28"/>
  <c r="R32" i="29"/>
  <c r="R6" i="57"/>
  <c r="R32" i="27"/>
  <c r="AG5" i="2"/>
  <c r="AF4" i="11" l="1"/>
  <c r="AF13" i="28"/>
  <c r="AH13" i="28"/>
  <c r="AH4" i="11"/>
  <c r="AG4" i="11"/>
  <c r="AG13" i="28"/>
  <c r="AG23" i="11"/>
  <c r="AG4" i="12" s="1"/>
  <c r="AG4" i="10"/>
  <c r="AG4" i="8"/>
  <c r="AG4" i="6"/>
  <c r="AG4" i="7"/>
  <c r="AG8" i="5"/>
  <c r="AG4" i="13"/>
  <c r="AG13" i="36"/>
  <c r="AG13" i="30"/>
  <c r="AG13" i="41"/>
  <c r="AG13" i="29"/>
  <c r="AG13" i="40"/>
  <c r="AG13" i="37"/>
  <c r="AG4" i="4"/>
  <c r="AG18" i="13"/>
  <c r="AG13" i="50"/>
  <c r="AG26" i="4"/>
  <c r="AG12" i="52"/>
  <c r="AG13" i="31"/>
  <c r="AG13" i="38"/>
  <c r="AG13" i="51"/>
  <c r="AG32" i="5"/>
  <c r="AG4" i="57"/>
  <c r="AG18" i="57"/>
  <c r="AG13" i="39"/>
  <c r="AG13" i="27"/>
  <c r="AF23" i="11"/>
  <c r="AF4" i="12" s="1"/>
  <c r="AF4" i="10"/>
  <c r="AF4" i="8"/>
  <c r="AF4" i="6"/>
  <c r="AF8" i="5"/>
  <c r="AF4" i="7"/>
  <c r="AF18" i="57"/>
  <c r="AF13" i="50"/>
  <c r="AF13" i="39"/>
  <c r="AF13" i="27"/>
  <c r="AF13" i="36"/>
  <c r="AF4" i="13"/>
  <c r="AF13" i="29"/>
  <c r="AF13" i="40"/>
  <c r="AF13" i="30"/>
  <c r="AF13" i="37"/>
  <c r="AF13" i="41"/>
  <c r="AF4" i="57"/>
  <c r="AF4" i="4"/>
  <c r="AF18" i="13"/>
  <c r="AF26" i="4"/>
  <c r="AF12" i="52"/>
  <c r="AF13" i="31"/>
  <c r="AF13" i="38"/>
  <c r="AF13" i="51"/>
  <c r="AF32" i="5"/>
  <c r="AH23" i="11"/>
  <c r="AH4" i="12" s="1"/>
  <c r="AH4" i="10"/>
  <c r="AH4" i="8"/>
  <c r="AH4" i="7"/>
  <c r="AH26" i="4"/>
  <c r="AH18" i="57"/>
  <c r="AH18" i="13"/>
  <c r="AH4" i="6"/>
  <c r="AH13" i="30"/>
  <c r="AH8" i="5"/>
  <c r="AH4" i="57"/>
  <c r="AH4" i="13"/>
  <c r="AH32" i="5"/>
  <c r="AH4" i="4"/>
  <c r="AH13" i="50"/>
  <c r="AH13" i="31"/>
  <c r="AH13" i="29"/>
  <c r="AH12" i="52"/>
  <c r="AH13" i="38"/>
  <c r="AH13" i="41"/>
  <c r="AH13" i="51"/>
  <c r="AH13" i="36"/>
  <c r="AH13" i="40"/>
  <c r="AH13" i="27"/>
  <c r="AH13" i="37"/>
  <c r="AH13" i="39"/>
</calcChain>
</file>

<file path=xl/sharedStrings.xml><?xml version="1.0" encoding="utf-8"?>
<sst xmlns="http://schemas.openxmlformats.org/spreadsheetml/2006/main" count="5261" uniqueCount="1053">
  <si>
    <t>Superintendent</t>
  </si>
  <si>
    <t>Chief Financial Officer</t>
  </si>
  <si>
    <t>Table of Contents</t>
  </si>
  <si>
    <t>FY 21/22</t>
  </si>
  <si>
    <t>I.</t>
  </si>
  <si>
    <t>Introductory Section</t>
  </si>
  <si>
    <t>….................................................................</t>
  </si>
  <si>
    <t>i</t>
  </si>
  <si>
    <t>Budget Assumptions</t>
  </si>
  <si>
    <t>ii</t>
  </si>
  <si>
    <t>Appropriation Resolution</t>
  </si>
  <si>
    <t>…...........................................................</t>
  </si>
  <si>
    <t>…...........................................</t>
  </si>
  <si>
    <t>iiia</t>
  </si>
  <si>
    <t>Use of Beg Fund Balance Resolution</t>
  </si>
  <si>
    <t>iiib</t>
  </si>
  <si>
    <t>Interfund Borrowing Resolution</t>
  </si>
  <si>
    <t>iiic</t>
  </si>
  <si>
    <t>General Fund Graphs</t>
  </si>
  <si>
    <t>iv</t>
  </si>
  <si>
    <t>II.</t>
  </si>
  <si>
    <t>Financial Section</t>
  </si>
  <si>
    <t>General Fund Summary</t>
  </si>
  <si>
    <t>General Fund Revenue Detail</t>
  </si>
  <si>
    <t>…..................................</t>
  </si>
  <si>
    <t>…...................................</t>
  </si>
  <si>
    <t>Insurance Reserve Fund</t>
  </si>
  <si>
    <t>…......................................................</t>
  </si>
  <si>
    <t>Food Service Fund</t>
  </si>
  <si>
    <t>Designated Purpose Grants Fund</t>
  </si>
  <si>
    <t>Capital Reserve Fund</t>
  </si>
  <si>
    <t>Pupil Activity Fund</t>
  </si>
  <si>
    <t>Bond Redemption Fund</t>
  </si>
  <si>
    <t>Pupil Count History</t>
  </si>
  <si>
    <t>Debt Summary</t>
  </si>
  <si>
    <t>Budget Development Assumptions</t>
  </si>
  <si>
    <t>Revenue-Based Assumptions</t>
  </si>
  <si>
    <t>October FTE Pupil Count</t>
  </si>
  <si>
    <t>Post-Negative Factor Per-Pupil Funding</t>
  </si>
  <si>
    <t>Total Program Funding</t>
  </si>
  <si>
    <t>Budget Stabilization Factor</t>
  </si>
  <si>
    <t>Net Assessed Valuation</t>
  </si>
  <si>
    <t>General Fund</t>
  </si>
  <si>
    <t>Abatement Levy</t>
  </si>
  <si>
    <t>Bond Fund</t>
  </si>
  <si>
    <t>Mill Levy Override Fund</t>
  </si>
  <si>
    <t>Total Mill Levy</t>
  </si>
  <si>
    <t>Expenditure-Based Assumptions</t>
  </si>
  <si>
    <t>District Contribution Family Insurance Premium</t>
  </si>
  <si>
    <t>Employer PERA Contribution</t>
  </si>
  <si>
    <t>Medicare Employer Contribution</t>
  </si>
  <si>
    <t>Debt-Based Assumptions</t>
  </si>
  <si>
    <t>Gross Debt Capacity @ 20%</t>
  </si>
  <si>
    <t>Remaining Debt Capacity</t>
  </si>
  <si>
    <t>Total Appropriation</t>
  </si>
  <si>
    <t>that the amounts shown in the following schedule be appropriated to each fund as specified</t>
  </si>
  <si>
    <t>FUND</t>
  </si>
  <si>
    <t>APPROPRIATION AMOUNT</t>
  </si>
  <si>
    <t>Special Revenue Funds</t>
  </si>
  <si>
    <t>Capital Projects Funds</t>
  </si>
  <si>
    <t>Trust/Custodian Funds</t>
  </si>
  <si>
    <t>Use of Beginning Fund Balance Resolution</t>
  </si>
  <si>
    <t>General Fund Beginning Fund Balance</t>
  </si>
  <si>
    <t>Insurance Reserve Fund Beginning Fund Balance</t>
  </si>
  <si>
    <t>Whereas Colorado Revised Statutes (C.R.S. 22-44-113) authorizes the Board of Education to borrow</t>
  </si>
  <si>
    <t>unencumbered monies from one fund for use by another fund.  Monies borrowed from a fund</t>
  </si>
  <si>
    <t>pursuant to applicable laws must be repaid to said fund when needed to meet obligations</t>
  </si>
  <si>
    <t>of said fund and any such loan shall be repaid no later than three (3) months after the beginning</t>
  </si>
  <si>
    <t>of the following budget year.  In the event monies are not forthcoming from designated sources,</t>
  </si>
  <si>
    <t>an amount equal to the outstanding liability shall be expended from the General Fund and used</t>
  </si>
  <si>
    <t>to repay the loan, now, therefore, be it</t>
  </si>
  <si>
    <t>Resolved, that:</t>
  </si>
  <si>
    <t>in accordance with applicable laws and regulations.</t>
  </si>
  <si>
    <t>Fund Name</t>
  </si>
  <si>
    <t>Borrowing Amount</t>
  </si>
  <si>
    <t>General Fund Revenues</t>
  </si>
  <si>
    <t>General Fund Expenditures</t>
  </si>
  <si>
    <t>Individual Fund Statements</t>
  </si>
  <si>
    <t>Actuals</t>
  </si>
  <si>
    <t>Beginning Fund Balance</t>
  </si>
  <si>
    <t>Other Fund Balance</t>
  </si>
  <si>
    <t>Total Beginning Fund Balance</t>
  </si>
  <si>
    <t>Revenues</t>
  </si>
  <si>
    <t>Local Revenue</t>
  </si>
  <si>
    <t>Intermediate Revenue</t>
  </si>
  <si>
    <t>State Revenue</t>
  </si>
  <si>
    <t>Federal Revenue</t>
  </si>
  <si>
    <t>Total Revenues</t>
  </si>
  <si>
    <t>Total Resources Available</t>
  </si>
  <si>
    <t>Expenditures</t>
  </si>
  <si>
    <t>Instructional Services</t>
  </si>
  <si>
    <t>Pupil Services</t>
  </si>
  <si>
    <t>Instr. Staff Support</t>
  </si>
  <si>
    <t>General Administration</t>
  </si>
  <si>
    <t>School Administration</t>
  </si>
  <si>
    <t>Business Services</t>
  </si>
  <si>
    <t>Maintenance &amp; Operations</t>
  </si>
  <si>
    <t>Transportation Services</t>
  </si>
  <si>
    <t>Central Services</t>
  </si>
  <si>
    <t>Other Services</t>
  </si>
  <si>
    <t>Total Expenditures</t>
  </si>
  <si>
    <t>Other Financing Uses</t>
  </si>
  <si>
    <t>Total Other Financing Uses</t>
  </si>
  <si>
    <t>Fund Balances</t>
  </si>
  <si>
    <t>Restricted - TABOR</t>
  </si>
  <si>
    <t>Total Fund Balance</t>
  </si>
  <si>
    <t>General Fund Revenue</t>
  </si>
  <si>
    <t>Local Revenues</t>
  </si>
  <si>
    <t>Property Taxes</t>
  </si>
  <si>
    <t>N/A</t>
  </si>
  <si>
    <t>Specific Ownership Taxes (SFA)</t>
  </si>
  <si>
    <t>Specific Ownership Taxes</t>
  </si>
  <si>
    <t>Delinquent Taxes &amp; Interest</t>
  </si>
  <si>
    <t>Tuition</t>
  </si>
  <si>
    <t>Transportation Fees</t>
  </si>
  <si>
    <t>Earnings on Investments</t>
  </si>
  <si>
    <t>Pupil Activity Fees</t>
  </si>
  <si>
    <t>Community Services Fees</t>
  </si>
  <si>
    <t>Other Local Revenues</t>
  </si>
  <si>
    <t>Total Local Revenues</t>
  </si>
  <si>
    <t>Mineral Lease</t>
  </si>
  <si>
    <t>Other Intermediate Revenue</t>
  </si>
  <si>
    <t>Total Intermediate Revenue</t>
  </si>
  <si>
    <t>State Equalization</t>
  </si>
  <si>
    <t>Small &amp; Large Rural</t>
  </si>
  <si>
    <t>Career &amp; Technical Education</t>
  </si>
  <si>
    <t>Transportation</t>
  </si>
  <si>
    <t>English Language Proficiency</t>
  </si>
  <si>
    <t>Small Attendance Center</t>
  </si>
  <si>
    <t>Gifted &amp; Talented</t>
  </si>
  <si>
    <t>At-Risk Funding</t>
  </si>
  <si>
    <t>School to Work Alliance Program</t>
  </si>
  <si>
    <t>On-Behalf Payment</t>
  </si>
  <si>
    <t>Other State Revenue</t>
  </si>
  <si>
    <t>Total State Revenues</t>
  </si>
  <si>
    <t>Other Federal Revenue</t>
  </si>
  <si>
    <t>Total Federal Revenues</t>
  </si>
  <si>
    <t>Insurance Reserve</t>
  </si>
  <si>
    <t>Capital Reserve</t>
  </si>
  <si>
    <t>Designated Purpose Grant</t>
  </si>
  <si>
    <t>Other</t>
  </si>
  <si>
    <t>Instruction (11)</t>
  </si>
  <si>
    <t>Salaries</t>
  </si>
  <si>
    <t>Employee Benefits</t>
  </si>
  <si>
    <t>Professional Services</t>
  </si>
  <si>
    <t>Property Services</t>
  </si>
  <si>
    <t>Supplies &amp; Materials</t>
  </si>
  <si>
    <t>Equipment</t>
  </si>
  <si>
    <t>Other Objects</t>
  </si>
  <si>
    <t>Other Uses</t>
  </si>
  <si>
    <t>Total Instruction</t>
  </si>
  <si>
    <t>Special Education (12)</t>
  </si>
  <si>
    <t>Total Special Education</t>
  </si>
  <si>
    <t>Career &amp; Technical Education (13)</t>
  </si>
  <si>
    <t>Total Career &amp; Technical Education</t>
  </si>
  <si>
    <t>Cocurricular Education (14)</t>
  </si>
  <si>
    <t>Total Cocurricular Education</t>
  </si>
  <si>
    <t>Student Support Svcs (21)</t>
  </si>
  <si>
    <t>Total Student Support Svcs</t>
  </si>
  <si>
    <t>Total Staff Support Svcs</t>
  </si>
  <si>
    <t>General Administration (23)</t>
  </si>
  <si>
    <t>Total General Administration</t>
  </si>
  <si>
    <t>School Administration (24)</t>
  </si>
  <si>
    <t>Total School Administration</t>
  </si>
  <si>
    <t>Business Services (25)</t>
  </si>
  <si>
    <t>Total Business Services</t>
  </si>
  <si>
    <t>Maintenance &amp; Operations (26)</t>
  </si>
  <si>
    <t>Total Maintenance &amp; Operations</t>
  </si>
  <si>
    <t>Student Transportation (27)</t>
  </si>
  <si>
    <t>Total Student Transportation</t>
  </si>
  <si>
    <t>Central Services (28)</t>
  </si>
  <si>
    <t>Total Central Services</t>
  </si>
  <si>
    <t>Community Services (33)</t>
  </si>
  <si>
    <t>Total Community Services</t>
  </si>
  <si>
    <t>Property Services (4x)</t>
  </si>
  <si>
    <t>Total Property Services</t>
  </si>
  <si>
    <t>Other Revenue</t>
  </si>
  <si>
    <t>Title VIb (Special Education)</t>
  </si>
  <si>
    <t>General Fund Allocation</t>
  </si>
  <si>
    <t>Supplemental Information</t>
  </si>
  <si>
    <t>Fiscal Year</t>
  </si>
  <si>
    <t>FY 20/21</t>
  </si>
  <si>
    <t>FY 19/20</t>
  </si>
  <si>
    <t>FY 18/19</t>
  </si>
  <si>
    <t>FY 17/18</t>
  </si>
  <si>
    <t>FY 16/17</t>
  </si>
  <si>
    <t>FY 15/16</t>
  </si>
  <si>
    <t>FY 14/15</t>
  </si>
  <si>
    <t>FY 13/14</t>
  </si>
  <si>
    <t>FY 12/13</t>
  </si>
  <si>
    <t xml:space="preserve">               *  From CDE Funding Worksheets</t>
  </si>
  <si>
    <t>Administrators</t>
  </si>
  <si>
    <t>Principal</t>
  </si>
  <si>
    <t>Debt Amortization Schedule</t>
  </si>
  <si>
    <t>Interest</t>
  </si>
  <si>
    <t>Balance</t>
  </si>
  <si>
    <t>Title I</t>
  </si>
  <si>
    <t>IDEA Preschool</t>
  </si>
  <si>
    <t>Title IIA</t>
  </si>
  <si>
    <t>Title IIIA</t>
  </si>
  <si>
    <t>Perkins</t>
  </si>
  <si>
    <t>Title IVA</t>
  </si>
  <si>
    <t>Date</t>
  </si>
  <si>
    <t>FY 22/23</t>
  </si>
  <si>
    <t>School Budgets</t>
  </si>
  <si>
    <t>General Fund Detail Budgets</t>
  </si>
  <si>
    <t>Program:</t>
  </si>
  <si>
    <t>Program Budget Manager:</t>
  </si>
  <si>
    <t>Program Description:</t>
  </si>
  <si>
    <t>Staff FTE:</t>
  </si>
  <si>
    <t>Teachers (Licensed)</t>
  </si>
  <si>
    <t>Non-Teaching Professionals</t>
  </si>
  <si>
    <t>Classified - Instructional</t>
  </si>
  <si>
    <t>Classified - Maint, Oper &amp; Trans</t>
  </si>
  <si>
    <t>Total FTE</t>
  </si>
  <si>
    <t>Supplemental Pay &amp; Stipends</t>
  </si>
  <si>
    <t>Instruction - Special Education (12)</t>
  </si>
  <si>
    <t>This budget pays for educational services for students with disabilities and special needs.  The primary expenditures for this program are the salaries and benefits costs for special education staff.  Special Education expenditures in the General Fund are eligible for a partial reimbursement from the State of Colorado Special Education categorical funding as dictated by the Colorado public school finance act of 1994.</t>
  </si>
  <si>
    <t>This budget is used for students in state approved vocational programs operating in secondary schools.  Expenditures made from this program are eligible for reimbursement from the Colorado Vocational Act at a rate of approximately 30%.  The reimbursement revenue is a state categorical funding element from the Colorado public school finance act of 1994 and is listed in the General Fund under state revenues.</t>
  </si>
  <si>
    <t>Instruction - Career &amp; Technical Education (CTE)</t>
  </si>
  <si>
    <t>Instruction - Co-Curricular Activities</t>
  </si>
  <si>
    <t>Co-Curricular Instruction (14)</t>
  </si>
  <si>
    <t>Total Co-Curricular Instruction</t>
  </si>
  <si>
    <t>Student Support Services</t>
  </si>
  <si>
    <t>Total Student Support Services</t>
  </si>
  <si>
    <t>Student support services include all programs and activities in schools that support students but are not directly related to instruction.  Examples include school nurses, counselors, social workers and school psychologists.  The majority of expenditures are salaries and benefits of staff.</t>
  </si>
  <si>
    <t>Instructional Staff Services</t>
  </si>
  <si>
    <t>Transportation (27)</t>
  </si>
  <si>
    <t>Total Transportation</t>
  </si>
  <si>
    <t>Central Services/Human Resources</t>
  </si>
  <si>
    <t>Community Services</t>
  </si>
  <si>
    <t>Property Services (40)</t>
  </si>
  <si>
    <t>Student Support Services (21)</t>
  </si>
  <si>
    <t>General administration is the primary central administration program of the district.  This program includes the superintendent's office, Board of Education, legal fees, audit fees, and property tax collection fees.  While other administrative costs show up in the 2500-2800 programs, this program is the "general" administration program that is required by the Colorado uniform chart of accounts.</t>
  </si>
  <si>
    <t>Classified - School Admin</t>
  </si>
  <si>
    <t>The Business Services program records and accounts for the financial operations of the district.  The primary functions include financial and General Ledger reporting, accounts payable, accounts receivable and payroll.  Other functions of the Business Services program include grants accounting and most CDE compliance reporting.</t>
  </si>
  <si>
    <t>The Maintenance &amp; Operations program includes all of the costs of maintaining the district's facilities and grounds.  The expenditures include construction, electrical, mechanical/HVAC, plumbing and grounds.</t>
  </si>
  <si>
    <t>The Transportation program accounts for all of the expenditures to operate the district's transportation fleet.  This includes bus drivers and monitors, fuel and parts for repairs.  Also paid for by this program are a variety of requirements to include mobile radio support, administration of required testing, printing for safety rules and regulations and other miscellaneous expenses of operating a vehicle fleet.</t>
  </si>
  <si>
    <t>The community Services program accounts for the community liaisons and their expenses.  These positions provide a valuable interface with the community in order to address learning barriers outside the school or classroom.</t>
  </si>
  <si>
    <t xml:space="preserve"> </t>
  </si>
  <si>
    <t>Total</t>
  </si>
  <si>
    <t>Instruction</t>
  </si>
  <si>
    <t>Other Exp</t>
  </si>
  <si>
    <t>Capital Outlay</t>
  </si>
  <si>
    <t>Pupil  &amp; Instr Support Svcs</t>
  </si>
  <si>
    <t>Total Pupil &amp; Instr Support</t>
  </si>
  <si>
    <t>Facilities</t>
  </si>
  <si>
    <t>Total Facilities</t>
  </si>
  <si>
    <t>Total Budget</t>
  </si>
  <si>
    <t>Enrollment</t>
  </si>
  <si>
    <t>General Fund Program Sheets</t>
  </si>
  <si>
    <t>….................................</t>
  </si>
  <si>
    <t>General Fund Expenditure Summary</t>
  </si>
  <si>
    <t>Name</t>
  </si>
  <si>
    <t>Utilities</t>
  </si>
  <si>
    <t>District Name</t>
  </si>
  <si>
    <t>Insert District Logo</t>
  </si>
  <si>
    <t>Address</t>
  </si>
  <si>
    <t>City, Co  Zip Code</t>
  </si>
  <si>
    <t>Be it resolved, by the Board of Education of _________________ School District in _________ County,</t>
  </si>
  <si>
    <t>Insert Logo Here</t>
  </si>
  <si>
    <t>Other Fund</t>
  </si>
  <si>
    <t>Trust Fund</t>
  </si>
  <si>
    <t>Insert logo Here</t>
  </si>
  <si>
    <t>GO Bond Series 20XX</t>
  </si>
  <si>
    <t>COP Series 20XX</t>
  </si>
  <si>
    <t>School 1</t>
  </si>
  <si>
    <t>School2</t>
  </si>
  <si>
    <t>School3</t>
  </si>
  <si>
    <t>School4</t>
  </si>
  <si>
    <t>School5</t>
  </si>
  <si>
    <t>School6</t>
  </si>
  <si>
    <t>School7</t>
  </si>
  <si>
    <t>3</t>
  </si>
  <si>
    <t>4-17</t>
  </si>
  <si>
    <t>Uniform Budget Summary</t>
  </si>
  <si>
    <t>Object
Source</t>
  </si>
  <si>
    <t>10
General Fund</t>
  </si>
  <si>
    <t>11
Charter School Fund</t>
  </si>
  <si>
    <t>18
Insurance Reserve / Risk-Management</t>
  </si>
  <si>
    <t xml:space="preserve">19
Preschool and Kindergarten </t>
  </si>
  <si>
    <t>21
Food Service</t>
  </si>
  <si>
    <t>22
Governmental Designated Grants Fund</t>
  </si>
  <si>
    <t xml:space="preserve">06
Supplemental Capital Construction, Technology, and
Maintenance Fund. </t>
  </si>
  <si>
    <t>07
Total Program Reserve Fund</t>
  </si>
  <si>
    <t xml:space="preserve">23
Pupil Activity </t>
  </si>
  <si>
    <t>24
Full-Day Kindergarten Mill Levy Override</t>
  </si>
  <si>
    <t xml:space="preserve">25
Transportation </t>
  </si>
  <si>
    <t>(26-29)
Other Special Revenue</t>
  </si>
  <si>
    <t>31
Bond Redemption</t>
  </si>
  <si>
    <t>39
COP Debt</t>
  </si>
  <si>
    <t>41
Building Fund</t>
  </si>
  <si>
    <t>42
Special Building &amp; Technology</t>
  </si>
  <si>
    <t>43
Capital Reserve Capital Projects</t>
  </si>
  <si>
    <t xml:space="preserve">46
Supplemental Capital Construction, Technology, and
Maintenance Fund. </t>
  </si>
  <si>
    <t>50
Enterprise Funds</t>
  </si>
  <si>
    <t xml:space="preserve">60
Internal Service </t>
  </si>
  <si>
    <t>64
Risk Related Activity</t>
  </si>
  <si>
    <t>70
Fiduciary: Trust and Other Custodial Funds: 70, 71, 75-79</t>
  </si>
  <si>
    <t>72
Private-Purpose Trust</t>
  </si>
  <si>
    <t>73
Custodial</t>
  </si>
  <si>
    <t>74
Pupil Activity Custodial</t>
  </si>
  <si>
    <t xml:space="preserve">85
Foundations </t>
  </si>
  <si>
    <t xml:space="preserve">Component Units and Other Reportable Funds </t>
  </si>
  <si>
    <t>TOTAL</t>
  </si>
  <si>
    <t>Beginning Fund Balance
(Includes All Reserves)</t>
  </si>
  <si>
    <t>Local Sources</t>
  </si>
  <si>
    <t>1000 - 1999</t>
  </si>
  <si>
    <t>Intermediate Sources</t>
  </si>
  <si>
    <t>2000 - 2999</t>
  </si>
  <si>
    <t>State Sources</t>
  </si>
  <si>
    <t>3000 - 3999</t>
  </si>
  <si>
    <t>Federal Sources</t>
  </si>
  <si>
    <t>4000 - 4999</t>
  </si>
  <si>
    <t>Total Beginning Fund Balance and Reserves</t>
  </si>
  <si>
    <t xml:space="preserve">      </t>
  </si>
  <si>
    <t>Total Allocations To/From Other Funds</t>
  </si>
  <si>
    <t>5600,5700, 5800</t>
  </si>
  <si>
    <t>Transfers To/From Other Funds</t>
  </si>
  <si>
    <t>5200 - 5300</t>
  </si>
  <si>
    <t xml:space="preserve">Other Sources </t>
  </si>
  <si>
    <t>5100,5400, 5500,5900, 5990, 5991</t>
  </si>
  <si>
    <t>Available  Beginning Fund Balance &amp; Revenues (Plus Or Minus (If Revenue) Allocations And Transfers)</t>
  </si>
  <si>
    <t>Instruction - Program 0010 to 2099</t>
  </si>
  <si>
    <t>0100</t>
  </si>
  <si>
    <t>Employee Benefits, including object 0280</t>
  </si>
  <si>
    <t>0200</t>
  </si>
  <si>
    <t>Purchased Services</t>
  </si>
  <si>
    <t>0300,0400, 0500</t>
  </si>
  <si>
    <t>Supplies and Materials</t>
  </si>
  <si>
    <t>0600</t>
  </si>
  <si>
    <t>Property</t>
  </si>
  <si>
    <t>0700</t>
  </si>
  <si>
    <t>0800, 0900</t>
  </si>
  <si>
    <t>Supporting Services</t>
  </si>
  <si>
    <t>Students - Program 2100</t>
  </si>
  <si>
    <t>Total Students</t>
  </si>
  <si>
    <t>Instructional Staff - Program 2200</t>
  </si>
  <si>
    <t>Total Instructional Staff</t>
  </si>
  <si>
    <t>General Administration - Program 2300, including Program 2303 and 2304</t>
  </si>
  <si>
    <t>School Administration - Program 2400</t>
  </si>
  <si>
    <t>Business Services - Program 2500, including Program 2501</t>
  </si>
  <si>
    <t>Operations and Maintenance - Program 2600</t>
  </si>
  <si>
    <t>Total Operations and Maintenance</t>
  </si>
  <si>
    <t>Student Transportation - Program 2700</t>
  </si>
  <si>
    <t>Central Support - Program 2800, including Program 2801</t>
  </si>
  <si>
    <t>Total Central Support</t>
  </si>
  <si>
    <t>Other Support - Program 2900</t>
  </si>
  <si>
    <t>Total Other Support</t>
  </si>
  <si>
    <t>Food Service Operations - Program 3100</t>
  </si>
  <si>
    <t>Enterprise Operations - Program 3200</t>
  </si>
  <si>
    <t>Total Enterprise Operations</t>
  </si>
  <si>
    <t>Community Services - Program 3300</t>
  </si>
  <si>
    <t>Education for Adults - Program 3400</t>
  </si>
  <si>
    <t>Total Education for Adults Services</t>
  </si>
  <si>
    <t>Total Supporting Services</t>
  </si>
  <si>
    <t>Property - Program 4000</t>
  </si>
  <si>
    <t>Total Property</t>
  </si>
  <si>
    <t>Other Uses - Program 5000s - including Transfers Out and/or Allocations Out as an expenditure</t>
  </si>
  <si>
    <t>Total Other Uses</t>
  </si>
  <si>
    <t>Other Reserved Fund Balance (9900)</t>
  </si>
  <si>
    <t>0840</t>
  </si>
  <si>
    <t>Other Restricted Reserves (932X)</t>
  </si>
  <si>
    <t>Reserved Fund Balance (9100)</t>
  </si>
  <si>
    <t>District Emergency Reserve (9315)</t>
  </si>
  <si>
    <t>Reserve for TABOR 3% (9321)</t>
  </si>
  <si>
    <t>Reserve for TABOR - Multi-Year Obligations (9322)</t>
  </si>
  <si>
    <t>Total Expenditures and Reserves</t>
  </si>
  <si>
    <t>BUDGETED ENDING FUND BALANCE</t>
  </si>
  <si>
    <t xml:space="preserve">   Non-spendable fund balance  (9900)</t>
  </si>
  <si>
    <t>6710</t>
  </si>
  <si>
    <t xml:space="preserve">   Restricted fund balance (9900)</t>
  </si>
  <si>
    <t>6720</t>
  </si>
  <si>
    <t xml:space="preserve">   TABOR 3% emergency reserve (9321)</t>
  </si>
  <si>
    <t>6721</t>
  </si>
  <si>
    <t xml:space="preserve">   TABOR multi year obligations (9322)</t>
  </si>
  <si>
    <t>6722</t>
  </si>
  <si>
    <t xml:space="preserve">   District emergency reserve (letter of credit or real estate) (9323)</t>
  </si>
  <si>
    <t>6723</t>
  </si>
  <si>
    <t xml:space="preserve">   Colorado Preschool Program (CPP) (9324)</t>
  </si>
  <si>
    <t>6724</t>
  </si>
  <si>
    <t xml:space="preserve">   Risk-related / restricted capital reserve (9326)</t>
  </si>
  <si>
    <t>6726</t>
  </si>
  <si>
    <t xml:space="preserve">   BEST capital renewal reserve (9327)</t>
  </si>
  <si>
    <t>6727</t>
  </si>
  <si>
    <t xml:space="preserve">   Total program reserve (9328)</t>
  </si>
  <si>
    <t>6728</t>
  </si>
  <si>
    <t xml:space="preserve">   Committed fund balance (9900)</t>
  </si>
  <si>
    <t>6750</t>
  </si>
  <si>
    <t xml:space="preserve">   Committed fund balance (15% limit) (9200)</t>
  </si>
  <si>
    <t xml:space="preserve">   Assigned fund balance (9900)</t>
  </si>
  <si>
    <t>6760</t>
  </si>
  <si>
    <t xml:space="preserve">   Unassigned fund balance (9900)</t>
  </si>
  <si>
    <t>6770</t>
  </si>
  <si>
    <t xml:space="preserve">   Net investment in capital assets (9900)</t>
  </si>
  <si>
    <t>6790</t>
  </si>
  <si>
    <t xml:space="preserve">   Restricted net position (9900)</t>
  </si>
  <si>
    <t>6791</t>
  </si>
  <si>
    <t xml:space="preserve">   Unrestricted net position (9900)</t>
  </si>
  <si>
    <t>6792</t>
  </si>
  <si>
    <t>Total Ending Fund Balance</t>
  </si>
  <si>
    <t>Total Available Beginning Fund Balance &amp; Revenues Less Total Expenditures &amp; Reserves Less Ending Fund Balance (Shall Equal Zero (0))</t>
  </si>
  <si>
    <t>Use of a portion of beginning fund balance resolution required?</t>
  </si>
  <si>
    <t>Preschool Fund</t>
  </si>
  <si>
    <t>PreSchool Fund</t>
  </si>
  <si>
    <t>Staffing Detail</t>
  </si>
  <si>
    <t>Position</t>
  </si>
  <si>
    <t>Loc</t>
  </si>
  <si>
    <t>FTE</t>
  </si>
  <si>
    <t>Step</t>
  </si>
  <si>
    <t>Level</t>
  </si>
  <si>
    <t>Salary</t>
  </si>
  <si>
    <t>Fund</t>
  </si>
  <si>
    <t>SRE</t>
  </si>
  <si>
    <t>Prog</t>
  </si>
  <si>
    <t>Obj</t>
  </si>
  <si>
    <t>Job</t>
  </si>
  <si>
    <t>Grant</t>
  </si>
  <si>
    <t>EE Category</t>
  </si>
  <si>
    <t>Preschool Expenditures</t>
  </si>
  <si>
    <t>Equipment &amp; Technology</t>
  </si>
  <si>
    <t>Other Purch Svcs</t>
  </si>
  <si>
    <t>Budget</t>
  </si>
  <si>
    <t>Allocations From General Fund</t>
  </si>
  <si>
    <t>Other Local Revenue</t>
  </si>
  <si>
    <t>Insurance Claim Revenue</t>
  </si>
  <si>
    <t>Other Expenditures</t>
  </si>
  <si>
    <t>Local Property Taxes</t>
  </si>
  <si>
    <t>Allocation from General Fund</t>
  </si>
  <si>
    <t>Preschool</t>
  </si>
  <si>
    <t>Allocations from General Fund</t>
  </si>
  <si>
    <t>Pera/Med</t>
  </si>
  <si>
    <t>Insurances</t>
  </si>
  <si>
    <t>District Shr Benefits</t>
  </si>
  <si>
    <t>Trust Fund 1</t>
  </si>
  <si>
    <t>Other Fund 1</t>
  </si>
  <si>
    <t>Other Fund 2</t>
  </si>
  <si>
    <t>Purch Svcs</t>
  </si>
  <si>
    <t>The Central Services program series typically account for the expenditures related to Human Resources and Information Technology.  This includes the staffing, software costs and any other costs related to employee hiring, evaluation and dismissal.  The Information Technology (IT) expenses are currently not accounted for in this program but foreseeably will in the future.</t>
  </si>
  <si>
    <t>This program is used to account for expenditures related to school administration.  The program includes Principals, Asst. Principals and School Secretaries for staffing.  This program also accounts for all non-instructional expenditures or expenses not included in the classroom.  Non-salary and benefit accounts, with the exception of utilities and communications, are based a formula per student.</t>
  </si>
  <si>
    <t>This program supports athletic programs and competition.  These programs promote student self-esteem, school spirit and physical and mental fitness.  Expenditures of this program include salaries and benefits of staff, sports dues and fees, game officials, sports transportation and sports equipment.</t>
  </si>
  <si>
    <t>Included in this program are the expenditures incurred in planned learning activities and experiences that provide students in schools of all levels (K-12).  Non-salary and benefit accounts represent funds allocated to schools (principals) based on the student count for each school.  The Superintendent determines the number of FTE for each category of position based on the unique needs of each school.</t>
  </si>
  <si>
    <t>Property Taxes - MLO</t>
  </si>
  <si>
    <t>Summary by Program &amp; Object</t>
  </si>
  <si>
    <t/>
  </si>
  <si>
    <t>Expenditures by Major Program</t>
  </si>
  <si>
    <t>Instructional Support</t>
  </si>
  <si>
    <t>Misc Expenses &amp; Transfers</t>
  </si>
  <si>
    <t xml:space="preserve">   Total Programs</t>
  </si>
  <si>
    <t>Expenditures by Major Account</t>
  </si>
  <si>
    <t>Property. Services</t>
  </si>
  <si>
    <t xml:space="preserve">   Total Objects</t>
  </si>
  <si>
    <t>Budget by School ($)</t>
  </si>
  <si>
    <t>Staffing by School (FTE)</t>
  </si>
  <si>
    <t>Teachers &amp; Licensed Staff</t>
  </si>
  <si>
    <t>Classified - Facilities/Trans</t>
  </si>
  <si>
    <t>Classified - School Parapros</t>
  </si>
  <si>
    <t>General Obligation Principal Outstanding as of Year-End</t>
  </si>
  <si>
    <t>Unrestricted Fund Balance as a % of Oper Budget = Fund Balance/Total Exp)</t>
  </si>
  <si>
    <t>Asset Sufficiency Ratio (ASR)  = (GF Assets/GF Liabilities)</t>
  </si>
  <si>
    <t>Debt Burden Ratio (DBR) = (GF Revenue/Total Debt Pymts)</t>
  </si>
  <si>
    <t>Operating Reserve Ratio (ORR) = (GF Fund Balance/GF Expenditures)</t>
  </si>
  <si>
    <t>Operating Margin Ratio (OMR) = (GF Revenue - GF Expenditures/GF Revenue)</t>
  </si>
  <si>
    <t>Deficit Fund Balance Ratio (DFBR) = (Chg in Fund Balance/Total Revenue)</t>
  </si>
  <si>
    <t>Change in Fund Balance Ratio (CFBR) = (Chg in Fund Balance/PY Fund Balance)</t>
  </si>
  <si>
    <t>Graph Data</t>
  </si>
  <si>
    <t>Revenue Chart</t>
  </si>
  <si>
    <t>Expenditures by Program</t>
  </si>
  <si>
    <t>General Fund Expenditures (By Program)</t>
  </si>
  <si>
    <t>General Fund Expenditures (By Object)</t>
  </si>
  <si>
    <t>Expenditures by Object</t>
  </si>
  <si>
    <t>Budget Template Requesters</t>
  </si>
  <si>
    <t>E-Mail Address</t>
  </si>
  <si>
    <t>Doug Moss</t>
  </si>
  <si>
    <t>Adams 14</t>
  </si>
  <si>
    <t>dmoss@adams14.org</t>
  </si>
  <si>
    <t>Christina Miller</t>
  </si>
  <si>
    <t>Mancos Re-6</t>
  </si>
  <si>
    <t>cmiller@mancosre6.edu</t>
  </si>
  <si>
    <t>Michael Hodgson</t>
  </si>
  <si>
    <t>Pagosa Springs</t>
  </si>
  <si>
    <t>mhodgson@pagosa.k12.co.us</t>
  </si>
  <si>
    <t>Christina Reich</t>
  </si>
  <si>
    <t>Telluride</t>
  </si>
  <si>
    <t>CReich@telluride.k12.co.us</t>
  </si>
  <si>
    <t>Marsha Cody</t>
  </si>
  <si>
    <t>Haxtun</t>
  </si>
  <si>
    <t>marshacody@haxtunk12.org</t>
  </si>
  <si>
    <t>Julie Tramp</t>
  </si>
  <si>
    <t>Merino</t>
  </si>
  <si>
    <t>trampj@merinok12.com</t>
  </si>
  <si>
    <t>John Moore</t>
  </si>
  <si>
    <t>Bayfield</t>
  </si>
  <si>
    <t>johnmoore@bayfield.k12.co.us</t>
  </si>
  <si>
    <t>Kandy Davis</t>
  </si>
  <si>
    <t>Stratton</t>
  </si>
  <si>
    <t>kdavis@strattonschools.org</t>
  </si>
  <si>
    <t>Lori Richardson</t>
  </si>
  <si>
    <t>McLaren Charter</t>
  </si>
  <si>
    <t>LRichardson@maclarenschool.org</t>
  </si>
  <si>
    <t>Wendy Wyman</t>
  </si>
  <si>
    <t>Mountain BOCES</t>
  </si>
  <si>
    <t>wwyman@mtnboces.org</t>
  </si>
  <si>
    <t>Nancy Taylor</t>
  </si>
  <si>
    <t>Strasburg</t>
  </si>
  <si>
    <t>ntaylor@strasburg31j.com</t>
  </si>
  <si>
    <t>Sara Wilkinshaw</t>
  </si>
  <si>
    <t>Arickaree</t>
  </si>
  <si>
    <t>saraw@arickaree.org</t>
  </si>
  <si>
    <t>Katie DeMaria</t>
  </si>
  <si>
    <t>Academy Charter</t>
  </si>
  <si>
    <t>demariak@academycharter.org</t>
  </si>
  <si>
    <t>Diane Jones</t>
  </si>
  <si>
    <t>Otis Re-3</t>
  </si>
  <si>
    <t>diane.jones@otisr3.com</t>
  </si>
  <si>
    <t>Erin Gunther</t>
  </si>
  <si>
    <t>Weld RE-5j</t>
  </si>
  <si>
    <t>erin.gunther@weldre5j.org</t>
  </si>
  <si>
    <t>Lewis Palmer 38</t>
  </si>
  <si>
    <t>koverton@lewispalmer.org</t>
  </si>
  <si>
    <t>Dana Unruh</t>
  </si>
  <si>
    <t>Plainview</t>
  </si>
  <si>
    <t>dana.unruh@plainviewhawks.org</t>
  </si>
  <si>
    <t>Anita Alvarez</t>
  </si>
  <si>
    <t>Eaton</t>
  </si>
  <si>
    <t>aalvarez@eaton.k12.co.us</t>
  </si>
  <si>
    <t>Alicia Hoops</t>
  </si>
  <si>
    <t>Weld Re-9</t>
  </si>
  <si>
    <t>ahoops@weldre9.org</t>
  </si>
  <si>
    <t>Leslie Raffelson</t>
  </si>
  <si>
    <t>Peetz</t>
  </si>
  <si>
    <t>raffelsonl@peetzschool.org</t>
  </si>
  <si>
    <t>Liberty Common</t>
  </si>
  <si>
    <t>Shelby Schenck</t>
  </si>
  <si>
    <t>Holly</t>
  </si>
  <si>
    <t>s.schenck@hollyschool.org</t>
  </si>
  <si>
    <t>Michael Madden</t>
  </si>
  <si>
    <t>Montrose</t>
  </si>
  <si>
    <t>Keri Peterson</t>
  </si>
  <si>
    <t>Canon City</t>
  </si>
  <si>
    <t>keri.peterson@canoncityschools.org</t>
  </si>
  <si>
    <t>Rina Barkhuizen</t>
  </si>
  <si>
    <t>Burlington</t>
  </si>
  <si>
    <t>rbarkhuizen@burlingtonk12.org</t>
  </si>
  <si>
    <t>Maria Ranthum</t>
  </si>
  <si>
    <t>DeBeque</t>
  </si>
  <si>
    <t>mramthun@debeque.k12.co.us</t>
  </si>
  <si>
    <t>Roxie Guynes</t>
  </si>
  <si>
    <t>rguynes@dc2j.org</t>
  </si>
  <si>
    <t>Jessica Robinson</t>
  </si>
  <si>
    <t>Primero Re-2</t>
  </si>
  <si>
    <t>jessicarobinson@primeroschool.com</t>
  </si>
  <si>
    <t>Delta</t>
  </si>
  <si>
    <t>Christina Vetromile</t>
  </si>
  <si>
    <t>Ellicott</t>
  </si>
  <si>
    <t>christinavetromile@esd22.org</t>
  </si>
  <si>
    <t>Amber Schliesser</t>
  </si>
  <si>
    <t>Fleming</t>
  </si>
  <si>
    <t>schliessera@flemingschools.org</t>
  </si>
  <si>
    <t>Pat Petrulitas</t>
  </si>
  <si>
    <t>Hanover</t>
  </si>
  <si>
    <t>ppetrukitas@hanoverhornets.org</t>
  </si>
  <si>
    <t>Lucinda Carpenter</t>
  </si>
  <si>
    <t>Creede</t>
  </si>
  <si>
    <t>lucinda.carpenter@creedek12.net</t>
  </si>
  <si>
    <t>Krista Dunn</t>
  </si>
  <si>
    <t>Weldon Valley</t>
  </si>
  <si>
    <t>kdunn@weldonvalley.org</t>
  </si>
  <si>
    <t>Ryen Russell</t>
  </si>
  <si>
    <t>North Park</t>
  </si>
  <si>
    <t>finance@npk12.org</t>
  </si>
  <si>
    <t>Michelle Anchondo</t>
  </si>
  <si>
    <t>Revere</t>
  </si>
  <si>
    <t>michelle.anchondo@revereschool.com</t>
  </si>
  <si>
    <t>Welcome to the Colorado Department of Education (CDE) simplified budget template.  This template is designed to assist you and your district with the development, approval and publication of your District’s proposed, adopted or amended budget.  This spreadsheet has many links.  Please double check your work to make sure that links are working properly.  CDE is not responsible for any errors or discrepancies in the creation of your budget.  It is your responsibility to ensure that all formulas and totals are working properly.</t>
  </si>
  <si>
    <t>Before you begin, the most important data you will need are as follows:</t>
  </si>
  <si>
    <r>
      <t>a.</t>
    </r>
    <r>
      <rPr>
        <sz val="7"/>
        <color theme="1"/>
        <rFont val="Times New Roman"/>
        <family val="1"/>
      </rPr>
      <t xml:space="preserve">       </t>
    </r>
    <r>
      <rPr>
        <sz val="11"/>
        <color theme="1"/>
        <rFont val="Calibri"/>
        <family val="2"/>
        <scheme val="minor"/>
      </rPr>
      <t>Fund</t>
    </r>
  </si>
  <si>
    <r>
      <t>b.</t>
    </r>
    <r>
      <rPr>
        <sz val="7"/>
        <color theme="1"/>
        <rFont val="Times New Roman"/>
        <family val="1"/>
      </rPr>
      <t xml:space="preserve">       </t>
    </r>
    <r>
      <rPr>
        <sz val="11"/>
        <color theme="1"/>
        <rFont val="Calibri"/>
        <family val="2"/>
        <scheme val="minor"/>
      </rPr>
      <t>Location</t>
    </r>
  </si>
  <si>
    <r>
      <t>c.</t>
    </r>
    <r>
      <rPr>
        <sz val="7"/>
        <color theme="1"/>
        <rFont val="Times New Roman"/>
        <family val="1"/>
      </rPr>
      <t xml:space="preserve">       </t>
    </r>
    <r>
      <rPr>
        <sz val="11"/>
        <color theme="1"/>
        <rFont val="Calibri"/>
        <family val="2"/>
        <scheme val="minor"/>
      </rPr>
      <t>SRE (if utilized)</t>
    </r>
  </si>
  <si>
    <r>
      <t>d.</t>
    </r>
    <r>
      <rPr>
        <sz val="7"/>
        <color theme="1"/>
        <rFont val="Times New Roman"/>
        <family val="1"/>
      </rPr>
      <t xml:space="preserve">       </t>
    </r>
    <r>
      <rPr>
        <sz val="11"/>
        <color theme="1"/>
        <rFont val="Calibri"/>
        <family val="2"/>
        <scheme val="minor"/>
      </rPr>
      <t>Program</t>
    </r>
  </si>
  <si>
    <r>
      <t>e.</t>
    </r>
    <r>
      <rPr>
        <sz val="7"/>
        <color theme="1"/>
        <rFont val="Times New Roman"/>
        <family val="1"/>
      </rPr>
      <t xml:space="preserve">       </t>
    </r>
    <r>
      <rPr>
        <sz val="11"/>
        <color theme="1"/>
        <rFont val="Calibri"/>
        <family val="2"/>
        <scheme val="minor"/>
      </rPr>
      <t>Object</t>
    </r>
  </si>
  <si>
    <r>
      <t>f.</t>
    </r>
    <r>
      <rPr>
        <sz val="7"/>
        <color theme="1"/>
        <rFont val="Times New Roman"/>
        <family val="1"/>
      </rPr>
      <t xml:space="preserve">        </t>
    </r>
    <r>
      <rPr>
        <sz val="11"/>
        <color theme="1"/>
        <rFont val="Calibri"/>
        <family val="2"/>
        <scheme val="minor"/>
      </rPr>
      <t>Job Code</t>
    </r>
  </si>
  <si>
    <r>
      <t>g.</t>
    </r>
    <r>
      <rPr>
        <sz val="7"/>
        <color theme="1"/>
        <rFont val="Times New Roman"/>
        <family val="1"/>
      </rPr>
      <t xml:space="preserve">       </t>
    </r>
    <r>
      <rPr>
        <sz val="11"/>
        <color theme="1"/>
        <rFont val="Calibri"/>
        <family val="2"/>
        <scheme val="minor"/>
      </rPr>
      <t>Grant</t>
    </r>
  </si>
  <si>
    <t>Tab</t>
  </si>
  <si>
    <t>Column</t>
  </si>
  <si>
    <t>Row</t>
  </si>
  <si>
    <t>Cover</t>
  </si>
  <si>
    <t>D</t>
  </si>
  <si>
    <t>Insert official district name.</t>
  </si>
  <si>
    <t>B-L</t>
  </si>
  <si>
    <t>Change color to district colors.</t>
  </si>
  <si>
    <t>E</t>
  </si>
  <si>
    <t>Type in budget type (Proposed, Adopted, Mid-Year Adjustment).</t>
  </si>
  <si>
    <t>Type in correct fiscal year.</t>
  </si>
  <si>
    <t>F</t>
  </si>
  <si>
    <t>Insert District Logo.</t>
  </si>
  <si>
    <t>C</t>
  </si>
  <si>
    <t>40-48</t>
  </si>
  <si>
    <t>Type in District address, names &amp; date.</t>
  </si>
  <si>
    <t>All</t>
  </si>
  <si>
    <t>Type in subtotals of all staffing by EE category and account number.  Feel free to use detail and subtotal or just enter subtotals from another spreadsheet.  Then link salaries and benefits to proper tabs by fund, SRE, program and object.  Also link FTE subtotals to same tabs of the spreadsheet.</t>
  </si>
  <si>
    <t>All Fund/Program</t>
  </si>
  <si>
    <t>F, H, J</t>
  </si>
  <si>
    <t>L</t>
  </si>
  <si>
    <t>Fill in current year adopted or revised budget.</t>
  </si>
  <si>
    <t>Fill in Fund/Program Budget Manager.</t>
  </si>
  <si>
    <t>Review/Modify Fund/Program Description.</t>
  </si>
  <si>
    <t>P</t>
  </si>
  <si>
    <t>19-27</t>
  </si>
  <si>
    <t>Fill in the new year budget for these line items based on past history, expected increases, inflation, or other known factors.</t>
  </si>
  <si>
    <t>GF Rev Detail</t>
  </si>
  <si>
    <t>Fill in the new year budget for these line items based on past history, expected increases, or other known factors.</t>
  </si>
  <si>
    <t>10, 12, 29</t>
  </si>
  <si>
    <t>Fill in new year budget for Total Program Funding components based on estimates of pupil count and Per-Pupil Revenue.</t>
  </si>
  <si>
    <t>All Fund Tabs</t>
  </si>
  <si>
    <t>Fill in estimated fund balance based on prior year audit +/- current year expected net income.</t>
  </si>
  <si>
    <t>Fund1 Summary</t>
  </si>
  <si>
    <t>Modify to fit your district funds that are not “standard”.  If not needed, delete tab and links on the table of contents, appropriation, etc.</t>
  </si>
  <si>
    <t>Fund2 Summary</t>
  </si>
  <si>
    <t>Pupil Count</t>
  </si>
  <si>
    <t>E, G</t>
  </si>
  <si>
    <t>Fill in pupil count (FTE) and Funded Pupil Count (FPC).</t>
  </si>
  <si>
    <t>Debt</t>
  </si>
  <si>
    <t>Fill In your district’s debt amortization schedule details.</t>
  </si>
  <si>
    <t>SchoolSumm</t>
  </si>
  <si>
    <t>F-L</t>
  </si>
  <si>
    <t>Fill in school projected enrollments.  Make sure Col M, Row5 equals the Pupil Count tab.</t>
  </si>
  <si>
    <t>Fill in school names.</t>
  </si>
  <si>
    <t>Fill in school detail by major program group.  Feel free to add more or less detail to fit your district’s needs.  This tab is not required and can be deleted if desired (but is recommended).</t>
  </si>
  <si>
    <t>Graphs</t>
  </si>
  <si>
    <t>Check to make sure the graphs are working.  Feel free to modify or enhance.</t>
  </si>
  <si>
    <t>J</t>
  </si>
  <si>
    <t>22-</t>
  </si>
  <si>
    <t>Enter funds that borrow from other funds.  Estimate a maximum amount of borrowing.  Food Service and Grants fund typically borrow from the General Fund due to delays and grant reimbursements.  Add or delete funds as necessary.</t>
  </si>
  <si>
    <t>Double check that links are working and totals are correct.</t>
  </si>
  <si>
    <t>AppropRes</t>
  </si>
  <si>
    <t>Fill in school district name and county.</t>
  </si>
  <si>
    <t>BudgetAssump</t>
  </si>
  <si>
    <t>TOC</t>
  </si>
  <si>
    <t>Double check table of contents to each tab page in the footer under page setup in Excel.</t>
  </si>
  <si>
    <t>Double check that all totals are coming over from the fund summary tabs and that all links are working.</t>
  </si>
  <si>
    <t>OR</t>
  </si>
  <si>
    <r>
      <t>·</t>
    </r>
    <r>
      <rPr>
        <sz val="7"/>
        <color theme="1"/>
        <rFont val="Times New Roman"/>
        <family val="1"/>
      </rPr>
      <t xml:space="preserve">         </t>
    </r>
    <r>
      <rPr>
        <sz val="11"/>
        <color theme="1"/>
        <rFont val="Calibri"/>
        <family val="2"/>
        <scheme val="minor"/>
      </rPr>
      <t>All Fund Pages</t>
    </r>
  </si>
  <si>
    <r>
      <t>·</t>
    </r>
    <r>
      <rPr>
        <sz val="7"/>
        <color theme="1"/>
        <rFont val="Times New Roman"/>
        <family val="1"/>
      </rPr>
      <t xml:space="preserve">         </t>
    </r>
    <r>
      <rPr>
        <sz val="11"/>
        <color theme="1"/>
        <rFont val="Calibri"/>
        <family val="2"/>
        <scheme val="minor"/>
      </rPr>
      <t>Useful supplemental pages</t>
    </r>
  </si>
  <si>
    <r>
      <t>·</t>
    </r>
    <r>
      <rPr>
        <sz val="7"/>
        <color theme="1"/>
        <rFont val="Times New Roman"/>
        <family val="1"/>
      </rPr>
      <t xml:space="preserve">         </t>
    </r>
    <r>
      <rPr>
        <sz val="11"/>
        <color theme="1"/>
        <rFont val="Calibri"/>
        <family val="2"/>
        <scheme val="minor"/>
      </rPr>
      <t>Required resolutions</t>
    </r>
  </si>
  <si>
    <r>
      <t>·</t>
    </r>
    <r>
      <rPr>
        <sz val="7"/>
        <color theme="1"/>
        <rFont val="Times New Roman"/>
        <family val="1"/>
      </rPr>
      <t xml:space="preserve">         </t>
    </r>
    <r>
      <rPr>
        <sz val="11"/>
        <color theme="1"/>
        <rFont val="Calibri"/>
        <family val="2"/>
        <scheme val="minor"/>
      </rPr>
      <t>Uniform Budget Summary</t>
    </r>
  </si>
  <si>
    <r>
      <t>·</t>
    </r>
    <r>
      <rPr>
        <sz val="7"/>
        <color theme="1"/>
        <rFont val="Times New Roman"/>
        <family val="1"/>
      </rPr>
      <t xml:space="preserve">         </t>
    </r>
    <r>
      <rPr>
        <sz val="11"/>
        <color theme="1"/>
        <rFont val="Calibri"/>
        <family val="2"/>
        <scheme val="minor"/>
      </rPr>
      <t>Budget String File for potential upload</t>
    </r>
  </si>
  <si>
    <r>
      <t>a.</t>
    </r>
    <r>
      <rPr>
        <sz val="7"/>
        <color theme="1"/>
        <rFont val="Times New Roman"/>
        <family val="1"/>
      </rPr>
      <t xml:space="preserve">       </t>
    </r>
    <r>
      <rPr>
        <sz val="11"/>
        <color theme="1"/>
        <rFont val="Calibri"/>
        <family val="2"/>
        <scheme val="minor"/>
      </rPr>
      <t>Proposed Budget to the Board of Education no later than 5/31</t>
    </r>
  </si>
  <si>
    <r>
      <t>b.</t>
    </r>
    <r>
      <rPr>
        <sz val="7"/>
        <color theme="1"/>
        <rFont val="Times New Roman"/>
        <family val="1"/>
      </rPr>
      <t xml:space="preserve">       </t>
    </r>
    <r>
      <rPr>
        <sz val="11"/>
        <color theme="1"/>
        <rFont val="Calibri"/>
        <family val="2"/>
        <scheme val="minor"/>
      </rPr>
      <t>Proposed Budget available for public inspection on website</t>
    </r>
  </si>
  <si>
    <r>
      <t>c.</t>
    </r>
    <r>
      <rPr>
        <sz val="7"/>
        <color theme="1"/>
        <rFont val="Times New Roman"/>
        <family val="1"/>
      </rPr>
      <t xml:space="preserve">       </t>
    </r>
    <r>
      <rPr>
        <sz val="11"/>
        <color theme="1"/>
        <rFont val="Calibri"/>
        <family val="2"/>
        <scheme val="minor"/>
      </rPr>
      <t>Board of Education adopts budget no later than 6/30</t>
    </r>
  </si>
  <si>
    <r>
      <t>d.</t>
    </r>
    <r>
      <rPr>
        <sz val="7"/>
        <color theme="1"/>
        <rFont val="Times New Roman"/>
        <family val="1"/>
      </rPr>
      <t xml:space="preserve">       </t>
    </r>
    <r>
      <rPr>
        <sz val="11"/>
        <color theme="1"/>
        <rFont val="Calibri"/>
        <family val="2"/>
        <scheme val="minor"/>
      </rPr>
      <t>Change Cover page to “Adopted Budget”</t>
    </r>
  </si>
  <si>
    <r>
      <t>e.</t>
    </r>
    <r>
      <rPr>
        <sz val="7"/>
        <color theme="1"/>
        <rFont val="Times New Roman"/>
        <family val="1"/>
      </rPr>
      <t xml:space="preserve">       </t>
    </r>
    <r>
      <rPr>
        <sz val="11"/>
        <color theme="1"/>
        <rFont val="Calibri"/>
        <family val="2"/>
        <scheme val="minor"/>
      </rPr>
      <t>Post to Financial Transparency webpage</t>
    </r>
  </si>
  <si>
    <t>Don't Enter Data in this Section!</t>
  </si>
  <si>
    <t>Eric Burt</t>
  </si>
  <si>
    <t>Archuleta 50</t>
  </si>
  <si>
    <t>eburt@pagosa.k12.co.us</t>
  </si>
  <si>
    <t>Ignacio</t>
  </si>
  <si>
    <t>Lucinda Lounge</t>
  </si>
  <si>
    <t>llounge@ignacioschools.org</t>
  </si>
  <si>
    <t>Dolores County RE No.2</t>
  </si>
  <si>
    <t>Detailed Account Code Budget Data</t>
  </si>
  <si>
    <t>Program</t>
  </si>
  <si>
    <t>Object</t>
  </si>
  <si>
    <t>Additional Lease Certification of Participation Debt</t>
  </si>
  <si>
    <r>
      <t>Revenue &amp; Expense Budget Mismatch (Surplus/</t>
    </r>
    <r>
      <rPr>
        <sz val="11"/>
        <color rgb="FFFF0000"/>
        <rFont val="Calibri"/>
        <family val="2"/>
        <scheme val="minor"/>
      </rPr>
      <t>Deficit</t>
    </r>
    <r>
      <rPr>
        <sz val="11"/>
        <color theme="1"/>
        <rFont val="Calibri"/>
        <family val="2"/>
        <scheme val="minor"/>
      </rPr>
      <t>)</t>
    </r>
  </si>
  <si>
    <t>Insurance Reserve Fund Ending Fund Balance</t>
  </si>
  <si>
    <t>Preschool Fund Beginning Fund Balance</t>
  </si>
  <si>
    <t>Preschool Fund Ending Fund Balance</t>
  </si>
  <si>
    <t>Food Service Fund Beginning Fund Balance</t>
  </si>
  <si>
    <t>Food Service  Fund Ending Fund Balance</t>
  </si>
  <si>
    <t>DPGF Fund Beginning Fund Balance</t>
  </si>
  <si>
    <t>DPGF  Fund Ending Fund Balance</t>
  </si>
  <si>
    <t>Activity Fund Beginning Fund Balance</t>
  </si>
  <si>
    <t>Activity Fund Ending Fund Balance</t>
  </si>
  <si>
    <t>Bond Redemption Fund Beginning Fund Balance</t>
  </si>
  <si>
    <t>Bond Redemption Fund Ending Fund Balance</t>
  </si>
  <si>
    <t>Capital Reserve Fund Beginning Fund Balance</t>
  </si>
  <si>
    <t>Capital Reserve Fund Ending Fund Balance</t>
  </si>
  <si>
    <t>Other 1 Fund Beginning Fund Balance</t>
  </si>
  <si>
    <t>Other 1 Fund Ending Fund Balance</t>
  </si>
  <si>
    <t>Other 2 Fund Beginning Fund Balance</t>
  </si>
  <si>
    <t>Other 2 Fund Ending Fund Balance</t>
  </si>
  <si>
    <t>Trust Fund Beginning Fund Balance</t>
  </si>
  <si>
    <t>Trust Fund Ending Fund Balance</t>
  </si>
  <si>
    <t xml:space="preserve">A Resolution of the Board of Education of the </t>
  </si>
  <si>
    <t xml:space="preserve">Authorizing the Use of a Portion of </t>
  </si>
  <si>
    <t>Beginning Fund Balance as Authorized by Colorado Statutes</t>
  </si>
  <si>
    <t>transfers, or reserves, in excess of available revenues and beginning fund balance.</t>
  </si>
  <si>
    <r>
      <rPr>
        <b/>
        <sz val="11"/>
        <color theme="1"/>
        <rFont val="Calibri"/>
        <family val="2"/>
        <scheme val="minor"/>
      </rPr>
      <t>WHEREAS</t>
    </r>
    <r>
      <rPr>
        <sz val="11"/>
        <color theme="1"/>
        <rFont val="Calibri"/>
        <family val="2"/>
        <scheme val="minor"/>
      </rPr>
      <t>, the Board of Education may authorize the use of a portion of the beginning fund balance in the budget, stating the</t>
    </r>
  </si>
  <si>
    <t xml:space="preserve">amount to be used, the purpose for which the expenditure is needed, and the district's plan to ensure that the use of the </t>
  </si>
  <si>
    <t>beginning fund balance will not lead to an ongoing deficit.</t>
  </si>
  <si>
    <t>NOW, THEREFORE, BE IT RESOLVED:</t>
  </si>
  <si>
    <t>Beginning Fund Balance for the following funds:</t>
  </si>
  <si>
    <t>PRESIDENT OF THE BOARD</t>
  </si>
  <si>
    <t>DATE</t>
  </si>
  <si>
    <t>RESOLUTION NUMBER _______________</t>
  </si>
  <si>
    <r>
      <t>Surplus/</t>
    </r>
    <r>
      <rPr>
        <b/>
        <sz val="11"/>
        <color rgb="FFFF0000"/>
        <rFont val="Calibri"/>
        <family val="2"/>
        <scheme val="minor"/>
      </rPr>
      <t>(Deficit)</t>
    </r>
  </si>
  <si>
    <t>All Other Fund Balance</t>
  </si>
  <si>
    <t>01XX</t>
  </si>
  <si>
    <t>02XX</t>
  </si>
  <si>
    <t>03XX</t>
  </si>
  <si>
    <t>04XX</t>
  </si>
  <si>
    <t>05XX</t>
  </si>
  <si>
    <t>06XX</t>
  </si>
  <si>
    <t>07XX</t>
  </si>
  <si>
    <t>08XX</t>
  </si>
  <si>
    <t>09XX</t>
  </si>
  <si>
    <t>011X</t>
  </si>
  <si>
    <t>1XX</t>
  </si>
  <si>
    <t>2XX</t>
  </si>
  <si>
    <t>3XX</t>
  </si>
  <si>
    <t>4XX</t>
  </si>
  <si>
    <t>5XX</t>
  </si>
  <si>
    <t>6XX</t>
  </si>
  <si>
    <t>0010-2099</t>
  </si>
  <si>
    <t>21XX</t>
  </si>
  <si>
    <t>22XX</t>
  </si>
  <si>
    <t>23XX</t>
  </si>
  <si>
    <t>24XX</t>
  </si>
  <si>
    <t>25XX</t>
  </si>
  <si>
    <t>26XX</t>
  </si>
  <si>
    <t>27XX</t>
  </si>
  <si>
    <t>28XX</t>
  </si>
  <si>
    <t>29XX</t>
  </si>
  <si>
    <t>Fund Balance</t>
  </si>
  <si>
    <t>Total  Ending Fund Balance</t>
  </si>
  <si>
    <t>General Fund Ending Fund Balance</t>
  </si>
  <si>
    <t>Identified Non-Recurring Uses/Expenses of Fund Balance:</t>
  </si>
  <si>
    <t>Item 1</t>
  </si>
  <si>
    <t>Item 2</t>
  </si>
  <si>
    <t>Item 3</t>
  </si>
  <si>
    <r>
      <t xml:space="preserve"> * </t>
    </r>
    <r>
      <rPr>
        <b/>
        <u/>
        <sz val="11"/>
        <color theme="1"/>
        <rFont val="Calibri"/>
        <family val="2"/>
        <scheme val="minor"/>
      </rPr>
      <t>_______________ FUND</t>
    </r>
    <r>
      <rPr>
        <b/>
        <sz val="11"/>
        <color theme="1"/>
        <rFont val="Calibri"/>
        <family val="2"/>
        <scheme val="minor"/>
      </rPr>
      <t>,</t>
    </r>
    <r>
      <rPr>
        <sz val="11"/>
        <color theme="1"/>
        <rFont val="Calibri"/>
        <family val="2"/>
        <scheme val="minor"/>
      </rPr>
      <t xml:space="preserve"> in the amount </t>
    </r>
    <r>
      <rPr>
        <b/>
        <u/>
        <sz val="11"/>
        <color theme="1"/>
        <rFont val="Calibri"/>
        <family val="2"/>
        <scheme val="minor"/>
      </rPr>
      <t>$XX,XXX</t>
    </r>
    <r>
      <rPr>
        <sz val="11"/>
        <color theme="1"/>
        <rFont val="Calibri"/>
        <family val="2"/>
        <scheme val="minor"/>
      </rPr>
      <t xml:space="preserve"> to spend down beginning fund balance.</t>
    </r>
  </si>
  <si>
    <t>Fund Balance Change</t>
  </si>
  <si>
    <t>28-31</t>
  </si>
  <si>
    <t>I-K</t>
  </si>
  <si>
    <t>Make sure the Funds that are deficit spending show up on the lead resolution based on the appendix.</t>
  </si>
  <si>
    <t>Property Tax Mill Levy Components:</t>
  </si>
  <si>
    <t>School Ratio Analysis (optional)</t>
  </si>
  <si>
    <r>
      <t>3.</t>
    </r>
    <r>
      <rPr>
        <sz val="7"/>
        <color theme="1"/>
        <rFont val="Times New Roman"/>
        <family val="1"/>
      </rPr>
      <t xml:space="preserve">       </t>
    </r>
    <r>
      <rPr>
        <sz val="11"/>
        <color theme="1"/>
        <rFont val="Calibri"/>
        <family val="2"/>
        <scheme val="minor"/>
      </rPr>
      <t>Then follow these step by step instructions for modification of the template to fit your District’s customized needs.</t>
    </r>
  </si>
  <si>
    <r>
      <t>5.</t>
    </r>
    <r>
      <rPr>
        <sz val="7"/>
        <color theme="1"/>
        <rFont val="Times New Roman"/>
        <family val="1"/>
      </rPr>
      <t xml:space="preserve">       </t>
    </r>
    <r>
      <rPr>
        <sz val="11"/>
        <color theme="1"/>
        <rFont val="Calibri"/>
        <family val="2"/>
        <scheme val="minor"/>
      </rPr>
      <t>Save and Save Often!</t>
    </r>
  </si>
  <si>
    <r>
      <t>6.</t>
    </r>
    <r>
      <rPr>
        <sz val="7"/>
        <color theme="1"/>
        <rFont val="Times New Roman"/>
        <family val="1"/>
      </rPr>
      <t xml:space="preserve">       </t>
    </r>
    <r>
      <rPr>
        <sz val="11"/>
        <color theme="1"/>
        <rFont val="Calibri"/>
        <family val="2"/>
        <scheme val="minor"/>
      </rPr>
      <t>Once completed, depending on your version of Excel and PDF, print to pdf as follows:</t>
    </r>
  </si>
  <si>
    <r>
      <t>7.</t>
    </r>
    <r>
      <rPr>
        <sz val="7"/>
        <color theme="1"/>
        <rFont val="Times New Roman"/>
        <family val="1"/>
      </rPr>
      <t xml:space="preserve">       </t>
    </r>
    <r>
      <rPr>
        <sz val="11"/>
        <color theme="1"/>
        <rFont val="Calibri"/>
        <family val="2"/>
        <scheme val="minor"/>
      </rPr>
      <t>You now have a complete budget document with the following key elements:</t>
    </r>
  </si>
  <si>
    <r>
      <t>8.</t>
    </r>
    <r>
      <rPr>
        <sz val="7"/>
        <color theme="1"/>
        <rFont val="Times New Roman"/>
        <family val="1"/>
      </rPr>
      <t xml:space="preserve">       </t>
    </r>
    <r>
      <rPr>
        <sz val="11"/>
        <color theme="1"/>
        <rFont val="Calibri"/>
        <family val="2"/>
        <scheme val="minor"/>
      </rPr>
      <t>Don’t forget:</t>
    </r>
  </si>
  <si>
    <r>
      <t>2.</t>
    </r>
    <r>
      <rPr>
        <sz val="7"/>
        <color theme="1"/>
        <rFont val="Times New Roman"/>
        <family val="1"/>
      </rPr>
      <t xml:space="preserve">       </t>
    </r>
    <r>
      <rPr>
        <sz val="11"/>
        <color theme="1"/>
        <rFont val="Calibri"/>
        <family val="2"/>
        <scheme val="minor"/>
      </rPr>
      <t>Try not to delete rows, columns or tabs of the spreadsheet since it affects links and the data file.  Better to "hide" than "delete".</t>
    </r>
  </si>
  <si>
    <t>mike.madden@deltaschools.com</t>
  </si>
  <si>
    <t>Emily Imus</t>
  </si>
  <si>
    <t>emily.imus@mcsd.org</t>
  </si>
  <si>
    <t>Chrissy Beard</t>
  </si>
  <si>
    <t xml:space="preserve">Wiley </t>
  </si>
  <si>
    <t>chrissybeard@wileyschool.org</t>
  </si>
  <si>
    <t>Bev Hanawalt</t>
  </si>
  <si>
    <t>bhanawalt@libertycommon.org</t>
  </si>
  <si>
    <t>Monica Geffing</t>
  </si>
  <si>
    <t>Kim</t>
  </si>
  <si>
    <t>monica.giffing@kimk12.org</t>
  </si>
  <si>
    <t>Trinidad</t>
  </si>
  <si>
    <t>Kristen Alfonso</t>
  </si>
  <si>
    <t>Kristen.Alfonso@trinidad.k12.co.us</t>
  </si>
  <si>
    <t>Kathleen Overton</t>
  </si>
  <si>
    <t>Hi-Plains</t>
  </si>
  <si>
    <t>Aguilar</t>
  </si>
  <si>
    <t>Justin Cowan</t>
  </si>
  <si>
    <t>jcowan@aguilarschools.com</t>
  </si>
  <si>
    <t>Angie Cordell</t>
  </si>
  <si>
    <t>angiec@hp-patriots.com</t>
  </si>
  <si>
    <t>Temp Salaries</t>
  </si>
  <si>
    <t>Purch Property Services</t>
  </si>
  <si>
    <t>Other &amp; Indirect Expenses</t>
  </si>
  <si>
    <t>Other Uses/Contingency</t>
  </si>
  <si>
    <t>Other Fund Graphs</t>
  </si>
  <si>
    <t>Food Services Fund</t>
  </si>
  <si>
    <t>Student Activity Fund</t>
  </si>
  <si>
    <t>Spec Revenue Fund1</t>
  </si>
  <si>
    <t>Spec Revenue Fund2</t>
  </si>
  <si>
    <t>Total State Revenue</t>
  </si>
  <si>
    <t>Total Federal Funds</t>
  </si>
  <si>
    <t>Other Federal Grants</t>
  </si>
  <si>
    <t>18-20</t>
  </si>
  <si>
    <t>33-34</t>
  </si>
  <si>
    <t>NEED TO FILL IN MANUALLY</t>
  </si>
  <si>
    <t>Account Name</t>
  </si>
  <si>
    <t>Transfers/Allocations</t>
  </si>
  <si>
    <t>Total Transfers/Allocations</t>
  </si>
  <si>
    <t>Special Education</t>
  </si>
  <si>
    <t>Colorado Preschool Program</t>
  </si>
  <si>
    <t>Read Act</t>
  </si>
  <si>
    <t>Text</t>
  </si>
  <si>
    <t>Number</t>
  </si>
  <si>
    <t>Cell format</t>
  </si>
  <si>
    <t>WORKSHEET Area- Do not Print</t>
  </si>
  <si>
    <t>Location</t>
  </si>
  <si>
    <t>Formula Column</t>
  </si>
  <si>
    <t>Total Compensation</t>
  </si>
  <si>
    <t>Pulled from Budget Assumptions sheet Cells K23 &amp; K24</t>
  </si>
  <si>
    <t>TOTALS</t>
  </si>
  <si>
    <t>Totals</t>
  </si>
  <si>
    <r>
      <t>4.</t>
    </r>
    <r>
      <rPr>
        <sz val="7"/>
        <color theme="1"/>
        <rFont val="Times New Roman"/>
        <family val="1"/>
      </rPr>
      <t xml:space="preserve">       </t>
    </r>
    <r>
      <rPr>
        <sz val="11"/>
        <color theme="1"/>
        <rFont val="Calibri"/>
        <family val="2"/>
        <scheme val="minor"/>
      </rPr>
      <t xml:space="preserve"> Once completed, proof every single page.  This is a complex spreadsheet designed to fit many different districts</t>
    </r>
  </si>
  <si>
    <t xml:space="preserve"> with different funds and account codes.  Look for broken links.  Make sure totals are linking properly.</t>
  </si>
  <si>
    <r>
      <t>a.</t>
    </r>
    <r>
      <rPr>
        <sz val="7"/>
        <color theme="1"/>
        <rFont val="Times New Roman"/>
        <family val="1"/>
      </rPr>
      <t xml:space="preserve">       </t>
    </r>
    <r>
      <rPr>
        <sz val="11"/>
        <color theme="1"/>
        <rFont val="Calibri"/>
        <family val="2"/>
        <scheme val="minor"/>
      </rPr>
      <t>File – Save as Adobe PDF – Add All Tabs – Convert to PDF.</t>
    </r>
  </si>
  <si>
    <r>
      <t>b.</t>
    </r>
    <r>
      <rPr>
        <sz val="7"/>
        <color theme="1"/>
        <rFont val="Times New Roman"/>
        <family val="1"/>
      </rPr>
      <t xml:space="preserve">       </t>
    </r>
    <r>
      <rPr>
        <sz val="11"/>
        <color theme="1"/>
        <rFont val="Calibri"/>
        <family val="2"/>
        <scheme val="minor"/>
      </rPr>
      <t>File – Print (select a pdf printer) – Print entire notebook  in PDF.</t>
    </r>
  </si>
  <si>
    <t>BFB Usage Resolution</t>
  </si>
  <si>
    <t>BFB Usage Calc Worksheet</t>
  </si>
  <si>
    <t xml:space="preserve">Fund Balance Change Calculation Worksheet </t>
  </si>
  <si>
    <t>Item 1-X  need to be identified</t>
  </si>
  <si>
    <t>Item 1 need to be identified</t>
  </si>
  <si>
    <t>5100-0830</t>
  </si>
  <si>
    <t>Debt Service/Interest</t>
  </si>
  <si>
    <t>5100-0910</t>
  </si>
  <si>
    <t>1XXX</t>
  </si>
  <si>
    <t>3XXX</t>
  </si>
  <si>
    <t>4XXX</t>
  </si>
  <si>
    <t>Transfers From General Fund</t>
  </si>
  <si>
    <t>Specific Ownership (if Applicable)</t>
  </si>
  <si>
    <t>Abatement</t>
  </si>
  <si>
    <t>Interest Income</t>
  </si>
  <si>
    <t>Other Local</t>
  </si>
  <si>
    <t>Transfers</t>
  </si>
  <si>
    <t>19XX</t>
  </si>
  <si>
    <t>Local</t>
  </si>
  <si>
    <t>State</t>
  </si>
  <si>
    <t>Federal</t>
  </si>
  <si>
    <t>Transfer GF</t>
  </si>
  <si>
    <t>Staffing (before GF Program Tabs &amp; and on each tab individually)</t>
  </si>
  <si>
    <r>
      <t>Fill in historical detail for the 3 “Actuals” columns for each expense line item and for the FTE Summary.</t>
    </r>
    <r>
      <rPr>
        <sz val="11"/>
        <color rgb="FFFF0000"/>
        <rFont val="Calibri"/>
        <family val="2"/>
        <scheme val="minor"/>
      </rPr>
      <t xml:space="preserve"> Look at Audit</t>
    </r>
    <r>
      <rPr>
        <sz val="11"/>
        <color theme="1"/>
        <rFont val="Calibri"/>
        <family val="2"/>
        <scheme val="minor"/>
      </rPr>
      <t xml:space="preserve">.  </t>
    </r>
    <r>
      <rPr>
        <sz val="11"/>
        <color rgb="FFFF0000"/>
        <rFont val="Calibri"/>
        <family val="2"/>
        <scheme val="minor"/>
      </rPr>
      <t>Needs to tie to Audit</t>
    </r>
  </si>
  <si>
    <r>
      <t xml:space="preserve">Fill in desired budget assumptions.  Feel free to add, subtract or modify to fit your district’s unique needs.  </t>
    </r>
    <r>
      <rPr>
        <sz val="11"/>
        <color rgb="FFFF0000"/>
        <rFont val="Calibri"/>
        <family val="2"/>
        <scheme val="minor"/>
      </rPr>
      <t>The staffing sections pull from here</t>
    </r>
  </si>
  <si>
    <t>Insurance Reserve Fund (18)</t>
  </si>
  <si>
    <t>Preschool Fund (19)</t>
  </si>
  <si>
    <t>Food Service Fund (21)</t>
  </si>
  <si>
    <t>Designated Purpose Grants Fund (22)</t>
  </si>
  <si>
    <t>Pupil Activity Fund (23)</t>
  </si>
  <si>
    <t>Bond Redemption Fund (31)</t>
  </si>
  <si>
    <t>Capital Reserve Fund (43)</t>
  </si>
  <si>
    <t>Trust Fund (7X)</t>
  </si>
  <si>
    <t>CPP Reserve</t>
  </si>
  <si>
    <t>Assigned Fund Balance</t>
  </si>
  <si>
    <t>Unspendable (Inventory)</t>
  </si>
  <si>
    <t>Restricted Fund Balance</t>
  </si>
  <si>
    <t>Instr Staff Support Svcs (22)</t>
  </si>
  <si>
    <t>Instruct Support Services (22)</t>
  </si>
  <si>
    <t>Ending Fund Balances</t>
  </si>
  <si>
    <t>Pupil Count Data &amp; Graphs</t>
  </si>
  <si>
    <t>v</t>
  </si>
  <si>
    <t>III.</t>
  </si>
  <si>
    <t>IV.</t>
  </si>
  <si>
    <t>PAYROLL ACCOUNTS</t>
  </si>
  <si>
    <t>Food Service</t>
  </si>
  <si>
    <t>Total Appropriation( Ending Fund Balance + Expense)</t>
  </si>
  <si>
    <t>Note Only the Funds with Tabs are shown.  Click on the "+" at the top of page to expand</t>
  </si>
  <si>
    <t> Activities associated with assisting the instructional staff with the  content  and  process  of  providing  learning  experiences  for  students.  These  services  pertain  to  the interaction between students and teachers, focusing on designing the curriculum training staff on training  methods,  assessing  the  student’s  learning  and  retention  of  the  subject  matter  and  delivering  and  coordinating such activities. </t>
  </si>
  <si>
    <t>Less:</t>
  </si>
  <si>
    <t>Recurring</t>
  </si>
  <si>
    <t>Non-Recurring</t>
  </si>
  <si>
    <t>PAYROLL ACCOUNTS Object Codes 01XX &amp; 02XX</t>
  </si>
  <si>
    <t>NON PAYROLL ACCOUNTS-OBJECT CODES 03XX-09XX</t>
  </si>
  <si>
    <r>
      <rPr>
        <b/>
        <sz val="11"/>
        <color theme="1"/>
        <rFont val="Calibri"/>
        <family val="2"/>
        <scheme val="minor"/>
      </rPr>
      <t>BE IT FURTHER RESOLVED</t>
    </r>
    <r>
      <rPr>
        <sz val="11"/>
        <color theme="1"/>
        <rFont val="Calibri"/>
        <family val="2"/>
        <scheme val="minor"/>
      </rPr>
      <t>, the use of this portion of the beginning fund balance for the purposes set forth</t>
    </r>
    <r>
      <rPr>
        <sz val="11"/>
        <color theme="1"/>
        <rFont val="Calibri"/>
        <family val="2"/>
        <scheme val="minor"/>
      </rPr>
      <t>.</t>
    </r>
  </si>
  <si>
    <t>Forecast</t>
  </si>
  <si>
    <r>
      <rPr>
        <b/>
        <sz val="11"/>
        <color theme="1"/>
        <rFont val="Calibri"/>
        <family val="2"/>
        <scheme val="minor"/>
      </rPr>
      <t>WHEREAS</t>
    </r>
    <r>
      <rPr>
        <sz val="11"/>
        <color theme="1"/>
        <rFont val="Calibri"/>
        <family val="2"/>
        <scheme val="minor"/>
      </rPr>
      <t xml:space="preserve">, C.R.S. 22-44-105 1.5 (a) &amp; (c) states that a budget, duly adopted pursuant to this article, shall not provide for expenditures, inter-fund </t>
    </r>
  </si>
  <si>
    <t>Total Reserves (Anticipated Ending Fund Balance)</t>
  </si>
  <si>
    <t>APPROPRIATED RESERVES (ANTICIPATED ENDING FUNDING BALANCE)</t>
  </si>
  <si>
    <t>10</t>
  </si>
  <si>
    <t>000</t>
  </si>
  <si>
    <t>00</t>
  </si>
  <si>
    <t>0000</t>
  </si>
  <si>
    <t>1110</t>
  </si>
  <si>
    <t>3110</t>
  </si>
  <si>
    <t>4000</t>
  </si>
  <si>
    <t>3000</t>
  </si>
  <si>
    <t>3010</t>
  </si>
  <si>
    <t>State Share Audit Adjustment</t>
  </si>
  <si>
    <t>3210</t>
  </si>
  <si>
    <t>Transportation Audit Finding</t>
  </si>
  <si>
    <t>State Share Audit Finding</t>
  </si>
  <si>
    <t>3200</t>
  </si>
  <si>
    <t>3160</t>
  </si>
  <si>
    <t>District Share Benefits</t>
  </si>
  <si>
    <t>4000 &amp; 5000</t>
  </si>
  <si>
    <t>Property Services &amp; Other Uses</t>
  </si>
  <si>
    <t>The Property Services (4000) program accounts for all capital construction n the General Fund.   Other Uses (5000) includes Debt</t>
  </si>
  <si>
    <t>YTD as of MM/DD/YY</t>
  </si>
  <si>
    <t>UPK Reserve</t>
  </si>
  <si>
    <t>Detailed EXPENSE Account Code Budget Data</t>
  </si>
  <si>
    <t>Detailed Salary And Benefit EXPENSE Account Code Budget Data</t>
  </si>
  <si>
    <t>Detailed REVENUE Account Code Budget Data</t>
  </si>
  <si>
    <t>1985</t>
  </si>
  <si>
    <t>1990</t>
  </si>
  <si>
    <t>5210</t>
  </si>
  <si>
    <t>18</t>
  </si>
  <si>
    <t>800</t>
  </si>
  <si>
    <t>2620</t>
  </si>
  <si>
    <t>0522</t>
  </si>
  <si>
    <t>2850</t>
  </si>
  <si>
    <t>0525</t>
  </si>
  <si>
    <t>Unemployment</t>
  </si>
  <si>
    <t>Workers' Comp Insurance</t>
  </si>
  <si>
    <t xml:space="preserve">Tabor 3% Emergency </t>
  </si>
  <si>
    <t>All other Fund Balance</t>
  </si>
  <si>
    <t>BUDGET Account Code for GL System</t>
  </si>
  <si>
    <t>9926</t>
  </si>
  <si>
    <t>Formula Driven DO NOT INPUT</t>
  </si>
  <si>
    <t>Total 05XX</t>
  </si>
  <si>
    <t>2700</t>
  </si>
  <si>
    <t>0523</t>
  </si>
  <si>
    <t>Vehicle Insurance</t>
  </si>
  <si>
    <t>Property/liability Insurance</t>
  </si>
  <si>
    <t>Transport Workers' Comp Insurance</t>
  </si>
  <si>
    <t>19</t>
  </si>
  <si>
    <t>3897</t>
  </si>
  <si>
    <t>UPK Revenue</t>
  </si>
  <si>
    <t>1324</t>
  </si>
  <si>
    <t>1510</t>
  </si>
  <si>
    <t>Misc. Revenue</t>
  </si>
  <si>
    <t>9925</t>
  </si>
  <si>
    <t>CPP Reserve- Should be Adjusted by Revenue Less Expenses amount</t>
  </si>
  <si>
    <t>9924</t>
  </si>
  <si>
    <t>UPK Reserve- Should be Adjusted by Revenue Less Expenses amount</t>
  </si>
  <si>
    <t>Unassigned after CPP &amp; UPK are Adjusted</t>
  </si>
  <si>
    <t>3010-3897</t>
  </si>
  <si>
    <t>Catergoricals Should be Booked in Fund 10</t>
  </si>
  <si>
    <t>Strongly Suggest Using Fund 10 for Local Grants</t>
  </si>
  <si>
    <t>Interest revenue</t>
  </si>
  <si>
    <t>Student Breakfast Sales</t>
  </si>
  <si>
    <t>Student Lunch Sales</t>
  </si>
  <si>
    <t>Adult Lunches</t>
  </si>
  <si>
    <t>Ala Carte Items</t>
  </si>
  <si>
    <t>Catering Revenue</t>
  </si>
  <si>
    <t>Vending Machine Revenue</t>
  </si>
  <si>
    <t>USDA Commodities</t>
  </si>
  <si>
    <t>Transfer from General Fund</t>
  </si>
  <si>
    <t>21</t>
  </si>
  <si>
    <t>1611</t>
  </si>
  <si>
    <t>4553</t>
  </si>
  <si>
    <t>4555</t>
  </si>
  <si>
    <t>1621</t>
  </si>
  <si>
    <t>1625</t>
  </si>
  <si>
    <t>1627</t>
  </si>
  <si>
    <t>1630</t>
  </si>
  <si>
    <t>3161</t>
  </si>
  <si>
    <t>Healthy School Meals for All - Lunch</t>
  </si>
  <si>
    <t>3162</t>
  </si>
  <si>
    <t>3163</t>
  </si>
  <si>
    <t>3164</t>
  </si>
  <si>
    <t>Start Smart Nutrition</t>
  </si>
  <si>
    <t>Healthy School Meals for All - Brkfst</t>
  </si>
  <si>
    <t>School Lunch State Match</t>
  </si>
  <si>
    <t>Child Nutrition School Lunch</t>
  </si>
  <si>
    <t>3169</t>
  </si>
  <si>
    <t>Federal School Lunch Program</t>
  </si>
  <si>
    <t>Summer Food Distribution</t>
  </si>
  <si>
    <t>4010</t>
  </si>
  <si>
    <t>4559</t>
  </si>
  <si>
    <t>Approriation Per Pupil</t>
  </si>
  <si>
    <t>9900</t>
  </si>
  <si>
    <t>Total FB, both categories combined</t>
  </si>
  <si>
    <t>22</t>
  </si>
  <si>
    <t>State Grants</t>
  </si>
  <si>
    <t>10-800-00-9321-0840-000-0000</t>
  </si>
  <si>
    <t>10-800-00-9900-0840-000-0000</t>
  </si>
  <si>
    <t>Revenue Per Pupil</t>
  </si>
  <si>
    <t>Expenditure Per Pupil</t>
  </si>
  <si>
    <t>Restricted, Assigned, or Committed, check Audit</t>
  </si>
  <si>
    <t>23</t>
  </si>
  <si>
    <t>XX</t>
  </si>
  <si>
    <t>31</t>
  </si>
  <si>
    <t>Restricted</t>
  </si>
  <si>
    <t>43</t>
  </si>
  <si>
    <t>7X</t>
  </si>
  <si>
    <t>Fund 22 Should not have a Fund Balance amount</t>
  </si>
  <si>
    <t>K-12 Annual Pupil Count (FTE)</t>
  </si>
  <si>
    <t>Total District Funded Pupil Count</t>
  </si>
  <si>
    <t>May want to go back and take out CPP to have apples to apples comparasion</t>
  </si>
  <si>
    <t>OR note that FY13-23 have CPP students</t>
  </si>
  <si>
    <t>Year over Year Pupil Count Change</t>
  </si>
  <si>
    <r>
      <t>1.</t>
    </r>
    <r>
      <rPr>
        <sz val="7"/>
        <color theme="1"/>
        <rFont val="Times New Roman"/>
        <family val="1"/>
      </rPr>
      <t xml:space="preserve">       </t>
    </r>
    <r>
      <rPr>
        <sz val="11"/>
        <color theme="1"/>
        <rFont val="Calibri"/>
        <family val="2"/>
        <scheme val="minor"/>
      </rPr>
      <t>A spreadsheet or document that calculates your proposed budget for staffing for the following year.  It is important that you include proposed, steps, increments, recurring and non-recurring pay raises, Pera/Medicare and District share of insurances.  This spreadsheet will need to have subtotals by:</t>
    </r>
  </si>
  <si>
    <t>Interfund Resolution</t>
  </si>
  <si>
    <t>5-Yr Averaging Funded Pupil Count</t>
  </si>
  <si>
    <t>Colorado Minimum Wage (1/1/24 &amp; Estimated 1/1/25)</t>
  </si>
  <si>
    <t>Additional Metrics from the Fiscal Heath Study done by Office of State Auditor (Click on "=" button to expand)</t>
  </si>
  <si>
    <t>https://www.cde.state.co.us/cdefinance/fiscalhealthreports</t>
  </si>
  <si>
    <t>Days Cash on Hand (DCH) = (Unrestricted Cash/Avg Daily Cost of Operations)</t>
  </si>
  <si>
    <t xml:space="preserve">Remember that Prior to FY24 CPP were added to the Funded Pupil Count.  </t>
  </si>
  <si>
    <t>Accounts Provided are Appropriate, but may not match District accounts</t>
  </si>
  <si>
    <t>Detailed Expense Account Code Budget Data</t>
  </si>
  <si>
    <t>Detailed Revenue Account Code Budget Data</t>
  </si>
  <si>
    <t>Property tax</t>
  </si>
  <si>
    <t>1120</t>
  </si>
  <si>
    <t>1140</t>
  </si>
  <si>
    <t>1141</t>
  </si>
  <si>
    <t>1500</t>
  </si>
  <si>
    <t>1900</t>
  </si>
  <si>
    <t>5111</t>
  </si>
  <si>
    <t>5120</t>
  </si>
  <si>
    <t>5121</t>
  </si>
  <si>
    <t>Del Penalties &amp; Int</t>
  </si>
  <si>
    <t>Abatements</t>
  </si>
  <si>
    <t>Refunding Bond Proceeds</t>
  </si>
  <si>
    <t>Proceeds from bond refinance</t>
  </si>
  <si>
    <t>Issuance of Premium</t>
  </si>
  <si>
    <t>5100</t>
  </si>
  <si>
    <t>0313</t>
  </si>
  <si>
    <t>Banking Service Fees</t>
  </si>
  <si>
    <t>0314</t>
  </si>
  <si>
    <t>Paying Agent Fees</t>
  </si>
  <si>
    <t>0330</t>
  </si>
  <si>
    <t>Bond refinance costs</t>
  </si>
  <si>
    <t>Debt Service/interest</t>
  </si>
  <si>
    <t>Debt Service/principal</t>
  </si>
  <si>
    <t>Payment to refunding escrow</t>
  </si>
  <si>
    <t>0830</t>
  </si>
  <si>
    <t>0910</t>
  </si>
  <si>
    <t>0940</t>
  </si>
  <si>
    <t>1930</t>
  </si>
  <si>
    <t>Miscellaneous income</t>
  </si>
  <si>
    <t>Sale of Fixed Assets</t>
  </si>
  <si>
    <t>Transfer From General Fund</t>
  </si>
  <si>
    <t>DPGF Grants Fund</t>
  </si>
  <si>
    <t>Federal School Brkfst Program</t>
  </si>
  <si>
    <t>Debt Service/Principal</t>
  </si>
  <si>
    <t>Payment Date</t>
  </si>
  <si>
    <t>Approriation per Student Count</t>
  </si>
  <si>
    <t>Universal Preschool</t>
  </si>
  <si>
    <t>UPK (if not using Fund 19)</t>
  </si>
  <si>
    <t>Proposed Budget</t>
  </si>
  <si>
    <t>Watch for an update to see if Automatic Adjustment increases the Employer &amp;/or Employee required %</t>
  </si>
  <si>
    <t>Account Codes</t>
  </si>
  <si>
    <t>FY23/24</t>
  </si>
  <si>
    <t>Total Expenditures, Other Financing Uses &amp; Fund Balance</t>
  </si>
  <si>
    <t>FY 2025/26</t>
  </si>
  <si>
    <t xml:space="preserve">               9.  This document has used the Miscrosoft Accessability checker tool and all MS recommendations have been implemented.  </t>
  </si>
  <si>
    <t>district.</t>
  </si>
  <si>
    <t>Allocation to Charter School</t>
  </si>
  <si>
    <t>Charter School Allocation</t>
  </si>
  <si>
    <t>Capital Financing Proceeds</t>
  </si>
  <si>
    <t>Other Long Term Debt Proceeds</t>
  </si>
  <si>
    <t>Other Sources</t>
  </si>
  <si>
    <t>(Including Certificates of Participation)</t>
  </si>
  <si>
    <t>v FY26 Budget</t>
  </si>
  <si>
    <t xml:space="preserve">Users are encouraged to do their own accessability reviews in order to determine compliance for thir particular </t>
  </si>
  <si>
    <t>FY 2026/27</t>
  </si>
  <si>
    <t xml:space="preserve">in the Adopted Budget for the ensuing fiscal year beginning July 1, 2026 and ending </t>
  </si>
  <si>
    <t>June 30, 2027.</t>
  </si>
  <si>
    <t>In accordance with C.R.S. 22-44-105 1.5 (a) &amp; (c), the Board of Education authorizes the use of a portion of the fiscal year 2026-2027</t>
  </si>
  <si>
    <t>effective July 1, 2026, _______________ School District hereby authorizes the following borrowing</t>
  </si>
  <si>
    <t>FY 24/25</t>
  </si>
  <si>
    <t>FY 25/26</t>
  </si>
  <si>
    <t>FY 26/27 (Proj)</t>
  </si>
  <si>
    <t>FY 23/24</t>
  </si>
  <si>
    <t>Difference</t>
  </si>
  <si>
    <t>FY 26/27</t>
  </si>
  <si>
    <t>FY2026-27 UNIFORM BUDGET SUMMARY</t>
  </si>
  <si>
    <t>District Name: 
District Code: xxxx
Adopted Budget
Adopted: June XX, 2026
Budgeted Pupil Count:  x,xxx.x</t>
  </si>
  <si>
    <t>Pie chart of revenues by category. The revenue categories include local, intermeidate, state, federal revenues and interfund transfers.</t>
  </si>
  <si>
    <t>Chart Displaying Expenditures by Object</t>
  </si>
  <si>
    <t>Chart Displaying Expenditures by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</si>
</sst>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1" formatCode="_(* #,##0_);_(* \(#,##0\);_(* &quot;-&quot;_);_(@_)"/>
    <numFmt numFmtId="164" formatCode="&quot;$&quot;#,##0"/>
    <numFmt numFmtId="165" formatCode="&quot;$&quot;#,##0.00"/>
    <numFmt numFmtId="166" formatCode="0.000"/>
    <numFmt numFmtId="167" formatCode="#,##0.0"/>
    <numFmt numFmtId="168" formatCode="#,##0.0_);[Red]\(#,##0.0\)"/>
    <numFmt numFmtId="169" formatCode="0.0"/>
    <numFmt numFmtId="170" formatCode="#,##0.0000_);[Red]\(#,##0.0000\)"/>
  </numFmts>
  <fonts count="52" x14ac:knownFonts="1">
    <font>
      <sz val="11"/>
      <color theme="1"/>
      <name val="Calibri"/>
      <family val="2"/>
      <scheme val="minor"/>
    </font>
    <font>
      <b/>
      <sz val="11"/>
      <color theme="1"/>
      <name val="Calibri"/>
      <family val="2"/>
      <scheme val="minor"/>
    </font>
    <font>
      <b/>
      <u/>
      <sz val="11"/>
      <color theme="1"/>
      <name val="Calibri"/>
      <family val="2"/>
      <scheme val="minor"/>
    </font>
    <font>
      <b/>
      <sz val="10"/>
      <color theme="1"/>
      <name val="Calibri"/>
      <family val="2"/>
      <scheme val="minor"/>
    </font>
    <font>
      <b/>
      <sz val="18"/>
      <color theme="1"/>
      <name val="Calibri"/>
      <family val="2"/>
      <scheme val="minor"/>
    </font>
    <font>
      <b/>
      <sz val="26"/>
      <color theme="1"/>
      <name val="Calibri"/>
      <family val="2"/>
      <scheme val="minor"/>
    </font>
    <font>
      <b/>
      <sz val="16"/>
      <color theme="1"/>
      <name val="Calibri"/>
      <family val="2"/>
      <scheme val="minor"/>
    </font>
    <font>
      <sz val="16"/>
      <color theme="1"/>
      <name val="Calibri"/>
      <family val="2"/>
      <scheme val="minor"/>
    </font>
    <font>
      <b/>
      <sz val="36"/>
      <color theme="1"/>
      <name val="Calibri"/>
      <family val="2"/>
      <scheme val="minor"/>
    </font>
    <font>
      <b/>
      <sz val="11"/>
      <color indexed="8"/>
      <name val="Calibri"/>
      <family val="2"/>
      <scheme val="minor"/>
    </font>
    <font>
      <sz val="9"/>
      <color theme="1"/>
      <name val="Calibri"/>
      <family val="2"/>
      <scheme val="minor"/>
    </font>
    <font>
      <sz val="8"/>
      <name val="Arial"/>
      <family val="2"/>
    </font>
    <font>
      <b/>
      <u/>
      <sz val="12"/>
      <name val="Arial"/>
      <family val="2"/>
    </font>
    <font>
      <b/>
      <sz val="12"/>
      <name val="Arial"/>
      <family val="2"/>
    </font>
    <font>
      <sz val="10"/>
      <name val="Arial"/>
      <family val="2"/>
    </font>
    <font>
      <b/>
      <sz val="10"/>
      <name val="Arial"/>
      <family val="2"/>
    </font>
    <font>
      <sz val="10"/>
      <name val="Helv"/>
    </font>
    <font>
      <sz val="10"/>
      <color indexed="8"/>
      <name val="Arial"/>
      <family val="2"/>
    </font>
    <font>
      <b/>
      <u/>
      <sz val="10"/>
      <name val="Arial"/>
      <family val="2"/>
    </font>
    <font>
      <b/>
      <u/>
      <sz val="10"/>
      <name val="Calibri"/>
      <family val="2"/>
    </font>
    <font>
      <b/>
      <sz val="10"/>
      <name val="Calibri"/>
      <family val="2"/>
    </font>
    <font>
      <sz val="10"/>
      <name val="Calibri"/>
      <family val="2"/>
    </font>
    <font>
      <u/>
      <sz val="11"/>
      <color theme="10"/>
      <name val="Calibri"/>
      <family val="2"/>
      <scheme val="minor"/>
    </font>
    <font>
      <b/>
      <u/>
      <sz val="11"/>
      <color theme="1"/>
      <name val="Calibri"/>
      <family val="2"/>
    </font>
    <font>
      <sz val="11"/>
      <color theme="1"/>
      <name val="Calibri"/>
      <family val="2"/>
      <scheme val="minor"/>
    </font>
    <font>
      <sz val="7"/>
      <color theme="1"/>
      <name val="Times New Roman"/>
      <family val="1"/>
    </font>
    <font>
      <b/>
      <sz val="11"/>
      <color rgb="FF000000"/>
      <name val="Calibri"/>
      <family val="2"/>
      <scheme val="minor"/>
    </font>
    <font>
      <sz val="11"/>
      <color theme="1"/>
      <name val="Symbol"/>
      <family val="1"/>
      <charset val="2"/>
    </font>
    <font>
      <b/>
      <sz val="12"/>
      <color theme="1"/>
      <name val="Calibri"/>
      <family val="2"/>
      <scheme val="minor"/>
    </font>
    <font>
      <b/>
      <u/>
      <sz val="12"/>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color theme="1"/>
      <name val="Calibri"/>
      <family val="2"/>
    </font>
    <font>
      <b/>
      <sz val="11"/>
      <color theme="1"/>
      <name val="Calibri"/>
      <family val="2"/>
    </font>
    <font>
      <b/>
      <sz val="12"/>
      <color theme="1"/>
      <name val="Times New Roman"/>
      <family val="1"/>
    </font>
    <font>
      <sz val="12"/>
      <color theme="1"/>
      <name val="Times New Roman"/>
      <family val="1"/>
    </font>
    <font>
      <sz val="11"/>
      <color theme="1"/>
      <name val="Calibri"/>
      <family val="2"/>
    </font>
    <font>
      <b/>
      <sz val="11"/>
      <color rgb="FFFF0000"/>
      <name val="Calibri"/>
      <family val="2"/>
      <scheme val="minor"/>
    </font>
    <font>
      <b/>
      <sz val="9"/>
      <color theme="1"/>
      <name val="Calibri"/>
      <family val="2"/>
      <scheme val="minor"/>
    </font>
    <font>
      <b/>
      <sz val="9"/>
      <name val="Calibri"/>
      <family val="2"/>
    </font>
    <font>
      <sz val="10"/>
      <color theme="1"/>
      <name val="Calibri"/>
      <family val="2"/>
      <scheme val="minor"/>
    </font>
    <font>
      <b/>
      <sz val="11"/>
      <color theme="0"/>
      <name val="Calibri"/>
      <family val="2"/>
      <scheme val="minor"/>
    </font>
    <font>
      <sz val="11"/>
      <color theme="0"/>
      <name val="Calibri"/>
      <family val="2"/>
      <scheme val="minor"/>
    </font>
    <font>
      <sz val="48"/>
      <name val="Calibri"/>
      <family val="2"/>
      <scheme val="minor"/>
    </font>
    <font>
      <b/>
      <u/>
      <sz val="12"/>
      <color theme="0"/>
      <name val="Calibri"/>
      <family val="2"/>
      <scheme val="minor"/>
    </font>
    <font>
      <b/>
      <u/>
      <sz val="11"/>
      <color theme="0"/>
      <name val="Calibri"/>
      <family val="2"/>
      <scheme val="minor"/>
    </font>
    <font>
      <b/>
      <i/>
      <sz val="10"/>
      <color theme="1"/>
      <name val="Calibri"/>
      <family val="2"/>
      <scheme val="minor"/>
    </font>
    <font>
      <b/>
      <i/>
      <sz val="11"/>
      <color theme="1"/>
      <name val="Calibri"/>
      <family val="2"/>
      <scheme val="minor"/>
    </font>
    <font>
      <sz val="11"/>
      <color rgb="FF000000"/>
      <name val="Calibri"/>
      <family val="2"/>
      <scheme val="minor"/>
    </font>
    <font>
      <i/>
      <sz val="11"/>
      <color theme="1"/>
      <name val="Calibri"/>
      <family val="2"/>
      <scheme val="minor"/>
    </font>
    <font>
      <b/>
      <sz val="11"/>
      <color rgb="FFC0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5" tint="0.39997558519241921"/>
        <bgColor indexed="64"/>
      </patternFill>
    </fill>
    <fill>
      <patternFill patternType="solid">
        <fgColor indexed="2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rgb="FFFFFF00"/>
      </patternFill>
    </fill>
    <fill>
      <patternFill patternType="solid">
        <fgColor rgb="FF0070C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79998168889431442"/>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auto="1"/>
      </left>
      <right style="medium">
        <color auto="1"/>
      </right>
      <top style="medium">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bottom/>
      <diagonal/>
    </border>
    <border>
      <left/>
      <right style="medium">
        <color indexed="64"/>
      </right>
      <top style="thin">
        <color indexed="64"/>
      </top>
      <bottom style="thin">
        <color indexed="64"/>
      </bottom>
      <diagonal/>
    </border>
  </borders>
  <cellStyleXfs count="3">
    <xf numFmtId="0" fontId="0" fillId="0" borderId="0"/>
    <xf numFmtId="0" fontId="22" fillId="0" borderId="0" applyNumberFormat="0" applyFill="0" applyBorder="0" applyAlignment="0" applyProtection="0"/>
    <xf numFmtId="0" fontId="24" fillId="0" borderId="0"/>
  </cellStyleXfs>
  <cellXfs count="495">
    <xf numFmtId="0" fontId="0" fillId="0" borderId="0" xfId="0"/>
    <xf numFmtId="0" fontId="0" fillId="0" borderId="0" xfId="0" applyAlignment="1">
      <alignment horizontal="centerContinuous"/>
    </xf>
    <xf numFmtId="0" fontId="1" fillId="0" borderId="0" xfId="0" applyFont="1" applyAlignment="1">
      <alignment horizontal="centerContinuous"/>
    </xf>
    <xf numFmtId="0" fontId="2" fillId="0" borderId="0" xfId="0" applyFont="1" applyAlignment="1">
      <alignment horizontal="centerContinuous"/>
    </xf>
    <xf numFmtId="0" fontId="3" fillId="0" borderId="0" xfId="0" applyFont="1" applyAlignment="1">
      <alignment horizontal="centerContinuous"/>
    </xf>
    <xf numFmtId="0" fontId="0" fillId="0" borderId="0" xfId="0" applyAlignment="1">
      <alignment horizontal="center"/>
    </xf>
    <xf numFmtId="0" fontId="0" fillId="0" borderId="5" xfId="0" applyBorder="1"/>
    <xf numFmtId="0" fontId="1" fillId="0" borderId="0" xfId="0" applyFont="1"/>
    <xf numFmtId="0" fontId="1" fillId="0" borderId="0" xfId="0" applyFont="1" applyAlignment="1">
      <alignment horizontal="center"/>
    </xf>
    <xf numFmtId="0" fontId="1" fillId="0" borderId="6" xfId="0" applyFont="1" applyBorder="1"/>
    <xf numFmtId="0" fontId="0" fillId="0" borderId="8" xfId="0" applyBorder="1"/>
    <xf numFmtId="0" fontId="1" fillId="0" borderId="9" xfId="0" applyFont="1" applyBorder="1"/>
    <xf numFmtId="0" fontId="1" fillId="0" borderId="10" xfId="0" applyFont="1" applyBorder="1" applyAlignment="1">
      <alignment horizontal="center"/>
    </xf>
    <xf numFmtId="0" fontId="0" fillId="0" borderId="9" xfId="0" applyBorder="1"/>
    <xf numFmtId="0" fontId="0" fillId="0" borderId="10" xfId="0" applyBorder="1"/>
    <xf numFmtId="0" fontId="0" fillId="0" borderId="6" xfId="0" applyBorder="1"/>
    <xf numFmtId="0" fontId="0" fillId="0" borderId="7" xfId="0" applyBorder="1"/>
    <xf numFmtId="0" fontId="1" fillId="0" borderId="9" xfId="0" applyFont="1" applyBorder="1" applyAlignment="1">
      <alignment horizontal="center"/>
    </xf>
    <xf numFmtId="37" fontId="1" fillId="0" borderId="9" xfId="0" applyNumberFormat="1" applyFont="1" applyBorder="1"/>
    <xf numFmtId="37" fontId="1" fillId="0" borderId="10" xfId="0" applyNumberFormat="1" applyFont="1" applyBorder="1" applyAlignment="1">
      <alignment horizontal="center"/>
    </xf>
    <xf numFmtId="37" fontId="0" fillId="0" borderId="0" xfId="0" applyNumberFormat="1" applyAlignment="1">
      <alignment horizontal="center"/>
    </xf>
    <xf numFmtId="37" fontId="1" fillId="0" borderId="9" xfId="0" applyNumberFormat="1" applyFont="1" applyBorder="1" applyAlignment="1">
      <alignment horizontal="center"/>
    </xf>
    <xf numFmtId="37" fontId="0" fillId="0" borderId="9" xfId="0" applyNumberFormat="1" applyBorder="1"/>
    <xf numFmtId="37" fontId="0" fillId="0" borderId="0" xfId="0" applyNumberFormat="1"/>
    <xf numFmtId="37" fontId="0" fillId="0" borderId="10" xfId="0" applyNumberFormat="1" applyBorder="1"/>
    <xf numFmtId="37" fontId="0" fillId="0" borderId="0" xfId="0" applyNumberFormat="1" applyAlignment="1">
      <alignment horizontal="right"/>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0" borderId="0" xfId="0" applyFont="1"/>
    <xf numFmtId="0" fontId="6" fillId="0" borderId="0" xfId="0" applyFont="1"/>
    <xf numFmtId="0" fontId="7" fillId="0" borderId="0" xfId="0" applyFont="1" applyAlignment="1">
      <alignment horizontal="center"/>
    </xf>
    <xf numFmtId="49" fontId="7" fillId="0" borderId="0" xfId="0" applyNumberFormat="1" applyFont="1" applyAlignment="1">
      <alignment horizontal="center"/>
    </xf>
    <xf numFmtId="0" fontId="1" fillId="2" borderId="23" xfId="0" applyFont="1" applyFill="1" applyBorder="1" applyAlignment="1">
      <alignment horizontal="centerContinuous"/>
    </xf>
    <xf numFmtId="0" fontId="1" fillId="2" borderId="24" xfId="0" applyFont="1" applyFill="1" applyBorder="1" applyAlignment="1">
      <alignment horizontal="centerContinuous"/>
    </xf>
    <xf numFmtId="0" fontId="1" fillId="2" borderId="25" xfId="0" applyFont="1" applyFill="1" applyBorder="1" applyAlignment="1">
      <alignment horizontal="centerContinuous"/>
    </xf>
    <xf numFmtId="3" fontId="0" fillId="0" borderId="0" xfId="0" applyNumberFormat="1"/>
    <xf numFmtId="3" fontId="0" fillId="0" borderId="8" xfId="0" applyNumberFormat="1" applyBorder="1"/>
    <xf numFmtId="164" fontId="0" fillId="0" borderId="15" xfId="0" applyNumberFormat="1" applyBorder="1"/>
    <xf numFmtId="165" fontId="0" fillId="0" borderId="0" xfId="0" applyNumberFormat="1"/>
    <xf numFmtId="10" fontId="0" fillId="0" borderId="0" xfId="0" applyNumberFormat="1"/>
    <xf numFmtId="164" fontId="0" fillId="0" borderId="0" xfId="0" applyNumberFormat="1"/>
    <xf numFmtId="166" fontId="0" fillId="0" borderId="0" xfId="0" applyNumberFormat="1"/>
    <xf numFmtId="167" fontId="0" fillId="0" borderId="0" xfId="0" applyNumberFormat="1"/>
    <xf numFmtId="6" fontId="0" fillId="0" borderId="0" xfId="0" applyNumberFormat="1"/>
    <xf numFmtId="165" fontId="0" fillId="0" borderId="26" xfId="0" applyNumberFormat="1" applyBorder="1"/>
    <xf numFmtId="6" fontId="0" fillId="0" borderId="8" xfId="0" applyNumberFormat="1" applyBorder="1"/>
    <xf numFmtId="0" fontId="0" fillId="2" borderId="24" xfId="0" applyFill="1" applyBorder="1" applyAlignment="1">
      <alignment horizontal="centerContinuous"/>
    </xf>
    <xf numFmtId="0" fontId="0" fillId="2" borderId="25" xfId="0" applyFill="1" applyBorder="1" applyAlignment="1">
      <alignment horizontal="centerContinuous"/>
    </xf>
    <xf numFmtId="0" fontId="7" fillId="0" borderId="2" xfId="0" applyFont="1" applyBorder="1"/>
    <xf numFmtId="0" fontId="7" fillId="0" borderId="3" xfId="0" applyFont="1" applyBorder="1"/>
    <xf numFmtId="0" fontId="7" fillId="0" borderId="4" xfId="0" applyFont="1" applyBorder="1"/>
    <xf numFmtId="0" fontId="7" fillId="0" borderId="9" xfId="0" applyFont="1" applyBorder="1"/>
    <xf numFmtId="0" fontId="7" fillId="0" borderId="10" xfId="0" applyFont="1" applyBorder="1"/>
    <xf numFmtId="0" fontId="8" fillId="0" borderId="23" xfId="0" applyFont="1" applyBorder="1" applyAlignment="1">
      <alignment horizontal="centerContinuous"/>
    </xf>
    <xf numFmtId="0" fontId="8" fillId="0" borderId="24" xfId="0" applyFont="1" applyBorder="1" applyAlignment="1">
      <alignment horizontal="centerContinuous"/>
    </xf>
    <xf numFmtId="0" fontId="8" fillId="0" borderId="25" xfId="0" applyFont="1" applyBorder="1" applyAlignment="1">
      <alignment horizontal="centerContinuous"/>
    </xf>
    <xf numFmtId="0" fontId="0" fillId="0" borderId="9" xfId="0" applyBorder="1" applyAlignment="1">
      <alignment horizontal="centerContinuous"/>
    </xf>
    <xf numFmtId="0" fontId="0" fillId="0" borderId="5" xfId="0" applyBorder="1" applyAlignment="1">
      <alignment horizontal="centerContinuous"/>
    </xf>
    <xf numFmtId="168" fontId="0" fillId="0" borderId="0" xfId="0" applyNumberFormat="1"/>
    <xf numFmtId="168" fontId="0" fillId="0" borderId="6" xfId="0" applyNumberFormat="1" applyBorder="1" applyAlignment="1">
      <alignment horizontal="right"/>
    </xf>
    <xf numFmtId="0" fontId="1" fillId="2" borderId="1" xfId="0" applyFont="1" applyFill="1" applyBorder="1" applyAlignment="1">
      <alignment horizontal="centerContinuous"/>
    </xf>
    <xf numFmtId="0" fontId="1" fillId="3" borderId="1" xfId="0" applyFont="1" applyFill="1" applyBorder="1" applyAlignment="1">
      <alignment horizontal="center"/>
    </xf>
    <xf numFmtId="14" fontId="0" fillId="0" borderId="0" xfId="0" applyNumberFormat="1"/>
    <xf numFmtId="4" fontId="0" fillId="0" borderId="0" xfId="0" applyNumberFormat="1"/>
    <xf numFmtId="4" fontId="0" fillId="0" borderId="6" xfId="0" applyNumberFormat="1" applyBorder="1"/>
    <xf numFmtId="4" fontId="0" fillId="0" borderId="5" xfId="0" applyNumberFormat="1" applyBorder="1"/>
    <xf numFmtId="4" fontId="0" fillId="0" borderId="7" xfId="0" applyNumberFormat="1" applyBorder="1"/>
    <xf numFmtId="164" fontId="0" fillId="0" borderId="8" xfId="0" applyNumberFormat="1" applyBorder="1"/>
    <xf numFmtId="0" fontId="1" fillId="0" borderId="32" xfId="0" applyFont="1" applyBorder="1"/>
    <xf numFmtId="0" fontId="0" fillId="0" borderId="14" xfId="0" applyBorder="1"/>
    <xf numFmtId="164" fontId="0" fillId="0" borderId="14" xfId="0" applyNumberFormat="1" applyBorder="1"/>
    <xf numFmtId="0" fontId="0" fillId="0" borderId="33" xfId="0" applyBorder="1"/>
    <xf numFmtId="0" fontId="1" fillId="0" borderId="34" xfId="0" applyFont="1" applyBorder="1"/>
    <xf numFmtId="3" fontId="0" fillId="0" borderId="35" xfId="0" applyNumberFormat="1" applyBorder="1"/>
    <xf numFmtId="0" fontId="1" fillId="0" borderId="37" xfId="0" applyFont="1" applyBorder="1"/>
    <xf numFmtId="3" fontId="0" fillId="0" borderId="38" xfId="0" applyNumberFormat="1" applyBorder="1"/>
    <xf numFmtId="166" fontId="0" fillId="0" borderId="1" xfId="0" applyNumberFormat="1" applyBorder="1"/>
    <xf numFmtId="164" fontId="0" fillId="0" borderId="35" xfId="0" applyNumberFormat="1" applyBorder="1"/>
    <xf numFmtId="6" fontId="0" fillId="0" borderId="36" xfId="0" applyNumberFormat="1" applyBorder="1"/>
    <xf numFmtId="4" fontId="0" fillId="0" borderId="9" xfId="0" applyNumberFormat="1" applyBorder="1"/>
    <xf numFmtId="4" fontId="0" fillId="0" borderId="10" xfId="0" applyNumberFormat="1" applyBorder="1"/>
    <xf numFmtId="4" fontId="0" fillId="0" borderId="11" xfId="0" applyNumberFormat="1" applyBorder="1"/>
    <xf numFmtId="4" fontId="0" fillId="0" borderId="8" xfId="0" applyNumberFormat="1" applyBorder="1"/>
    <xf numFmtId="4" fontId="0" fillId="0" borderId="12" xfId="0" applyNumberFormat="1" applyBorder="1"/>
    <xf numFmtId="0" fontId="0" fillId="0" borderId="23" xfId="0" applyBorder="1" applyAlignment="1">
      <alignment horizontal="centerContinuous" wrapText="1"/>
    </xf>
    <xf numFmtId="0" fontId="0" fillId="0" borderId="24" xfId="0" applyBorder="1" applyAlignment="1">
      <alignment horizontal="centerContinuous" wrapText="1"/>
    </xf>
    <xf numFmtId="0" fontId="0" fillId="0" borderId="25" xfId="0" applyBorder="1" applyAlignment="1">
      <alignment horizontal="centerContinuous" wrapText="1"/>
    </xf>
    <xf numFmtId="0" fontId="9" fillId="0" borderId="0" xfId="0" applyFont="1"/>
    <xf numFmtId="2" fontId="0" fillId="0" borderId="9" xfId="0" applyNumberFormat="1" applyBorder="1"/>
    <xf numFmtId="2" fontId="0" fillId="0" borderId="0" xfId="0" applyNumberFormat="1"/>
    <xf numFmtId="0" fontId="0" fillId="0" borderId="0" xfId="0" applyAlignment="1">
      <alignment horizontal="left"/>
    </xf>
    <xf numFmtId="38" fontId="11" fillId="0" borderId="0" xfId="0" applyNumberFormat="1" applyFont="1"/>
    <xf numFmtId="10" fontId="12" fillId="0" borderId="0" xfId="0" applyNumberFormat="1" applyFont="1" applyAlignment="1">
      <alignment horizontal="centerContinuous"/>
    </xf>
    <xf numFmtId="10" fontId="13" fillId="0" borderId="0" xfId="0" applyNumberFormat="1" applyFont="1" applyAlignment="1">
      <alignment horizontal="centerContinuous"/>
    </xf>
    <xf numFmtId="38" fontId="14" fillId="0" borderId="0" xfId="0" applyNumberFormat="1" applyFont="1"/>
    <xf numFmtId="38" fontId="0" fillId="0" borderId="0" xfId="0" applyNumberFormat="1"/>
    <xf numFmtId="10" fontId="15" fillId="0" borderId="0" xfId="0" applyNumberFormat="1" applyFont="1" applyAlignment="1">
      <alignment horizontal="centerContinuous"/>
    </xf>
    <xf numFmtId="38" fontId="14" fillId="0" borderId="0" xfId="0" quotePrefix="1" applyNumberFormat="1" applyFont="1"/>
    <xf numFmtId="14" fontId="15" fillId="0" borderId="0" xfId="0" applyNumberFormat="1" applyFont="1" applyAlignment="1">
      <alignment horizontal="centerContinuous"/>
    </xf>
    <xf numFmtId="0" fontId="1" fillId="2" borderId="1" xfId="0" applyFont="1" applyFill="1" applyBorder="1" applyAlignment="1">
      <alignment horizontal="center"/>
    </xf>
    <xf numFmtId="0" fontId="0" fillId="0" borderId="27" xfId="0" applyBorder="1"/>
    <xf numFmtId="38" fontId="0" fillId="0" borderId="27" xfId="0" applyNumberFormat="1" applyBorder="1"/>
    <xf numFmtId="38" fontId="0" fillId="0" borderId="39" xfId="0" applyNumberFormat="1" applyBorder="1"/>
    <xf numFmtId="38" fontId="0" fillId="0" borderId="28" xfId="0" applyNumberFormat="1" applyBorder="1"/>
    <xf numFmtId="6" fontId="0" fillId="0" borderId="1" xfId="0" applyNumberFormat="1" applyBorder="1"/>
    <xf numFmtId="0" fontId="1" fillId="0" borderId="0" xfId="0" applyFont="1" applyAlignment="1">
      <alignment horizontal="right"/>
    </xf>
    <xf numFmtId="169" fontId="0" fillId="0" borderId="1" xfId="0" applyNumberFormat="1" applyBorder="1"/>
    <xf numFmtId="0" fontId="6" fillId="0" borderId="0" xfId="0" applyFont="1" applyAlignment="1">
      <alignment horizontal="center"/>
    </xf>
    <xf numFmtId="164" fontId="0" fillId="0" borderId="40" xfId="0" applyNumberFormat="1" applyBorder="1"/>
    <xf numFmtId="2" fontId="0" fillId="0" borderId="9" xfId="0" applyNumberFormat="1" applyBorder="1" applyAlignment="1">
      <alignment horizontal="center"/>
    </xf>
    <xf numFmtId="2" fontId="0" fillId="0" borderId="0" xfId="0" applyNumberFormat="1" applyAlignment="1">
      <alignment horizontal="center"/>
    </xf>
    <xf numFmtId="2" fontId="0" fillId="0" borderId="10" xfId="0" applyNumberFormat="1" applyBorder="1" applyAlignment="1">
      <alignment horizontal="center"/>
    </xf>
    <xf numFmtId="4" fontId="0" fillId="0" borderId="29" xfId="0" applyNumberFormat="1" applyBorder="1"/>
    <xf numFmtId="4" fontId="0" fillId="0" borderId="30" xfId="0" applyNumberFormat="1" applyBorder="1"/>
    <xf numFmtId="4" fontId="0" fillId="0" borderId="31" xfId="0" applyNumberFormat="1" applyBorder="1"/>
    <xf numFmtId="4" fontId="3" fillId="0" borderId="9" xfId="0" applyNumberFormat="1" applyFont="1" applyBorder="1"/>
    <xf numFmtId="4" fontId="3" fillId="0" borderId="0" xfId="0" applyNumberFormat="1" applyFont="1"/>
    <xf numFmtId="4" fontId="3" fillId="0" borderId="10" xfId="0" applyNumberFormat="1" applyFont="1" applyBorder="1"/>
    <xf numFmtId="4" fontId="3" fillId="0" borderId="11" xfId="0" applyNumberFormat="1" applyFont="1" applyBorder="1"/>
    <xf numFmtId="4" fontId="3" fillId="0" borderId="8" xfId="0" applyNumberFormat="1" applyFont="1" applyBorder="1"/>
    <xf numFmtId="4" fontId="3" fillId="0" borderId="12" xfId="0" applyNumberFormat="1" applyFont="1" applyBorder="1"/>
    <xf numFmtId="37" fontId="15" fillId="0" borderId="0" xfId="0" applyNumberFormat="1" applyFont="1" applyAlignment="1">
      <alignment vertical="top" wrapText="1"/>
    </xf>
    <xf numFmtId="49" fontId="15" fillId="0" borderId="0" xfId="0" applyNumberFormat="1" applyFont="1" applyAlignment="1">
      <alignment horizontal="right" wrapText="1"/>
    </xf>
    <xf numFmtId="41" fontId="14" fillId="0" borderId="0" xfId="0" applyNumberFormat="1" applyFont="1"/>
    <xf numFmtId="0" fontId="16" fillId="0" borderId="0" xfId="0" applyFont="1"/>
    <xf numFmtId="0" fontId="15" fillId="2" borderId="1" xfId="0" applyFont="1" applyFill="1" applyBorder="1" applyAlignment="1" applyProtection="1">
      <alignment vertical="center" wrapText="1"/>
      <protection locked="0"/>
    </xf>
    <xf numFmtId="49" fontId="15" fillId="0" borderId="24" xfId="0" applyNumberFormat="1" applyFont="1" applyBorder="1" applyAlignment="1" applyProtection="1">
      <alignment horizontal="center" wrapText="1"/>
      <protection locked="0"/>
    </xf>
    <xf numFmtId="41" fontId="15" fillId="0" borderId="42" xfId="0" applyNumberFormat="1" applyFont="1" applyBorder="1" applyAlignment="1">
      <alignment horizontal="center" wrapText="1"/>
    </xf>
    <xf numFmtId="41" fontId="15" fillId="0" borderId="43" xfId="0" applyNumberFormat="1" applyFont="1" applyBorder="1" applyAlignment="1">
      <alignment horizontal="center" wrapText="1"/>
    </xf>
    <xf numFmtId="41" fontId="15" fillId="0" borderId="44" xfId="0" applyNumberFormat="1" applyFont="1" applyBorder="1" applyAlignment="1">
      <alignment horizontal="center" wrapText="1"/>
    </xf>
    <xf numFmtId="0" fontId="15" fillId="0" borderId="0" xfId="0" applyFont="1" applyAlignment="1">
      <alignment wrapText="1"/>
    </xf>
    <xf numFmtId="0" fontId="15" fillId="0" borderId="9" xfId="0" applyFont="1" applyBorder="1" applyAlignment="1">
      <alignment vertical="top" wrapText="1"/>
    </xf>
    <xf numFmtId="49" fontId="15" fillId="0" borderId="0" xfId="0" applyNumberFormat="1" applyFont="1" applyAlignment="1">
      <alignment wrapText="1"/>
    </xf>
    <xf numFmtId="41" fontId="14" fillId="0" borderId="45" xfId="0" applyNumberFormat="1" applyFont="1" applyBorder="1" applyProtection="1">
      <protection locked="0"/>
    </xf>
    <xf numFmtId="41" fontId="14" fillId="0" borderId="46" xfId="0" applyNumberFormat="1" applyFont="1" applyBorder="1" applyProtection="1">
      <protection locked="0"/>
    </xf>
    <xf numFmtId="41" fontId="14" fillId="0" borderId="47" xfId="0" applyNumberFormat="1" applyFont="1" applyBorder="1"/>
    <xf numFmtId="49" fontId="15" fillId="0" borderId="0" xfId="0" applyNumberFormat="1" applyFont="1" applyAlignment="1">
      <alignment horizontal="center" wrapText="1"/>
    </xf>
    <xf numFmtId="41" fontId="15" fillId="0" borderId="45" xfId="0" applyNumberFormat="1" applyFont="1" applyBorder="1" applyAlignment="1" applyProtection="1">
      <alignment horizontal="center" wrapText="1"/>
      <protection locked="0"/>
    </xf>
    <xf numFmtId="41" fontId="15" fillId="0" borderId="46" xfId="0" applyNumberFormat="1" applyFont="1" applyBorder="1" applyAlignment="1" applyProtection="1">
      <alignment horizontal="center" wrapText="1"/>
      <protection locked="0"/>
    </xf>
    <xf numFmtId="41" fontId="15" fillId="0" borderId="47" xfId="0" applyNumberFormat="1" applyFont="1" applyBorder="1" applyAlignment="1">
      <alignment horizontal="center" wrapText="1"/>
    </xf>
    <xf numFmtId="0" fontId="14" fillId="0" borderId="0" xfId="0" applyFont="1"/>
    <xf numFmtId="0" fontId="14" fillId="0" borderId="9" xfId="0" applyFont="1" applyBorder="1" applyAlignment="1">
      <alignment horizontal="left" vertical="top" wrapText="1" indent="1"/>
    </xf>
    <xf numFmtId="49" fontId="14" fillId="0" borderId="0" xfId="0" applyNumberFormat="1" applyFont="1" applyAlignment="1">
      <alignment horizontal="right" wrapText="1"/>
    </xf>
    <xf numFmtId="0" fontId="15" fillId="4" borderId="48" xfId="0" applyFont="1" applyFill="1" applyBorder="1" applyAlignment="1">
      <alignment vertical="top" wrapText="1"/>
    </xf>
    <xf numFmtId="49" fontId="15" fillId="4" borderId="49" xfId="0" applyNumberFormat="1" applyFont="1" applyFill="1" applyBorder="1" applyAlignment="1">
      <alignment horizontal="right" wrapText="1"/>
    </xf>
    <xf numFmtId="41" fontId="14" fillId="4" borderId="50" xfId="0" applyNumberFormat="1" applyFont="1" applyFill="1" applyBorder="1"/>
    <xf numFmtId="41" fontId="14" fillId="4" borderId="40" xfId="0" applyNumberFormat="1" applyFont="1" applyFill="1" applyBorder="1"/>
    <xf numFmtId="41" fontId="14" fillId="4" borderId="51" xfId="0" applyNumberFormat="1" applyFont="1" applyFill="1" applyBorder="1"/>
    <xf numFmtId="41" fontId="14" fillId="0" borderId="45" xfId="0" applyNumberFormat="1" applyFont="1" applyBorder="1"/>
    <xf numFmtId="41" fontId="14" fillId="0" borderId="46" xfId="0" applyNumberFormat="1" applyFont="1" applyBorder="1"/>
    <xf numFmtId="0" fontId="14" fillId="0" borderId="9" xfId="0" applyFont="1" applyBorder="1" applyAlignment="1">
      <alignment vertical="top" wrapText="1"/>
    </xf>
    <xf numFmtId="41" fontId="17" fillId="0" borderId="45" xfId="0" applyNumberFormat="1" applyFont="1" applyBorder="1" applyProtection="1">
      <protection locked="0"/>
    </xf>
    <xf numFmtId="41" fontId="17" fillId="0" borderId="46" xfId="0" applyNumberFormat="1" applyFont="1" applyBorder="1" applyProtection="1">
      <protection locked="0"/>
    </xf>
    <xf numFmtId="0" fontId="15" fillId="4" borderId="48" xfId="0" applyFont="1" applyFill="1" applyBorder="1" applyAlignment="1">
      <alignment horizontal="left" vertical="top" wrapText="1" indent="2"/>
    </xf>
    <xf numFmtId="41" fontId="14" fillId="0" borderId="45" xfId="0" applyNumberFormat="1" applyFont="1" applyBorder="1" applyAlignment="1" applyProtection="1">
      <alignment horizontal="right"/>
      <protection locked="0"/>
    </xf>
    <xf numFmtId="41" fontId="14" fillId="0" borderId="46" xfId="0" applyNumberFormat="1" applyFont="1" applyBorder="1" applyAlignment="1" applyProtection="1">
      <alignment horizontal="right"/>
      <protection locked="0"/>
    </xf>
    <xf numFmtId="41" fontId="14" fillId="0" borderId="47" xfId="0" applyNumberFormat="1" applyFont="1" applyBorder="1" applyAlignment="1">
      <alignment horizontal="right"/>
    </xf>
    <xf numFmtId="0" fontId="15" fillId="0" borderId="0" xfId="0" applyFont="1" applyAlignment="1">
      <alignment vertical="top" wrapText="1"/>
    </xf>
    <xf numFmtId="0" fontId="14" fillId="0" borderId="0" xfId="0" applyFont="1" applyAlignment="1">
      <alignment vertical="top" wrapText="1"/>
    </xf>
    <xf numFmtId="41" fontId="14" fillId="0" borderId="0" xfId="0" applyNumberFormat="1" applyFont="1" applyAlignment="1">
      <alignment horizontal="center"/>
    </xf>
    <xf numFmtId="0" fontId="2" fillId="0" borderId="0" xfId="0" applyFont="1"/>
    <xf numFmtId="0" fontId="2" fillId="0" borderId="0" xfId="0" applyFont="1" applyAlignment="1">
      <alignment horizontal="center"/>
    </xf>
    <xf numFmtId="49" fontId="0" fillId="0" borderId="0" xfId="0" applyNumberFormat="1" applyAlignment="1">
      <alignment horizontal="center"/>
    </xf>
    <xf numFmtId="38" fontId="15" fillId="0" borderId="0" xfId="0" applyNumberFormat="1" applyFont="1" applyAlignment="1">
      <alignment horizontal="center"/>
    </xf>
    <xf numFmtId="38" fontId="18" fillId="0" borderId="0" xfId="0" applyNumberFormat="1" applyFont="1" applyAlignment="1">
      <alignment horizontal="center"/>
    </xf>
    <xf numFmtId="38" fontId="15" fillId="2" borderId="52" xfId="0" applyNumberFormat="1" applyFont="1" applyFill="1" applyBorder="1" applyAlignment="1">
      <alignment horizontal="center"/>
    </xf>
    <xf numFmtId="38" fontId="15" fillId="0" borderId="0" xfId="0" applyNumberFormat="1" applyFont="1"/>
    <xf numFmtId="38" fontId="15" fillId="2" borderId="28" xfId="0" applyNumberFormat="1" applyFont="1" applyFill="1" applyBorder="1" applyAlignment="1">
      <alignment horizontal="center"/>
    </xf>
    <xf numFmtId="10" fontId="18" fillId="0" borderId="0" xfId="0" applyNumberFormat="1" applyFont="1" applyAlignment="1">
      <alignment horizontal="centerContinuous"/>
    </xf>
    <xf numFmtId="38" fontId="14" fillId="0" borderId="27" xfId="0" applyNumberFormat="1" applyFont="1" applyBorder="1"/>
    <xf numFmtId="38" fontId="14" fillId="0" borderId="0" xfId="0" applyNumberFormat="1" applyFont="1" applyAlignment="1">
      <alignment horizontal="centerContinuous"/>
    </xf>
    <xf numFmtId="10" fontId="19" fillId="0" borderId="0" xfId="0" applyNumberFormat="1" applyFont="1" applyAlignment="1">
      <alignment horizontal="left"/>
    </xf>
    <xf numFmtId="38" fontId="20" fillId="0" borderId="0" xfId="0" applyNumberFormat="1" applyFont="1" applyAlignment="1">
      <alignment horizontal="centerContinuous"/>
    </xf>
    <xf numFmtId="38" fontId="21" fillId="0" borderId="0" xfId="0" applyNumberFormat="1" applyFont="1"/>
    <xf numFmtId="38" fontId="20" fillId="0" borderId="0" xfId="0" applyNumberFormat="1" applyFont="1"/>
    <xf numFmtId="10" fontId="19" fillId="0" borderId="0" xfId="0" applyNumberFormat="1" applyFont="1" applyAlignment="1">
      <alignment horizontal="centerContinuous"/>
    </xf>
    <xf numFmtId="38" fontId="21" fillId="0" borderId="0" xfId="0" applyNumberFormat="1" applyFont="1" applyAlignment="1">
      <alignment horizontal="left"/>
    </xf>
    <xf numFmtId="0" fontId="0" fillId="0" borderId="28" xfId="0" applyBorder="1"/>
    <xf numFmtId="40" fontId="0" fillId="0" borderId="52" xfId="0" applyNumberFormat="1" applyBorder="1"/>
    <xf numFmtId="40" fontId="0" fillId="0" borderId="27" xfId="0" applyNumberFormat="1" applyBorder="1"/>
    <xf numFmtId="40" fontId="0" fillId="0" borderId="28" xfId="0" applyNumberFormat="1" applyBorder="1"/>
    <xf numFmtId="40" fontId="0" fillId="0" borderId="55" xfId="0" applyNumberFormat="1" applyBorder="1"/>
    <xf numFmtId="40" fontId="0" fillId="0" borderId="39" xfId="0" applyNumberFormat="1" applyBorder="1"/>
    <xf numFmtId="40" fontId="0" fillId="0" borderId="1" xfId="0" applyNumberFormat="1" applyBorder="1"/>
    <xf numFmtId="0" fontId="1" fillId="5" borderId="1" xfId="0" applyFont="1" applyFill="1" applyBorder="1" applyAlignment="1">
      <alignment horizontal="center"/>
    </xf>
    <xf numFmtId="0" fontId="1" fillId="0" borderId="9" xfId="0" applyFont="1" applyBorder="1" applyAlignment="1">
      <alignment horizontal="centerContinuous"/>
    </xf>
    <xf numFmtId="0" fontId="1" fillId="0" borderId="10" xfId="0" applyFont="1" applyBorder="1" applyAlignment="1">
      <alignment horizontal="centerContinuous"/>
    </xf>
    <xf numFmtId="2" fontId="0" fillId="0" borderId="1" xfId="0" applyNumberFormat="1" applyBorder="1"/>
    <xf numFmtId="10" fontId="0" fillId="0" borderId="1" xfId="0" applyNumberFormat="1" applyBorder="1"/>
    <xf numFmtId="0" fontId="23" fillId="0" borderId="0" xfId="0" applyFont="1"/>
    <xf numFmtId="0" fontId="24" fillId="0" borderId="0" xfId="0" applyFont="1"/>
    <xf numFmtId="0" fontId="22" fillId="0" borderId="0" xfId="1"/>
    <xf numFmtId="0" fontId="22" fillId="0" borderId="0" xfId="1" applyAlignment="1"/>
    <xf numFmtId="0" fontId="0" fillId="0" borderId="0" xfId="0"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 fillId="2" borderId="1"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17" fontId="0" fillId="0" borderId="7" xfId="0" applyNumberFormat="1" applyBorder="1" applyAlignment="1">
      <alignment horizontal="center" vertical="center" wrapText="1"/>
    </xf>
    <xf numFmtId="16" fontId="0" fillId="0" borderId="7" xfId="0" applyNumberFormat="1" applyBorder="1" applyAlignment="1">
      <alignment horizontal="center" vertical="center" wrapText="1"/>
    </xf>
    <xf numFmtId="0" fontId="0" fillId="0" borderId="0" xfId="0" applyAlignment="1">
      <alignment horizontal="left" vertical="center" indent="8"/>
    </xf>
    <xf numFmtId="0" fontId="27" fillId="0" borderId="0" xfId="0" applyFont="1" applyAlignment="1">
      <alignment horizontal="left" vertical="center" indent="10"/>
    </xf>
    <xf numFmtId="0" fontId="0" fillId="0" borderId="0" xfId="0" applyAlignment="1">
      <alignment wrapText="1"/>
    </xf>
    <xf numFmtId="0" fontId="1" fillId="0" borderId="0" xfId="0" applyFont="1" applyAlignment="1">
      <alignment horizontal="centerContinuous" vertical="center" wrapText="1"/>
    </xf>
    <xf numFmtId="0" fontId="0" fillId="0" borderId="0" xfId="0" applyAlignment="1">
      <alignment horizontal="centerContinuous" wrapText="1"/>
    </xf>
    <xf numFmtId="0" fontId="0" fillId="0" borderId="0" xfId="0" applyAlignment="1">
      <alignment horizontal="centerContinuous" vertical="center" wrapText="1"/>
    </xf>
    <xf numFmtId="0" fontId="28" fillId="0" borderId="0" xfId="0" applyFont="1"/>
    <xf numFmtId="0" fontId="29" fillId="0" borderId="0" xfId="0" applyFont="1"/>
    <xf numFmtId="0" fontId="1" fillId="6" borderId="23" xfId="0" applyFont="1" applyFill="1" applyBorder="1" applyAlignment="1">
      <alignment horizontal="center"/>
    </xf>
    <xf numFmtId="0" fontId="1" fillId="6" borderId="24" xfId="0" applyFont="1" applyFill="1" applyBorder="1" applyAlignment="1">
      <alignment horizontal="center"/>
    </xf>
    <xf numFmtId="0" fontId="1" fillId="6" borderId="25" xfId="0" applyFont="1" applyFill="1" applyBorder="1" applyAlignment="1">
      <alignment horizont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4" fillId="8" borderId="23" xfId="0" applyFont="1" applyFill="1" applyBorder="1" applyAlignment="1">
      <alignment horizontal="centerContinuous"/>
    </xf>
    <xf numFmtId="0" fontId="4" fillId="8" borderId="24" xfId="0" applyFont="1" applyFill="1" applyBorder="1" applyAlignment="1">
      <alignment horizontal="centerContinuous"/>
    </xf>
    <xf numFmtId="0" fontId="4" fillId="8" borderId="25" xfId="0" applyFont="1" applyFill="1" applyBorder="1" applyAlignment="1">
      <alignment horizontal="centerContinuous"/>
    </xf>
    <xf numFmtId="0" fontId="5" fillId="8" borderId="23" xfId="0" applyFont="1" applyFill="1" applyBorder="1" applyAlignment="1">
      <alignment horizontal="centerContinuous"/>
    </xf>
    <xf numFmtId="0" fontId="5" fillId="8" borderId="24" xfId="0" applyFont="1" applyFill="1" applyBorder="1" applyAlignment="1">
      <alignment horizontal="centerContinuous"/>
    </xf>
    <xf numFmtId="0" fontId="5" fillId="8" borderId="25" xfId="0" applyFont="1" applyFill="1" applyBorder="1" applyAlignment="1">
      <alignment horizontal="centerContinuous"/>
    </xf>
    <xf numFmtId="0" fontId="6" fillId="8" borderId="23" xfId="0" applyFont="1" applyFill="1" applyBorder="1" applyAlignment="1">
      <alignment horizontal="centerContinuous" vertical="center"/>
    </xf>
    <xf numFmtId="0" fontId="0" fillId="8" borderId="24" xfId="0" applyFill="1" applyBorder="1" applyAlignment="1">
      <alignment horizontal="centerContinuous" vertical="center"/>
    </xf>
    <xf numFmtId="0" fontId="0" fillId="8" borderId="25" xfId="0" applyFill="1" applyBorder="1" applyAlignment="1">
      <alignment horizontal="centerContinuous" vertical="center"/>
    </xf>
    <xf numFmtId="0" fontId="1" fillId="8" borderId="0" xfId="0" applyFont="1" applyFill="1" applyAlignment="1">
      <alignment horizontal="left"/>
    </xf>
    <xf numFmtId="0" fontId="0" fillId="0" borderId="19" xfId="0" applyBorder="1"/>
    <xf numFmtId="0" fontId="0" fillId="0" borderId="20" xfId="0" applyBorder="1"/>
    <xf numFmtId="0" fontId="30" fillId="0" borderId="0" xfId="0" applyFont="1"/>
    <xf numFmtId="0" fontId="31" fillId="0" borderId="0" xfId="0" applyFont="1"/>
    <xf numFmtId="15" fontId="30" fillId="0" borderId="0" xfId="0" applyNumberFormat="1" applyFont="1"/>
    <xf numFmtId="0" fontId="0" fillId="0" borderId="21" xfId="0" applyBorder="1"/>
    <xf numFmtId="0" fontId="0" fillId="0" borderId="15" xfId="0" applyBorder="1"/>
    <xf numFmtId="0" fontId="0" fillId="0" borderId="22" xfId="0" applyBorder="1"/>
    <xf numFmtId="0" fontId="0" fillId="0" borderId="16" xfId="0" applyBorder="1"/>
    <xf numFmtId="0" fontId="0" fillId="0" borderId="17" xfId="0" applyBorder="1"/>
    <xf numFmtId="0" fontId="0" fillId="0" borderId="18" xfId="0" applyBorder="1"/>
    <xf numFmtId="6" fontId="0" fillId="0" borderId="0" xfId="0" applyNumberFormat="1" applyAlignment="1">
      <alignment horizontal="right"/>
    </xf>
    <xf numFmtId="6" fontId="0" fillId="0" borderId="14" xfId="0" applyNumberFormat="1" applyBorder="1"/>
    <xf numFmtId="6" fontId="0" fillId="0" borderId="33" xfId="0" applyNumberFormat="1" applyBorder="1"/>
    <xf numFmtId="6" fontId="0" fillId="0" borderId="35" xfId="0" applyNumberFormat="1" applyBorder="1"/>
    <xf numFmtId="6" fontId="0" fillId="0" borderId="38" xfId="0" applyNumberFormat="1" applyBorder="1"/>
    <xf numFmtId="0" fontId="24" fillId="0" borderId="0" xfId="2"/>
    <xf numFmtId="0" fontId="34" fillId="0" borderId="0" xfId="2" applyFont="1"/>
    <xf numFmtId="0" fontId="35" fillId="0" borderId="0" xfId="2" applyFont="1" applyAlignment="1">
      <alignment horizontal="center" vertical="center"/>
    </xf>
    <xf numFmtId="0" fontId="36" fillId="0" borderId="0" xfId="2" applyFont="1" applyAlignment="1">
      <alignment horizontal="center" vertical="center"/>
    </xf>
    <xf numFmtId="0" fontId="36" fillId="0" borderId="0" xfId="2" applyFont="1" applyAlignment="1">
      <alignment horizontal="left" indent="3"/>
    </xf>
    <xf numFmtId="0" fontId="37" fillId="0" borderId="0" xfId="2" applyFont="1"/>
    <xf numFmtId="0" fontId="39" fillId="0" borderId="0" xfId="0" quotePrefix="1" applyFont="1"/>
    <xf numFmtId="38" fontId="40" fillId="0" borderId="0" xfId="0" applyNumberFormat="1" applyFont="1" applyAlignment="1">
      <alignment horizontal="right"/>
    </xf>
    <xf numFmtId="38" fontId="40" fillId="0" borderId="0" xfId="0" applyNumberFormat="1" applyFont="1"/>
    <xf numFmtId="38" fontId="0" fillId="0" borderId="0" xfId="0" applyNumberFormat="1" applyAlignment="1">
      <alignment horizontal="right"/>
    </xf>
    <xf numFmtId="38" fontId="0" fillId="0" borderId="8" xfId="0" applyNumberFormat="1" applyBorder="1" applyAlignment="1">
      <alignment horizontal="right"/>
    </xf>
    <xf numFmtId="0" fontId="36" fillId="0" borderId="0" xfId="2" applyFont="1"/>
    <xf numFmtId="168" fontId="0" fillId="0" borderId="0" xfId="0" applyNumberFormat="1" applyAlignment="1">
      <alignment horizontal="right"/>
    </xf>
    <xf numFmtId="0" fontId="15" fillId="2" borderId="23" xfId="0" applyFont="1" applyFill="1" applyBorder="1" applyAlignment="1">
      <alignment horizontal="centerContinuous"/>
    </xf>
    <xf numFmtId="0" fontId="15" fillId="2" borderId="24" xfId="0" applyFont="1" applyFill="1" applyBorder="1" applyAlignment="1">
      <alignment horizontal="centerContinuous"/>
    </xf>
    <xf numFmtId="0" fontId="15" fillId="2" borderId="25" xfId="0" applyFont="1" applyFill="1" applyBorder="1" applyAlignment="1">
      <alignment horizontal="centerContinuous"/>
    </xf>
    <xf numFmtId="40" fontId="0" fillId="0" borderId="0" xfId="0" applyNumberFormat="1" applyAlignment="1">
      <alignment horizontal="center"/>
    </xf>
    <xf numFmtId="40" fontId="0" fillId="0" borderId="0" xfId="0" applyNumberFormat="1"/>
    <xf numFmtId="0" fontId="31" fillId="10" borderId="0" xfId="0" applyFont="1" applyFill="1"/>
    <xf numFmtId="40" fontId="2" fillId="0" borderId="0" xfId="0" applyNumberFormat="1" applyFont="1" applyAlignment="1">
      <alignment horizontal="center"/>
    </xf>
    <xf numFmtId="38" fontId="0" fillId="0" borderId="0" xfId="0" applyNumberFormat="1" applyAlignment="1">
      <alignment horizontal="center"/>
    </xf>
    <xf numFmtId="38" fontId="2" fillId="0" borderId="0" xfId="0" applyNumberFormat="1" applyFont="1" applyAlignment="1">
      <alignment horizontal="center"/>
    </xf>
    <xf numFmtId="167" fontId="0" fillId="0" borderId="0" xfId="0" applyNumberFormat="1" applyAlignment="1">
      <alignment horizontal="center"/>
    </xf>
    <xf numFmtId="167" fontId="2" fillId="0" borderId="0" xfId="0" applyNumberFormat="1" applyFont="1" applyAlignment="1">
      <alignment horizontal="center"/>
    </xf>
    <xf numFmtId="40" fontId="43" fillId="10" borderId="0" xfId="0" applyNumberFormat="1" applyFont="1" applyFill="1" applyAlignment="1">
      <alignment horizontal="center"/>
    </xf>
    <xf numFmtId="40" fontId="46" fillId="10" borderId="0" xfId="0" applyNumberFormat="1" applyFont="1" applyFill="1" applyAlignment="1">
      <alignment horizontal="center"/>
    </xf>
    <xf numFmtId="0" fontId="47" fillId="0" borderId="0" xfId="0" applyFont="1" applyAlignment="1">
      <alignment horizontal="centerContinuous"/>
    </xf>
    <xf numFmtId="40" fontId="48" fillId="0" borderId="0" xfId="0" applyNumberFormat="1" applyFont="1" applyAlignment="1">
      <alignment horizontal="center"/>
    </xf>
    <xf numFmtId="0" fontId="48" fillId="0" borderId="0" xfId="0" applyFont="1"/>
    <xf numFmtId="0" fontId="48" fillId="0" borderId="0" xfId="0" applyFont="1" applyAlignment="1">
      <alignment horizontal="center"/>
    </xf>
    <xf numFmtId="40" fontId="48" fillId="0" borderId="0" xfId="0" applyNumberFormat="1" applyFont="1" applyAlignment="1">
      <alignment horizontal="right"/>
    </xf>
    <xf numFmtId="49" fontId="2" fillId="0" borderId="0" xfId="0" applyNumberFormat="1" applyFont="1" applyAlignment="1">
      <alignment horizontal="center"/>
    </xf>
    <xf numFmtId="170" fontId="42" fillId="10" borderId="40" xfId="0" applyNumberFormat="1" applyFont="1" applyFill="1" applyBorder="1" applyAlignment="1">
      <alignment horizontal="center"/>
    </xf>
    <xf numFmtId="49" fontId="1" fillId="0" borderId="0" xfId="0" applyNumberFormat="1" applyFont="1" applyAlignment="1">
      <alignment horizontal="center"/>
    </xf>
    <xf numFmtId="0" fontId="0" fillId="0" borderId="0" xfId="0"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4" xfId="0" applyFont="1" applyFill="1" applyBorder="1" applyAlignment="1">
      <alignment horizontal="right"/>
    </xf>
    <xf numFmtId="0" fontId="1" fillId="2" borderId="5" xfId="0" applyFont="1" applyFill="1" applyBorder="1" applyAlignment="1">
      <alignment horizontal="right"/>
    </xf>
    <xf numFmtId="0" fontId="1" fillId="2" borderId="6" xfId="0" applyFont="1" applyFill="1" applyBorder="1" applyAlignment="1">
      <alignment horizontal="right"/>
    </xf>
    <xf numFmtId="0" fontId="1" fillId="2" borderId="7" xfId="0" applyFont="1" applyFill="1" applyBorder="1" applyAlignment="1">
      <alignment horizontal="right"/>
    </xf>
    <xf numFmtId="2" fontId="0" fillId="0" borderId="2" xfId="0" applyNumberFormat="1" applyBorder="1" applyAlignment="1">
      <alignment horizontal="center"/>
    </xf>
    <xf numFmtId="2" fontId="0" fillId="0" borderId="3" xfId="0" applyNumberFormat="1" applyBorder="1" applyAlignment="1">
      <alignment horizontal="center"/>
    </xf>
    <xf numFmtId="2" fontId="0" fillId="0" borderId="4" xfId="0" applyNumberFormat="1" applyBorder="1" applyAlignment="1">
      <alignment horizontal="center"/>
    </xf>
    <xf numFmtId="2" fontId="0" fillId="0" borderId="11" xfId="0" applyNumberFormat="1" applyBorder="1" applyAlignment="1">
      <alignment horizontal="center"/>
    </xf>
    <xf numFmtId="2" fontId="0" fillId="0" borderId="8" xfId="0" applyNumberFormat="1" applyBorder="1" applyAlignment="1">
      <alignment horizontal="center"/>
    </xf>
    <xf numFmtId="2" fontId="0" fillId="0" borderId="12" xfId="0" applyNumberFormat="1" applyBorder="1" applyAlignment="1">
      <alignment horizontal="center"/>
    </xf>
    <xf numFmtId="2" fontId="0" fillId="0" borderId="13" xfId="0" applyNumberForma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67" fontId="0" fillId="0" borderId="14" xfId="0" applyNumberFormat="1" applyBorder="1" applyAlignment="1">
      <alignment horizontal="center"/>
    </xf>
    <xf numFmtId="40" fontId="0" fillId="0" borderId="14" xfId="0" applyNumberFormat="1" applyBorder="1" applyAlignment="1">
      <alignment horizontal="center"/>
    </xf>
    <xf numFmtId="49" fontId="0" fillId="11" borderId="0" xfId="0" applyNumberFormat="1" applyFill="1" applyAlignment="1">
      <alignment horizontal="center"/>
    </xf>
    <xf numFmtId="167" fontId="0" fillId="11" borderId="14" xfId="0" applyNumberFormat="1" applyFill="1" applyBorder="1" applyAlignment="1">
      <alignment horizontal="center"/>
    </xf>
    <xf numFmtId="0" fontId="0" fillId="11" borderId="0" xfId="0" applyFill="1"/>
    <xf numFmtId="40" fontId="0" fillId="11" borderId="14" xfId="0" applyNumberFormat="1" applyFill="1" applyBorder="1" applyAlignment="1">
      <alignment horizontal="center"/>
    </xf>
    <xf numFmtId="167" fontId="1" fillId="11" borderId="14" xfId="0" applyNumberFormat="1" applyFont="1" applyFill="1" applyBorder="1" applyAlignment="1">
      <alignment horizontal="center"/>
    </xf>
    <xf numFmtId="0" fontId="1" fillId="11" borderId="0" xfId="0" applyFont="1" applyFill="1"/>
    <xf numFmtId="40" fontId="1" fillId="11" borderId="14" xfId="0" applyNumberFormat="1" applyFont="1" applyFill="1" applyBorder="1" applyAlignment="1">
      <alignment horizontal="center"/>
    </xf>
    <xf numFmtId="6" fontId="0" fillId="0" borderId="8" xfId="0" applyNumberFormat="1" applyBorder="1" applyAlignment="1">
      <alignment horizontal="right"/>
    </xf>
    <xf numFmtId="40" fontId="0" fillId="0" borderId="10" xfId="0" applyNumberFormat="1" applyBorder="1" applyAlignment="1">
      <alignment horizontal="center"/>
    </xf>
    <xf numFmtId="40" fontId="0" fillId="0" borderId="5" xfId="0" applyNumberFormat="1" applyBorder="1" applyAlignment="1">
      <alignment horizontal="center"/>
    </xf>
    <xf numFmtId="40" fontId="0" fillId="0" borderId="6" xfId="0" applyNumberFormat="1" applyBorder="1" applyAlignment="1">
      <alignment horizontal="center"/>
    </xf>
    <xf numFmtId="40" fontId="0" fillId="0" borderId="7" xfId="0" applyNumberFormat="1" applyBorder="1" applyAlignment="1">
      <alignment horizontal="center"/>
    </xf>
    <xf numFmtId="10" fontId="19" fillId="0" borderId="27" xfId="0" applyNumberFormat="1" applyFont="1" applyBorder="1" applyAlignment="1">
      <alignment horizontal="center"/>
    </xf>
    <xf numFmtId="38" fontId="14" fillId="0" borderId="54" xfId="0" applyNumberFormat="1" applyFont="1" applyBorder="1" applyAlignment="1">
      <alignment horizontal="center"/>
    </xf>
    <xf numFmtId="0" fontId="1" fillId="0" borderId="0" xfId="0" applyFont="1" applyAlignment="1">
      <alignment horizontal="left"/>
    </xf>
    <xf numFmtId="0" fontId="39" fillId="0" borderId="0" xfId="0" quotePrefix="1" applyFont="1" applyAlignment="1">
      <alignment horizontal="left"/>
    </xf>
    <xf numFmtId="40" fontId="41" fillId="0" borderId="0" xfId="0" applyNumberFormat="1" applyFont="1" applyAlignment="1">
      <alignment horizontal="center"/>
    </xf>
    <xf numFmtId="0" fontId="3" fillId="2" borderId="23" xfId="0" applyFont="1" applyFill="1" applyBorder="1" applyAlignment="1">
      <alignment horizontal="center" wrapText="1"/>
    </xf>
    <xf numFmtId="2" fontId="0" fillId="0" borderId="5" xfId="0" applyNumberFormat="1" applyBorder="1" applyAlignment="1">
      <alignment horizontal="center"/>
    </xf>
    <xf numFmtId="2" fontId="0" fillId="0" borderId="6" xfId="0" applyNumberFormat="1" applyBorder="1" applyAlignment="1">
      <alignment horizontal="center"/>
    </xf>
    <xf numFmtId="2" fontId="0" fillId="0" borderId="41" xfId="0" applyNumberFormat="1" applyBorder="1" applyAlignment="1">
      <alignment horizontal="center"/>
    </xf>
    <xf numFmtId="40" fontId="41" fillId="0" borderId="10" xfId="0" applyNumberFormat="1" applyFont="1" applyBorder="1" applyAlignment="1">
      <alignment horizontal="center"/>
    </xf>
    <xf numFmtId="37" fontId="0" fillId="0" borderId="9" xfId="0" applyNumberFormat="1" applyBorder="1" applyAlignment="1">
      <alignment horizontal="right"/>
    </xf>
    <xf numFmtId="37" fontId="0" fillId="0" borderId="10" xfId="0" applyNumberFormat="1" applyBorder="1" applyAlignment="1">
      <alignment horizontal="right"/>
    </xf>
    <xf numFmtId="37" fontId="0" fillId="0" borderId="60" xfId="0" applyNumberFormat="1" applyBorder="1" applyAlignment="1">
      <alignment horizontal="right"/>
    </xf>
    <xf numFmtId="37" fontId="1" fillId="0" borderId="14" xfId="0" applyNumberFormat="1" applyFont="1" applyBorder="1" applyAlignment="1">
      <alignment horizontal="right"/>
    </xf>
    <xf numFmtId="37" fontId="0" fillId="0" borderId="14" xfId="0" applyNumberFormat="1" applyBorder="1" applyAlignment="1">
      <alignment horizontal="right"/>
    </xf>
    <xf numFmtId="37" fontId="0" fillId="0" borderId="13" xfId="0" applyNumberFormat="1" applyBorder="1" applyAlignment="1">
      <alignment horizontal="right"/>
    </xf>
    <xf numFmtId="37" fontId="1" fillId="0" borderId="0" xfId="0" applyNumberFormat="1" applyFont="1" applyAlignment="1">
      <alignment horizontal="right"/>
    </xf>
    <xf numFmtId="37" fontId="1" fillId="0" borderId="9" xfId="0" applyNumberFormat="1" applyFont="1" applyBorder="1" applyAlignment="1">
      <alignment horizontal="right"/>
    </xf>
    <xf numFmtId="37" fontId="1" fillId="0" borderId="10" xfId="0" applyNumberFormat="1" applyFont="1" applyBorder="1" applyAlignment="1">
      <alignment horizontal="right"/>
    </xf>
    <xf numFmtId="37" fontId="0" fillId="0" borderId="11" xfId="0" applyNumberFormat="1" applyBorder="1" applyAlignment="1">
      <alignment horizontal="right"/>
    </xf>
    <xf numFmtId="37" fontId="0" fillId="0" borderId="8" xfId="0" applyNumberFormat="1" applyBorder="1" applyAlignment="1">
      <alignment horizontal="right"/>
    </xf>
    <xf numFmtId="37" fontId="0" fillId="0" borderId="12" xfId="0" applyNumberFormat="1" applyBorder="1" applyAlignment="1">
      <alignment horizontal="right"/>
    </xf>
    <xf numFmtId="38" fontId="0" fillId="0" borderId="56" xfId="0" applyNumberFormat="1" applyBorder="1" applyAlignment="1">
      <alignment horizontal="right"/>
    </xf>
    <xf numFmtId="38" fontId="0" fillId="0" borderId="26" xfId="0" applyNumberFormat="1" applyBorder="1" applyAlignment="1">
      <alignment horizontal="right"/>
    </xf>
    <xf numFmtId="38" fontId="0" fillId="0" borderId="57" xfId="0" applyNumberFormat="1" applyBorder="1" applyAlignment="1">
      <alignment horizontal="right"/>
    </xf>
    <xf numFmtId="37" fontId="0" fillId="0" borderId="5" xfId="0" applyNumberFormat="1" applyBorder="1" applyAlignment="1">
      <alignment horizontal="right"/>
    </xf>
    <xf numFmtId="37" fontId="0" fillId="0" borderId="6" xfId="0" applyNumberFormat="1" applyBorder="1" applyAlignment="1">
      <alignment horizontal="right"/>
    </xf>
    <xf numFmtId="37" fontId="0" fillId="0" borderId="41" xfId="0" applyNumberFormat="1" applyBorder="1" applyAlignment="1">
      <alignment horizontal="right"/>
    </xf>
    <xf numFmtId="37" fontId="0" fillId="0" borderId="7" xfId="0" applyNumberFormat="1" applyBorder="1" applyAlignment="1">
      <alignment horizontal="right"/>
    </xf>
    <xf numFmtId="38" fontId="0" fillId="0" borderId="9" xfId="0" applyNumberFormat="1" applyBorder="1" applyAlignment="1">
      <alignment horizontal="right"/>
    </xf>
    <xf numFmtId="38" fontId="0" fillId="0" borderId="10" xfId="0" applyNumberFormat="1" applyBorder="1" applyAlignment="1">
      <alignment horizontal="right"/>
    </xf>
    <xf numFmtId="38" fontId="0" fillId="0" borderId="60" xfId="0" applyNumberFormat="1" applyBorder="1" applyAlignment="1">
      <alignment horizontal="right"/>
    </xf>
    <xf numFmtId="38" fontId="0" fillId="0" borderId="14" xfId="0" applyNumberFormat="1" applyBorder="1" applyAlignment="1">
      <alignment horizontal="right"/>
    </xf>
    <xf numFmtId="38" fontId="0" fillId="0" borderId="13" xfId="0" applyNumberFormat="1" applyBorder="1" applyAlignment="1">
      <alignment horizontal="right"/>
    </xf>
    <xf numFmtId="38" fontId="0" fillId="0" borderId="11" xfId="0" applyNumberFormat="1" applyBorder="1" applyAlignment="1">
      <alignment horizontal="right"/>
    </xf>
    <xf numFmtId="38" fontId="0" fillId="0" borderId="12" xfId="0" applyNumberFormat="1" applyBorder="1" applyAlignment="1">
      <alignment horizontal="right"/>
    </xf>
    <xf numFmtId="6" fontId="0" fillId="0" borderId="56" xfId="0" applyNumberFormat="1" applyBorder="1" applyAlignment="1">
      <alignment horizontal="right"/>
    </xf>
    <xf numFmtId="6" fontId="0" fillId="0" borderId="26" xfId="0" applyNumberFormat="1" applyBorder="1" applyAlignment="1">
      <alignment horizontal="right"/>
    </xf>
    <xf numFmtId="6" fontId="0" fillId="0" borderId="57" xfId="0" applyNumberFormat="1" applyBorder="1" applyAlignment="1">
      <alignment horizontal="right"/>
    </xf>
    <xf numFmtId="2" fontId="0" fillId="0" borderId="2" xfId="0" applyNumberFormat="1" applyBorder="1" applyAlignment="1">
      <alignment horizontal="right"/>
    </xf>
    <xf numFmtId="2" fontId="0" fillId="0" borderId="3" xfId="0" applyNumberFormat="1" applyBorder="1" applyAlignment="1">
      <alignment horizontal="right"/>
    </xf>
    <xf numFmtId="2" fontId="0" fillId="0" borderId="4" xfId="0" applyNumberFormat="1" applyBorder="1" applyAlignment="1">
      <alignment horizontal="right"/>
    </xf>
    <xf numFmtId="2" fontId="0" fillId="0" borderId="9" xfId="0" applyNumberFormat="1" applyBorder="1" applyAlignment="1">
      <alignment horizontal="right"/>
    </xf>
    <xf numFmtId="2" fontId="0" fillId="0" borderId="0" xfId="0" applyNumberFormat="1" applyAlignment="1">
      <alignment horizontal="right"/>
    </xf>
    <xf numFmtId="2" fontId="0" fillId="0" borderId="10" xfId="0" applyNumberFormat="1" applyBorder="1" applyAlignment="1">
      <alignment horizontal="right"/>
    </xf>
    <xf numFmtId="2" fontId="0" fillId="0" borderId="11" xfId="0" applyNumberFormat="1" applyBorder="1" applyAlignment="1">
      <alignment horizontal="right"/>
    </xf>
    <xf numFmtId="2" fontId="0" fillId="0" borderId="8" xfId="0" applyNumberFormat="1" applyBorder="1" applyAlignment="1">
      <alignment horizontal="right"/>
    </xf>
    <xf numFmtId="2" fontId="0" fillId="0" borderId="12" xfId="0" applyNumberFormat="1" applyBorder="1" applyAlignment="1">
      <alignment horizontal="right"/>
    </xf>
    <xf numFmtId="2" fontId="0" fillId="0" borderId="13" xfId="0" applyNumberFormat="1" applyBorder="1" applyAlignment="1">
      <alignment horizontal="right"/>
    </xf>
    <xf numFmtId="37" fontId="10" fillId="0" borderId="0" xfId="0" applyNumberFormat="1" applyFont="1" applyAlignment="1">
      <alignment horizontal="right"/>
    </xf>
    <xf numFmtId="0" fontId="0" fillId="0" borderId="5" xfId="0" applyBorder="1" applyAlignment="1">
      <alignment horizontal="right"/>
    </xf>
    <xf numFmtId="0" fontId="0" fillId="0" borderId="6" xfId="0" applyBorder="1" applyAlignment="1">
      <alignment horizontal="right"/>
    </xf>
    <xf numFmtId="0" fontId="0" fillId="0" borderId="7" xfId="0" applyBorder="1" applyAlignment="1">
      <alignment horizontal="right"/>
    </xf>
    <xf numFmtId="0" fontId="0" fillId="0" borderId="9" xfId="0" applyBorder="1" applyAlignment="1">
      <alignment horizontal="right"/>
    </xf>
    <xf numFmtId="38" fontId="21" fillId="0" borderId="27" xfId="0" applyNumberFormat="1" applyFont="1" applyBorder="1" applyAlignment="1">
      <alignment horizontal="right"/>
    </xf>
    <xf numFmtId="38" fontId="21" fillId="0" borderId="39" xfId="0" applyNumberFormat="1" applyFont="1" applyBorder="1" applyAlignment="1">
      <alignment horizontal="right"/>
    </xf>
    <xf numFmtId="6" fontId="20" fillId="0" borderId="53" xfId="0" applyNumberFormat="1" applyFont="1" applyBorder="1" applyAlignment="1">
      <alignment horizontal="right"/>
    </xf>
    <xf numFmtId="10" fontId="19" fillId="0" borderId="27" xfId="0" applyNumberFormat="1" applyFont="1" applyBorder="1" applyAlignment="1">
      <alignment horizontal="right"/>
    </xf>
    <xf numFmtId="42" fontId="0" fillId="0" borderId="0" xfId="0" applyNumberFormat="1" applyAlignment="1">
      <alignment horizontal="right"/>
    </xf>
    <xf numFmtId="38" fontId="0" fillId="0" borderId="1" xfId="0" applyNumberFormat="1" applyBorder="1" applyAlignment="1">
      <alignment horizontal="right"/>
    </xf>
    <xf numFmtId="37" fontId="0" fillId="0" borderId="58" xfId="0" applyNumberFormat="1" applyBorder="1" applyAlignment="1">
      <alignment horizontal="right"/>
    </xf>
    <xf numFmtId="37" fontId="0" fillId="0" borderId="59" xfId="0" applyNumberFormat="1" applyBorder="1" applyAlignment="1">
      <alignment horizontal="right"/>
    </xf>
    <xf numFmtId="0" fontId="0" fillId="0" borderId="10" xfId="0" applyBorder="1" applyAlignment="1">
      <alignment horizontal="right"/>
    </xf>
    <xf numFmtId="6" fontId="0" fillId="0" borderId="1" xfId="0" applyNumberFormat="1" applyBorder="1" applyAlignment="1">
      <alignment horizontal="right"/>
    </xf>
    <xf numFmtId="0" fontId="3" fillId="12" borderId="1" xfId="0" applyFont="1" applyFill="1" applyBorder="1" applyAlignment="1">
      <alignment horizontal="center" wrapText="1"/>
    </xf>
    <xf numFmtId="0" fontId="1" fillId="2" borderId="52" xfId="0" applyFont="1" applyFill="1" applyBorder="1" applyAlignment="1">
      <alignment horizontal="center"/>
    </xf>
    <xf numFmtId="0" fontId="1" fillId="2" borderId="28" xfId="0" applyFont="1" applyFill="1" applyBorder="1" applyAlignment="1">
      <alignment horizontal="center"/>
    </xf>
    <xf numFmtId="0" fontId="1" fillId="0" borderId="2" xfId="0" applyFont="1" applyBorder="1" applyAlignment="1">
      <alignment horizontal="center"/>
    </xf>
    <xf numFmtId="37" fontId="1" fillId="8" borderId="9" xfId="0" applyNumberFormat="1" applyFont="1" applyFill="1" applyBorder="1" applyAlignment="1">
      <alignment horizontal="center"/>
    </xf>
    <xf numFmtId="37" fontId="0" fillId="8" borderId="9" xfId="0" applyNumberFormat="1" applyFill="1" applyBorder="1" applyAlignment="1">
      <alignment horizontal="right"/>
    </xf>
    <xf numFmtId="37" fontId="0" fillId="13" borderId="60" xfId="0" applyNumberFormat="1" applyFill="1" applyBorder="1" applyAlignment="1">
      <alignment horizontal="right"/>
    </xf>
    <xf numFmtId="37" fontId="1" fillId="13" borderId="9" xfId="0" applyNumberFormat="1" applyFont="1" applyFill="1" applyBorder="1" applyAlignment="1">
      <alignment horizontal="right"/>
    </xf>
    <xf numFmtId="37" fontId="0" fillId="13" borderId="9" xfId="0" applyNumberFormat="1" applyFill="1" applyBorder="1" applyAlignment="1">
      <alignment horizontal="right"/>
    </xf>
    <xf numFmtId="37" fontId="0" fillId="13" borderId="11" xfId="0" applyNumberFormat="1" applyFill="1" applyBorder="1" applyAlignment="1">
      <alignment horizontal="right"/>
    </xf>
    <xf numFmtId="6" fontId="1" fillId="2" borderId="56" xfId="0" applyNumberFormat="1" applyFont="1" applyFill="1" applyBorder="1" applyAlignment="1">
      <alignment horizontal="right"/>
    </xf>
    <xf numFmtId="0" fontId="1" fillId="0" borderId="27" xfId="0" applyFont="1" applyBorder="1" applyAlignment="1">
      <alignment horizontal="center"/>
    </xf>
    <xf numFmtId="37" fontId="1" fillId="8" borderId="27" xfId="0" applyNumberFormat="1" applyFont="1" applyFill="1" applyBorder="1" applyAlignment="1">
      <alignment horizontal="center"/>
    </xf>
    <xf numFmtId="37" fontId="0" fillId="8" borderId="27" xfId="0" applyNumberFormat="1" applyFill="1" applyBorder="1" applyAlignment="1">
      <alignment horizontal="right"/>
    </xf>
    <xf numFmtId="37" fontId="0" fillId="13" borderId="61" xfId="0" applyNumberFormat="1" applyFill="1" applyBorder="1" applyAlignment="1">
      <alignment horizontal="right"/>
    </xf>
    <xf numFmtId="37" fontId="1" fillId="13" borderId="27" xfId="0" applyNumberFormat="1" applyFont="1" applyFill="1" applyBorder="1" applyAlignment="1">
      <alignment horizontal="right"/>
    </xf>
    <xf numFmtId="37" fontId="0" fillId="13" borderId="27" xfId="0" applyNumberFormat="1" applyFill="1" applyBorder="1" applyAlignment="1">
      <alignment horizontal="right"/>
    </xf>
    <xf numFmtId="6" fontId="1" fillId="2" borderId="53" xfId="0" applyNumberFormat="1" applyFont="1" applyFill="1" applyBorder="1" applyAlignment="1">
      <alignment horizontal="right"/>
    </xf>
    <xf numFmtId="40" fontId="45" fillId="10" borderId="0" xfId="0" applyNumberFormat="1" applyFont="1" applyFill="1" applyAlignment="1">
      <alignment horizontal="center"/>
    </xf>
    <xf numFmtId="164" fontId="0" fillId="0" borderId="0" xfId="0" applyNumberFormat="1" applyAlignment="1">
      <alignment horizontal="right"/>
    </xf>
    <xf numFmtId="37" fontId="1" fillId="0" borderId="0" xfId="0" applyNumberFormat="1" applyFont="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37" fontId="1" fillId="0" borderId="0" xfId="0" applyNumberFormat="1" applyFont="1"/>
    <xf numFmtId="37" fontId="0" fillId="0" borderId="56" xfId="0" applyNumberFormat="1" applyBorder="1" applyAlignment="1">
      <alignment horizontal="right"/>
    </xf>
    <xf numFmtId="38" fontId="1" fillId="0" borderId="58" xfId="0" applyNumberFormat="1" applyFont="1" applyBorder="1" applyAlignment="1">
      <alignment horizontal="right"/>
    </xf>
    <xf numFmtId="38" fontId="1" fillId="0" borderId="59" xfId="0" applyNumberFormat="1" applyFont="1" applyBorder="1" applyAlignment="1">
      <alignment horizontal="right"/>
    </xf>
    <xf numFmtId="38" fontId="1" fillId="0" borderId="41" xfId="0" applyNumberFormat="1" applyFont="1" applyBorder="1" applyAlignment="1">
      <alignment horizontal="right"/>
    </xf>
    <xf numFmtId="38" fontId="1" fillId="0" borderId="0" xfId="0" applyNumberFormat="1" applyFont="1" applyAlignment="1">
      <alignment horizontal="right"/>
    </xf>
    <xf numFmtId="164" fontId="1" fillId="0" borderId="1" xfId="0" applyNumberFormat="1" applyFont="1" applyBorder="1" applyAlignment="1">
      <alignment horizontal="right"/>
    </xf>
    <xf numFmtId="0" fontId="49" fillId="0" borderId="0" xfId="0" applyFont="1"/>
    <xf numFmtId="0" fontId="0" fillId="0" borderId="62" xfId="0" applyBorder="1" applyAlignment="1">
      <alignment wrapText="1"/>
    </xf>
    <xf numFmtId="37" fontId="50" fillId="0" borderId="9" xfId="0" applyNumberFormat="1" applyFont="1" applyBorder="1" applyAlignment="1">
      <alignment horizontal="right"/>
    </xf>
    <xf numFmtId="49" fontId="1" fillId="0" borderId="0" xfId="0" applyNumberFormat="1" applyFont="1" applyAlignment="1">
      <alignment horizontal="right"/>
    </xf>
    <xf numFmtId="40" fontId="1" fillId="0" borderId="14" xfId="0" applyNumberFormat="1" applyFont="1" applyBorder="1" applyAlignment="1">
      <alignment horizontal="center"/>
    </xf>
    <xf numFmtId="49" fontId="0" fillId="2" borderId="0" xfId="0" applyNumberFormat="1" applyFill="1" applyAlignment="1">
      <alignment horizontal="center"/>
    </xf>
    <xf numFmtId="37" fontId="0" fillId="0" borderId="48" xfId="0" applyNumberFormat="1" applyBorder="1" applyAlignment="1">
      <alignment horizontal="right"/>
    </xf>
    <xf numFmtId="37" fontId="0" fillId="0" borderId="49" xfId="0" applyNumberFormat="1" applyBorder="1" applyAlignment="1">
      <alignment horizontal="right"/>
    </xf>
    <xf numFmtId="37" fontId="0" fillId="0" borderId="64" xfId="0" applyNumberFormat="1" applyBorder="1" applyAlignment="1">
      <alignment horizontal="right"/>
    </xf>
    <xf numFmtId="40" fontId="1" fillId="0" borderId="0" xfId="0" applyNumberFormat="1" applyFont="1" applyAlignment="1">
      <alignment horizontal="center"/>
    </xf>
    <xf numFmtId="2" fontId="0" fillId="0" borderId="60" xfId="0" applyNumberFormat="1" applyBorder="1" applyAlignment="1">
      <alignment horizontal="center"/>
    </xf>
    <xf numFmtId="2" fontId="0" fillId="0" borderId="14" xfId="0" applyNumberFormat="1" applyBorder="1" applyAlignment="1">
      <alignment horizontal="center"/>
    </xf>
    <xf numFmtId="0" fontId="0" fillId="11" borderId="62" xfId="0" applyFill="1" applyBorder="1" applyAlignment="1">
      <alignment wrapText="1"/>
    </xf>
    <xf numFmtId="0" fontId="0" fillId="11" borderId="62" xfId="0" applyFill="1" applyBorder="1"/>
    <xf numFmtId="49" fontId="0" fillId="11" borderId="63" xfId="0" applyNumberFormat="1" applyFill="1" applyBorder="1"/>
    <xf numFmtId="49" fontId="0" fillId="11" borderId="0" xfId="0" applyNumberFormat="1" applyFill="1"/>
    <xf numFmtId="0" fontId="0" fillId="2" borderId="0" xfId="0" applyFill="1"/>
    <xf numFmtId="0" fontId="50" fillId="0" borderId="0" xfId="0" applyFont="1" applyAlignment="1">
      <alignment horizontal="right"/>
    </xf>
    <xf numFmtId="0" fontId="50" fillId="0" borderId="0" xfId="0" applyFont="1" applyAlignment="1">
      <alignment horizontal="center"/>
    </xf>
    <xf numFmtId="0" fontId="50" fillId="0" borderId="0" xfId="0" applyFont="1"/>
    <xf numFmtId="37" fontId="50" fillId="0" borderId="0" xfId="0" applyNumberFormat="1" applyFont="1" applyAlignment="1">
      <alignment horizontal="right"/>
    </xf>
    <xf numFmtId="37" fontId="50" fillId="0" borderId="10" xfId="0" applyNumberFormat="1" applyFont="1" applyBorder="1" applyAlignment="1">
      <alignment horizontal="right"/>
    </xf>
    <xf numFmtId="37" fontId="50" fillId="0" borderId="2" xfId="0" applyNumberFormat="1" applyFont="1" applyBorder="1" applyAlignment="1">
      <alignment horizontal="right"/>
    </xf>
    <xf numFmtId="37" fontId="50" fillId="0" borderId="3" xfId="0" applyNumberFormat="1" applyFont="1" applyBorder="1" applyAlignment="1">
      <alignment horizontal="right"/>
    </xf>
    <xf numFmtId="37" fontId="50" fillId="0" borderId="4" xfId="0" applyNumberFormat="1" applyFont="1" applyBorder="1" applyAlignment="1">
      <alignment horizontal="right"/>
    </xf>
    <xf numFmtId="0" fontId="3" fillId="3" borderId="1" xfId="0" applyFont="1" applyFill="1" applyBorder="1" applyAlignment="1">
      <alignment horizontal="center" wrapText="1"/>
    </xf>
    <xf numFmtId="0" fontId="3" fillId="0" borderId="0" xfId="0" applyFont="1"/>
    <xf numFmtId="0" fontId="1" fillId="2" borderId="3" xfId="0" applyFont="1" applyFill="1" applyBorder="1" applyAlignment="1">
      <alignment horizontal="center" wrapText="1"/>
    </xf>
    <xf numFmtId="0" fontId="1" fillId="2" borderId="6" xfId="0" applyFont="1" applyFill="1" applyBorder="1" applyAlignment="1">
      <alignment horizontal="center" wrapText="1"/>
    </xf>
    <xf numFmtId="0" fontId="44" fillId="10" borderId="0" xfId="0" applyFont="1" applyFill="1" applyAlignment="1">
      <alignment horizontal="center" textRotation="180"/>
    </xf>
    <xf numFmtId="0" fontId="1" fillId="0" borderId="0" xfId="0" applyFont="1" applyAlignment="1">
      <alignment horizontal="left" vertical="center"/>
    </xf>
    <xf numFmtId="0" fontId="31" fillId="11" borderId="0" xfId="0" applyFont="1" applyFill="1"/>
    <xf numFmtId="0" fontId="0" fillId="11" borderId="2" xfId="0" applyFill="1" applyBorder="1"/>
    <xf numFmtId="0" fontId="0" fillId="11" borderId="3" xfId="0" applyFill="1" applyBorder="1"/>
    <xf numFmtId="37" fontId="0" fillId="11" borderId="4" xfId="0" applyNumberFormat="1" applyFill="1" applyBorder="1" applyAlignment="1">
      <alignment horizontal="right"/>
    </xf>
    <xf numFmtId="37" fontId="0" fillId="11" borderId="2" xfId="0" applyNumberFormat="1" applyFill="1" applyBorder="1" applyAlignment="1">
      <alignment horizontal="right"/>
    </xf>
    <xf numFmtId="0" fontId="0" fillId="11" borderId="4" xfId="0" applyFill="1" applyBorder="1"/>
    <xf numFmtId="0" fontId="1" fillId="11" borderId="0" xfId="0" applyFont="1" applyFill="1" applyAlignment="1">
      <alignment horizontal="center"/>
    </xf>
    <xf numFmtId="0" fontId="0" fillId="11" borderId="9" xfId="0" applyFill="1" applyBorder="1"/>
    <xf numFmtId="37" fontId="0" fillId="11" borderId="10" xfId="0" applyNumberFormat="1" applyFill="1" applyBorder="1" applyAlignment="1">
      <alignment horizontal="right"/>
    </xf>
    <xf numFmtId="37" fontId="0" fillId="11" borderId="9" xfId="0" applyNumberFormat="1" applyFill="1" applyBorder="1" applyAlignment="1">
      <alignment horizontal="right"/>
    </xf>
    <xf numFmtId="38" fontId="0" fillId="11" borderId="0" xfId="0" applyNumberFormat="1" applyFill="1" applyAlignment="1">
      <alignment horizontal="right"/>
    </xf>
    <xf numFmtId="0" fontId="0" fillId="11" borderId="10" xfId="0" applyFill="1" applyBorder="1"/>
    <xf numFmtId="0" fontId="0" fillId="11" borderId="0" xfId="0" applyFill="1" applyAlignment="1">
      <alignment horizontal="center"/>
    </xf>
    <xf numFmtId="37" fontId="0" fillId="11" borderId="0" xfId="0" applyNumberFormat="1" applyFill="1" applyAlignment="1">
      <alignment horizontal="right"/>
    </xf>
    <xf numFmtId="37" fontId="0" fillId="11" borderId="11" xfId="0" applyNumberFormat="1" applyFill="1" applyBorder="1" applyAlignment="1">
      <alignment horizontal="right"/>
    </xf>
    <xf numFmtId="37" fontId="0" fillId="11" borderId="8" xfId="0" applyNumberFormat="1" applyFill="1" applyBorder="1" applyAlignment="1">
      <alignment horizontal="right"/>
    </xf>
    <xf numFmtId="37" fontId="0" fillId="11" borderId="12" xfId="0" applyNumberFormat="1" applyFill="1" applyBorder="1" applyAlignment="1">
      <alignment horizontal="right"/>
    </xf>
    <xf numFmtId="37" fontId="0" fillId="11" borderId="58" xfId="0" applyNumberFormat="1" applyFill="1" applyBorder="1" applyAlignment="1">
      <alignment horizontal="right"/>
    </xf>
    <xf numFmtId="37" fontId="1" fillId="11" borderId="59" xfId="0" applyNumberFormat="1" applyFont="1" applyFill="1" applyBorder="1" applyAlignment="1">
      <alignment horizontal="right"/>
    </xf>
    <xf numFmtId="37" fontId="0" fillId="11" borderId="59" xfId="0" applyNumberFormat="1" applyFill="1" applyBorder="1" applyAlignment="1">
      <alignment horizontal="right"/>
    </xf>
    <xf numFmtId="37" fontId="0" fillId="11" borderId="41" xfId="0" applyNumberFormat="1" applyFill="1" applyBorder="1" applyAlignment="1">
      <alignment horizontal="right"/>
    </xf>
    <xf numFmtId="37" fontId="0" fillId="11" borderId="6" xfId="0" applyNumberFormat="1" applyFill="1" applyBorder="1" applyAlignment="1">
      <alignment horizontal="right"/>
    </xf>
    <xf numFmtId="0" fontId="29" fillId="0" borderId="0" xfId="0" applyFont="1" applyAlignment="1">
      <alignment horizontal="center"/>
    </xf>
    <xf numFmtId="0" fontId="45" fillId="10" borderId="0" xfId="0" applyFont="1" applyFill="1" applyAlignment="1">
      <alignment horizontal="center"/>
    </xf>
    <xf numFmtId="0" fontId="0" fillId="0" borderId="23" xfId="0" applyBorder="1" applyAlignment="1">
      <alignment horizontal="centerContinuous" vertical="center" wrapText="1"/>
    </xf>
    <xf numFmtId="0" fontId="0" fillId="0" borderId="24" xfId="0" applyBorder="1" applyAlignment="1">
      <alignment horizontal="centerContinuous" vertical="center"/>
    </xf>
    <xf numFmtId="0" fontId="0" fillId="0" borderId="25" xfId="0" applyBorder="1" applyAlignment="1">
      <alignment horizontal="centerContinuous" vertical="center"/>
    </xf>
    <xf numFmtId="0" fontId="51" fillId="0" borderId="28" xfId="0" applyFont="1" applyBorder="1" applyAlignment="1">
      <alignment horizontal="center" vertical="center" wrapText="1"/>
    </xf>
    <xf numFmtId="0" fontId="29" fillId="0" borderId="0" xfId="0" applyFont="1" applyAlignment="1">
      <alignment horizontal="centerContinuous"/>
    </xf>
    <xf numFmtId="0" fontId="3" fillId="0" borderId="0" xfId="0" applyFont="1" applyAlignment="1">
      <alignment horizontal="center" wrapText="1"/>
    </xf>
    <xf numFmtId="0" fontId="3" fillId="0" borderId="10" xfId="0" applyFont="1" applyBorder="1" applyAlignment="1">
      <alignment horizontal="center" wrapText="1"/>
    </xf>
    <xf numFmtId="0" fontId="0" fillId="0" borderId="0" xfId="0" applyAlignment="1">
      <alignment horizontal="center" vertical="center" wrapText="1"/>
    </xf>
    <xf numFmtId="0" fontId="24" fillId="0" borderId="6" xfId="2" applyBorder="1" applyAlignment="1">
      <alignment horizontal="center"/>
    </xf>
    <xf numFmtId="0" fontId="1" fillId="0" borderId="3" xfId="2" applyFont="1" applyBorder="1" applyAlignment="1">
      <alignment horizontal="center"/>
    </xf>
    <xf numFmtId="0" fontId="24" fillId="0" borderId="0" xfId="2" applyAlignment="1">
      <alignment horizontal="center"/>
    </xf>
    <xf numFmtId="0" fontId="1" fillId="0" borderId="0" xfId="2" applyFont="1" applyAlignment="1">
      <alignment horizontal="center"/>
    </xf>
    <xf numFmtId="0" fontId="0" fillId="0" borderId="0" xfId="2" applyFont="1" applyAlignment="1">
      <alignment horizontal="center"/>
    </xf>
    <xf numFmtId="0" fontId="23" fillId="0" borderId="0" xfId="2" applyFont="1" applyAlignment="1">
      <alignment horizontal="center" vertical="center"/>
    </xf>
    <xf numFmtId="0" fontId="24" fillId="0" borderId="0" xfId="2" applyAlignment="1">
      <alignment horizontal="center" vertical="center"/>
    </xf>
    <xf numFmtId="0" fontId="33" fillId="0" borderId="0" xfId="2" applyFont="1" applyAlignment="1">
      <alignment horizontal="center" vertical="center"/>
    </xf>
    <xf numFmtId="0" fontId="34" fillId="9" borderId="23" xfId="2" applyFont="1" applyFill="1" applyBorder="1" applyAlignment="1">
      <alignment horizontal="center"/>
    </xf>
    <xf numFmtId="0" fontId="34" fillId="9" borderId="24" xfId="2" applyFont="1" applyFill="1" applyBorder="1" applyAlignment="1">
      <alignment horizontal="center"/>
    </xf>
    <xf numFmtId="0" fontId="34" fillId="9" borderId="25" xfId="2" applyFont="1" applyFill="1" applyBorder="1" applyAlignment="1">
      <alignment horizontal="center"/>
    </xf>
    <xf numFmtId="0" fontId="44" fillId="10" borderId="0" xfId="0" applyFont="1" applyFill="1" applyAlignment="1">
      <alignment horizontal="center" textRotation="180"/>
    </xf>
    <xf numFmtId="0" fontId="29" fillId="0" borderId="0" xfId="0" applyFont="1" applyAlignment="1">
      <alignment horizontal="center"/>
    </xf>
    <xf numFmtId="0" fontId="45" fillId="10" borderId="0" xfId="0" applyFont="1" applyFill="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0" fillId="11" borderId="63" xfId="0" applyNumberFormat="1" applyFill="1" applyBorder="1" applyAlignment="1">
      <alignment horizontal="center"/>
    </xf>
    <xf numFmtId="49" fontId="0" fillId="11" borderId="0" xfId="0" applyNumberFormat="1" applyFill="1" applyAlignment="1">
      <alignment horizontal="center"/>
    </xf>
    <xf numFmtId="0" fontId="15" fillId="0" borderId="0" xfId="0" applyFont="1" applyAlignment="1">
      <alignment horizontal="center" vertical="top" wrapText="1"/>
    </xf>
    <xf numFmtId="40" fontId="43" fillId="10" borderId="0" xfId="0" applyNumberFormat="1" applyFont="1" applyFill="1" applyAlignment="1">
      <alignment horizontal="center"/>
    </xf>
  </cellXfs>
  <cellStyles count="3">
    <cellStyle name="Hyperlink" xfId="1" builtinId="8"/>
    <cellStyle name="Normal" xfId="0" builtinId="0"/>
    <cellStyle name="Normal 2" xfId="2" xr:uid="{38E34CF7-1F18-4D2F-92DB-82595BC488A9}"/>
  </cellStyles>
  <dxfs count="1">
    <dxf>
      <font>
        <b/>
        <i val="0"/>
      </font>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General Fund</a:t>
            </a:r>
          </a:p>
          <a:p>
            <a:pPr>
              <a:defRPr/>
            </a:pPr>
            <a:r>
              <a:rPr lang="en-US"/>
              <a:t>Revenues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2988505747126436E-2"/>
          <c:y val="0.18242889107845095"/>
          <c:w val="0.72714387974230499"/>
          <c:h val="0.73488379285199623"/>
        </c:manualLayout>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C-BB96-4D6B-B457-5C7FB7142E3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E-BB96-4D6B-B457-5C7FB7142E3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BB96-4D6B-B457-5C7FB7142E3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BB96-4D6B-B457-5C7FB7142E3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BB96-4D6B-B457-5C7FB7142E30}"/>
              </c:ext>
            </c:extLst>
          </c:dPt>
          <c:dLbls>
            <c:dLbl>
              <c:idx val="3"/>
              <c:layout>
                <c:manualLayout>
                  <c:x val="-0.13509347432653951"/>
                  <c:y val="2.406649807025253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2-BB96-4D6B-B457-5C7FB7142E30}"/>
                </c:ext>
              </c:extLst>
            </c:dLbl>
            <c:dLbl>
              <c:idx val="4"/>
              <c:layout>
                <c:manualLayout>
                  <c:x val="-1.3553161450486559E-2"/>
                  <c:y val="-8.531127272973708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4-BB96-4D6B-B457-5C7FB7142E30}"/>
                </c:ext>
              </c:extLst>
            </c:dLbl>
            <c:numFmt formatCode="0.00%" sourceLinked="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eparator>; </c:separator>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Graphs!$S$10:$S$14</c:f>
              <c:strCache>
                <c:ptCount val="5"/>
                <c:pt idx="0">
                  <c:v>Local Revenue</c:v>
                </c:pt>
                <c:pt idx="1">
                  <c:v>Intermediate Revenue</c:v>
                </c:pt>
                <c:pt idx="2">
                  <c:v>State Revenue</c:v>
                </c:pt>
                <c:pt idx="3">
                  <c:v>Federal Revenue</c:v>
                </c:pt>
                <c:pt idx="4">
                  <c:v>Transfers/Allocations</c:v>
                </c:pt>
              </c:strCache>
            </c:strRef>
          </c:cat>
          <c:val>
            <c:numRef>
              <c:f>Graphs!$T$10:$T$14</c:f>
              <c:numCache>
                <c:formatCode>#,##0_);\(#,##0\)</c:formatCode>
                <c:ptCount val="5"/>
                <c:pt idx="0">
                  <c:v>0</c:v>
                </c:pt>
                <c:pt idx="1">
                  <c:v>0</c:v>
                </c:pt>
                <c:pt idx="2">
                  <c:v>0</c:v>
                </c:pt>
                <c:pt idx="3">
                  <c:v>0</c:v>
                </c:pt>
                <c:pt idx="4">
                  <c:v>0</c:v>
                </c:pt>
              </c:numCache>
            </c:numRef>
          </c:val>
          <c:extLst>
            <c:ext xmlns:c16="http://schemas.microsoft.com/office/drawing/2014/chart" uri="{C3380CC4-5D6E-409C-BE32-E72D297353CC}">
              <c16:uniqueId val="{00000015-BB96-4D6B-B457-5C7FB7142E30}"/>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5682045159517519"/>
          <c:y val="0.32527882553627391"/>
          <c:w val="0.20948520424116662"/>
          <c:h val="0.50775383486843817"/>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'Activity Summary'!$C$21:$C$29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'Activity Summary'!$R$21:$R$29</c:f>
              <c:numCache>
                <c:formatCode>#,##0_);\(#,##0\)</c:formatCode>
                <c:ptCount val="9"/>
              </c:numCache>
            </c:numRef>
          </c:val>
          <c:extLst>
            <c:ext xmlns:c16="http://schemas.microsoft.com/office/drawing/2014/chart" uri="{C3380CC4-5D6E-409C-BE32-E72D297353CC}">
              <c16:uniqueId val="{00000000-3CB1-4C77-B64D-4D4009A7AE83}"/>
            </c:ext>
          </c:extLst>
        </c:ser>
        <c:dLbls>
          <c:showLegendKey val="0"/>
          <c:showVal val="0"/>
          <c:showCatName val="0"/>
          <c:showSerName val="0"/>
          <c:showPercent val="0"/>
          <c:showBubbleSize val="0"/>
        </c:dLbls>
        <c:gapWidth val="182"/>
        <c:axId val="1322200799"/>
        <c:axId val="1"/>
      </c:barChart>
      <c:catAx>
        <c:axId val="13222007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2007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5.2575666965679925E-2"/>
          <c:y val="0.17135234368922556"/>
          <c:w val="0.75759523405723395"/>
          <c:h val="0.76200051599747598"/>
        </c:manualLayout>
      </c:layout>
      <c:pie3DChart>
        <c:varyColors val="1"/>
        <c:ser>
          <c:idx val="0"/>
          <c:order val="0"/>
          <c:tx>
            <c:v>Budget</c:v>
          </c:tx>
          <c:explosion val="7"/>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Lit>
              <c:ptCount val="4"/>
              <c:pt idx="0">
                <c:v>Local Revenue</c:v>
              </c:pt>
              <c:pt idx="1">
                <c:v>State Revenue</c:v>
              </c:pt>
              <c:pt idx="2">
                <c:v>Federal Revenue</c:v>
              </c:pt>
              <c:pt idx="3">
                <c:v>Allocations</c:v>
              </c:pt>
            </c:strLit>
          </c:cat>
          <c:val>
            <c:numRef>
              <c:f>'Fund1 Summary'!$R$12:$R$15</c:f>
              <c:numCache>
                <c:formatCode>#,##0_);\(#,##0\)</c:formatCode>
                <c:ptCount val="4"/>
              </c:numCache>
            </c:numRef>
          </c:val>
          <c:extLst>
            <c:ext xmlns:c16="http://schemas.microsoft.com/office/drawing/2014/chart" uri="{C3380CC4-5D6E-409C-BE32-E72D297353CC}">
              <c16:uniqueId val="{00000000-CC63-44B8-A3EA-6E75727EF3BB}"/>
            </c:ext>
          </c:extLst>
        </c:ser>
        <c:ser>
          <c:idx val="1"/>
          <c:order val="1"/>
          <c:tx>
            <c:v>Budget</c:v>
          </c:tx>
          <c:spPr>
            <a:solidFill>
              <a:srgbClr val="ED7D31"/>
            </a:solidFill>
            <a:ln w="25400">
              <a:noFill/>
            </a:ln>
          </c:spPr>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Lit>
              <c:ptCount val="4"/>
              <c:pt idx="0">
                <c:v>Local Revenue</c:v>
              </c:pt>
              <c:pt idx="1">
                <c:v>State Revenue</c:v>
              </c:pt>
              <c:pt idx="2">
                <c:v>Federal Revenue</c:v>
              </c:pt>
              <c:pt idx="3">
                <c:v>Allocations</c:v>
              </c:pt>
            </c:strLit>
          </c:cat>
          <c:val>
            <c:numLit>
              <c:formatCode>General</c:formatCode>
              <c:ptCount val="4"/>
            </c:numLit>
          </c:val>
          <c:extLst>
            <c:ext xmlns:c16="http://schemas.microsoft.com/office/drawing/2014/chart" uri="{C3380CC4-5D6E-409C-BE32-E72D297353CC}">
              <c16:uniqueId val="{00000001-CC63-44B8-A3EA-6E75727EF3BB}"/>
            </c:ext>
          </c:extLst>
        </c:ser>
        <c:dLbls>
          <c:showLegendKey val="0"/>
          <c:showVal val="0"/>
          <c:showCatName val="0"/>
          <c:showSerName val="0"/>
          <c:showPercent val="0"/>
          <c:showBubbleSize val="0"/>
          <c:showLeaderLines val="1"/>
        </c:dLbls>
      </c:pie3DChart>
    </c:plotArea>
    <c:legend>
      <c:legendPos val="r"/>
      <c:layout>
        <c:manualLayout>
          <c:xMode val="edge"/>
          <c:yMode val="edge"/>
          <c:x val="0.77492441609355778"/>
          <c:y val="0.65927567731785497"/>
          <c:w val="0.19079288348450116"/>
          <c:h val="0.30192438933233734"/>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tx>
            <c:v>Budget</c:v>
          </c:tx>
          <c:invertIfNegative val="0"/>
          <c:cat>
            <c:strRef>
              <c:f>'Fund1 Summary'!$C$21:$C$29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'Fund1 Summary'!$R$21:$R$29</c:f>
              <c:numCache>
                <c:formatCode>#,##0_);\(#,##0\)</c:formatCode>
                <c:ptCount val="9"/>
              </c:numCache>
            </c:numRef>
          </c:val>
          <c:extLst>
            <c:ext xmlns:c16="http://schemas.microsoft.com/office/drawing/2014/chart" uri="{C3380CC4-5D6E-409C-BE32-E72D297353CC}">
              <c16:uniqueId val="{00000000-27C2-4D92-8825-3DC8A0683530}"/>
            </c:ext>
          </c:extLst>
        </c:ser>
        <c:ser>
          <c:idx val="1"/>
          <c:order val="1"/>
          <c:tx>
            <c:v>Budget</c:v>
          </c:tx>
          <c:spPr>
            <a:solidFill>
              <a:srgbClr val="ED7D31"/>
            </a:solidFill>
            <a:ln w="25400">
              <a:noFill/>
            </a:ln>
          </c:spPr>
          <c:invertIfNegative val="0"/>
          <c:cat>
            <c:strRef>
              <c:f>'Fund1 Summary'!$C$21:$C$29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Lit>
              <c:formatCode>General</c:formatCode>
              <c:ptCount val="8"/>
            </c:numLit>
          </c:val>
          <c:extLst>
            <c:ext xmlns:c16="http://schemas.microsoft.com/office/drawing/2014/chart" uri="{C3380CC4-5D6E-409C-BE32-E72D297353CC}">
              <c16:uniqueId val="{00000001-27C2-4D92-8825-3DC8A0683530}"/>
            </c:ext>
          </c:extLst>
        </c:ser>
        <c:dLbls>
          <c:showLegendKey val="0"/>
          <c:showVal val="0"/>
          <c:showCatName val="0"/>
          <c:showSerName val="0"/>
          <c:showPercent val="0"/>
          <c:showBubbleSize val="0"/>
        </c:dLbls>
        <c:gapWidth val="182"/>
        <c:axId val="812694607"/>
        <c:axId val="1"/>
      </c:barChart>
      <c:catAx>
        <c:axId val="8126946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81269460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7.9159565954729602E-2"/>
          <c:y val="0.11554871568273421"/>
          <c:w val="0.75759523405723395"/>
          <c:h val="0.76200051599747598"/>
        </c:manualLayout>
      </c:layout>
      <c:pie3DChart>
        <c:varyColors val="1"/>
        <c:ser>
          <c:idx val="0"/>
          <c:order val="0"/>
          <c:tx>
            <c:v>Budget</c:v>
          </c:tx>
          <c:dPt>
            <c:idx val="1"/>
            <c:bubble3D val="0"/>
            <c:explosion val="7"/>
            <c:extLst>
              <c:ext xmlns:c16="http://schemas.microsoft.com/office/drawing/2014/chart" uri="{C3380CC4-5D6E-409C-BE32-E72D297353CC}">
                <c16:uniqueId val="{00000000-9379-4671-BD05-BDA751D5EDC3}"/>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'Fund2 Summary'!$C$12:$C$15</c:f>
              <c:strCache>
                <c:ptCount val="4"/>
                <c:pt idx="0">
                  <c:v>Local Revenue</c:v>
                </c:pt>
                <c:pt idx="1">
                  <c:v>State Revenue</c:v>
                </c:pt>
                <c:pt idx="2">
                  <c:v>Federal Revenue</c:v>
                </c:pt>
                <c:pt idx="3">
                  <c:v>Transfers</c:v>
                </c:pt>
              </c:strCache>
            </c:strRef>
          </c:cat>
          <c:val>
            <c:numRef>
              <c:f>'Fund2 Summary'!$R$12:$R$15</c:f>
              <c:numCache>
                <c:formatCode>#,##0_);\(#,##0\)</c:formatCode>
                <c:ptCount val="4"/>
              </c:numCache>
            </c:numRef>
          </c:val>
          <c:extLst>
            <c:ext xmlns:c16="http://schemas.microsoft.com/office/drawing/2014/chart" uri="{C3380CC4-5D6E-409C-BE32-E72D297353CC}">
              <c16:uniqueId val="{00000000-EF28-4A36-872D-382165830D9C}"/>
            </c:ext>
          </c:extLst>
        </c:ser>
        <c:ser>
          <c:idx val="1"/>
          <c:order val="1"/>
          <c:tx>
            <c:v>Budget</c:v>
          </c:tx>
          <c:spPr>
            <a:solidFill>
              <a:srgbClr val="ED7D31"/>
            </a:solidFill>
            <a:ln w="25400">
              <a:noFill/>
            </a:ln>
          </c:spPr>
          <c:dLbls>
            <c:numFmt formatCode="\$#,##0" sourceLinked="0"/>
            <c:spPr>
              <a:noFill/>
              <a:ln w="25400">
                <a:noFill/>
              </a:ln>
            </c:spPr>
            <c:txPr>
              <a:bodyPr wrap="square" lIns="38100" tIns="19050" rIns="38100" bIns="19050" anchor="ctr">
                <a:spAutoFit/>
              </a:bodyPr>
              <a:lstStyle/>
              <a:p>
                <a:pPr>
                  <a:defRPr sz="9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extLst>
          </c:dLbls>
          <c:cat>
            <c:strRef>
              <c:f>'Fund2 Summary'!$C$12:$C$15</c:f>
              <c:strCache>
                <c:ptCount val="4"/>
                <c:pt idx="0">
                  <c:v>Local Revenue</c:v>
                </c:pt>
                <c:pt idx="1">
                  <c:v>State Revenue</c:v>
                </c:pt>
                <c:pt idx="2">
                  <c:v>Federal Revenue</c:v>
                </c:pt>
                <c:pt idx="3">
                  <c:v>Transfers</c:v>
                </c:pt>
              </c:strCache>
            </c:strRef>
          </c:cat>
          <c:val>
            <c:numLit>
              <c:formatCode>General</c:formatCode>
              <c:ptCount val="4"/>
            </c:numLit>
          </c:val>
          <c:extLst>
            <c:ext xmlns:c16="http://schemas.microsoft.com/office/drawing/2014/chart" uri="{C3380CC4-5D6E-409C-BE32-E72D297353CC}">
              <c16:uniqueId val="{00000001-EF28-4A36-872D-382165830D9C}"/>
            </c:ext>
          </c:extLst>
        </c:ser>
        <c:dLbls>
          <c:showLegendKey val="0"/>
          <c:showVal val="0"/>
          <c:showCatName val="0"/>
          <c:showSerName val="0"/>
          <c:showPercent val="0"/>
          <c:showBubbleSize val="0"/>
          <c:showLeaderLines val="1"/>
        </c:dLbls>
      </c:pie3DChart>
    </c:plotArea>
    <c:legend>
      <c:legendPos val="r"/>
      <c:layout>
        <c:manualLayout>
          <c:xMode val="edge"/>
          <c:yMode val="edge"/>
          <c:x val="0.77527998573638013"/>
          <c:y val="0.63070979855896314"/>
          <c:w val="0.19049147292607385"/>
          <c:h val="0.29114162345005618"/>
        </c:manualLayout>
      </c:layout>
      <c:overlay val="0"/>
      <c:spPr>
        <a:noFill/>
        <a:ln w="25400">
          <a:noFill/>
        </a:ln>
      </c:spPr>
      <c:txPr>
        <a:bodyPr/>
        <a:lstStyle/>
        <a:p>
          <a:pPr>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'Fund2 Summary'!$C$21:$D$29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'Fund2 Summary'!$R$21:$R$29</c:f>
              <c:numCache>
                <c:formatCode>#,##0_);\(#,##0\)</c:formatCode>
                <c:ptCount val="9"/>
              </c:numCache>
            </c:numRef>
          </c:val>
          <c:extLst>
            <c:ext xmlns:c16="http://schemas.microsoft.com/office/drawing/2014/chart" uri="{C3380CC4-5D6E-409C-BE32-E72D297353CC}">
              <c16:uniqueId val="{00000000-33D2-4E32-BAF5-FD893CFAC4A5}"/>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6.3361777645092959E-2"/>
          <c:y val="0.10868843608042518"/>
          <c:w val="0.75759523405723395"/>
          <c:h val="0.76200051599747598"/>
        </c:manualLayout>
      </c:layout>
      <c:pie3DChart>
        <c:varyColors val="1"/>
        <c:ser>
          <c:idx val="0"/>
          <c:order val="0"/>
          <c:explosion val="8"/>
          <c:dLbls>
            <c:dLbl>
              <c:idx val="0"/>
              <c:layout>
                <c:manualLayout>
                  <c:x val="4.2949459516612555E-3"/>
                  <c:y val="-0.25647398374005698"/>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C13-44C6-A152-F6123CA75F18}"/>
                </c:ext>
              </c:extLst>
            </c:dLbl>
            <c:dLbl>
              <c:idx val="4"/>
              <c:layout>
                <c:manualLayout>
                  <c:x val="0.20946333130159678"/>
                  <c:y val="4.2365467621235858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E628-42FD-8389-5D41632602B5}"/>
                </c:ext>
              </c:extLst>
            </c:dLbl>
            <c:dLbl>
              <c:idx val="5"/>
              <c:layout>
                <c:manualLayout>
                  <c:x val="-0.15840890149394832"/>
                  <c:y val="7.4951795732203855E-2"/>
                </c:manualLayout>
              </c:layout>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628-42FD-8389-5D41632602B5}"/>
                </c:ext>
              </c:extLst>
            </c:dLbl>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BondRedempt!$C$12:$C$17</c:f>
              <c:strCache>
                <c:ptCount val="6"/>
                <c:pt idx="0">
                  <c:v>Local Property Taxes</c:v>
                </c:pt>
                <c:pt idx="1">
                  <c:v>Specific Ownership (if Applicable)</c:v>
                </c:pt>
                <c:pt idx="2">
                  <c:v>Delinquent Taxes &amp; Interest</c:v>
                </c:pt>
                <c:pt idx="3">
                  <c:v>Abatement</c:v>
                </c:pt>
                <c:pt idx="4">
                  <c:v>Interest Income</c:v>
                </c:pt>
                <c:pt idx="5">
                  <c:v>Other Local</c:v>
                </c:pt>
              </c:strCache>
            </c:strRef>
          </c:cat>
          <c:val>
            <c:numRef>
              <c:f>BondRedempt!$R$12:$R$17</c:f>
              <c:numCache>
                <c:formatCode>#,##0_);\(#,##0\)</c:formatCode>
                <c:ptCount val="6"/>
              </c:numCache>
            </c:numRef>
          </c:val>
          <c:extLst>
            <c:ext xmlns:c16="http://schemas.microsoft.com/office/drawing/2014/chart" uri="{C3380CC4-5D6E-409C-BE32-E72D297353CC}">
              <c16:uniqueId val="{00000000-D74E-4562-9D31-0E1454DF5690}"/>
            </c:ext>
          </c:extLst>
        </c:ser>
        <c:dLbls>
          <c:showLegendKey val="0"/>
          <c:showVal val="0"/>
          <c:showCatName val="0"/>
          <c:showSerName val="0"/>
          <c:showPercent val="0"/>
          <c:showBubbleSize val="0"/>
          <c:showLeaderLines val="1"/>
        </c:dLbls>
      </c:pie3DChart>
    </c:plotArea>
    <c:legend>
      <c:legendPos val="r"/>
      <c:layout>
        <c:manualLayout>
          <c:xMode val="edge"/>
          <c:yMode val="edge"/>
          <c:x val="0.77117768562953304"/>
          <c:y val="0.33904794955365597"/>
          <c:w val="0.20775846806131479"/>
          <c:h val="0.57942554634495091"/>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tx>
            <c:v>Expenses</c:v>
          </c:tx>
          <c:invertIfNegative val="0"/>
          <c:cat>
            <c:strRef>
              <c:f>BondRedempt!$C$23:$C$31</c:f>
              <c:strCache>
                <c:ptCount val="9"/>
                <c:pt idx="0">
                  <c:v>Professional Services</c:v>
                </c:pt>
                <c:pt idx="1">
                  <c:v>Property Services</c:v>
                </c:pt>
                <c:pt idx="2">
                  <c:v>Other Services</c:v>
                </c:pt>
                <c:pt idx="3">
                  <c:v>Supplies &amp; Materials</c:v>
                </c:pt>
                <c:pt idx="4">
                  <c:v>Equipment</c:v>
                </c:pt>
                <c:pt idx="5">
                  <c:v>Other Objects</c:v>
                </c:pt>
                <c:pt idx="6">
                  <c:v>Debt Service/Interest</c:v>
                </c:pt>
                <c:pt idx="7">
                  <c:v>Other Uses</c:v>
                </c:pt>
                <c:pt idx="8">
                  <c:v>Debt Service/Principal</c:v>
                </c:pt>
              </c:strCache>
            </c:strRef>
          </c:cat>
          <c:val>
            <c:numRef>
              <c:f>BondRedempt!$R$28:$R$31</c:f>
              <c:numCache>
                <c:formatCode>#,##0_);\(#,##0\)</c:formatCode>
                <c:ptCount val="4"/>
              </c:numCache>
            </c:numRef>
          </c:val>
          <c:extLst>
            <c:ext xmlns:c16="http://schemas.microsoft.com/office/drawing/2014/chart" uri="{C3380CC4-5D6E-409C-BE32-E72D297353CC}">
              <c16:uniqueId val="{00000000-5441-40DC-92EF-ACE466FC430B}"/>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5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2.3867306871001311E-2"/>
          <c:y val="8.4677457472343468E-2"/>
          <c:w val="0.75759523405723395"/>
          <c:h val="0.76200051599747598"/>
        </c:manualLayout>
      </c:layout>
      <c:pie3DChart>
        <c:varyColors val="1"/>
        <c:ser>
          <c:idx val="0"/>
          <c:order val="0"/>
          <c:explosion val="7"/>
          <c:dLbls>
            <c:spPr>
              <a:noFill/>
              <a:ln>
                <a:noFill/>
              </a:ln>
              <a:effectLst/>
            </c:spPr>
            <c:txPr>
              <a:bodyPr wrap="square" lIns="38100" tIns="19050" rIns="38100" bIns="19050" anchor="ctr">
                <a:spAutoFit/>
              </a:bodyPr>
              <a:lstStyle/>
              <a:p>
                <a:pPr>
                  <a:defRPr sz="1100"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CapRes!$C$12:$C$15</c:f>
              <c:strCache>
                <c:ptCount val="4"/>
                <c:pt idx="0">
                  <c:v>Local Revenue</c:v>
                </c:pt>
                <c:pt idx="1">
                  <c:v>State Revenue</c:v>
                </c:pt>
                <c:pt idx="2">
                  <c:v>Federal Revenue</c:v>
                </c:pt>
                <c:pt idx="3">
                  <c:v>General Fund Allocation</c:v>
                </c:pt>
              </c:strCache>
            </c:strRef>
          </c:cat>
          <c:val>
            <c:numRef>
              <c:f>CapRes!$R$12:$R$15</c:f>
              <c:numCache>
                <c:formatCode>#,##0_);\(#,##0\)</c:formatCode>
                <c:ptCount val="4"/>
              </c:numCache>
            </c:numRef>
          </c:val>
          <c:extLst>
            <c:ext xmlns:c16="http://schemas.microsoft.com/office/drawing/2014/chart" uri="{C3380CC4-5D6E-409C-BE32-E72D297353CC}">
              <c16:uniqueId val="{00000001-1E95-4FAC-9CB2-4A83DC840C91}"/>
            </c:ext>
          </c:extLst>
        </c:ser>
        <c:dLbls>
          <c:showLegendKey val="0"/>
          <c:showVal val="0"/>
          <c:showCatName val="0"/>
          <c:showSerName val="0"/>
          <c:showPercent val="0"/>
          <c:showBubbleSize val="0"/>
          <c:showLeaderLines val="1"/>
        </c:dLbls>
      </c:pie3DChart>
    </c:plotArea>
    <c:legend>
      <c:legendPos val="r"/>
      <c:layout>
        <c:manualLayout>
          <c:xMode val="edge"/>
          <c:yMode val="edge"/>
          <c:x val="0.68195071587615541"/>
          <c:y val="0.67452267714038694"/>
          <c:w val="0.27904636920384951"/>
          <c:h val="0.23153605711641925"/>
        </c:manualLayout>
      </c:layout>
      <c:overlay val="0"/>
      <c:txPr>
        <a:bodyPr/>
        <a:lstStyle/>
        <a:p>
          <a:pPr>
            <a:defRPr sz="900" b="1"/>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barChart>
        <c:barDir val="bar"/>
        <c:grouping val="clustered"/>
        <c:varyColors val="0"/>
        <c:ser>
          <c:idx val="0"/>
          <c:order val="0"/>
          <c:invertIfNegative val="0"/>
          <c:cat>
            <c:strRef>
              <c:f>CapRes!$C$21:$C$29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CapRes!$R$21:$R$29</c:f>
              <c:numCache>
                <c:formatCode>#,##0_);\(#,##0\)</c:formatCode>
                <c:ptCount val="9"/>
              </c:numCache>
            </c:numRef>
          </c:val>
          <c:extLst>
            <c:ext xmlns:c16="http://schemas.microsoft.com/office/drawing/2014/chart" uri="{C3380CC4-5D6E-409C-BE32-E72D297353CC}">
              <c16:uniqueId val="{00000000-3BA4-40B5-9B79-E5C0851410F0}"/>
            </c:ext>
          </c:extLst>
        </c:ser>
        <c:dLbls>
          <c:showLegendKey val="0"/>
          <c:showVal val="0"/>
          <c:showCatName val="0"/>
          <c:showSerName val="0"/>
          <c:showPercent val="0"/>
          <c:showBubbleSize val="0"/>
        </c:dLbls>
        <c:gapWidth val="182"/>
        <c:axId val="1324896959"/>
        <c:axId val="1"/>
      </c:barChart>
      <c:catAx>
        <c:axId val="132489695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489695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985-4471-8244-9ED9F0FEBAD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985-4471-8244-9ED9F0FEBAD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985-4471-8244-9ED9F0FEBAD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985-4471-8244-9ED9F0FEBAD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985-4471-8244-9ED9F0FEBAD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985-4471-8244-9ED9F0FEBAD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985-4471-8244-9ED9F0FEBAD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3985-4471-8244-9ED9F0FEBAD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3985-4471-8244-9ED9F0FEBAD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3985-4471-8244-9ED9F0FEBAD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Graphs!$S$18:$S$27</c:f>
              <c:strCache>
                <c:ptCount val="10"/>
                <c:pt idx="0">
                  <c:v>Instructional Services</c:v>
                </c:pt>
                <c:pt idx="1">
                  <c:v>Pupil Services</c:v>
                </c:pt>
                <c:pt idx="2">
                  <c:v>Instr. Staff Support</c:v>
                </c:pt>
                <c:pt idx="3">
                  <c:v>General Administration</c:v>
                </c:pt>
                <c:pt idx="4">
                  <c:v>School Administration</c:v>
                </c:pt>
                <c:pt idx="5">
                  <c:v>Business Services</c:v>
                </c:pt>
                <c:pt idx="6">
                  <c:v>Maintenance &amp; Operations</c:v>
                </c:pt>
                <c:pt idx="7">
                  <c:v>Transportation Services</c:v>
                </c:pt>
                <c:pt idx="8">
                  <c:v>Central Services</c:v>
                </c:pt>
                <c:pt idx="9">
                  <c:v>Other Services</c:v>
                </c:pt>
              </c:strCache>
            </c:strRef>
          </c:cat>
          <c:val>
            <c:numRef>
              <c:f>Graphs!$T$18:$T$27</c:f>
              <c:numCache>
                <c:formatCode>#,##0_);\(#,##0\)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3985-4471-8244-9ED9F0FEBADB}"/>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6997322266124677"/>
          <c:y val="0.23653199087818941"/>
          <c:w val="0.22646111474332853"/>
          <c:h val="0.52693577237271572"/>
        </c:manualLayout>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4.3715846994535519E-2"/>
          <c:w val="0.96470116325711996"/>
          <c:h val="0.93130366900858708"/>
        </c:manualLayout>
      </c:layout>
      <c:pie3DChart>
        <c:varyColors val="1"/>
        <c:ser>
          <c:idx val="0"/>
          <c:order val="0"/>
          <c:explosion val="7"/>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5ED-4354-A328-458FCF915122}"/>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5ED-4354-A328-458FCF915122}"/>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5ED-4354-A328-458FCF915122}"/>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55ED-4354-A328-458FCF915122}"/>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55ED-4354-A328-458FCF915122}"/>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55ED-4354-A328-458FCF915122}"/>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55ED-4354-A328-458FCF915122}"/>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55ED-4354-A328-458FCF915122}"/>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lt1"/>
                    </a:solidFill>
                    <a:latin typeface="+mn-lt"/>
                    <a:ea typeface="+mn-ea"/>
                    <a:cs typeface="+mn-cs"/>
                  </a:defRPr>
                </a:pPr>
                <a:endParaRPr lang="en-US"/>
              </a:p>
            </c:txPr>
            <c:dLblPos val="bestFit"/>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spPr xmlns:c15="http://schemas.microsoft.com/office/drawing/2012/chart">
                  <a:prstGeom prst="ellipse">
                    <a:avLst/>
                  </a:prstGeom>
                  <a:pattFill prst="pct75">
                    <a:fgClr>
                      <a:schemeClr val="dk1">
                        <a:lumMod val="75000"/>
                        <a:lumOff val="25000"/>
                      </a:schemeClr>
                    </a:fgClr>
                    <a:bgClr>
                      <a:schemeClr val="dk1">
                        <a:lumMod val="65000"/>
                        <a:lumOff val="35000"/>
                      </a:schemeClr>
                    </a:bgClr>
                  </a:pattFill>
                  <a:ln>
                    <a:noFill/>
                  </a:ln>
                </c15:spPr>
              </c:ext>
            </c:extLst>
          </c:dLbls>
          <c:cat>
            <c:strRef>
              <c:f>Graphs!$S$30:$S$37</c:f>
              <c:strCache>
                <c:ptCount val="8"/>
                <c:pt idx="0">
                  <c:v>Salaries</c:v>
                </c:pt>
                <c:pt idx="1">
                  <c:v>Employee Benefits</c:v>
                </c:pt>
                <c:pt idx="2">
                  <c:v>Purchased Services</c:v>
                </c:pt>
                <c:pt idx="3">
                  <c:v>Property. Services</c:v>
                </c:pt>
                <c:pt idx="4">
                  <c:v>Other Services</c:v>
                </c:pt>
                <c:pt idx="5">
                  <c:v>Supplies &amp; Materials</c:v>
                </c:pt>
                <c:pt idx="6">
                  <c:v>Capital Outlay</c:v>
                </c:pt>
                <c:pt idx="7">
                  <c:v>Other Expenditures</c:v>
                </c:pt>
              </c:strCache>
            </c:strRef>
          </c:cat>
          <c:val>
            <c:numRef>
              <c:f>Graphs!$T$30:$T$37</c:f>
              <c:numCache>
                <c:formatCode>#,##0_);[Red]\(#,##0\)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4-55ED-4354-A328-458FCF915122}"/>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manualLayout>
          <c:xMode val="edge"/>
          <c:yMode val="edge"/>
          <c:x val="0.77673182548932285"/>
          <c:y val="0.28922556811546096"/>
          <c:w val="0.19920078582234982"/>
          <c:h val="0.5339607958841210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'Pupil Count'!$E$7</c:f>
              <c:strCache>
                <c:ptCount val="1"/>
                <c:pt idx="0">
                  <c:v>K-12 Annual Pupil Count (FTE)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'Pupil Count'!$D$11:$D$23</c:f>
              <c:strCache>
                <c:ptCount val="13"/>
                <c:pt idx="0">
                  <c:v>FY 24/25</c:v>
                </c:pt>
                <c:pt idx="1">
                  <c:v>FY23/24</c:v>
                </c:pt>
                <c:pt idx="2">
                  <c:v>FY 22/23</c:v>
                </c:pt>
                <c:pt idx="3">
                  <c:v>FY 21/22</c:v>
                </c:pt>
                <c:pt idx="4">
                  <c:v>FY 20/21</c:v>
                </c:pt>
                <c:pt idx="5">
                  <c:v>FY 19/20</c:v>
                </c:pt>
                <c:pt idx="6">
                  <c:v>FY 18/19</c:v>
                </c:pt>
                <c:pt idx="7">
                  <c:v>FY 17/18</c:v>
                </c:pt>
                <c:pt idx="8">
                  <c:v>FY 16/17</c:v>
                </c:pt>
                <c:pt idx="9">
                  <c:v>FY 15/16</c:v>
                </c:pt>
                <c:pt idx="10">
                  <c:v>FY 14/15</c:v>
                </c:pt>
                <c:pt idx="11">
                  <c:v>FY 13/14</c:v>
                </c:pt>
                <c:pt idx="12">
                  <c:v>FY 12/13</c:v>
                </c:pt>
              </c:strCache>
            </c:strRef>
          </c:cat>
          <c:val>
            <c:numRef>
              <c:f>'Pupil Count'!$E$11:$E$23</c:f>
              <c:numCache>
                <c:formatCode>#,##0.00_);[Red]\(#,##0.00\)</c:formatCode>
                <c:ptCount val="13"/>
              </c:numCache>
            </c:numRef>
          </c:val>
          <c:smooth val="0"/>
          <c:extLst>
            <c:ext xmlns:c16="http://schemas.microsoft.com/office/drawing/2014/chart" uri="{C3380CC4-5D6E-409C-BE32-E72D297353CC}">
              <c16:uniqueId val="{00000006-D68D-4737-AF92-E6156813F4F3}"/>
            </c:ext>
          </c:extLst>
        </c:ser>
        <c:ser>
          <c:idx val="1"/>
          <c:order val="1"/>
          <c:tx>
            <c:strRef>
              <c:f>'Pupil Count'!$G$7</c:f>
              <c:strCache>
                <c:ptCount val="1"/>
                <c:pt idx="0">
                  <c:v>Total District Funded Pupil Count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'Pupil Count'!$D$11:$D$23</c:f>
              <c:strCache>
                <c:ptCount val="13"/>
                <c:pt idx="0">
                  <c:v>FY 24/25</c:v>
                </c:pt>
                <c:pt idx="1">
                  <c:v>FY23/24</c:v>
                </c:pt>
                <c:pt idx="2">
                  <c:v>FY 22/23</c:v>
                </c:pt>
                <c:pt idx="3">
                  <c:v>FY 21/22</c:v>
                </c:pt>
                <c:pt idx="4">
                  <c:v>FY 20/21</c:v>
                </c:pt>
                <c:pt idx="5">
                  <c:v>FY 19/20</c:v>
                </c:pt>
                <c:pt idx="6">
                  <c:v>FY 18/19</c:v>
                </c:pt>
                <c:pt idx="7">
                  <c:v>FY 17/18</c:v>
                </c:pt>
                <c:pt idx="8">
                  <c:v>FY 16/17</c:v>
                </c:pt>
                <c:pt idx="9">
                  <c:v>FY 15/16</c:v>
                </c:pt>
                <c:pt idx="10">
                  <c:v>FY 14/15</c:v>
                </c:pt>
                <c:pt idx="11">
                  <c:v>FY 13/14</c:v>
                </c:pt>
                <c:pt idx="12">
                  <c:v>FY 12/13</c:v>
                </c:pt>
              </c:strCache>
            </c:strRef>
          </c:cat>
          <c:val>
            <c:numRef>
              <c:f>'Pupil Count'!$G$11:$G$23</c:f>
              <c:numCache>
                <c:formatCode>#,##0.00_);[Red]\(#,##0.00\)</c:formatCode>
                <c:ptCount val="13"/>
              </c:numCache>
            </c:numRef>
          </c:val>
          <c:smooth val="0"/>
          <c:extLst>
            <c:ext xmlns:c16="http://schemas.microsoft.com/office/drawing/2014/chart" uri="{C3380CC4-5D6E-409C-BE32-E72D297353CC}">
              <c16:uniqueId val="{00000000-0208-4601-A42A-0B4B1299C355}"/>
            </c:ext>
          </c:extLst>
        </c:ser>
        <c:dLbls>
          <c:showLegendKey val="0"/>
          <c:showVal val="0"/>
          <c:showCatName val="0"/>
          <c:showSerName val="0"/>
          <c:showPercent val="0"/>
          <c:showBubbleSize val="0"/>
        </c:dLbls>
        <c:marker val="1"/>
        <c:smooth val="0"/>
        <c:axId val="118416512"/>
        <c:axId val="118418048"/>
      </c:lineChart>
      <c:catAx>
        <c:axId val="118416512"/>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n-US"/>
          </a:p>
        </c:txPr>
        <c:crossAx val="118418048"/>
        <c:crosses val="autoZero"/>
        <c:auto val="1"/>
        <c:lblAlgn val="ctr"/>
        <c:lblOffset val="100"/>
        <c:noMultiLvlLbl val="0"/>
      </c:catAx>
      <c:valAx>
        <c:axId val="118418048"/>
        <c:scaling>
          <c:orientation val="minMax"/>
        </c:scaling>
        <c:delete val="0"/>
        <c:axPos val="r"/>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41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layout>
        <c:manualLayout>
          <c:xMode val="edge"/>
          <c:yMode val="edge"/>
          <c:x val="0.41784319378160789"/>
          <c:y val="3.0662111624824451E-2"/>
        </c:manualLayout>
      </c:layout>
      <c:overlay val="0"/>
      <c:spPr>
        <a:noFill/>
        <a:ln w="25400">
          <a:noFill/>
        </a:ln>
      </c:spPr>
    </c:title>
    <c:autoTitleDeleted val="0"/>
    <c:view3D>
      <c:rotX val="60"/>
      <c:rotY val="0"/>
      <c:rAngAx val="0"/>
      <c:perspective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4.6202371240098641E-2"/>
          <c:y val="0.13305982042825812"/>
          <c:w val="0.75759523405723395"/>
          <c:h val="0.76200051599747598"/>
        </c:manualLayout>
      </c:layout>
      <c:pie3DChart>
        <c:varyColors val="1"/>
        <c:ser>
          <c:idx val="0"/>
          <c:order val="0"/>
          <c:explosion val="5"/>
          <c:dPt>
            <c:idx val="1"/>
            <c:bubble3D val="0"/>
            <c:explosion val="8"/>
            <c:extLst>
              <c:ext xmlns:c16="http://schemas.microsoft.com/office/drawing/2014/chart" uri="{C3380CC4-5D6E-409C-BE32-E72D297353CC}">
                <c16:uniqueId val="{00000004-EFC9-4F0C-95EB-EAE229CB6878}"/>
              </c:ext>
            </c:extLst>
          </c:dPt>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'Food Svc'!$C$13:$C$16</c:f>
              <c:strCache>
                <c:ptCount val="4"/>
                <c:pt idx="0">
                  <c:v>Local Revenue</c:v>
                </c:pt>
                <c:pt idx="1">
                  <c:v>State Revenue</c:v>
                </c:pt>
                <c:pt idx="2">
                  <c:v>Federal Revenue</c:v>
                </c:pt>
                <c:pt idx="3">
                  <c:v>Allocation from General Fund</c:v>
                </c:pt>
              </c:strCache>
            </c:strRef>
          </c:cat>
          <c:val>
            <c:numRef>
              <c:f>'Food Svc'!$R$13:$R$16</c:f>
              <c:numCache>
                <c:formatCode>#,##0_);\(#,##0\)</c:formatCode>
                <c:ptCount val="4"/>
              </c:numCache>
            </c:numRef>
          </c:val>
          <c:extLst>
            <c:ext xmlns:c16="http://schemas.microsoft.com/office/drawing/2014/chart" uri="{C3380CC4-5D6E-409C-BE32-E72D297353CC}">
              <c16:uniqueId val="{00000002-EFC9-4F0C-95EB-EAE229CB6878}"/>
            </c:ext>
          </c:extLst>
        </c:ser>
        <c:dLbls>
          <c:showLegendKey val="0"/>
          <c:showVal val="0"/>
          <c:showCatName val="0"/>
          <c:showSerName val="0"/>
          <c:showPercent val="0"/>
          <c:showBubbleSize val="0"/>
          <c:showLeaderLines val="1"/>
        </c:dLbls>
      </c:pie3DChart>
    </c:plotArea>
    <c:legend>
      <c:legendPos val="r"/>
      <c:layout>
        <c:manualLayout>
          <c:xMode val="edge"/>
          <c:yMode val="edge"/>
          <c:x val="0.70863705861366943"/>
          <c:y val="0.59053513851850681"/>
          <c:w val="0.25534236062841126"/>
          <c:h val="0.31689205182017577"/>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manualLayout>
          <c:layoutTarget val="inner"/>
          <c:xMode val="edge"/>
          <c:yMode val="edge"/>
          <c:x val="0.29030612879551193"/>
          <c:y val="0.10556049819661126"/>
          <c:w val="0.64881972691802148"/>
          <c:h val="0.72154645785493698"/>
        </c:manualLayout>
      </c:layout>
      <c:barChart>
        <c:barDir val="bar"/>
        <c:grouping val="clustered"/>
        <c:varyColors val="0"/>
        <c:ser>
          <c:idx val="0"/>
          <c:order val="0"/>
          <c:invertIfNegative val="0"/>
          <c:cat>
            <c:strRef>
              <c:f>'Food Svc'!$C$22:$C$29</c:f>
              <c:strCache>
                <c:ptCount val="8"/>
                <c:pt idx="0">
                  <c:v>Salaries</c:v>
                </c:pt>
                <c:pt idx="1">
                  <c:v>Employee Benefits</c:v>
                </c:pt>
                <c:pt idx="2">
                  <c:v>Professional Services</c:v>
                </c:pt>
                <c:pt idx="3">
                  <c:v>Property Services</c:v>
                </c:pt>
                <c:pt idx="4">
                  <c:v>Other Services</c:v>
                </c:pt>
                <c:pt idx="5">
                  <c:v>Supplies &amp; Materials</c:v>
                </c:pt>
                <c:pt idx="6">
                  <c:v>Equipment</c:v>
                </c:pt>
                <c:pt idx="7">
                  <c:v>Other Objects</c:v>
                </c:pt>
              </c:strCache>
            </c:strRef>
          </c:cat>
          <c:val>
            <c:numRef>
              <c:f>'Food Svc'!$R$22:$R$30</c:f>
              <c:numCache>
                <c:formatCode>#,##0_);\(#,##0\)</c:formatCode>
                <c:ptCount val="9"/>
              </c:numCache>
            </c:numRef>
          </c:val>
          <c:extLst>
            <c:ext xmlns:c16="http://schemas.microsoft.com/office/drawing/2014/chart" uri="{C3380CC4-5D6E-409C-BE32-E72D297353CC}">
              <c16:uniqueId val="{00000002-F592-40C8-8B2D-2446D8FFE0A7}"/>
            </c:ext>
          </c:extLst>
        </c:ser>
        <c:dLbls>
          <c:showLegendKey val="0"/>
          <c:showVal val="0"/>
          <c:showCatName val="0"/>
          <c:showSerName val="0"/>
          <c:showPercent val="0"/>
          <c:showBubbleSize val="0"/>
        </c:dLbls>
        <c:gapWidth val="182"/>
        <c:axId val="1322197887"/>
        <c:axId val="1"/>
      </c:barChart>
      <c:catAx>
        <c:axId val="13221978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19788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sng" strike="noStrike" baseline="0">
                <a:solidFill>
                  <a:srgbClr val="000000"/>
                </a:solidFill>
                <a:latin typeface="Calibri"/>
                <a:ea typeface="Calibri"/>
                <a:cs typeface="Calibri"/>
              </a:defRPr>
            </a:pPr>
            <a:r>
              <a:rPr lang="en-US"/>
              <a:t>Revenues</a:t>
            </a:r>
          </a:p>
        </c:rich>
      </c:tx>
      <c:layout>
        <c:manualLayout>
          <c:xMode val="edge"/>
          <c:yMode val="edge"/>
          <c:x val="0.41784319378160789"/>
          <c:y val="3.0662111624824451E-2"/>
        </c:manualLayout>
      </c:layout>
      <c:overlay val="0"/>
      <c:spPr>
        <a:noFill/>
        <a:ln w="25400">
          <a:noFill/>
        </a:ln>
      </c:spPr>
    </c:title>
    <c:autoTitleDeleted val="0"/>
    <c:view3D>
      <c:rotX val="60"/>
      <c:rotY val="0"/>
      <c:rAngAx val="0"/>
      <c:perspective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4.6202371240098641E-2"/>
          <c:y val="0.13305982042825812"/>
          <c:w val="0.75759523405723395"/>
          <c:h val="0.76200051599747598"/>
        </c:manualLayout>
      </c:layout>
      <c:pie3DChart>
        <c:varyColors val="1"/>
        <c:ser>
          <c:idx val="1"/>
          <c:order val="0"/>
          <c:explosion val="6"/>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numRef>
              <c:extLst>
                <c:ext xmlns:c15="http://schemas.microsoft.com/office/drawing/2012/chart" uri="{02D57815-91ED-43cb-92C2-25804820EDAC}">
                  <c15:fullRef>
                    <c15:sqref>DPGF!$U$7:$U$10</c15:sqref>
                  </c15:fullRef>
                </c:ext>
              </c:extLst>
              <c:f>DPGF!$U$7:$U$10</c:f>
              <c:numCache>
                <c:formatCode>General</c:formatCode>
                <c:ptCount val="4"/>
              </c:numCache>
            </c:numRef>
          </c:cat>
          <c:val>
            <c:numRef>
              <c:extLst>
                <c:ext xmlns:c15="http://schemas.microsoft.com/office/drawing/2012/chart" uri="{02D57815-91ED-43cb-92C2-25804820EDAC}">
                  <c15:fullRef>
                    <c15:sqref>DPGF!$V$1:$V$7</c15:sqref>
                  </c15:fullRef>
                </c:ext>
              </c:extLst>
              <c:f>DPGF!$V$1:$V$4</c:f>
              <c:numCache>
                <c:formatCode>#,##0_);\(#,##0\)</c:formatCode>
                <c:ptCount val="4"/>
                <c:pt idx="0">
                  <c:v>0</c:v>
                </c:pt>
                <c:pt idx="1">
                  <c:v>0</c:v>
                </c:pt>
                <c:pt idx="2">
                  <c:v>0</c:v>
                </c:pt>
                <c:pt idx="3">
                  <c:v>0</c:v>
                </c:pt>
              </c:numCache>
            </c:numRef>
          </c:val>
          <c:extLst>
            <c:ext xmlns:c16="http://schemas.microsoft.com/office/drawing/2014/chart" uri="{C3380CC4-5D6E-409C-BE32-E72D297353CC}">
              <c16:uniqueId val="{0000000A-41F5-4201-8B03-F1A34FE085A5}"/>
            </c:ext>
          </c:extLst>
        </c:ser>
        <c:ser>
          <c:idx val="0"/>
          <c:order val="1"/>
          <c:explosion val="5"/>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'Food Svc'!$C$13:$C$16</c15:sqref>
                  </c15:fullRef>
                </c:ext>
              </c:extLst>
              <c:f>'Food Svc'!$C$13:$C$16</c:f>
              <c:strCache>
                <c:ptCount val="4"/>
                <c:pt idx="0">
                  <c:v>Local Revenue</c:v>
                </c:pt>
                <c:pt idx="1">
                  <c:v>State Revenue</c:v>
                </c:pt>
                <c:pt idx="2">
                  <c:v>Federal Revenue</c:v>
                </c:pt>
                <c:pt idx="3">
                  <c:v>Allocation from General Fund</c:v>
                </c:pt>
              </c:strCache>
            </c:strRef>
          </c:cat>
          <c:val>
            <c:numRef>
              <c:extLst>
                <c:ext xmlns:c15="http://schemas.microsoft.com/office/drawing/2012/chart" uri="{02D57815-91ED-43cb-92C2-25804820EDAC}">
                  <c15:fullRef>
                    <c15:sqref>'Food Svc'!$R$13:$R$16</c15:sqref>
                  </c15:fullRef>
                </c:ext>
              </c:extLst>
              <c:f>'Food Svc'!$R$13:$R$16</c:f>
              <c:numCache>
                <c:formatCode>#,##0_);\(#,##0\)</c:formatCode>
                <c:ptCount val="4"/>
              </c:numCache>
            </c:numRef>
          </c:val>
          <c:extLst>
            <c:ext xmlns:c16="http://schemas.microsoft.com/office/drawing/2014/chart" uri="{C3380CC4-5D6E-409C-BE32-E72D297353CC}">
              <c16:uniqueId val="{00000009-41F5-4201-8B03-F1A34FE085A5}"/>
            </c:ext>
          </c:extLst>
        </c:ser>
        <c:dLbls>
          <c:showLegendKey val="0"/>
          <c:showVal val="0"/>
          <c:showCatName val="0"/>
          <c:showSerName val="0"/>
          <c:showPercent val="0"/>
          <c:showBubbleSize val="0"/>
          <c:showLeaderLines val="1"/>
        </c:dLbls>
      </c:pie3DChart>
    </c:plotArea>
    <c:legend>
      <c:legendPos val="r"/>
      <c:layout>
        <c:manualLayout>
          <c:xMode val="edge"/>
          <c:yMode val="edge"/>
          <c:x val="0.75044290127940649"/>
          <c:y val="0.65890981307944863"/>
          <c:w val="0.2405931835954134"/>
          <c:h val="0.31689205182017577"/>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Expenditures by Object</a:t>
            </a:r>
          </a:p>
        </c:rich>
      </c:tx>
      <c:overlay val="0"/>
      <c:spPr>
        <a:noFill/>
        <a:ln w="25400">
          <a:noFill/>
        </a:ln>
      </c:spPr>
    </c:title>
    <c:autoTitleDeleted val="0"/>
    <c:plotArea>
      <c:layout>
        <c:manualLayout>
          <c:layoutTarget val="inner"/>
          <c:xMode val="edge"/>
          <c:yMode val="edge"/>
          <c:x val="0.13288007589815604"/>
          <c:y val="8.8337545393101818E-2"/>
          <c:w val="0.81663364929702253"/>
          <c:h val="0.75399751852293617"/>
        </c:manualLayout>
      </c:layout>
      <c:barChart>
        <c:barDir val="bar"/>
        <c:grouping val="clustered"/>
        <c:varyColors val="0"/>
        <c:ser>
          <c:idx val="0"/>
          <c:order val="0"/>
          <c:invertIfNegative val="0"/>
          <c:cat>
            <c:strRef>
              <c:f>DPGF!$C$41:$C$49</c:f>
              <c:strCache>
                <c:ptCount val="9"/>
                <c:pt idx="0">
                  <c:v>Salaries</c:v>
                </c:pt>
                <c:pt idx="1">
                  <c:v>Employee Benefits</c:v>
                </c:pt>
                <c:pt idx="2">
                  <c:v>Professional Services</c:v>
                </c:pt>
                <c:pt idx="3">
                  <c:v>Property Services</c:v>
                </c:pt>
                <c:pt idx="4">
                  <c:v>Other Services</c:v>
                </c:pt>
                <c:pt idx="5">
                  <c:v>Supplies &amp; Materials</c:v>
                </c:pt>
                <c:pt idx="6">
                  <c:v>Equipment</c:v>
                </c:pt>
                <c:pt idx="7">
                  <c:v>Other Objects</c:v>
                </c:pt>
                <c:pt idx="8">
                  <c:v>Other Uses</c:v>
                </c:pt>
              </c:strCache>
            </c:strRef>
          </c:cat>
          <c:val>
            <c:numRef>
              <c:f>DPGF!$R$41:$R$49</c:f>
              <c:numCache>
                <c:formatCode>#,##0_);\(#,##0\)</c:formatCode>
                <c:ptCount val="9"/>
              </c:numCache>
            </c:numRef>
          </c:val>
          <c:extLst>
            <c:ext xmlns:c16="http://schemas.microsoft.com/office/drawing/2014/chart" uri="{C3380CC4-5D6E-409C-BE32-E72D297353CC}">
              <c16:uniqueId val="{00000000-9AEC-45D1-853E-16DD5E9ED783}"/>
            </c:ext>
          </c:extLst>
        </c:ser>
        <c:dLbls>
          <c:showLegendKey val="0"/>
          <c:showVal val="0"/>
          <c:showCatName val="0"/>
          <c:showSerName val="0"/>
          <c:showPercent val="0"/>
          <c:showBubbleSize val="0"/>
        </c:dLbls>
        <c:gapWidth val="182"/>
        <c:axId val="1322188319"/>
        <c:axId val="1"/>
      </c:barChart>
      <c:catAx>
        <c:axId val="13221883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800" b="1"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6350">
            <a:noFill/>
          </a:ln>
        </c:spPr>
        <c:txPr>
          <a:bodyPr rot="0" vert="horz"/>
          <a:lstStyle/>
          <a:p>
            <a:pPr>
              <a:defRPr sz="800" b="1" i="0" u="none" strike="noStrike" baseline="0">
                <a:solidFill>
                  <a:srgbClr val="333333"/>
                </a:solidFill>
                <a:latin typeface="Calibri"/>
                <a:ea typeface="Calibri"/>
                <a:cs typeface="Calibri"/>
              </a:defRPr>
            </a:pPr>
            <a:endParaRPr lang="en-US"/>
          </a:p>
        </c:txPr>
        <c:crossAx val="132218831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sng" strike="noStrike" baseline="0">
                <a:solidFill>
                  <a:srgbClr val="000000"/>
                </a:solidFill>
                <a:latin typeface="Calibri"/>
                <a:ea typeface="Calibri"/>
                <a:cs typeface="Calibri"/>
              </a:defRPr>
            </a:pPr>
            <a:r>
              <a:rPr lang="en-US"/>
              <a:t>Revenues</a:t>
            </a:r>
          </a:p>
        </c:rich>
      </c:tx>
      <c:overlay val="0"/>
      <c:spPr>
        <a:noFill/>
        <a:ln w="25400">
          <a:noFill/>
        </a:ln>
      </c:spPr>
    </c:title>
    <c:autoTitleDeleted val="0"/>
    <c:view3D>
      <c:rotX val="60"/>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10812217785573013"/>
          <c:y val="0.12926923997305587"/>
          <c:w val="0.75759523405723395"/>
          <c:h val="0.76200051599747598"/>
        </c:manualLayout>
      </c:layout>
      <c:pie3DChart>
        <c:varyColors val="1"/>
        <c:ser>
          <c:idx val="0"/>
          <c:order val="0"/>
          <c:explosion val="9"/>
          <c:dLbls>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'Activity Summary'!$C$12:$C$15</c:f>
              <c:strCache>
                <c:ptCount val="4"/>
                <c:pt idx="0">
                  <c:v>Local Revenue</c:v>
                </c:pt>
                <c:pt idx="1">
                  <c:v>State Revenue</c:v>
                </c:pt>
                <c:pt idx="2">
                  <c:v>Federal Revenue</c:v>
                </c:pt>
                <c:pt idx="3">
                  <c:v>Allocations from General Fund</c:v>
                </c:pt>
              </c:strCache>
            </c:strRef>
          </c:cat>
          <c:val>
            <c:numRef>
              <c:f>'Activity Summary'!$R$12:$R$15</c:f>
              <c:numCache>
                <c:formatCode>#,##0_);\(#,##0\)</c:formatCode>
                <c:ptCount val="4"/>
              </c:numCache>
            </c:numRef>
          </c:val>
          <c:extLst>
            <c:ext xmlns:c16="http://schemas.microsoft.com/office/drawing/2014/chart" uri="{C3380CC4-5D6E-409C-BE32-E72D297353CC}">
              <c16:uniqueId val="{00000000-F5B6-4F28-9CBF-1F5DD1E40F20}"/>
            </c:ext>
          </c:extLst>
        </c:ser>
        <c:dLbls>
          <c:showLegendKey val="0"/>
          <c:showVal val="0"/>
          <c:showCatName val="0"/>
          <c:showSerName val="0"/>
          <c:showPercent val="0"/>
          <c:showBubbleSize val="0"/>
          <c:showLeaderLines val="1"/>
        </c:dLbls>
      </c:pie3DChart>
    </c:plotArea>
    <c:legend>
      <c:legendPos val="r"/>
      <c:layout>
        <c:manualLayout>
          <c:xMode val="edge"/>
          <c:yMode val="edge"/>
          <c:x val="0.77555800193222291"/>
          <c:y val="0.61350654775580105"/>
          <c:w val="0.18758049201195823"/>
          <c:h val="0.35984934243962208"/>
        </c:manualLayout>
      </c:layout>
      <c:overlay val="0"/>
      <c:spPr>
        <a:noFill/>
        <a:ln w="25400">
          <a:noFill/>
        </a:ln>
      </c:spPr>
      <c:txPr>
        <a:bodyPr/>
        <a:lstStyle/>
        <a:p>
          <a:pPr rtl="0">
            <a:defRPr sz="825" b="1" i="0" u="none" strike="noStrike" baseline="0">
              <a:solidFill>
                <a:srgbClr val="333333"/>
              </a:solidFill>
              <a:latin typeface="Calibri"/>
              <a:ea typeface="Calibri"/>
              <a:cs typeface="Calibri"/>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6.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0" Type="http://schemas.openxmlformats.org/officeDocument/2006/relationships/chart" Target="../charts/chart14.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14</xdr:col>
      <xdr:colOff>438150</xdr:colOff>
      <xdr:row>46</xdr:row>
      <xdr:rowOff>64771</xdr:rowOff>
    </xdr:from>
    <xdr:to>
      <xdr:col>15</xdr:col>
      <xdr:colOff>567690</xdr:colOff>
      <xdr:row>48</xdr:row>
      <xdr:rowOff>125731</xdr:rowOff>
    </xdr:to>
    <xdr:sp macro="" textlink="">
      <xdr:nvSpPr>
        <xdr:cNvPr id="2" name="Arrow: Left 1" descr="decorative arrow ">
          <a:extLst>
            <a:ext uri="{FF2B5EF4-FFF2-40B4-BE49-F238E27FC236}">
              <a16:creationId xmlns:a16="http://schemas.microsoft.com/office/drawing/2014/main" id="{D6C0A96E-0949-42B3-A0F3-3D3BA775CC20}"/>
            </a:ext>
          </a:extLst>
        </xdr:cNvPr>
        <xdr:cNvSpPr/>
      </xdr:nvSpPr>
      <xdr:spPr>
        <a:xfrm>
          <a:off x="8477250" y="8446771"/>
          <a:ext cx="739140" cy="337185"/>
        </a:xfrm>
        <a:prstGeom prst="leftArrow">
          <a:avLst>
            <a:gd name="adj1" fmla="val 50000"/>
            <a:gd name="adj2" fmla="val 5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443865</xdr:colOff>
      <xdr:row>21</xdr:row>
      <xdr:rowOff>57150</xdr:rowOff>
    </xdr:from>
    <xdr:to>
      <xdr:col>15</xdr:col>
      <xdr:colOff>493395</xdr:colOff>
      <xdr:row>23</xdr:row>
      <xdr:rowOff>174964</xdr:rowOff>
    </xdr:to>
    <xdr:sp macro="" textlink="">
      <xdr:nvSpPr>
        <xdr:cNvPr id="3" name="Arrow: Left 2" descr="decorative arrow">
          <a:extLst>
            <a:ext uri="{FF2B5EF4-FFF2-40B4-BE49-F238E27FC236}">
              <a16:creationId xmlns:a16="http://schemas.microsoft.com/office/drawing/2014/main" id="{E997DF28-E76B-4B05-ADF9-D3D898795512}"/>
            </a:ext>
          </a:extLst>
        </xdr:cNvPr>
        <xdr:cNvSpPr/>
      </xdr:nvSpPr>
      <xdr:spPr>
        <a:xfrm>
          <a:off x="8482965" y="3790950"/>
          <a:ext cx="659130" cy="4797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123825</xdr:colOff>
      <xdr:row>32</xdr:row>
      <xdr:rowOff>76200</xdr:rowOff>
    </xdr:from>
    <xdr:to>
      <xdr:col>22</xdr:col>
      <xdr:colOff>1905</xdr:colOff>
      <xdr:row>34</xdr:row>
      <xdr:rowOff>93345</xdr:rowOff>
    </xdr:to>
    <xdr:sp macro="" textlink="">
      <xdr:nvSpPr>
        <xdr:cNvPr id="3" name="Arrow: Left 2" descr="decorative arrow">
          <a:extLst>
            <a:ext uri="{FF2B5EF4-FFF2-40B4-BE49-F238E27FC236}">
              <a16:creationId xmlns:a16="http://schemas.microsoft.com/office/drawing/2014/main" id="{F7448CA3-E321-4E39-B16E-B100FD1B4E77}"/>
            </a:ext>
          </a:extLst>
        </xdr:cNvPr>
        <xdr:cNvSpPr/>
      </xdr:nvSpPr>
      <xdr:spPr>
        <a:xfrm>
          <a:off x="10601325" y="6057900"/>
          <a:ext cx="773430" cy="39814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9525</xdr:colOff>
      <xdr:row>43</xdr:row>
      <xdr:rowOff>57150</xdr:rowOff>
    </xdr:from>
    <xdr:to>
      <xdr:col>21</xdr:col>
      <xdr:colOff>790575</xdr:colOff>
      <xdr:row>45</xdr:row>
      <xdr:rowOff>78105</xdr:rowOff>
    </xdr:to>
    <xdr:sp macro="" textlink="">
      <xdr:nvSpPr>
        <xdr:cNvPr id="2" name="Arrow: Left 1" descr="decorative arrow">
          <a:extLst>
            <a:ext uri="{FF2B5EF4-FFF2-40B4-BE49-F238E27FC236}">
              <a16:creationId xmlns:a16="http://schemas.microsoft.com/office/drawing/2014/main" id="{AD46161F-C954-4B10-9A65-72623D2C1E2B}"/>
            </a:ext>
          </a:extLst>
        </xdr:cNvPr>
        <xdr:cNvSpPr/>
      </xdr:nvSpPr>
      <xdr:spPr>
        <a:xfrm>
          <a:off x="10629900" y="8010525"/>
          <a:ext cx="781050" cy="4019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85725</xdr:colOff>
      <xdr:row>35</xdr:row>
      <xdr:rowOff>49530</xdr:rowOff>
    </xdr:from>
    <xdr:to>
      <xdr:col>21</xdr:col>
      <xdr:colOff>866775</xdr:colOff>
      <xdr:row>37</xdr:row>
      <xdr:rowOff>91440</xdr:rowOff>
    </xdr:to>
    <xdr:sp macro="" textlink="">
      <xdr:nvSpPr>
        <xdr:cNvPr id="2" name="Arrow: Left 1" descr="decorative arrow">
          <a:extLst>
            <a:ext uri="{FF2B5EF4-FFF2-40B4-BE49-F238E27FC236}">
              <a16:creationId xmlns:a16="http://schemas.microsoft.com/office/drawing/2014/main" id="{ED022FF9-83BC-4FA2-B1A9-987D3A44CCAE}"/>
            </a:ext>
          </a:extLst>
        </xdr:cNvPr>
        <xdr:cNvSpPr/>
      </xdr:nvSpPr>
      <xdr:spPr>
        <a:xfrm>
          <a:off x="10429875" y="6888480"/>
          <a:ext cx="781050" cy="4133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182880</xdr:colOff>
      <xdr:row>52</xdr:row>
      <xdr:rowOff>140970</xdr:rowOff>
    </xdr:from>
    <xdr:to>
      <xdr:col>22</xdr:col>
      <xdr:colOff>255990</xdr:colOff>
      <xdr:row>55</xdr:row>
      <xdr:rowOff>40005</xdr:rowOff>
    </xdr:to>
    <xdr:sp macro="" textlink="">
      <xdr:nvSpPr>
        <xdr:cNvPr id="2" name="Arrow: Left 1" descr="decorative arrow">
          <a:extLst>
            <a:ext uri="{FF2B5EF4-FFF2-40B4-BE49-F238E27FC236}">
              <a16:creationId xmlns:a16="http://schemas.microsoft.com/office/drawing/2014/main" id="{6BA59A0A-4BC3-41D4-964F-8EA85E417A28}"/>
            </a:ext>
          </a:extLst>
        </xdr:cNvPr>
        <xdr:cNvSpPr/>
      </xdr:nvSpPr>
      <xdr:spPr>
        <a:xfrm>
          <a:off x="12879705" y="9799320"/>
          <a:ext cx="968460" cy="4514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640080</xdr:colOff>
      <xdr:row>33</xdr:row>
      <xdr:rowOff>7620</xdr:rowOff>
    </xdr:from>
    <xdr:to>
      <xdr:col>22</xdr:col>
      <xdr:colOff>525780</xdr:colOff>
      <xdr:row>35</xdr:row>
      <xdr:rowOff>66675</xdr:rowOff>
    </xdr:to>
    <xdr:sp macro="" textlink="">
      <xdr:nvSpPr>
        <xdr:cNvPr id="2" name="Arrow: Left 1" descr="decorative arrow">
          <a:extLst>
            <a:ext uri="{FF2B5EF4-FFF2-40B4-BE49-F238E27FC236}">
              <a16:creationId xmlns:a16="http://schemas.microsoft.com/office/drawing/2014/main" id="{930A7F75-7AC1-45F5-A579-B10643BFAFCF}"/>
            </a:ext>
          </a:extLst>
        </xdr:cNvPr>
        <xdr:cNvSpPr/>
      </xdr:nvSpPr>
      <xdr:spPr>
        <a:xfrm>
          <a:off x="11212830" y="6094095"/>
          <a:ext cx="781050" cy="4305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548640</xdr:colOff>
      <xdr:row>32</xdr:row>
      <xdr:rowOff>182880</xdr:rowOff>
    </xdr:from>
    <xdr:to>
      <xdr:col>23</xdr:col>
      <xdr:colOff>15960</xdr:colOff>
      <xdr:row>35</xdr:row>
      <xdr:rowOff>68580</xdr:rowOff>
    </xdr:to>
    <xdr:sp macro="" textlink="">
      <xdr:nvSpPr>
        <xdr:cNvPr id="2" name="Arrow: Left 1" descr="decorative arrow">
          <a:extLst>
            <a:ext uri="{FF2B5EF4-FFF2-40B4-BE49-F238E27FC236}">
              <a16:creationId xmlns:a16="http://schemas.microsoft.com/office/drawing/2014/main" id="{0A43B715-8C1E-4EC5-BEF7-BA3FE2FC1E9D}"/>
            </a:ext>
          </a:extLst>
        </xdr:cNvPr>
        <xdr:cNvSpPr/>
      </xdr:nvSpPr>
      <xdr:spPr>
        <a:xfrm>
          <a:off x="10892790" y="6040755"/>
          <a:ext cx="9722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21</xdr:col>
      <xdr:colOff>552450</xdr:colOff>
      <xdr:row>32</xdr:row>
      <xdr:rowOff>180975</xdr:rowOff>
    </xdr:from>
    <xdr:to>
      <xdr:col>23</xdr:col>
      <xdr:colOff>15960</xdr:colOff>
      <xdr:row>35</xdr:row>
      <xdr:rowOff>53340</xdr:rowOff>
    </xdr:to>
    <xdr:sp macro="" textlink="">
      <xdr:nvSpPr>
        <xdr:cNvPr id="2" name="Arrow: Left 1" descr="decorative arrow">
          <a:extLst>
            <a:ext uri="{FF2B5EF4-FFF2-40B4-BE49-F238E27FC236}">
              <a16:creationId xmlns:a16="http://schemas.microsoft.com/office/drawing/2014/main" id="{4A42DA71-42EE-4C0A-B148-7EDAFAE757D2}"/>
            </a:ext>
          </a:extLst>
        </xdr:cNvPr>
        <xdr:cNvSpPr/>
      </xdr:nvSpPr>
      <xdr:spPr>
        <a:xfrm>
          <a:off x="10953750" y="6038850"/>
          <a:ext cx="968460" cy="4343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531495</xdr:colOff>
      <xdr:row>38</xdr:row>
      <xdr:rowOff>173355</xdr:rowOff>
    </xdr:from>
    <xdr:to>
      <xdr:col>22</xdr:col>
      <xdr:colOff>602700</xdr:colOff>
      <xdr:row>41</xdr:row>
      <xdr:rowOff>40005</xdr:rowOff>
    </xdr:to>
    <xdr:sp macro="" textlink="">
      <xdr:nvSpPr>
        <xdr:cNvPr id="2" name="Arrow: Left 1" descr="decorative arrow">
          <a:extLst>
            <a:ext uri="{FF2B5EF4-FFF2-40B4-BE49-F238E27FC236}">
              <a16:creationId xmlns:a16="http://schemas.microsoft.com/office/drawing/2014/main" id="{F54B0762-DFB2-4A2F-90E7-06DB7F85D2D8}"/>
            </a:ext>
          </a:extLst>
        </xdr:cNvPr>
        <xdr:cNvSpPr/>
      </xdr:nvSpPr>
      <xdr:spPr>
        <a:xfrm>
          <a:off x="11228070" y="6469380"/>
          <a:ext cx="966555" cy="4286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520065</xdr:colOff>
      <xdr:row>51</xdr:row>
      <xdr:rowOff>24765</xdr:rowOff>
    </xdr:from>
    <xdr:to>
      <xdr:col>22</xdr:col>
      <xdr:colOff>596985</xdr:colOff>
      <xdr:row>53</xdr:row>
      <xdr:rowOff>66675</xdr:rowOff>
    </xdr:to>
    <xdr:sp macro="" textlink="">
      <xdr:nvSpPr>
        <xdr:cNvPr id="2" name="Arrow: Left 1" descr="decorative arrow">
          <a:extLst>
            <a:ext uri="{FF2B5EF4-FFF2-40B4-BE49-F238E27FC236}">
              <a16:creationId xmlns:a16="http://schemas.microsoft.com/office/drawing/2014/main" id="{5AADD539-F994-4AD7-9809-7AD15997B100}"/>
            </a:ext>
          </a:extLst>
        </xdr:cNvPr>
        <xdr:cNvSpPr/>
      </xdr:nvSpPr>
      <xdr:spPr>
        <a:xfrm>
          <a:off x="10911840" y="5882640"/>
          <a:ext cx="972270" cy="4229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21</xdr:col>
      <xdr:colOff>573405</xdr:colOff>
      <xdr:row>31</xdr:row>
      <xdr:rowOff>144780</xdr:rowOff>
    </xdr:from>
    <xdr:to>
      <xdr:col>23</xdr:col>
      <xdr:colOff>27390</xdr:colOff>
      <xdr:row>34</xdr:row>
      <xdr:rowOff>74211</xdr:rowOff>
    </xdr:to>
    <xdr:sp macro="" textlink="">
      <xdr:nvSpPr>
        <xdr:cNvPr id="2" name="Arrow: Left 1" descr="decorative arrow">
          <a:extLst>
            <a:ext uri="{FF2B5EF4-FFF2-40B4-BE49-F238E27FC236}">
              <a16:creationId xmlns:a16="http://schemas.microsoft.com/office/drawing/2014/main" id="{3C002DF4-941B-4307-88A6-C48BA177783E}"/>
            </a:ext>
          </a:extLst>
        </xdr:cNvPr>
        <xdr:cNvSpPr/>
      </xdr:nvSpPr>
      <xdr:spPr>
        <a:xfrm>
          <a:off x="10469880" y="5821680"/>
          <a:ext cx="958935" cy="50093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22</xdr:row>
      <xdr:rowOff>0</xdr:rowOff>
    </xdr:from>
    <xdr:to>
      <xdr:col>15</xdr:col>
      <xdr:colOff>372618</xdr:colOff>
      <xdr:row>24</xdr:row>
      <xdr:rowOff>106384</xdr:rowOff>
    </xdr:to>
    <xdr:sp macro="" textlink="">
      <xdr:nvSpPr>
        <xdr:cNvPr id="2" name="Arrow: Left 1" descr="decorative arrow">
          <a:extLst>
            <a:ext uri="{FF2B5EF4-FFF2-40B4-BE49-F238E27FC236}">
              <a16:creationId xmlns:a16="http://schemas.microsoft.com/office/drawing/2014/main" id="{ADE0C3D6-DB58-47E3-ACDE-39DD528AFD12}"/>
            </a:ext>
          </a:extLst>
        </xdr:cNvPr>
        <xdr:cNvSpPr/>
      </xdr:nvSpPr>
      <xdr:spPr>
        <a:xfrm>
          <a:off x="7858125" y="3876675"/>
          <a:ext cx="982218" cy="4683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15</xdr:row>
      <xdr:rowOff>0</xdr:rowOff>
    </xdr:from>
    <xdr:to>
      <xdr:col>15</xdr:col>
      <xdr:colOff>370713</xdr:colOff>
      <xdr:row>17</xdr:row>
      <xdr:rowOff>123529</xdr:rowOff>
    </xdr:to>
    <xdr:sp macro="" textlink="">
      <xdr:nvSpPr>
        <xdr:cNvPr id="3" name="Arrow: Left 2" descr="decorative arrow">
          <a:extLst>
            <a:ext uri="{FF2B5EF4-FFF2-40B4-BE49-F238E27FC236}">
              <a16:creationId xmlns:a16="http://schemas.microsoft.com/office/drawing/2014/main" id="{033107E5-B908-455E-B688-D63586939EB9}"/>
            </a:ext>
          </a:extLst>
        </xdr:cNvPr>
        <xdr:cNvSpPr/>
      </xdr:nvSpPr>
      <xdr:spPr>
        <a:xfrm>
          <a:off x="7858125" y="2609850"/>
          <a:ext cx="980313" cy="4854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14</xdr:col>
      <xdr:colOff>0</xdr:colOff>
      <xdr:row>29</xdr:row>
      <xdr:rowOff>0</xdr:rowOff>
    </xdr:from>
    <xdr:to>
      <xdr:col>15</xdr:col>
      <xdr:colOff>370713</xdr:colOff>
      <xdr:row>31</xdr:row>
      <xdr:rowOff>123529</xdr:rowOff>
    </xdr:to>
    <xdr:sp macro="" textlink="">
      <xdr:nvSpPr>
        <xdr:cNvPr id="4" name="Arrow: Left 3" descr="decorative arrow">
          <a:extLst>
            <a:ext uri="{FF2B5EF4-FFF2-40B4-BE49-F238E27FC236}">
              <a16:creationId xmlns:a16="http://schemas.microsoft.com/office/drawing/2014/main" id="{1F3D5452-3E06-450F-8889-77A202EB1658}"/>
            </a:ext>
          </a:extLst>
        </xdr:cNvPr>
        <xdr:cNvSpPr/>
      </xdr:nvSpPr>
      <xdr:spPr>
        <a:xfrm>
          <a:off x="7858125" y="5162550"/>
          <a:ext cx="980313" cy="48547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8</xdr:row>
      <xdr:rowOff>66675</xdr:rowOff>
    </xdr:from>
    <xdr:to>
      <xdr:col>14</xdr:col>
      <xdr:colOff>403098</xdr:colOff>
      <xdr:row>11</xdr:row>
      <xdr:rowOff>51139</xdr:rowOff>
    </xdr:to>
    <xdr:sp macro="" textlink="">
      <xdr:nvSpPr>
        <xdr:cNvPr id="2" name="Arrow: Left 1" descr="decorative arrow">
          <a:extLst>
            <a:ext uri="{FF2B5EF4-FFF2-40B4-BE49-F238E27FC236}">
              <a16:creationId xmlns:a16="http://schemas.microsoft.com/office/drawing/2014/main" id="{8D8A960D-6BDB-412E-9892-124779C1D99F}"/>
            </a:ext>
          </a:extLst>
        </xdr:cNvPr>
        <xdr:cNvSpPr/>
      </xdr:nvSpPr>
      <xdr:spPr>
        <a:xfrm>
          <a:off x="8267700" y="1276350"/>
          <a:ext cx="974598" cy="50833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19</xdr:row>
      <xdr:rowOff>140970</xdr:rowOff>
    </xdr:from>
    <xdr:to>
      <xdr:col>14</xdr:col>
      <xdr:colOff>26670</xdr:colOff>
      <xdr:row>21</xdr:row>
      <xdr:rowOff>133350</xdr:rowOff>
    </xdr:to>
    <xdr:sp macro="" textlink="">
      <xdr:nvSpPr>
        <xdr:cNvPr id="3" name="Arrow: Left 2" descr="decorative arrow">
          <a:extLst>
            <a:ext uri="{FF2B5EF4-FFF2-40B4-BE49-F238E27FC236}">
              <a16:creationId xmlns:a16="http://schemas.microsoft.com/office/drawing/2014/main" id="{E524E7CE-64EA-4222-B832-50FB2A113218}"/>
            </a:ext>
          </a:extLst>
        </xdr:cNvPr>
        <xdr:cNvSpPr/>
      </xdr:nvSpPr>
      <xdr:spPr>
        <a:xfrm>
          <a:off x="8229600" y="3246120"/>
          <a:ext cx="636270" cy="33528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523875</xdr:colOff>
      <xdr:row>13</xdr:row>
      <xdr:rowOff>123825</xdr:rowOff>
    </xdr:from>
    <xdr:to>
      <xdr:col>14</xdr:col>
      <xdr:colOff>279273</xdr:colOff>
      <xdr:row>16</xdr:row>
      <xdr:rowOff>127339</xdr:rowOff>
    </xdr:to>
    <xdr:sp macro="" textlink="">
      <xdr:nvSpPr>
        <xdr:cNvPr id="7" name="Arrow: Left 6" descr="decorative arrow">
          <a:extLst>
            <a:ext uri="{FF2B5EF4-FFF2-40B4-BE49-F238E27FC236}">
              <a16:creationId xmlns:a16="http://schemas.microsoft.com/office/drawing/2014/main" id="{51E474EF-4FD3-4273-A605-76A05F3FD770}"/>
            </a:ext>
          </a:extLst>
        </xdr:cNvPr>
        <xdr:cNvSpPr/>
      </xdr:nvSpPr>
      <xdr:spPr>
        <a:xfrm>
          <a:off x="8143875" y="2200275"/>
          <a:ext cx="974598" cy="517864"/>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3809</xdr:colOff>
      <xdr:row>23</xdr:row>
      <xdr:rowOff>131445</xdr:rowOff>
    </xdr:from>
    <xdr:to>
      <xdr:col>14</xdr:col>
      <xdr:colOff>26669</xdr:colOff>
      <xdr:row>25</xdr:row>
      <xdr:rowOff>1</xdr:rowOff>
    </xdr:to>
    <xdr:sp macro="" textlink="">
      <xdr:nvSpPr>
        <xdr:cNvPr id="6" name="Arrow: Left 5" descr="decorative arrow">
          <a:extLst>
            <a:ext uri="{FF2B5EF4-FFF2-40B4-BE49-F238E27FC236}">
              <a16:creationId xmlns:a16="http://schemas.microsoft.com/office/drawing/2014/main" id="{C72727CF-7501-477F-AD13-3B64343A522C}"/>
            </a:ext>
          </a:extLst>
        </xdr:cNvPr>
        <xdr:cNvSpPr/>
      </xdr:nvSpPr>
      <xdr:spPr>
        <a:xfrm>
          <a:off x="8233409" y="3922395"/>
          <a:ext cx="632460" cy="211456"/>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25</xdr:row>
      <xdr:rowOff>102870</xdr:rowOff>
    </xdr:from>
    <xdr:to>
      <xdr:col>14</xdr:col>
      <xdr:colOff>20955</xdr:colOff>
      <xdr:row>27</xdr:row>
      <xdr:rowOff>76200</xdr:rowOff>
    </xdr:to>
    <xdr:sp macro="" textlink="">
      <xdr:nvSpPr>
        <xdr:cNvPr id="8" name="Arrow: Left 7" descr="decorative arrow">
          <a:extLst>
            <a:ext uri="{FF2B5EF4-FFF2-40B4-BE49-F238E27FC236}">
              <a16:creationId xmlns:a16="http://schemas.microsoft.com/office/drawing/2014/main" id="{C2B2BB2C-D6AF-4BDA-A330-91D65E971B01}"/>
            </a:ext>
          </a:extLst>
        </xdr:cNvPr>
        <xdr:cNvSpPr/>
      </xdr:nvSpPr>
      <xdr:spPr>
        <a:xfrm>
          <a:off x="8229600" y="4236720"/>
          <a:ext cx="630555" cy="31623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596265</xdr:colOff>
      <xdr:row>29</xdr:row>
      <xdr:rowOff>133350</xdr:rowOff>
    </xdr:from>
    <xdr:to>
      <xdr:col>14</xdr:col>
      <xdr:colOff>19050</xdr:colOff>
      <xdr:row>31</xdr:row>
      <xdr:rowOff>30480</xdr:rowOff>
    </xdr:to>
    <xdr:sp macro="" textlink="">
      <xdr:nvSpPr>
        <xdr:cNvPr id="9" name="Arrow: Left 8" descr="decorative arrow">
          <a:extLst>
            <a:ext uri="{FF2B5EF4-FFF2-40B4-BE49-F238E27FC236}">
              <a16:creationId xmlns:a16="http://schemas.microsoft.com/office/drawing/2014/main" id="{C2F57418-B5A9-4E05-A33E-23FC020BFBB4}"/>
            </a:ext>
          </a:extLst>
        </xdr:cNvPr>
        <xdr:cNvSpPr/>
      </xdr:nvSpPr>
      <xdr:spPr>
        <a:xfrm>
          <a:off x="8216265" y="4953000"/>
          <a:ext cx="641985" cy="24003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32</xdr:row>
      <xdr:rowOff>0</xdr:rowOff>
    </xdr:from>
    <xdr:to>
      <xdr:col>14</xdr:col>
      <xdr:colOff>20955</xdr:colOff>
      <xdr:row>34</xdr:row>
      <xdr:rowOff>19050</xdr:rowOff>
    </xdr:to>
    <xdr:sp macro="" textlink="">
      <xdr:nvSpPr>
        <xdr:cNvPr id="10" name="Arrow: Left 9" descr="decorative arrow">
          <a:extLst>
            <a:ext uri="{FF2B5EF4-FFF2-40B4-BE49-F238E27FC236}">
              <a16:creationId xmlns:a16="http://schemas.microsoft.com/office/drawing/2014/main" id="{F0CA40D1-E460-4F4A-801D-9859F9B998FB}"/>
            </a:ext>
          </a:extLst>
        </xdr:cNvPr>
        <xdr:cNvSpPr/>
      </xdr:nvSpPr>
      <xdr:spPr>
        <a:xfrm>
          <a:off x="8229600" y="5334000"/>
          <a:ext cx="630555" cy="361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571500</xdr:colOff>
      <xdr:row>37</xdr:row>
      <xdr:rowOff>106680</xdr:rowOff>
    </xdr:from>
    <xdr:to>
      <xdr:col>13</xdr:col>
      <xdr:colOff>592455</xdr:colOff>
      <xdr:row>39</xdr:row>
      <xdr:rowOff>116205</xdr:rowOff>
    </xdr:to>
    <xdr:sp macro="" textlink="">
      <xdr:nvSpPr>
        <xdr:cNvPr id="11" name="Arrow: Left 10" descr="decorative arrow">
          <a:extLst>
            <a:ext uri="{FF2B5EF4-FFF2-40B4-BE49-F238E27FC236}">
              <a16:creationId xmlns:a16="http://schemas.microsoft.com/office/drawing/2014/main" id="{F81A8F09-E608-420B-97A2-BFAF784288A3}"/>
            </a:ext>
          </a:extLst>
        </xdr:cNvPr>
        <xdr:cNvSpPr/>
      </xdr:nvSpPr>
      <xdr:spPr>
        <a:xfrm>
          <a:off x="8191500" y="6297930"/>
          <a:ext cx="630555" cy="3524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44</xdr:row>
      <xdr:rowOff>57150</xdr:rowOff>
    </xdr:from>
    <xdr:to>
      <xdr:col>14</xdr:col>
      <xdr:colOff>20955</xdr:colOff>
      <xdr:row>46</xdr:row>
      <xdr:rowOff>15240</xdr:rowOff>
    </xdr:to>
    <xdr:sp macro="" textlink="">
      <xdr:nvSpPr>
        <xdr:cNvPr id="12" name="Arrow: Left 11" descr="decorative arrow">
          <a:extLst>
            <a:ext uri="{FF2B5EF4-FFF2-40B4-BE49-F238E27FC236}">
              <a16:creationId xmlns:a16="http://schemas.microsoft.com/office/drawing/2014/main" id="{F7A06B8F-D7A3-4A83-9FC5-066335E61C10}"/>
            </a:ext>
          </a:extLst>
        </xdr:cNvPr>
        <xdr:cNvSpPr/>
      </xdr:nvSpPr>
      <xdr:spPr>
        <a:xfrm>
          <a:off x="8229600" y="7448550"/>
          <a:ext cx="630555" cy="30099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26670</xdr:colOff>
      <xdr:row>35</xdr:row>
      <xdr:rowOff>150495</xdr:rowOff>
    </xdr:from>
    <xdr:to>
      <xdr:col>14</xdr:col>
      <xdr:colOff>43815</xdr:colOff>
      <xdr:row>37</xdr:row>
      <xdr:rowOff>11430</xdr:rowOff>
    </xdr:to>
    <xdr:sp macro="" textlink="">
      <xdr:nvSpPr>
        <xdr:cNvPr id="13" name="Arrow: Left 12" descr="decorative arrow">
          <a:extLst>
            <a:ext uri="{FF2B5EF4-FFF2-40B4-BE49-F238E27FC236}">
              <a16:creationId xmlns:a16="http://schemas.microsoft.com/office/drawing/2014/main" id="{40202505-D771-4EE7-8333-D19F949FCE8E}"/>
            </a:ext>
          </a:extLst>
        </xdr:cNvPr>
        <xdr:cNvSpPr/>
      </xdr:nvSpPr>
      <xdr:spPr>
        <a:xfrm>
          <a:off x="8256270" y="5998845"/>
          <a:ext cx="626745" cy="203835"/>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41</xdr:row>
      <xdr:rowOff>114300</xdr:rowOff>
    </xdr:from>
    <xdr:to>
      <xdr:col>14</xdr:col>
      <xdr:colOff>20955</xdr:colOff>
      <xdr:row>43</xdr:row>
      <xdr:rowOff>49530</xdr:rowOff>
    </xdr:to>
    <xdr:sp macro="" textlink="">
      <xdr:nvSpPr>
        <xdr:cNvPr id="14" name="Arrow: Left 13" descr="decorative arrow">
          <a:extLst>
            <a:ext uri="{FF2B5EF4-FFF2-40B4-BE49-F238E27FC236}">
              <a16:creationId xmlns:a16="http://schemas.microsoft.com/office/drawing/2014/main" id="{B347916B-709E-4880-835A-AAE5B1F1C732}"/>
            </a:ext>
          </a:extLst>
        </xdr:cNvPr>
        <xdr:cNvSpPr/>
      </xdr:nvSpPr>
      <xdr:spPr>
        <a:xfrm>
          <a:off x="8229600" y="6991350"/>
          <a:ext cx="630555" cy="27813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49</xdr:row>
      <xdr:rowOff>0</xdr:rowOff>
    </xdr:from>
    <xdr:to>
      <xdr:col>14</xdr:col>
      <xdr:colOff>20955</xdr:colOff>
      <xdr:row>50</xdr:row>
      <xdr:rowOff>38100</xdr:rowOff>
    </xdr:to>
    <xdr:sp macro="" textlink="">
      <xdr:nvSpPr>
        <xdr:cNvPr id="15" name="Arrow: Left 14" descr="decorative arrow">
          <a:extLst>
            <a:ext uri="{FF2B5EF4-FFF2-40B4-BE49-F238E27FC236}">
              <a16:creationId xmlns:a16="http://schemas.microsoft.com/office/drawing/2014/main" id="{D3EF8219-8C96-47F7-875B-597216F2C6DE}"/>
            </a:ext>
          </a:extLst>
        </xdr:cNvPr>
        <xdr:cNvSpPr/>
      </xdr:nvSpPr>
      <xdr:spPr>
        <a:xfrm>
          <a:off x="8229600" y="82486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55</xdr:row>
      <xdr:rowOff>0</xdr:rowOff>
    </xdr:from>
    <xdr:to>
      <xdr:col>14</xdr:col>
      <xdr:colOff>20955</xdr:colOff>
      <xdr:row>56</xdr:row>
      <xdr:rowOff>38100</xdr:rowOff>
    </xdr:to>
    <xdr:sp macro="" textlink="">
      <xdr:nvSpPr>
        <xdr:cNvPr id="16" name="Arrow: Left 15" descr="decorative arrow">
          <a:extLst>
            <a:ext uri="{FF2B5EF4-FFF2-40B4-BE49-F238E27FC236}">
              <a16:creationId xmlns:a16="http://schemas.microsoft.com/office/drawing/2014/main" id="{17DBCCE4-F05A-4112-B255-7FD92ABE64E3}"/>
            </a:ext>
          </a:extLst>
        </xdr:cNvPr>
        <xdr:cNvSpPr/>
      </xdr:nvSpPr>
      <xdr:spPr>
        <a:xfrm>
          <a:off x="8229600" y="92773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61</xdr:row>
      <xdr:rowOff>0</xdr:rowOff>
    </xdr:from>
    <xdr:to>
      <xdr:col>14</xdr:col>
      <xdr:colOff>20955</xdr:colOff>
      <xdr:row>62</xdr:row>
      <xdr:rowOff>38100</xdr:rowOff>
    </xdr:to>
    <xdr:sp macro="" textlink="">
      <xdr:nvSpPr>
        <xdr:cNvPr id="17" name="Arrow: Left 16" descr="decorative arrow">
          <a:extLst>
            <a:ext uri="{FF2B5EF4-FFF2-40B4-BE49-F238E27FC236}">
              <a16:creationId xmlns:a16="http://schemas.microsoft.com/office/drawing/2014/main" id="{EB626A82-EFF2-4898-B86D-C74ED2B999F4}"/>
            </a:ext>
          </a:extLst>
        </xdr:cNvPr>
        <xdr:cNvSpPr/>
      </xdr:nvSpPr>
      <xdr:spPr>
        <a:xfrm>
          <a:off x="8229600" y="103060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67</xdr:row>
      <xdr:rowOff>0</xdr:rowOff>
    </xdr:from>
    <xdr:to>
      <xdr:col>14</xdr:col>
      <xdr:colOff>20955</xdr:colOff>
      <xdr:row>68</xdr:row>
      <xdr:rowOff>38100</xdr:rowOff>
    </xdr:to>
    <xdr:sp macro="" textlink="">
      <xdr:nvSpPr>
        <xdr:cNvPr id="18" name="Arrow: Left 17" descr="decorative arrow">
          <a:extLst>
            <a:ext uri="{FF2B5EF4-FFF2-40B4-BE49-F238E27FC236}">
              <a16:creationId xmlns:a16="http://schemas.microsoft.com/office/drawing/2014/main" id="{EFBBE414-8243-4749-BEF8-42624AECBFE7}"/>
            </a:ext>
          </a:extLst>
        </xdr:cNvPr>
        <xdr:cNvSpPr/>
      </xdr:nvSpPr>
      <xdr:spPr>
        <a:xfrm>
          <a:off x="8229600" y="113347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73</xdr:row>
      <xdr:rowOff>0</xdr:rowOff>
    </xdr:from>
    <xdr:to>
      <xdr:col>14</xdr:col>
      <xdr:colOff>20955</xdr:colOff>
      <xdr:row>74</xdr:row>
      <xdr:rowOff>38100</xdr:rowOff>
    </xdr:to>
    <xdr:sp macro="" textlink="">
      <xdr:nvSpPr>
        <xdr:cNvPr id="19" name="Arrow: Left 18" descr="decorative arrow">
          <a:extLst>
            <a:ext uri="{FF2B5EF4-FFF2-40B4-BE49-F238E27FC236}">
              <a16:creationId xmlns:a16="http://schemas.microsoft.com/office/drawing/2014/main" id="{70920AA7-F384-4E67-848F-A5C942FEEE9E}"/>
            </a:ext>
          </a:extLst>
        </xdr:cNvPr>
        <xdr:cNvSpPr/>
      </xdr:nvSpPr>
      <xdr:spPr>
        <a:xfrm>
          <a:off x="8229600" y="12363450"/>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79</xdr:row>
      <xdr:rowOff>0</xdr:rowOff>
    </xdr:from>
    <xdr:to>
      <xdr:col>14</xdr:col>
      <xdr:colOff>20955</xdr:colOff>
      <xdr:row>80</xdr:row>
      <xdr:rowOff>28575</xdr:rowOff>
    </xdr:to>
    <xdr:sp macro="" textlink="">
      <xdr:nvSpPr>
        <xdr:cNvPr id="20" name="Arrow: Left 19" descr="decorative arrow">
          <a:extLst>
            <a:ext uri="{FF2B5EF4-FFF2-40B4-BE49-F238E27FC236}">
              <a16:creationId xmlns:a16="http://schemas.microsoft.com/office/drawing/2014/main" id="{0F2CF377-185D-46CE-9B73-F48EE93ED5AD}"/>
            </a:ext>
          </a:extLst>
        </xdr:cNvPr>
        <xdr:cNvSpPr/>
      </xdr:nvSpPr>
      <xdr:spPr>
        <a:xfrm>
          <a:off x="8229600" y="13458825"/>
          <a:ext cx="630555" cy="209550"/>
        </a:xfrm>
        <a:prstGeom prst="left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51</xdr:row>
      <xdr:rowOff>0</xdr:rowOff>
    </xdr:from>
    <xdr:to>
      <xdr:col>14</xdr:col>
      <xdr:colOff>17145</xdr:colOff>
      <xdr:row>52</xdr:row>
      <xdr:rowOff>137160</xdr:rowOff>
    </xdr:to>
    <xdr:sp macro="" textlink="">
      <xdr:nvSpPr>
        <xdr:cNvPr id="21" name="Arrow: Left 20" descr="decorative arrow">
          <a:extLst>
            <a:ext uri="{FF2B5EF4-FFF2-40B4-BE49-F238E27FC236}">
              <a16:creationId xmlns:a16="http://schemas.microsoft.com/office/drawing/2014/main" id="{FF8DB125-5A22-4CB8-8C64-CC20D92C8EA1}"/>
            </a:ext>
          </a:extLst>
        </xdr:cNvPr>
        <xdr:cNvSpPr/>
      </xdr:nvSpPr>
      <xdr:spPr>
        <a:xfrm>
          <a:off x="8229600" y="85915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57</xdr:row>
      <xdr:rowOff>0</xdr:rowOff>
    </xdr:from>
    <xdr:to>
      <xdr:col>14</xdr:col>
      <xdr:colOff>17145</xdr:colOff>
      <xdr:row>58</xdr:row>
      <xdr:rowOff>137160</xdr:rowOff>
    </xdr:to>
    <xdr:sp macro="" textlink="">
      <xdr:nvSpPr>
        <xdr:cNvPr id="22" name="Arrow: Left 21" descr="decorative arrow">
          <a:extLst>
            <a:ext uri="{FF2B5EF4-FFF2-40B4-BE49-F238E27FC236}">
              <a16:creationId xmlns:a16="http://schemas.microsoft.com/office/drawing/2014/main" id="{BFB9EDD7-4E86-45EF-ADBD-7EDC80AAB103}"/>
            </a:ext>
          </a:extLst>
        </xdr:cNvPr>
        <xdr:cNvSpPr/>
      </xdr:nvSpPr>
      <xdr:spPr>
        <a:xfrm>
          <a:off x="8229600" y="96202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63</xdr:row>
      <xdr:rowOff>0</xdr:rowOff>
    </xdr:from>
    <xdr:to>
      <xdr:col>14</xdr:col>
      <xdr:colOff>17145</xdr:colOff>
      <xdr:row>64</xdr:row>
      <xdr:rowOff>137160</xdr:rowOff>
    </xdr:to>
    <xdr:sp macro="" textlink="">
      <xdr:nvSpPr>
        <xdr:cNvPr id="23" name="Arrow: Left 22" descr="decorative arrow">
          <a:extLst>
            <a:ext uri="{FF2B5EF4-FFF2-40B4-BE49-F238E27FC236}">
              <a16:creationId xmlns:a16="http://schemas.microsoft.com/office/drawing/2014/main" id="{81D7F2BA-A545-43A8-9751-847A1C728EE3}"/>
            </a:ext>
          </a:extLst>
        </xdr:cNvPr>
        <xdr:cNvSpPr/>
      </xdr:nvSpPr>
      <xdr:spPr>
        <a:xfrm>
          <a:off x="8229600" y="106489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69</xdr:row>
      <xdr:rowOff>0</xdr:rowOff>
    </xdr:from>
    <xdr:to>
      <xdr:col>14</xdr:col>
      <xdr:colOff>17145</xdr:colOff>
      <xdr:row>70</xdr:row>
      <xdr:rowOff>137160</xdr:rowOff>
    </xdr:to>
    <xdr:sp macro="" textlink="">
      <xdr:nvSpPr>
        <xdr:cNvPr id="24" name="Arrow: Left 23" descr="decorative arrow">
          <a:extLst>
            <a:ext uri="{FF2B5EF4-FFF2-40B4-BE49-F238E27FC236}">
              <a16:creationId xmlns:a16="http://schemas.microsoft.com/office/drawing/2014/main" id="{9310F09B-BD9C-4FBF-B073-89FA5DD9760A}"/>
            </a:ext>
          </a:extLst>
        </xdr:cNvPr>
        <xdr:cNvSpPr/>
      </xdr:nvSpPr>
      <xdr:spPr>
        <a:xfrm>
          <a:off x="8229600" y="11677650"/>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0</xdr:colOff>
      <xdr:row>75</xdr:row>
      <xdr:rowOff>0</xdr:rowOff>
    </xdr:from>
    <xdr:to>
      <xdr:col>14</xdr:col>
      <xdr:colOff>17145</xdr:colOff>
      <xdr:row>76</xdr:row>
      <xdr:rowOff>127635</xdr:rowOff>
    </xdr:to>
    <xdr:sp macro="" textlink="">
      <xdr:nvSpPr>
        <xdr:cNvPr id="25" name="Arrow: Left 24" descr="decorative arrow">
          <a:extLst>
            <a:ext uri="{FF2B5EF4-FFF2-40B4-BE49-F238E27FC236}">
              <a16:creationId xmlns:a16="http://schemas.microsoft.com/office/drawing/2014/main" id="{6CFA097D-3A1A-4785-8672-9CEA47B173EF}"/>
            </a:ext>
          </a:extLst>
        </xdr:cNvPr>
        <xdr:cNvSpPr/>
      </xdr:nvSpPr>
      <xdr:spPr>
        <a:xfrm>
          <a:off x="8229600" y="12715875"/>
          <a:ext cx="626745" cy="3086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7</xdr:row>
      <xdr:rowOff>38099</xdr:rowOff>
    </xdr:from>
    <xdr:to>
      <xdr:col>15</xdr:col>
      <xdr:colOff>0</xdr:colOff>
      <xdr:row>26</xdr:row>
      <xdr:rowOff>104775</xdr:rowOff>
    </xdr:to>
    <xdr:graphicFrame macro="">
      <xdr:nvGraphicFramePr>
        <xdr:cNvPr id="2" name="Chart 1" descr="Pie chart of revenues by category. The revenue categories include local, intermeidate, state, federal revenues and interfund transfers.">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609599</xdr:colOff>
      <xdr:row>29</xdr:row>
      <xdr:rowOff>9525</xdr:rowOff>
    </xdr:from>
    <xdr:to>
      <xdr:col>14</xdr:col>
      <xdr:colOff>600074</xdr:colOff>
      <xdr:row>50</xdr:row>
      <xdr:rowOff>76200</xdr:rowOff>
    </xdr:to>
    <xdr:graphicFrame macro="">
      <xdr:nvGraphicFramePr>
        <xdr:cNvPr id="3" name="Chart 2" descr="Chart Displaying Expenditures">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52</xdr:row>
      <xdr:rowOff>0</xdr:rowOff>
    </xdr:from>
    <xdr:to>
      <xdr:col>14</xdr:col>
      <xdr:colOff>600075</xdr:colOff>
      <xdr:row>73</xdr:row>
      <xdr:rowOff>66675</xdr:rowOff>
    </xdr:to>
    <xdr:graphicFrame macro="">
      <xdr:nvGraphicFramePr>
        <xdr:cNvPr id="4" name="Chart 3" descr="Chart Displaying Expenditures">
          <a:extLst>
            <a:ext uri="{FF2B5EF4-FFF2-40B4-BE49-F238E27FC236}">
              <a16:creationId xmlns:a16="http://schemas.microsoft.com/office/drawing/2014/main" id="{3884BD5C-09E5-4B0E-B567-4AC02AE6FC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0.41379</cdr:x>
      <cdr:y>0.49612</cdr:y>
    </cdr:from>
    <cdr:to>
      <cdr:x>0.6489</cdr:x>
      <cdr:y>0.58656</cdr:y>
    </cdr:to>
    <cdr:sp macro="" textlink="">
      <cdr:nvSpPr>
        <cdr:cNvPr id="2" name="TextBox 1"/>
        <cdr:cNvSpPr txBox="1"/>
      </cdr:nvSpPr>
      <cdr:spPr>
        <a:xfrm xmlns:a="http://schemas.openxmlformats.org/drawingml/2006/main">
          <a:off x="2514600" y="1828801"/>
          <a:ext cx="1428750" cy="3333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223837</xdr:colOff>
      <xdr:row>26</xdr:row>
      <xdr:rowOff>15345</xdr:rowOff>
    </xdr:from>
    <xdr:to>
      <xdr:col>7</xdr:col>
      <xdr:colOff>237067</xdr:colOff>
      <xdr:row>43</xdr:row>
      <xdr:rowOff>162983</xdr:rowOff>
    </xdr:to>
    <xdr:graphicFrame macro="">
      <xdr:nvGraphicFramePr>
        <xdr:cNvPr id="3" name="Chart 2" descr="Chart Displaying Pupil Counts">
          <a:extLst>
            <a:ext uri="{FF2B5EF4-FFF2-40B4-BE49-F238E27FC236}">
              <a16:creationId xmlns:a16="http://schemas.microsoft.com/office/drawing/2014/main" id="{B78602A8-10AC-4638-A8AE-0487006F0F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19</xdr:col>
      <xdr:colOff>179916</xdr:colOff>
      <xdr:row>15</xdr:row>
      <xdr:rowOff>95250</xdr:rowOff>
    </xdr:from>
    <xdr:to>
      <xdr:col>20</xdr:col>
      <xdr:colOff>544491</xdr:colOff>
      <xdr:row>17</xdr:row>
      <xdr:rowOff>188299</xdr:rowOff>
    </xdr:to>
    <xdr:sp macro="" textlink="">
      <xdr:nvSpPr>
        <xdr:cNvPr id="2" name="Arrow: Left 1" descr="decorative arrow">
          <a:extLst>
            <a:ext uri="{FF2B5EF4-FFF2-40B4-BE49-F238E27FC236}">
              <a16:creationId xmlns:a16="http://schemas.microsoft.com/office/drawing/2014/main" id="{11BE2A30-3931-4C0B-B0B0-B13E34252352}"/>
            </a:ext>
          </a:extLst>
        </xdr:cNvPr>
        <xdr:cNvSpPr/>
      </xdr:nvSpPr>
      <xdr:spPr>
        <a:xfrm>
          <a:off x="7725833" y="268816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243416</xdr:colOff>
      <xdr:row>27</xdr:row>
      <xdr:rowOff>74083</xdr:rowOff>
    </xdr:from>
    <xdr:to>
      <xdr:col>20</xdr:col>
      <xdr:colOff>607991</xdr:colOff>
      <xdr:row>29</xdr:row>
      <xdr:rowOff>167132</xdr:rowOff>
    </xdr:to>
    <xdr:sp macro="" textlink="">
      <xdr:nvSpPr>
        <xdr:cNvPr id="3" name="Arrow: Left 2" descr="decorative arrow">
          <a:extLst>
            <a:ext uri="{FF2B5EF4-FFF2-40B4-BE49-F238E27FC236}">
              <a16:creationId xmlns:a16="http://schemas.microsoft.com/office/drawing/2014/main" id="{426F7F6C-0E6D-4B3C-AAD0-12DE444BB46B}"/>
            </a:ext>
          </a:extLst>
        </xdr:cNvPr>
        <xdr:cNvSpPr/>
      </xdr:nvSpPr>
      <xdr:spPr>
        <a:xfrm>
          <a:off x="7789333" y="477308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158750</xdr:colOff>
      <xdr:row>8</xdr:row>
      <xdr:rowOff>158749</xdr:rowOff>
    </xdr:from>
    <xdr:to>
      <xdr:col>20</xdr:col>
      <xdr:colOff>523325</xdr:colOff>
      <xdr:row>11</xdr:row>
      <xdr:rowOff>85428</xdr:rowOff>
    </xdr:to>
    <xdr:sp macro="" textlink="">
      <xdr:nvSpPr>
        <xdr:cNvPr id="4" name="Arrow: Left 3" descr="decorative arrow">
          <a:extLst>
            <a:ext uri="{FF2B5EF4-FFF2-40B4-BE49-F238E27FC236}">
              <a16:creationId xmlns:a16="http://schemas.microsoft.com/office/drawing/2014/main" id="{970C6B5E-0DEA-415E-898F-EA25B2993E77}"/>
            </a:ext>
          </a:extLst>
        </xdr:cNvPr>
        <xdr:cNvSpPr/>
      </xdr:nvSpPr>
      <xdr:spPr>
        <a:xfrm>
          <a:off x="7895167" y="1354666"/>
          <a:ext cx="978408" cy="466429"/>
        </a:xfrm>
        <a:prstGeom prst="left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232833</xdr:colOff>
      <xdr:row>36</xdr:row>
      <xdr:rowOff>17357</xdr:rowOff>
    </xdr:from>
    <xdr:to>
      <xdr:col>20</xdr:col>
      <xdr:colOff>599313</xdr:colOff>
      <xdr:row>38</xdr:row>
      <xdr:rowOff>141098</xdr:rowOff>
    </xdr:to>
    <xdr:sp macro="" textlink="">
      <xdr:nvSpPr>
        <xdr:cNvPr id="6" name="Arrow: Left 5" descr="decorative arrow">
          <a:extLst>
            <a:ext uri="{FF2B5EF4-FFF2-40B4-BE49-F238E27FC236}">
              <a16:creationId xmlns:a16="http://schemas.microsoft.com/office/drawing/2014/main" id="{F138FDD0-01D2-4A59-B091-E68B25F80E9B}"/>
            </a:ext>
          </a:extLst>
        </xdr:cNvPr>
        <xdr:cNvSpPr/>
      </xdr:nvSpPr>
      <xdr:spPr>
        <a:xfrm>
          <a:off x="7969250" y="6113357"/>
          <a:ext cx="980313" cy="50474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238125</xdr:colOff>
      <xdr:row>44</xdr:row>
      <xdr:rowOff>85725</xdr:rowOff>
    </xdr:from>
    <xdr:to>
      <xdr:col>20</xdr:col>
      <xdr:colOff>598890</xdr:colOff>
      <xdr:row>47</xdr:row>
      <xdr:rowOff>38016</xdr:rowOff>
    </xdr:to>
    <xdr:sp macro="" textlink="">
      <xdr:nvSpPr>
        <xdr:cNvPr id="7" name="Arrow: Left 6" descr="decorative arrow">
          <a:extLst>
            <a:ext uri="{FF2B5EF4-FFF2-40B4-BE49-F238E27FC236}">
              <a16:creationId xmlns:a16="http://schemas.microsoft.com/office/drawing/2014/main" id="{02AEA8A3-3573-4A77-80C8-4436C3704BA8}"/>
            </a:ext>
          </a:extLst>
        </xdr:cNvPr>
        <xdr:cNvSpPr/>
      </xdr:nvSpPr>
      <xdr:spPr>
        <a:xfrm>
          <a:off x="8972550" y="7553325"/>
          <a:ext cx="970365" cy="49521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0</xdr:colOff>
      <xdr:row>11</xdr:row>
      <xdr:rowOff>0</xdr:rowOff>
    </xdr:from>
    <xdr:to>
      <xdr:col>20</xdr:col>
      <xdr:colOff>704850</xdr:colOff>
      <xdr:row>13</xdr:row>
      <xdr:rowOff>101727</xdr:rowOff>
    </xdr:to>
    <xdr:sp macro="" textlink="">
      <xdr:nvSpPr>
        <xdr:cNvPr id="2" name="Arrow: Left 1" descr="decorative arrow">
          <a:extLst>
            <a:ext uri="{FF2B5EF4-FFF2-40B4-BE49-F238E27FC236}">
              <a16:creationId xmlns:a16="http://schemas.microsoft.com/office/drawing/2014/main" id="{37BC3138-EA02-46F7-BEC3-10D4A8DB46C8}"/>
            </a:ext>
          </a:extLst>
        </xdr:cNvPr>
        <xdr:cNvSpPr/>
      </xdr:nvSpPr>
      <xdr:spPr>
        <a:xfrm>
          <a:off x="10334625" y="1743075"/>
          <a:ext cx="704850" cy="4827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25</xdr:row>
      <xdr:rowOff>0</xdr:rowOff>
    </xdr:from>
    <xdr:to>
      <xdr:col>21</xdr:col>
      <xdr:colOff>9525</xdr:colOff>
      <xdr:row>27</xdr:row>
      <xdr:rowOff>101727</xdr:rowOff>
    </xdr:to>
    <xdr:sp macro="" textlink="">
      <xdr:nvSpPr>
        <xdr:cNvPr id="3" name="Arrow: Left 2" descr="decorative arrow">
          <a:extLst>
            <a:ext uri="{FF2B5EF4-FFF2-40B4-BE49-F238E27FC236}">
              <a16:creationId xmlns:a16="http://schemas.microsoft.com/office/drawing/2014/main" id="{258603B6-E278-4285-9561-55A55402F42E}"/>
            </a:ext>
          </a:extLst>
        </xdr:cNvPr>
        <xdr:cNvSpPr/>
      </xdr:nvSpPr>
      <xdr:spPr>
        <a:xfrm>
          <a:off x="10334625" y="4171950"/>
          <a:ext cx="752475" cy="48272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37</xdr:row>
      <xdr:rowOff>0</xdr:rowOff>
    </xdr:from>
    <xdr:to>
      <xdr:col>21</xdr:col>
      <xdr:colOff>258741</xdr:colOff>
      <xdr:row>39</xdr:row>
      <xdr:rowOff>103632</xdr:rowOff>
    </xdr:to>
    <xdr:sp macro="" textlink="">
      <xdr:nvSpPr>
        <xdr:cNvPr id="4" name="Arrow: Left 3" descr="decorative arrow">
          <a:extLst>
            <a:ext uri="{FF2B5EF4-FFF2-40B4-BE49-F238E27FC236}">
              <a16:creationId xmlns:a16="http://schemas.microsoft.com/office/drawing/2014/main" id="{A24724E7-7B4C-4B74-BF97-2BC64930B716}"/>
            </a:ext>
          </a:extLst>
        </xdr:cNvPr>
        <xdr:cNvSpPr/>
      </xdr:nvSpPr>
      <xdr:spPr>
        <a:xfrm>
          <a:off x="8964083" y="652991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48</xdr:row>
      <xdr:rowOff>0</xdr:rowOff>
    </xdr:from>
    <xdr:to>
      <xdr:col>21</xdr:col>
      <xdr:colOff>258741</xdr:colOff>
      <xdr:row>50</xdr:row>
      <xdr:rowOff>103632</xdr:rowOff>
    </xdr:to>
    <xdr:sp macro="" textlink="">
      <xdr:nvSpPr>
        <xdr:cNvPr id="5" name="Arrow: Left 4" descr="decorative arrow">
          <a:extLst>
            <a:ext uri="{FF2B5EF4-FFF2-40B4-BE49-F238E27FC236}">
              <a16:creationId xmlns:a16="http://schemas.microsoft.com/office/drawing/2014/main" id="{43C7F88B-DF09-4C6D-9E74-1F014B59047E}"/>
            </a:ext>
          </a:extLst>
        </xdr:cNvPr>
        <xdr:cNvSpPr/>
      </xdr:nvSpPr>
      <xdr:spPr>
        <a:xfrm>
          <a:off x="8964083" y="8509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60</xdr:row>
      <xdr:rowOff>0</xdr:rowOff>
    </xdr:from>
    <xdr:to>
      <xdr:col>21</xdr:col>
      <xdr:colOff>258741</xdr:colOff>
      <xdr:row>62</xdr:row>
      <xdr:rowOff>103632</xdr:rowOff>
    </xdr:to>
    <xdr:sp macro="" textlink="">
      <xdr:nvSpPr>
        <xdr:cNvPr id="6" name="Arrow: Left 5" descr="decorative arrow">
          <a:extLst>
            <a:ext uri="{FF2B5EF4-FFF2-40B4-BE49-F238E27FC236}">
              <a16:creationId xmlns:a16="http://schemas.microsoft.com/office/drawing/2014/main" id="{B06BF724-4BD9-47F9-AFB5-3BC3CDFB5116}"/>
            </a:ext>
          </a:extLst>
        </xdr:cNvPr>
        <xdr:cNvSpPr/>
      </xdr:nvSpPr>
      <xdr:spPr>
        <a:xfrm>
          <a:off x="8964083" y="10668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72</xdr:row>
      <xdr:rowOff>0</xdr:rowOff>
    </xdr:from>
    <xdr:to>
      <xdr:col>21</xdr:col>
      <xdr:colOff>258741</xdr:colOff>
      <xdr:row>74</xdr:row>
      <xdr:rowOff>103632</xdr:rowOff>
    </xdr:to>
    <xdr:sp macro="" textlink="">
      <xdr:nvSpPr>
        <xdr:cNvPr id="8" name="Arrow: Left 7" descr="decorative arrow">
          <a:extLst>
            <a:ext uri="{FF2B5EF4-FFF2-40B4-BE49-F238E27FC236}">
              <a16:creationId xmlns:a16="http://schemas.microsoft.com/office/drawing/2014/main" id="{726C58E9-B4F5-4B0C-A674-DEE5597D4B42}"/>
            </a:ext>
          </a:extLst>
        </xdr:cNvPr>
        <xdr:cNvSpPr/>
      </xdr:nvSpPr>
      <xdr:spPr>
        <a:xfrm>
          <a:off x="8964083" y="12827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85</xdr:row>
      <xdr:rowOff>0</xdr:rowOff>
    </xdr:from>
    <xdr:to>
      <xdr:col>21</xdr:col>
      <xdr:colOff>258741</xdr:colOff>
      <xdr:row>87</xdr:row>
      <xdr:rowOff>103632</xdr:rowOff>
    </xdr:to>
    <xdr:sp macro="" textlink="">
      <xdr:nvSpPr>
        <xdr:cNvPr id="9" name="Arrow: Left 8" descr="decorative arrow">
          <a:extLst>
            <a:ext uri="{FF2B5EF4-FFF2-40B4-BE49-F238E27FC236}">
              <a16:creationId xmlns:a16="http://schemas.microsoft.com/office/drawing/2014/main" id="{C3334894-B2C4-49BB-8467-6C5D944CA822}"/>
            </a:ext>
          </a:extLst>
        </xdr:cNvPr>
        <xdr:cNvSpPr/>
      </xdr:nvSpPr>
      <xdr:spPr>
        <a:xfrm>
          <a:off x="8964083" y="15176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97</xdr:row>
      <xdr:rowOff>0</xdr:rowOff>
    </xdr:from>
    <xdr:to>
      <xdr:col>21</xdr:col>
      <xdr:colOff>258741</xdr:colOff>
      <xdr:row>99</xdr:row>
      <xdr:rowOff>103632</xdr:rowOff>
    </xdr:to>
    <xdr:sp macro="" textlink="">
      <xdr:nvSpPr>
        <xdr:cNvPr id="10" name="Arrow: Left 9" descr="decorative arrow">
          <a:extLst>
            <a:ext uri="{FF2B5EF4-FFF2-40B4-BE49-F238E27FC236}">
              <a16:creationId xmlns:a16="http://schemas.microsoft.com/office/drawing/2014/main" id="{7EAC0468-B7BD-4862-BE79-D7D5056D3892}"/>
            </a:ext>
          </a:extLst>
        </xdr:cNvPr>
        <xdr:cNvSpPr/>
      </xdr:nvSpPr>
      <xdr:spPr>
        <a:xfrm>
          <a:off x="8964083" y="17335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109</xdr:row>
      <xdr:rowOff>0</xdr:rowOff>
    </xdr:from>
    <xdr:to>
      <xdr:col>21</xdr:col>
      <xdr:colOff>258741</xdr:colOff>
      <xdr:row>111</xdr:row>
      <xdr:rowOff>103632</xdr:rowOff>
    </xdr:to>
    <xdr:sp macro="" textlink="">
      <xdr:nvSpPr>
        <xdr:cNvPr id="13" name="Arrow: Left 12" descr="decorative arrow">
          <a:extLst>
            <a:ext uri="{FF2B5EF4-FFF2-40B4-BE49-F238E27FC236}">
              <a16:creationId xmlns:a16="http://schemas.microsoft.com/office/drawing/2014/main" id="{8FD1E9F5-419A-4B6B-A41E-46220384E4A5}"/>
            </a:ext>
          </a:extLst>
        </xdr:cNvPr>
        <xdr:cNvSpPr/>
      </xdr:nvSpPr>
      <xdr:spPr>
        <a:xfrm>
          <a:off x="8964083" y="19494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120</xdr:row>
      <xdr:rowOff>0</xdr:rowOff>
    </xdr:from>
    <xdr:to>
      <xdr:col>21</xdr:col>
      <xdr:colOff>258741</xdr:colOff>
      <xdr:row>122</xdr:row>
      <xdr:rowOff>103632</xdr:rowOff>
    </xdr:to>
    <xdr:sp macro="" textlink="">
      <xdr:nvSpPr>
        <xdr:cNvPr id="14" name="Arrow: Left 13" descr="decorative arrow">
          <a:extLst>
            <a:ext uri="{FF2B5EF4-FFF2-40B4-BE49-F238E27FC236}">
              <a16:creationId xmlns:a16="http://schemas.microsoft.com/office/drawing/2014/main" id="{5E9D4456-DFDE-4606-9054-C3088A688901}"/>
            </a:ext>
          </a:extLst>
        </xdr:cNvPr>
        <xdr:cNvSpPr/>
      </xdr:nvSpPr>
      <xdr:spPr>
        <a:xfrm>
          <a:off x="8964083" y="2147358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132</xdr:row>
      <xdr:rowOff>0</xdr:rowOff>
    </xdr:from>
    <xdr:to>
      <xdr:col>21</xdr:col>
      <xdr:colOff>258741</xdr:colOff>
      <xdr:row>134</xdr:row>
      <xdr:rowOff>103632</xdr:rowOff>
    </xdr:to>
    <xdr:sp macro="" textlink="">
      <xdr:nvSpPr>
        <xdr:cNvPr id="15" name="Arrow: Left 14" descr="decorative arrow">
          <a:extLst>
            <a:ext uri="{FF2B5EF4-FFF2-40B4-BE49-F238E27FC236}">
              <a16:creationId xmlns:a16="http://schemas.microsoft.com/office/drawing/2014/main" id="{B32B221D-B3AE-4FD2-93E1-AA3BAB53A59C}"/>
            </a:ext>
          </a:extLst>
        </xdr:cNvPr>
        <xdr:cNvSpPr/>
      </xdr:nvSpPr>
      <xdr:spPr>
        <a:xfrm>
          <a:off x="8964083" y="23611417"/>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144</xdr:row>
      <xdr:rowOff>0</xdr:rowOff>
    </xdr:from>
    <xdr:to>
      <xdr:col>21</xdr:col>
      <xdr:colOff>258741</xdr:colOff>
      <xdr:row>146</xdr:row>
      <xdr:rowOff>103632</xdr:rowOff>
    </xdr:to>
    <xdr:sp macro="" textlink="">
      <xdr:nvSpPr>
        <xdr:cNvPr id="16" name="Arrow: Left 15" descr="decorative arrow">
          <a:extLst>
            <a:ext uri="{FF2B5EF4-FFF2-40B4-BE49-F238E27FC236}">
              <a16:creationId xmlns:a16="http://schemas.microsoft.com/office/drawing/2014/main" id="{6EA0FDD1-5C8E-4308-9C20-12EFD0A6AF12}"/>
            </a:ext>
          </a:extLst>
        </xdr:cNvPr>
        <xdr:cNvSpPr/>
      </xdr:nvSpPr>
      <xdr:spPr>
        <a:xfrm>
          <a:off x="8964083" y="25759833"/>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157</xdr:row>
      <xdr:rowOff>0</xdr:rowOff>
    </xdr:from>
    <xdr:to>
      <xdr:col>21</xdr:col>
      <xdr:colOff>258741</xdr:colOff>
      <xdr:row>159</xdr:row>
      <xdr:rowOff>103632</xdr:rowOff>
    </xdr:to>
    <xdr:sp macro="" textlink="">
      <xdr:nvSpPr>
        <xdr:cNvPr id="17" name="Arrow: Left 16" descr="decorative arrow">
          <a:extLst>
            <a:ext uri="{FF2B5EF4-FFF2-40B4-BE49-F238E27FC236}">
              <a16:creationId xmlns:a16="http://schemas.microsoft.com/office/drawing/2014/main" id="{BF437414-5C56-49C7-A50F-00DEA5C743D6}"/>
            </a:ext>
          </a:extLst>
        </xdr:cNvPr>
        <xdr:cNvSpPr/>
      </xdr:nvSpPr>
      <xdr:spPr>
        <a:xfrm>
          <a:off x="8964083" y="281305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168</xdr:row>
      <xdr:rowOff>0</xdr:rowOff>
    </xdr:from>
    <xdr:to>
      <xdr:col>21</xdr:col>
      <xdr:colOff>258741</xdr:colOff>
      <xdr:row>170</xdr:row>
      <xdr:rowOff>103632</xdr:rowOff>
    </xdr:to>
    <xdr:sp macro="" textlink="">
      <xdr:nvSpPr>
        <xdr:cNvPr id="19" name="Arrow: Left 18" descr="decorative arrow">
          <a:extLst>
            <a:ext uri="{FF2B5EF4-FFF2-40B4-BE49-F238E27FC236}">
              <a16:creationId xmlns:a16="http://schemas.microsoft.com/office/drawing/2014/main" id="{03582F0D-CBA7-4420-B00A-BD199D937B6D}"/>
            </a:ext>
          </a:extLst>
        </xdr:cNvPr>
        <xdr:cNvSpPr/>
      </xdr:nvSpPr>
      <xdr:spPr>
        <a:xfrm>
          <a:off x="8964083" y="30099000"/>
          <a:ext cx="978408" cy="48463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33866</xdr:colOff>
      <xdr:row>7</xdr:row>
      <xdr:rowOff>126153</xdr:rowOff>
    </xdr:from>
    <xdr:to>
      <xdr:col>9</xdr:col>
      <xdr:colOff>93133</xdr:colOff>
      <xdr:row>28</xdr:row>
      <xdr:rowOff>16933</xdr:rowOff>
    </xdr:to>
    <xdr:graphicFrame macro="">
      <xdr:nvGraphicFramePr>
        <xdr:cNvPr id="3" name="Chart 2" descr="Chart Displaying Revenues">
          <a:extLst>
            <a:ext uri="{FF2B5EF4-FFF2-40B4-BE49-F238E27FC236}">
              <a16:creationId xmlns:a16="http://schemas.microsoft.com/office/drawing/2014/main" id="{E1E387CF-9176-47E4-9DBC-1E63995033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287866</xdr:colOff>
      <xdr:row>7</xdr:row>
      <xdr:rowOff>130387</xdr:rowOff>
    </xdr:from>
    <xdr:to>
      <xdr:col>17</xdr:col>
      <xdr:colOff>234526</xdr:colOff>
      <xdr:row>28</xdr:row>
      <xdr:rowOff>42333</xdr:rowOff>
    </xdr:to>
    <xdr:graphicFrame macro="">
      <xdr:nvGraphicFramePr>
        <xdr:cNvPr id="4" name="Chart 3" descr="Chart Diaplaying Expenditures">
          <a:extLst>
            <a:ext uri="{FF2B5EF4-FFF2-40B4-BE49-F238E27FC236}">
              <a16:creationId xmlns:a16="http://schemas.microsoft.com/office/drawing/2014/main" id="{85B4F1A8-B8A5-4146-8688-41E7FFD97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60960</xdr:rowOff>
    </xdr:from>
    <xdr:to>
      <xdr:col>9</xdr:col>
      <xdr:colOff>289560</xdr:colOff>
      <xdr:row>58</xdr:row>
      <xdr:rowOff>0</xdr:rowOff>
    </xdr:to>
    <xdr:graphicFrame macro="">
      <xdr:nvGraphicFramePr>
        <xdr:cNvPr id="6" name="Chart 5" descr="Chart Displaying Revenues">
          <a:extLst>
            <a:ext uri="{FF2B5EF4-FFF2-40B4-BE49-F238E27FC236}">
              <a16:creationId xmlns:a16="http://schemas.microsoft.com/office/drawing/2014/main" id="{E76A1946-37E8-40F0-8C7E-0922416E0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354753</xdr:colOff>
      <xdr:row>30</xdr:row>
      <xdr:rowOff>137159</xdr:rowOff>
    </xdr:from>
    <xdr:to>
      <xdr:col>17</xdr:col>
      <xdr:colOff>263313</xdr:colOff>
      <xdr:row>58</xdr:row>
      <xdr:rowOff>0</xdr:rowOff>
    </xdr:to>
    <xdr:graphicFrame macro="">
      <xdr:nvGraphicFramePr>
        <xdr:cNvPr id="9" name="Chart 8" descr="Chart Displaying Expenditures">
          <a:extLst>
            <a:ext uri="{FF2B5EF4-FFF2-40B4-BE49-F238E27FC236}">
              <a16:creationId xmlns:a16="http://schemas.microsoft.com/office/drawing/2014/main" id="{A20AD14E-7480-403F-BC50-143263A8C2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215900</xdr:colOff>
      <xdr:row>60</xdr:row>
      <xdr:rowOff>86360</xdr:rowOff>
    </xdr:from>
    <xdr:to>
      <xdr:col>9</xdr:col>
      <xdr:colOff>162560</xdr:colOff>
      <xdr:row>80</xdr:row>
      <xdr:rowOff>63500</xdr:rowOff>
    </xdr:to>
    <xdr:graphicFrame macro="">
      <xdr:nvGraphicFramePr>
        <xdr:cNvPr id="11" name="Chart 14" descr="Chart Displaying Revenues">
          <a:extLst>
            <a:ext uri="{FF2B5EF4-FFF2-40B4-BE49-F238E27FC236}">
              <a16:creationId xmlns:a16="http://schemas.microsoft.com/office/drawing/2014/main" id="{725AB330-7463-4DCA-BA54-27D4896A53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244264</xdr:colOff>
      <xdr:row>60</xdr:row>
      <xdr:rowOff>126365</xdr:rowOff>
    </xdr:from>
    <xdr:to>
      <xdr:col>17</xdr:col>
      <xdr:colOff>149014</xdr:colOff>
      <xdr:row>80</xdr:row>
      <xdr:rowOff>35560</xdr:rowOff>
    </xdr:to>
    <xdr:graphicFrame macro="">
      <xdr:nvGraphicFramePr>
        <xdr:cNvPr id="13" name="Chart 16" descr="Chart Displaying Expendirues">
          <a:extLst>
            <a:ext uri="{FF2B5EF4-FFF2-40B4-BE49-F238E27FC236}">
              <a16:creationId xmlns:a16="http://schemas.microsoft.com/office/drawing/2014/main" id="{A2D752FC-BD56-4569-B2B9-863C4F58B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187114</xdr:colOff>
      <xdr:row>83</xdr:row>
      <xdr:rowOff>57573</xdr:rowOff>
    </xdr:from>
    <xdr:to>
      <xdr:col>9</xdr:col>
      <xdr:colOff>126154</xdr:colOff>
      <xdr:row>105</xdr:row>
      <xdr:rowOff>34713</xdr:rowOff>
    </xdr:to>
    <xdr:graphicFrame macro="">
      <xdr:nvGraphicFramePr>
        <xdr:cNvPr id="15" name="Chart 18" descr="Chart Displaying Revenues">
          <a:extLst>
            <a:ext uri="{FF2B5EF4-FFF2-40B4-BE49-F238E27FC236}">
              <a16:creationId xmlns:a16="http://schemas.microsoft.com/office/drawing/2014/main" id="{73E8EE1A-B066-4812-B4D0-E4786B0E1F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303952</xdr:colOff>
      <xdr:row>83</xdr:row>
      <xdr:rowOff>88054</xdr:rowOff>
    </xdr:from>
    <xdr:to>
      <xdr:col>17</xdr:col>
      <xdr:colOff>355599</xdr:colOff>
      <xdr:row>105</xdr:row>
      <xdr:rowOff>33866</xdr:rowOff>
    </xdr:to>
    <xdr:graphicFrame macro="">
      <xdr:nvGraphicFramePr>
        <xdr:cNvPr id="17" name="Chart 20" descr="Chart Displaying Expenditures">
          <a:extLst>
            <a:ext uri="{FF2B5EF4-FFF2-40B4-BE49-F238E27FC236}">
              <a16:creationId xmlns:a16="http://schemas.microsoft.com/office/drawing/2014/main" id="{1153C40A-2DDE-4E56-9314-5D976CBDCA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275167</xdr:colOff>
      <xdr:row>108</xdr:row>
      <xdr:rowOff>69426</xdr:rowOff>
    </xdr:from>
    <xdr:to>
      <xdr:col>9</xdr:col>
      <xdr:colOff>221827</xdr:colOff>
      <xdr:row>128</xdr:row>
      <xdr:rowOff>46566</xdr:rowOff>
    </xdr:to>
    <xdr:graphicFrame macro="">
      <xdr:nvGraphicFramePr>
        <xdr:cNvPr id="19" name="Chart 22" descr="Chart Displaying Revenues">
          <a:extLst>
            <a:ext uri="{FF2B5EF4-FFF2-40B4-BE49-F238E27FC236}">
              <a16:creationId xmlns:a16="http://schemas.microsoft.com/office/drawing/2014/main" id="{63585FA9-246F-4EB0-9397-12B4F1FE48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303954</xdr:colOff>
      <xdr:row>108</xdr:row>
      <xdr:rowOff>104987</xdr:rowOff>
    </xdr:from>
    <xdr:to>
      <xdr:col>17</xdr:col>
      <xdr:colOff>406400</xdr:colOff>
      <xdr:row>128</xdr:row>
      <xdr:rowOff>50800</xdr:rowOff>
    </xdr:to>
    <xdr:graphicFrame macro="">
      <xdr:nvGraphicFramePr>
        <xdr:cNvPr id="21" name="Chart 24" descr="Chart Displaying Expenditures">
          <a:extLst>
            <a:ext uri="{FF2B5EF4-FFF2-40B4-BE49-F238E27FC236}">
              <a16:creationId xmlns:a16="http://schemas.microsoft.com/office/drawing/2014/main" id="{2B0F85F1-9DB5-4F59-AEAC-19B96CB248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224367</xdr:colOff>
      <xdr:row>134</xdr:row>
      <xdr:rowOff>10160</xdr:rowOff>
    </xdr:from>
    <xdr:to>
      <xdr:col>9</xdr:col>
      <xdr:colOff>171027</xdr:colOff>
      <xdr:row>153</xdr:row>
      <xdr:rowOff>173567</xdr:rowOff>
    </xdr:to>
    <xdr:graphicFrame macro="">
      <xdr:nvGraphicFramePr>
        <xdr:cNvPr id="23" name="Chart 22" descr="Chart Displaying Revenues">
          <a:extLst>
            <a:ext uri="{FF2B5EF4-FFF2-40B4-BE49-F238E27FC236}">
              <a16:creationId xmlns:a16="http://schemas.microsoft.com/office/drawing/2014/main" id="{8D1A359E-87A4-4B9B-97F1-8C76DE9D94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219286</xdr:colOff>
      <xdr:row>134</xdr:row>
      <xdr:rowOff>54186</xdr:rowOff>
    </xdr:from>
    <xdr:to>
      <xdr:col>17</xdr:col>
      <xdr:colOff>169334</xdr:colOff>
      <xdr:row>153</xdr:row>
      <xdr:rowOff>177800</xdr:rowOff>
    </xdr:to>
    <xdr:graphicFrame macro="">
      <xdr:nvGraphicFramePr>
        <xdr:cNvPr id="25" name="Chart 24" descr="Chart Displaying Expenditures">
          <a:extLst>
            <a:ext uri="{FF2B5EF4-FFF2-40B4-BE49-F238E27FC236}">
              <a16:creationId xmlns:a16="http://schemas.microsoft.com/office/drawing/2014/main" id="{443B1450-0BEB-45F5-9C15-8F076AE1C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165100</xdr:colOff>
      <xdr:row>161</xdr:row>
      <xdr:rowOff>77893</xdr:rowOff>
    </xdr:from>
    <xdr:to>
      <xdr:col>9</xdr:col>
      <xdr:colOff>111760</xdr:colOff>
      <xdr:row>181</xdr:row>
      <xdr:rowOff>55033</xdr:rowOff>
    </xdr:to>
    <xdr:graphicFrame macro="">
      <xdr:nvGraphicFramePr>
        <xdr:cNvPr id="27" name="Chart 26" descr="Chart Displaying Revenues">
          <a:extLst>
            <a:ext uri="{FF2B5EF4-FFF2-40B4-BE49-F238E27FC236}">
              <a16:creationId xmlns:a16="http://schemas.microsoft.com/office/drawing/2014/main" id="{DC5663C2-2CFF-4930-8C46-314299AAA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295487</xdr:colOff>
      <xdr:row>161</xdr:row>
      <xdr:rowOff>104986</xdr:rowOff>
    </xdr:from>
    <xdr:to>
      <xdr:col>17</xdr:col>
      <xdr:colOff>204047</xdr:colOff>
      <xdr:row>181</xdr:row>
      <xdr:rowOff>25400</xdr:rowOff>
    </xdr:to>
    <xdr:graphicFrame macro="">
      <xdr:nvGraphicFramePr>
        <xdr:cNvPr id="29" name="Chart 28" descr="Chart Displaying Expenditures">
          <a:extLst>
            <a:ext uri="{FF2B5EF4-FFF2-40B4-BE49-F238E27FC236}">
              <a16:creationId xmlns:a16="http://schemas.microsoft.com/office/drawing/2014/main" id="{9C1D9FE0-D60D-437B-A2A2-2638BC8DA2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3" Type="http://schemas.openxmlformats.org/officeDocument/2006/relationships/hyperlink" Target="mailto:diane.jones@otisr3.com" TargetMode="External"/><Relationship Id="rId18" Type="http://schemas.openxmlformats.org/officeDocument/2006/relationships/hyperlink" Target="mailto:raffelsonl@peetzschool.org" TargetMode="External"/><Relationship Id="rId26" Type="http://schemas.openxmlformats.org/officeDocument/2006/relationships/hyperlink" Target="mailto:jessicarobinson@primeroschool.com" TargetMode="External"/><Relationship Id="rId39" Type="http://schemas.openxmlformats.org/officeDocument/2006/relationships/hyperlink" Target="mailto:monica.giffing@kimk12.org" TargetMode="External"/><Relationship Id="rId21" Type="http://schemas.openxmlformats.org/officeDocument/2006/relationships/hyperlink" Target="mailto:emily.imus@mcsd.org" TargetMode="External"/><Relationship Id="rId34" Type="http://schemas.openxmlformats.org/officeDocument/2006/relationships/hyperlink" Target="mailto:dmoss@adams14.org" TargetMode="External"/><Relationship Id="rId42" Type="http://schemas.openxmlformats.org/officeDocument/2006/relationships/printerSettings" Target="../printerSettings/printerSettings48.bin"/><Relationship Id="rId7" Type="http://schemas.openxmlformats.org/officeDocument/2006/relationships/hyperlink" Target="mailto:kdavis@strattonschools.org" TargetMode="External"/><Relationship Id="rId2" Type="http://schemas.openxmlformats.org/officeDocument/2006/relationships/hyperlink" Target="mailto:mhodgson@pagosa.k12.co.us" TargetMode="External"/><Relationship Id="rId16" Type="http://schemas.openxmlformats.org/officeDocument/2006/relationships/hyperlink" Target="mailto:aalvarez@eaton.k12.co.us" TargetMode="External"/><Relationship Id="rId20" Type="http://schemas.openxmlformats.org/officeDocument/2006/relationships/hyperlink" Target="mailto:s.schenck@hollyschool.org" TargetMode="External"/><Relationship Id="rId29" Type="http://schemas.openxmlformats.org/officeDocument/2006/relationships/hyperlink" Target="mailto:ppetrukitas@hanoverhornets.org" TargetMode="External"/><Relationship Id="rId41" Type="http://schemas.openxmlformats.org/officeDocument/2006/relationships/hyperlink" Target="mailto:koverton@lewispalmer.org" TargetMode="External"/><Relationship Id="rId1" Type="http://schemas.openxmlformats.org/officeDocument/2006/relationships/hyperlink" Target="mailto:cmiller@mancosre6.edu" TargetMode="External"/><Relationship Id="rId6" Type="http://schemas.openxmlformats.org/officeDocument/2006/relationships/hyperlink" Target="mailto:johnmoore@bayfield.k12.co.us" TargetMode="External"/><Relationship Id="rId11" Type="http://schemas.openxmlformats.org/officeDocument/2006/relationships/hyperlink" Target="mailto:saraw@arickaree.org" TargetMode="External"/><Relationship Id="rId24" Type="http://schemas.openxmlformats.org/officeDocument/2006/relationships/hyperlink" Target="mailto:mramthun@debeque.k12.co.us" TargetMode="External"/><Relationship Id="rId32" Type="http://schemas.openxmlformats.org/officeDocument/2006/relationships/hyperlink" Target="mailto:finance@npk12.org" TargetMode="External"/><Relationship Id="rId37" Type="http://schemas.openxmlformats.org/officeDocument/2006/relationships/hyperlink" Target="mailto:mike.madden@deltaschools.com" TargetMode="External"/><Relationship Id="rId40" Type="http://schemas.openxmlformats.org/officeDocument/2006/relationships/hyperlink" Target="mailto:Kristen.Alfonso@trinidad.k12.co.us" TargetMode="External"/><Relationship Id="rId5" Type="http://schemas.openxmlformats.org/officeDocument/2006/relationships/hyperlink" Target="mailto:trampj@merinok12.com" TargetMode="External"/><Relationship Id="rId15" Type="http://schemas.openxmlformats.org/officeDocument/2006/relationships/hyperlink" Target="mailto:dana.unruh@plainviewhawks.org" TargetMode="External"/><Relationship Id="rId23" Type="http://schemas.openxmlformats.org/officeDocument/2006/relationships/hyperlink" Target="mailto:rbarkhuizen@burlingtonk12.org" TargetMode="External"/><Relationship Id="rId28" Type="http://schemas.openxmlformats.org/officeDocument/2006/relationships/hyperlink" Target="mailto:schliessera@flemingschools.org" TargetMode="External"/><Relationship Id="rId36" Type="http://schemas.openxmlformats.org/officeDocument/2006/relationships/hyperlink" Target="mailto:llounge@ignacioschools.org" TargetMode="External"/><Relationship Id="rId10" Type="http://schemas.openxmlformats.org/officeDocument/2006/relationships/hyperlink" Target="mailto:ntaylor@strasburg31j.com" TargetMode="External"/><Relationship Id="rId19" Type="http://schemas.openxmlformats.org/officeDocument/2006/relationships/hyperlink" Target="mailto:bhanawalt@libertycommon.org" TargetMode="External"/><Relationship Id="rId31" Type="http://schemas.openxmlformats.org/officeDocument/2006/relationships/hyperlink" Target="mailto:kdunn@weldonvalley.org" TargetMode="External"/><Relationship Id="rId4" Type="http://schemas.openxmlformats.org/officeDocument/2006/relationships/hyperlink" Target="mailto:marshacody@haxtunk12.org" TargetMode="External"/><Relationship Id="rId9" Type="http://schemas.openxmlformats.org/officeDocument/2006/relationships/hyperlink" Target="mailto:wwyman@mtnboces.org" TargetMode="External"/><Relationship Id="rId14" Type="http://schemas.openxmlformats.org/officeDocument/2006/relationships/hyperlink" Target="mailto:erin.gunther@weldre5j.org" TargetMode="External"/><Relationship Id="rId22" Type="http://schemas.openxmlformats.org/officeDocument/2006/relationships/hyperlink" Target="mailto:keri.peterson@canoncityschools.org" TargetMode="External"/><Relationship Id="rId27" Type="http://schemas.openxmlformats.org/officeDocument/2006/relationships/hyperlink" Target="mailto:christinavetromile@esd22.org" TargetMode="External"/><Relationship Id="rId30" Type="http://schemas.openxmlformats.org/officeDocument/2006/relationships/hyperlink" Target="mailto:lucinda.carpenter@creedek12.net" TargetMode="External"/><Relationship Id="rId35" Type="http://schemas.openxmlformats.org/officeDocument/2006/relationships/hyperlink" Target="mailto:eburt@pagosa.k12.co.us" TargetMode="External"/><Relationship Id="rId8" Type="http://schemas.openxmlformats.org/officeDocument/2006/relationships/hyperlink" Target="mailto:LRichardson@maclarenschool.org" TargetMode="External"/><Relationship Id="rId3" Type="http://schemas.openxmlformats.org/officeDocument/2006/relationships/hyperlink" Target="mailto:CReich@telluride.k12.co.us" TargetMode="External"/><Relationship Id="rId12" Type="http://schemas.openxmlformats.org/officeDocument/2006/relationships/hyperlink" Target="mailto:demariak@academycharter.org" TargetMode="External"/><Relationship Id="rId17" Type="http://schemas.openxmlformats.org/officeDocument/2006/relationships/hyperlink" Target="mailto:ahoops@weldre9.org" TargetMode="External"/><Relationship Id="rId25" Type="http://schemas.openxmlformats.org/officeDocument/2006/relationships/hyperlink" Target="mailto:rguynes@dc2j.org" TargetMode="External"/><Relationship Id="rId33" Type="http://schemas.openxmlformats.org/officeDocument/2006/relationships/hyperlink" Target="mailto:michelle.anchondo@revereschool.com" TargetMode="External"/><Relationship Id="rId38" Type="http://schemas.openxmlformats.org/officeDocument/2006/relationships/hyperlink" Target="mailto:chrissybeard@wileyschool.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5F450-0719-4C84-A2FB-967BB53B549E}">
  <sheetPr codeName="Sheet47">
    <tabColor rgb="FFFF0000"/>
  </sheetPr>
  <dimension ref="A1:G79"/>
  <sheetViews>
    <sheetView tabSelected="1" workbookViewId="0"/>
  </sheetViews>
  <sheetFormatPr defaultRowHeight="15" x14ac:dyDescent="0.25"/>
  <cols>
    <col min="1" max="1" width="20.140625" customWidth="1"/>
    <col min="4" max="4" width="47.42578125" customWidth="1"/>
  </cols>
  <sheetData>
    <row r="1" spans="1:7" ht="75" x14ac:dyDescent="0.25">
      <c r="A1" s="211" t="s">
        <v>574</v>
      </c>
      <c r="B1" s="212"/>
      <c r="C1" s="212"/>
      <c r="D1" s="212"/>
      <c r="E1" s="212"/>
      <c r="F1" s="212"/>
      <c r="G1" s="212"/>
    </row>
    <row r="2" spans="1:7" x14ac:dyDescent="0.25">
      <c r="A2" s="198"/>
    </row>
    <row r="3" spans="1:7" x14ac:dyDescent="0.25">
      <c r="A3" s="198" t="s">
        <v>575</v>
      </c>
    </row>
    <row r="4" spans="1:7" ht="45" x14ac:dyDescent="0.25">
      <c r="A4" s="213" t="s">
        <v>972</v>
      </c>
      <c r="B4" s="212"/>
      <c r="C4" s="212"/>
      <c r="D4" s="212"/>
      <c r="E4" s="212"/>
      <c r="F4" s="212"/>
      <c r="G4" s="210"/>
    </row>
    <row r="5" spans="1:7" x14ac:dyDescent="0.25">
      <c r="A5" s="200" t="s">
        <v>576</v>
      </c>
    </row>
    <row r="6" spans="1:7" x14ac:dyDescent="0.25">
      <c r="A6" s="200" t="s">
        <v>577</v>
      </c>
    </row>
    <row r="7" spans="1:7" x14ac:dyDescent="0.25">
      <c r="A7" s="200" t="s">
        <v>578</v>
      </c>
    </row>
    <row r="8" spans="1:7" x14ac:dyDescent="0.25">
      <c r="A8" s="200" t="s">
        <v>579</v>
      </c>
    </row>
    <row r="9" spans="1:7" x14ac:dyDescent="0.25">
      <c r="A9" s="200" t="s">
        <v>580</v>
      </c>
    </row>
    <row r="10" spans="1:7" x14ac:dyDescent="0.25">
      <c r="A10" s="200" t="s">
        <v>581</v>
      </c>
    </row>
    <row r="11" spans="1:7" x14ac:dyDescent="0.25">
      <c r="A11" s="200" t="s">
        <v>582</v>
      </c>
    </row>
    <row r="12" spans="1:7" x14ac:dyDescent="0.25">
      <c r="A12" s="200"/>
    </row>
    <row r="13" spans="1:7" ht="33" customHeight="1" x14ac:dyDescent="0.25">
      <c r="A13" s="468" t="s">
        <v>743</v>
      </c>
      <c r="B13" s="468"/>
      <c r="C13" s="468"/>
      <c r="D13" s="468"/>
      <c r="E13" s="468"/>
      <c r="F13" s="468"/>
      <c r="G13" s="468"/>
    </row>
    <row r="15" spans="1:7" x14ac:dyDescent="0.25">
      <c r="A15" s="199" t="s">
        <v>738</v>
      </c>
    </row>
    <row r="16" spans="1:7" ht="15.75" thickBot="1" x14ac:dyDescent="0.3">
      <c r="A16" s="199"/>
    </row>
    <row r="17" spans="1:4" ht="15.75" thickBot="1" x14ac:dyDescent="0.3">
      <c r="A17" s="201" t="s">
        <v>583</v>
      </c>
      <c r="B17" s="202" t="s">
        <v>584</v>
      </c>
      <c r="C17" s="202" t="s">
        <v>585</v>
      </c>
      <c r="D17" s="202" t="s">
        <v>241</v>
      </c>
    </row>
    <row r="18" spans="1:4" ht="15.75" thickBot="1" x14ac:dyDescent="0.3">
      <c r="A18" s="203" t="s">
        <v>586</v>
      </c>
      <c r="B18" s="204" t="s">
        <v>587</v>
      </c>
      <c r="C18" s="204">
        <v>9</v>
      </c>
      <c r="D18" s="205" t="s">
        <v>588</v>
      </c>
    </row>
    <row r="19" spans="1:4" ht="15.75" thickBot="1" x14ac:dyDescent="0.3">
      <c r="A19" s="203" t="s">
        <v>586</v>
      </c>
      <c r="B19" s="204" t="s">
        <v>589</v>
      </c>
      <c r="C19" s="206">
        <v>18295</v>
      </c>
      <c r="D19" s="205" t="s">
        <v>590</v>
      </c>
    </row>
    <row r="20" spans="1:4" ht="30.75" thickBot="1" x14ac:dyDescent="0.3">
      <c r="A20" s="203" t="s">
        <v>586</v>
      </c>
      <c r="B20" s="204" t="s">
        <v>591</v>
      </c>
      <c r="C20" s="204">
        <v>11</v>
      </c>
      <c r="D20" s="205" t="s">
        <v>592</v>
      </c>
    </row>
    <row r="21" spans="1:4" ht="15.75" thickBot="1" x14ac:dyDescent="0.3">
      <c r="A21" s="203" t="s">
        <v>586</v>
      </c>
      <c r="B21" s="204" t="s">
        <v>591</v>
      </c>
      <c r="C21" s="204">
        <v>14</v>
      </c>
      <c r="D21" s="205" t="s">
        <v>593</v>
      </c>
    </row>
    <row r="22" spans="1:4" ht="15.75" thickBot="1" x14ac:dyDescent="0.3">
      <c r="A22" s="203" t="s">
        <v>586</v>
      </c>
      <c r="B22" s="204" t="s">
        <v>594</v>
      </c>
      <c r="C22" s="204">
        <v>26</v>
      </c>
      <c r="D22" s="205" t="s">
        <v>595</v>
      </c>
    </row>
    <row r="23" spans="1:4" ht="15.75" thickBot="1" x14ac:dyDescent="0.3">
      <c r="A23" s="203" t="s">
        <v>586</v>
      </c>
      <c r="B23" s="204" t="s">
        <v>596</v>
      </c>
      <c r="C23" s="204" t="s">
        <v>597</v>
      </c>
      <c r="D23" s="205" t="s">
        <v>598</v>
      </c>
    </row>
    <row r="24" spans="1:4" ht="30.75" thickBot="1" x14ac:dyDescent="0.3">
      <c r="A24" s="203" t="s">
        <v>638</v>
      </c>
      <c r="B24" s="204" t="s">
        <v>631</v>
      </c>
      <c r="C24" s="204" t="s">
        <v>599</v>
      </c>
      <c r="D24" s="205" t="s">
        <v>639</v>
      </c>
    </row>
    <row r="25" spans="1:4" ht="60" customHeight="1" thickBot="1" x14ac:dyDescent="0.3">
      <c r="A25" s="203" t="s">
        <v>637</v>
      </c>
      <c r="B25" s="204" t="s">
        <v>599</v>
      </c>
      <c r="C25" s="204" t="s">
        <v>599</v>
      </c>
      <c r="D25" s="205" t="s">
        <v>824</v>
      </c>
    </row>
    <row r="26" spans="1:4" ht="30.75" thickBot="1" x14ac:dyDescent="0.3">
      <c r="A26" s="203" t="s">
        <v>635</v>
      </c>
      <c r="B26" s="204" t="s">
        <v>631</v>
      </c>
      <c r="C26" s="204" t="s">
        <v>599</v>
      </c>
      <c r="D26" s="205" t="s">
        <v>634</v>
      </c>
    </row>
    <row r="27" spans="1:4" ht="15.75" thickBot="1" x14ac:dyDescent="0.3">
      <c r="A27" s="203" t="s">
        <v>635</v>
      </c>
      <c r="B27" s="204" t="s">
        <v>596</v>
      </c>
      <c r="C27" s="204">
        <v>8</v>
      </c>
      <c r="D27" s="205" t="s">
        <v>636</v>
      </c>
    </row>
    <row r="28" spans="1:4" ht="45.75" thickBot="1" x14ac:dyDescent="0.3">
      <c r="A28" s="203" t="s">
        <v>800</v>
      </c>
      <c r="B28" s="204" t="s">
        <v>599</v>
      </c>
      <c r="C28" s="204" t="s">
        <v>733</v>
      </c>
      <c r="D28" s="205" t="s">
        <v>735</v>
      </c>
    </row>
    <row r="29" spans="1:4" ht="30.75" thickBot="1" x14ac:dyDescent="0.3">
      <c r="A29" s="203" t="s">
        <v>801</v>
      </c>
      <c r="B29" s="204" t="s">
        <v>599</v>
      </c>
      <c r="C29" s="204" t="s">
        <v>734</v>
      </c>
      <c r="D29" s="205" t="s">
        <v>634</v>
      </c>
    </row>
    <row r="30" spans="1:4" ht="90.75" thickBot="1" x14ac:dyDescent="0.3">
      <c r="A30" s="203" t="s">
        <v>973</v>
      </c>
      <c r="B30" s="204" t="s">
        <v>631</v>
      </c>
      <c r="C30" s="204" t="s">
        <v>632</v>
      </c>
      <c r="D30" s="205" t="s">
        <v>633</v>
      </c>
    </row>
    <row r="31" spans="1:4" ht="30.75" thickBot="1" x14ac:dyDescent="0.3">
      <c r="A31" s="203" t="s">
        <v>629</v>
      </c>
      <c r="B31" s="204" t="s">
        <v>599</v>
      </c>
      <c r="C31" s="204" t="s">
        <v>599</v>
      </c>
      <c r="D31" s="205" t="s">
        <v>630</v>
      </c>
    </row>
    <row r="32" spans="1:4" ht="30.75" thickBot="1" x14ac:dyDescent="0.3">
      <c r="A32" s="203" t="s">
        <v>619</v>
      </c>
      <c r="B32" s="204" t="s">
        <v>620</v>
      </c>
      <c r="C32" s="207">
        <v>44792</v>
      </c>
      <c r="D32" s="205" t="s">
        <v>621</v>
      </c>
    </row>
    <row r="33" spans="1:4" ht="15.75" thickBot="1" x14ac:dyDescent="0.3">
      <c r="A33" s="203"/>
      <c r="B33" s="204"/>
      <c r="C33" s="204"/>
      <c r="D33" s="205"/>
    </row>
    <row r="34" spans="1:4" ht="90.75" thickBot="1" x14ac:dyDescent="0.3">
      <c r="A34" s="203" t="s">
        <v>822</v>
      </c>
      <c r="B34" s="204" t="s">
        <v>599</v>
      </c>
      <c r="C34" s="204" t="s">
        <v>599</v>
      </c>
      <c r="D34" s="205" t="s">
        <v>600</v>
      </c>
    </row>
    <row r="35" spans="1:4" ht="54" customHeight="1" thickBot="1" x14ac:dyDescent="0.3">
      <c r="A35" s="203" t="s">
        <v>601</v>
      </c>
      <c r="B35" s="204" t="s">
        <v>602</v>
      </c>
      <c r="C35" s="204" t="s">
        <v>599</v>
      </c>
      <c r="D35" s="205" t="s">
        <v>823</v>
      </c>
    </row>
    <row r="36" spans="1:4" ht="15.75" thickBot="1" x14ac:dyDescent="0.3">
      <c r="A36" s="203" t="s">
        <v>601</v>
      </c>
      <c r="B36" s="204" t="s">
        <v>603</v>
      </c>
      <c r="C36" s="204" t="s">
        <v>599</v>
      </c>
      <c r="D36" s="205" t="s">
        <v>604</v>
      </c>
    </row>
    <row r="37" spans="1:4" ht="15.75" thickBot="1" x14ac:dyDescent="0.3">
      <c r="A37" s="203" t="s">
        <v>601</v>
      </c>
      <c r="B37" s="204" t="s">
        <v>594</v>
      </c>
      <c r="C37" s="204">
        <v>7</v>
      </c>
      <c r="D37" s="205" t="s">
        <v>605</v>
      </c>
    </row>
    <row r="38" spans="1:4" ht="15.75" thickBot="1" x14ac:dyDescent="0.3">
      <c r="A38" s="203" t="s">
        <v>601</v>
      </c>
      <c r="B38" s="204" t="s">
        <v>596</v>
      </c>
      <c r="C38" s="204">
        <v>10</v>
      </c>
      <c r="D38" s="205" t="s">
        <v>606</v>
      </c>
    </row>
    <row r="39" spans="1:4" ht="45.75" thickBot="1" x14ac:dyDescent="0.3">
      <c r="A39" s="203" t="s">
        <v>601</v>
      </c>
      <c r="B39" s="204" t="s">
        <v>607</v>
      </c>
      <c r="C39" s="204" t="s">
        <v>608</v>
      </c>
      <c r="D39" s="205" t="s">
        <v>609</v>
      </c>
    </row>
    <row r="40" spans="1:4" ht="45.75" thickBot="1" x14ac:dyDescent="0.3">
      <c r="A40" s="203" t="s">
        <v>610</v>
      </c>
      <c r="B40" s="204" t="s">
        <v>607</v>
      </c>
      <c r="C40" s="206">
        <v>21824</v>
      </c>
      <c r="D40" s="205" t="s">
        <v>611</v>
      </c>
    </row>
    <row r="41" spans="1:4" ht="45.75" thickBot="1" x14ac:dyDescent="0.3">
      <c r="A41" s="203" t="s">
        <v>610</v>
      </c>
      <c r="B41" s="204" t="s">
        <v>607</v>
      </c>
      <c r="C41" s="204" t="s">
        <v>612</v>
      </c>
      <c r="D41" s="205" t="s">
        <v>613</v>
      </c>
    </row>
    <row r="42" spans="1:4" ht="43.35" customHeight="1" thickBot="1" x14ac:dyDescent="0.3">
      <c r="A42" s="203" t="s">
        <v>614</v>
      </c>
      <c r="B42" s="204" t="s">
        <v>607</v>
      </c>
      <c r="C42" s="207">
        <v>44845</v>
      </c>
      <c r="D42" s="205" t="s">
        <v>615</v>
      </c>
    </row>
    <row r="43" spans="1:4" ht="45.75" thickBot="1" x14ac:dyDescent="0.3">
      <c r="A43" s="464" t="s">
        <v>616</v>
      </c>
      <c r="B43" s="204" t="s">
        <v>599</v>
      </c>
      <c r="C43" s="204" t="s">
        <v>599</v>
      </c>
      <c r="D43" s="205" t="s">
        <v>617</v>
      </c>
    </row>
    <row r="44" spans="1:4" ht="45.75" thickBot="1" x14ac:dyDescent="0.3">
      <c r="A44" s="464" t="s">
        <v>618</v>
      </c>
      <c r="B44" s="204" t="s">
        <v>599</v>
      </c>
      <c r="C44" s="204" t="s">
        <v>599</v>
      </c>
      <c r="D44" s="205" t="s">
        <v>617</v>
      </c>
    </row>
    <row r="45" spans="1:4" ht="31.35" customHeight="1" thickBot="1" x14ac:dyDescent="0.3">
      <c r="A45" s="203" t="s">
        <v>622</v>
      </c>
      <c r="B45" s="204" t="s">
        <v>599</v>
      </c>
      <c r="C45" s="204" t="s">
        <v>599</v>
      </c>
      <c r="D45" s="205" t="s">
        <v>623</v>
      </c>
    </row>
    <row r="46" spans="1:4" ht="45.75" thickBot="1" x14ac:dyDescent="0.3">
      <c r="A46" s="203" t="s">
        <v>275</v>
      </c>
      <c r="B46" s="204" t="s">
        <v>599</v>
      </c>
      <c r="C46" s="204" t="s">
        <v>599</v>
      </c>
      <c r="D46" s="205" t="s">
        <v>640</v>
      </c>
    </row>
    <row r="47" spans="1:4" ht="30.75" thickBot="1" x14ac:dyDescent="0.3">
      <c r="A47" s="464" t="s">
        <v>624</v>
      </c>
      <c r="B47" s="204" t="s">
        <v>625</v>
      </c>
      <c r="C47" s="204">
        <v>5</v>
      </c>
      <c r="D47" s="205" t="s">
        <v>626</v>
      </c>
    </row>
    <row r="48" spans="1:4" ht="15.75" thickBot="1" x14ac:dyDescent="0.3">
      <c r="A48" s="464" t="s">
        <v>624</v>
      </c>
      <c r="B48" s="204" t="s">
        <v>625</v>
      </c>
      <c r="C48" s="204">
        <v>6</v>
      </c>
      <c r="D48" s="205" t="s">
        <v>627</v>
      </c>
    </row>
    <row r="49" spans="1:4" ht="60.75" thickBot="1" x14ac:dyDescent="0.3">
      <c r="A49" s="464" t="s">
        <v>624</v>
      </c>
      <c r="B49" s="204" t="s">
        <v>625</v>
      </c>
      <c r="C49" s="204" t="s">
        <v>599</v>
      </c>
      <c r="D49" s="205" t="s">
        <v>628</v>
      </c>
    </row>
    <row r="50" spans="1:4" ht="15.75" thickBot="1" x14ac:dyDescent="0.3">
      <c r="A50" s="203"/>
      <c r="B50" s="204"/>
      <c r="C50" s="204"/>
      <c r="D50" s="205"/>
    </row>
    <row r="51" spans="1:4" x14ac:dyDescent="0.25">
      <c r="A51" s="199"/>
    </row>
    <row r="52" spans="1:4" x14ac:dyDescent="0.25">
      <c r="A52" s="199"/>
    </row>
    <row r="53" spans="1:4" x14ac:dyDescent="0.25">
      <c r="A53" s="199" t="s">
        <v>796</v>
      </c>
    </row>
    <row r="54" spans="1:4" x14ac:dyDescent="0.25">
      <c r="A54" s="199"/>
      <c r="B54" t="s">
        <v>797</v>
      </c>
    </row>
    <row r="55" spans="1:4" x14ac:dyDescent="0.25">
      <c r="A55" s="199" t="s">
        <v>739</v>
      </c>
    </row>
    <row r="56" spans="1:4" x14ac:dyDescent="0.25">
      <c r="A56" s="199"/>
    </row>
    <row r="57" spans="1:4" x14ac:dyDescent="0.25">
      <c r="A57" s="199" t="s">
        <v>740</v>
      </c>
    </row>
    <row r="58" spans="1:4" x14ac:dyDescent="0.25">
      <c r="A58" s="199"/>
    </row>
    <row r="59" spans="1:4" x14ac:dyDescent="0.25">
      <c r="A59" s="200" t="s">
        <v>798</v>
      </c>
    </row>
    <row r="60" spans="1:4" x14ac:dyDescent="0.25">
      <c r="A60" s="208" t="s">
        <v>641</v>
      </c>
    </row>
    <row r="61" spans="1:4" x14ac:dyDescent="0.25">
      <c r="A61" s="200" t="s">
        <v>799</v>
      </c>
    </row>
    <row r="63" spans="1:4" x14ac:dyDescent="0.25">
      <c r="A63" s="199" t="s">
        <v>741</v>
      </c>
    </row>
    <row r="64" spans="1:4" x14ac:dyDescent="0.25">
      <c r="A64" s="209" t="s">
        <v>642</v>
      </c>
    </row>
    <row r="65" spans="1:2" x14ac:dyDescent="0.25">
      <c r="A65" s="209" t="s">
        <v>643</v>
      </c>
    </row>
    <row r="66" spans="1:2" x14ac:dyDescent="0.25">
      <c r="A66" s="209" t="s">
        <v>644</v>
      </c>
    </row>
    <row r="67" spans="1:2" x14ac:dyDescent="0.25">
      <c r="A67" s="209" t="s">
        <v>645</v>
      </c>
    </row>
    <row r="68" spans="1:2" x14ac:dyDescent="0.25">
      <c r="A68" s="209" t="s">
        <v>646</v>
      </c>
    </row>
    <row r="69" spans="1:2" x14ac:dyDescent="0.25">
      <c r="A69" s="200"/>
    </row>
    <row r="70" spans="1:2" x14ac:dyDescent="0.25">
      <c r="A70" s="199" t="s">
        <v>742</v>
      </c>
    </row>
    <row r="71" spans="1:2" x14ac:dyDescent="0.25">
      <c r="A71" s="200" t="s">
        <v>647</v>
      </c>
    </row>
    <row r="72" spans="1:2" x14ac:dyDescent="0.25">
      <c r="A72" s="200" t="s">
        <v>648</v>
      </c>
    </row>
    <row r="73" spans="1:2" x14ac:dyDescent="0.25">
      <c r="A73" s="200" t="s">
        <v>649</v>
      </c>
    </row>
    <row r="74" spans="1:2" x14ac:dyDescent="0.25">
      <c r="A74" s="200" t="s">
        <v>650</v>
      </c>
    </row>
    <row r="75" spans="1:2" x14ac:dyDescent="0.25">
      <c r="A75" s="200" t="s">
        <v>651</v>
      </c>
    </row>
    <row r="77" spans="1:2" x14ac:dyDescent="0.25">
      <c r="A77" s="436" t="s">
        <v>1027</v>
      </c>
      <c r="B77" s="7"/>
    </row>
    <row r="78" spans="1:2" x14ac:dyDescent="0.25">
      <c r="A78" s="7"/>
      <c r="B78" s="7" t="s">
        <v>1036</v>
      </c>
    </row>
    <row r="79" spans="1:2" x14ac:dyDescent="0.25">
      <c r="A79" s="7"/>
      <c r="B79" s="7" t="s">
        <v>1028</v>
      </c>
    </row>
  </sheetData>
  <mergeCells count="1">
    <mergeCell ref="A13:G13"/>
  </mergeCells>
  <pageMargins left="0.7" right="0.7" top="0.54" bottom="0.45" header="0.3" footer="0.19"/>
  <pageSetup scale="75" fitToHeight="0" orientation="portrait" horizontalDpi="1200" verticalDpi="1200" r:id="rId1"/>
  <headerFooter>
    <oddFooter>&amp;L&amp;D &amp;F&amp;R&amp;A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8">
    <pageSetUpPr fitToPage="1"/>
  </sheetPr>
  <dimension ref="A1:L25"/>
  <sheetViews>
    <sheetView workbookViewId="0">
      <selection activeCell="K26" sqref="K26"/>
    </sheetView>
  </sheetViews>
  <sheetFormatPr defaultRowHeight="15" x14ac:dyDescent="0.25"/>
  <cols>
    <col min="1" max="1" width="1.42578125" customWidth="1"/>
    <col min="2" max="2" width="2.42578125" customWidth="1"/>
    <col min="3" max="3" width="16.140625" customWidth="1"/>
    <col min="4" max="4" width="16" customWidth="1"/>
    <col min="5" max="5" width="21.5703125" customWidth="1"/>
    <col min="6" max="6" width="19.42578125" customWidth="1"/>
    <col min="7" max="7" width="20.140625" customWidth="1"/>
    <col min="8" max="8" width="8.5703125" customWidth="1"/>
    <col min="9" max="9" width="3.5703125" customWidth="1"/>
    <col min="10" max="10" width="12.42578125" customWidth="1"/>
    <col min="11" max="11" width="9.140625" style="5"/>
    <col min="14" max="14" width="1.42578125" customWidth="1"/>
    <col min="16" max="16" width="2.140625" bestFit="1" customWidth="1"/>
  </cols>
  <sheetData>
    <row r="1" spans="1:12" x14ac:dyDescent="0.25">
      <c r="A1" s="3" t="str">
        <f>TOC!$A$1</f>
        <v>District Name</v>
      </c>
      <c r="B1" s="2"/>
      <c r="C1" s="1"/>
      <c r="D1" s="1"/>
      <c r="E1" s="1"/>
      <c r="F1" s="1"/>
      <c r="G1" s="1"/>
      <c r="H1" s="1"/>
      <c r="I1" s="1"/>
      <c r="J1" s="1"/>
      <c r="L1" s="1"/>
    </row>
    <row r="2" spans="1:12" x14ac:dyDescent="0.25">
      <c r="A2" s="4" t="str">
        <f>+Cover!E11</f>
        <v>Proposed Budget</v>
      </c>
      <c r="B2" s="2"/>
      <c r="C2" s="1"/>
      <c r="D2" s="1"/>
      <c r="E2" s="1"/>
      <c r="F2" s="1"/>
      <c r="G2" s="1"/>
      <c r="H2" s="1"/>
      <c r="I2" s="1"/>
      <c r="J2" s="1"/>
      <c r="L2" s="1"/>
    </row>
    <row r="3" spans="1:12" x14ac:dyDescent="0.25">
      <c r="A3" s="4" t="s">
        <v>33</v>
      </c>
      <c r="B3" s="2"/>
      <c r="C3" s="1"/>
      <c r="D3" s="1"/>
      <c r="E3" s="1"/>
      <c r="F3" s="1"/>
      <c r="G3" s="1"/>
      <c r="H3" s="1"/>
      <c r="I3" s="1"/>
      <c r="J3" s="1"/>
      <c r="L3" s="1"/>
    </row>
    <row r="4" spans="1:12" x14ac:dyDescent="0.25">
      <c r="A4" s="4" t="str">
        <f>+Cover!E14</f>
        <v>FY 2026/27</v>
      </c>
      <c r="B4" s="2"/>
      <c r="C4" s="1"/>
      <c r="D4" s="1"/>
      <c r="E4" s="1"/>
      <c r="F4" s="1"/>
      <c r="G4" s="1"/>
      <c r="H4" s="1"/>
      <c r="I4" s="1"/>
      <c r="J4" s="1"/>
      <c r="L4" s="1"/>
    </row>
    <row r="5" spans="1:12" ht="4.5" customHeight="1" x14ac:dyDescent="0.25">
      <c r="B5" s="7"/>
    </row>
    <row r="6" spans="1:12" ht="15.75" thickBot="1" x14ac:dyDescent="0.3"/>
    <row r="7" spans="1:12" ht="27" thickBot="1" x14ac:dyDescent="0.3">
      <c r="D7" s="65" t="s">
        <v>180</v>
      </c>
      <c r="E7" s="376" t="s">
        <v>967</v>
      </c>
      <c r="F7" s="317" t="s">
        <v>971</v>
      </c>
      <c r="G7" s="431" t="s">
        <v>968</v>
      </c>
    </row>
    <row r="8" spans="1:12" ht="4.5" customHeight="1" x14ac:dyDescent="0.25">
      <c r="D8" s="190"/>
      <c r="E8" s="466"/>
      <c r="F8" s="466"/>
      <c r="G8" s="467"/>
    </row>
    <row r="9" spans="1:12" x14ac:dyDescent="0.25">
      <c r="D9" s="61" t="s">
        <v>1044</v>
      </c>
      <c r="E9" s="466"/>
      <c r="F9" s="466"/>
      <c r="G9" s="467"/>
    </row>
    <row r="10" spans="1:12" x14ac:dyDescent="0.25">
      <c r="D10" s="61" t="s">
        <v>1043</v>
      </c>
      <c r="E10" s="466"/>
      <c r="F10" s="63">
        <f t="shared" ref="F10:F13" si="0">E10-E11</f>
        <v>0</v>
      </c>
      <c r="G10" s="467"/>
    </row>
    <row r="11" spans="1:12" x14ac:dyDescent="0.25">
      <c r="D11" s="61" t="s">
        <v>1042</v>
      </c>
      <c r="E11" s="316"/>
      <c r="F11" s="63">
        <f t="shared" si="0"/>
        <v>0</v>
      </c>
      <c r="G11" s="321"/>
      <c r="L11" t="s">
        <v>979</v>
      </c>
    </row>
    <row r="12" spans="1:12" x14ac:dyDescent="0.25">
      <c r="D12" s="61" t="s">
        <v>1024</v>
      </c>
      <c r="E12" s="316"/>
      <c r="F12" s="63">
        <f t="shared" si="0"/>
        <v>0</v>
      </c>
      <c r="G12" s="321"/>
    </row>
    <row r="13" spans="1:12" x14ac:dyDescent="0.25">
      <c r="D13" s="61" t="s">
        <v>203</v>
      </c>
      <c r="E13" s="263"/>
      <c r="F13" s="63">
        <f t="shared" si="0"/>
        <v>0</v>
      </c>
      <c r="G13" s="308"/>
      <c r="L13" t="s">
        <v>969</v>
      </c>
    </row>
    <row r="14" spans="1:12" x14ac:dyDescent="0.25">
      <c r="D14" s="61" t="s">
        <v>3</v>
      </c>
      <c r="E14" s="263"/>
      <c r="F14" s="63">
        <f>E14-E15</f>
        <v>0</v>
      </c>
      <c r="G14" s="308"/>
      <c r="L14" t="s">
        <v>970</v>
      </c>
    </row>
    <row r="15" spans="1:12" x14ac:dyDescent="0.25">
      <c r="D15" s="61" t="s">
        <v>181</v>
      </c>
      <c r="E15" s="263"/>
      <c r="F15" s="63">
        <f>E15-E16</f>
        <v>0</v>
      </c>
      <c r="G15" s="308"/>
    </row>
    <row r="16" spans="1:12" x14ac:dyDescent="0.25">
      <c r="D16" s="61" t="s">
        <v>182</v>
      </c>
      <c r="E16" s="263"/>
      <c r="F16" s="63">
        <f t="shared" ref="F16:F22" si="1">E16-E17</f>
        <v>0</v>
      </c>
      <c r="G16" s="308"/>
    </row>
    <row r="17" spans="3:7" x14ac:dyDescent="0.25">
      <c r="D17" s="61" t="s">
        <v>183</v>
      </c>
      <c r="E17" s="263"/>
      <c r="F17" s="63">
        <f t="shared" si="1"/>
        <v>0</v>
      </c>
      <c r="G17" s="308"/>
    </row>
    <row r="18" spans="3:7" x14ac:dyDescent="0.25">
      <c r="D18" s="61" t="s">
        <v>184</v>
      </c>
      <c r="E18" s="263"/>
      <c r="F18" s="63">
        <f t="shared" si="1"/>
        <v>0</v>
      </c>
      <c r="G18" s="308"/>
    </row>
    <row r="19" spans="3:7" x14ac:dyDescent="0.25">
      <c r="D19" s="61" t="s">
        <v>185</v>
      </c>
      <c r="E19" s="263"/>
      <c r="F19" s="63">
        <f t="shared" si="1"/>
        <v>0</v>
      </c>
      <c r="G19" s="308"/>
    </row>
    <row r="20" spans="3:7" x14ac:dyDescent="0.25">
      <c r="D20" s="61" t="s">
        <v>186</v>
      </c>
      <c r="E20" s="263"/>
      <c r="F20" s="63">
        <f t="shared" si="1"/>
        <v>0</v>
      </c>
      <c r="G20" s="308"/>
    </row>
    <row r="21" spans="3:7" x14ac:dyDescent="0.25">
      <c r="D21" s="61" t="s">
        <v>187</v>
      </c>
      <c r="E21" s="263"/>
      <c r="F21" s="63">
        <f t="shared" si="1"/>
        <v>0</v>
      </c>
      <c r="G21" s="308"/>
    </row>
    <row r="22" spans="3:7" x14ac:dyDescent="0.25">
      <c r="D22" s="61" t="s">
        <v>188</v>
      </c>
      <c r="E22" s="263"/>
      <c r="F22" s="63">
        <f t="shared" si="1"/>
        <v>0</v>
      </c>
      <c r="G22" s="308"/>
    </row>
    <row r="23" spans="3:7" ht="15.75" thickBot="1" x14ac:dyDescent="0.3">
      <c r="D23" s="62" t="s">
        <v>189</v>
      </c>
      <c r="E23" s="310"/>
      <c r="F23" s="64" t="s">
        <v>109</v>
      </c>
      <c r="G23" s="311"/>
    </row>
    <row r="24" spans="3:7" x14ac:dyDescent="0.25">
      <c r="D24" s="1"/>
      <c r="E24" s="63"/>
      <c r="F24" s="259"/>
      <c r="G24" s="63"/>
    </row>
    <row r="25" spans="3:7" x14ac:dyDescent="0.25">
      <c r="C25" s="95" t="s">
        <v>190</v>
      </c>
    </row>
  </sheetData>
  <pageMargins left="0.27" right="0.25" top="0.43" bottom="0.4" header="0.3" footer="0.17"/>
  <pageSetup scale="93" orientation="portrait" r:id="rId1"/>
  <headerFooter>
    <oddFooter>&amp;L&amp;D &amp;F&amp;Cv&amp;R&amp;A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43"/>
  <sheetViews>
    <sheetView workbookViewId="0"/>
  </sheetViews>
  <sheetFormatPr defaultRowHeight="15" x14ac:dyDescent="0.25"/>
  <cols>
    <col min="1" max="1" width="1.42578125" customWidth="1"/>
    <col min="2" max="2" width="5.42578125" customWidth="1"/>
    <col min="5" max="9" width="10.42578125" customWidth="1"/>
    <col min="12" max="12" width="1.140625" customWidth="1"/>
    <col min="13" max="13" width="9.140625" style="5"/>
    <col min="16" max="16" width="1.42578125" customWidth="1"/>
  </cols>
  <sheetData>
    <row r="1" spans="1:12" x14ac:dyDescent="0.25">
      <c r="A1" s="3" t="str">
        <f>TOC!$A$1</f>
        <v>District Name</v>
      </c>
      <c r="B1" s="2"/>
      <c r="C1" s="1"/>
      <c r="D1" s="1"/>
      <c r="E1" s="1"/>
      <c r="F1" s="1"/>
      <c r="G1" s="1"/>
      <c r="H1" s="1"/>
      <c r="I1" s="1"/>
      <c r="J1" s="1"/>
      <c r="K1" s="1"/>
      <c r="L1" s="1"/>
    </row>
    <row r="2" spans="1:12" x14ac:dyDescent="0.25">
      <c r="A2" s="4" t="str">
        <f>+Cover!E11</f>
        <v>Proposed Budget</v>
      </c>
      <c r="B2" s="2"/>
      <c r="C2" s="1"/>
      <c r="D2" s="1"/>
      <c r="E2" s="1"/>
      <c r="F2" s="1"/>
      <c r="G2" s="1"/>
      <c r="H2" s="1"/>
      <c r="I2" s="1"/>
      <c r="J2" s="1"/>
      <c r="K2" s="1"/>
      <c r="L2" s="1"/>
    </row>
    <row r="3" spans="1:12" x14ac:dyDescent="0.25">
      <c r="A3" s="4" t="s">
        <v>77</v>
      </c>
      <c r="B3" s="2"/>
      <c r="C3" s="1"/>
      <c r="D3" s="1"/>
      <c r="E3" s="1"/>
      <c r="F3" s="1"/>
      <c r="G3" s="1"/>
      <c r="H3" s="1"/>
      <c r="I3" s="1"/>
      <c r="J3" s="1"/>
      <c r="K3" s="1"/>
      <c r="L3" s="1"/>
    </row>
    <row r="4" spans="1:12" x14ac:dyDescent="0.25">
      <c r="A4" s="4" t="str">
        <f>+Cover!E14</f>
        <v>FY 2026/27</v>
      </c>
      <c r="B4" s="2"/>
      <c r="C4" s="1"/>
      <c r="D4" s="1"/>
      <c r="E4" s="1"/>
      <c r="F4" s="1"/>
      <c r="G4" s="1"/>
      <c r="H4" s="1"/>
      <c r="I4" s="1"/>
      <c r="J4" s="1"/>
      <c r="K4" s="1"/>
      <c r="L4" s="1"/>
    </row>
    <row r="5" spans="1:12" x14ac:dyDescent="0.25">
      <c r="A5" s="4"/>
      <c r="B5" s="2"/>
      <c r="C5" s="1"/>
      <c r="D5" s="1"/>
      <c r="E5" s="1"/>
      <c r="F5" s="1"/>
      <c r="G5" s="1"/>
      <c r="H5" s="1"/>
      <c r="I5" s="1"/>
      <c r="J5" s="1"/>
      <c r="K5" s="1"/>
      <c r="L5" s="1"/>
    </row>
    <row r="6" spans="1:12" ht="4.5" customHeight="1" thickBot="1" x14ac:dyDescent="0.3">
      <c r="B6" s="7"/>
    </row>
    <row r="7" spans="1:12" ht="21" x14ac:dyDescent="0.35">
      <c r="B7" s="53"/>
      <c r="C7" s="54"/>
      <c r="D7" s="54"/>
      <c r="E7" s="54"/>
      <c r="F7" s="54"/>
      <c r="G7" s="54"/>
      <c r="H7" s="54"/>
      <c r="I7" s="54"/>
      <c r="J7" s="54"/>
      <c r="K7" s="55"/>
    </row>
    <row r="8" spans="1:12" ht="21" x14ac:dyDescent="0.35">
      <c r="B8" s="56"/>
      <c r="C8" s="33"/>
      <c r="D8" s="33"/>
      <c r="E8" s="33"/>
      <c r="F8" s="33"/>
      <c r="G8" s="33"/>
      <c r="H8" s="33"/>
      <c r="I8" s="33"/>
      <c r="J8" s="35"/>
      <c r="K8" s="57"/>
    </row>
    <row r="9" spans="1:12" ht="21" x14ac:dyDescent="0.35">
      <c r="B9" s="56"/>
      <c r="C9" s="33"/>
      <c r="D9" s="33"/>
      <c r="E9" s="33"/>
      <c r="F9" s="33"/>
      <c r="G9" s="33"/>
      <c r="H9" s="33"/>
      <c r="I9" s="33"/>
      <c r="J9" s="35"/>
      <c r="K9" s="57"/>
    </row>
    <row r="10" spans="1:12" ht="21.75" thickBot="1" x14ac:dyDescent="0.4">
      <c r="B10" s="56"/>
      <c r="C10" s="33"/>
      <c r="D10" s="33"/>
      <c r="E10" s="33"/>
      <c r="F10" s="33"/>
      <c r="G10" s="33"/>
      <c r="H10" s="33"/>
      <c r="I10" s="33"/>
      <c r="J10" s="35"/>
      <c r="K10" s="57"/>
    </row>
    <row r="11" spans="1:12" ht="47.25" thickBot="1" x14ac:dyDescent="0.75">
      <c r="B11" s="56"/>
      <c r="C11" s="58" t="s">
        <v>77</v>
      </c>
      <c r="D11" s="59"/>
      <c r="E11" s="59"/>
      <c r="F11" s="59"/>
      <c r="G11" s="59"/>
      <c r="H11" s="59"/>
      <c r="I11" s="59"/>
      <c r="J11" s="60"/>
      <c r="K11" s="57"/>
    </row>
    <row r="12" spans="1:12" ht="21" x14ac:dyDescent="0.35">
      <c r="B12" s="56"/>
      <c r="C12" s="33"/>
      <c r="D12" s="33"/>
      <c r="E12" s="33"/>
      <c r="F12" s="33"/>
      <c r="G12" s="33"/>
      <c r="H12" s="33"/>
      <c r="I12" s="33"/>
      <c r="J12" s="33"/>
      <c r="K12" s="57"/>
    </row>
    <row r="13" spans="1:12" x14ac:dyDescent="0.25">
      <c r="B13" s="13"/>
      <c r="K13" s="14"/>
    </row>
    <row r="14" spans="1:12" x14ac:dyDescent="0.25">
      <c r="B14" s="13"/>
      <c r="K14" s="14"/>
    </row>
    <row r="15" spans="1:12" x14ac:dyDescent="0.25">
      <c r="B15" s="13"/>
      <c r="K15" s="14"/>
    </row>
    <row r="16" spans="1:12" x14ac:dyDescent="0.25">
      <c r="B16" s="13"/>
      <c r="K16" s="14"/>
    </row>
    <row r="17" spans="2:11" x14ac:dyDescent="0.25">
      <c r="B17" s="13"/>
      <c r="K17" s="14"/>
    </row>
    <row r="18" spans="2:11" x14ac:dyDescent="0.25">
      <c r="B18" s="13"/>
      <c r="K18" s="14"/>
    </row>
    <row r="19" spans="2:11" x14ac:dyDescent="0.25">
      <c r="B19" s="13"/>
      <c r="K19" s="14"/>
    </row>
    <row r="20" spans="2:11" x14ac:dyDescent="0.25">
      <c r="B20" s="13"/>
      <c r="K20" s="14"/>
    </row>
    <row r="21" spans="2:11" x14ac:dyDescent="0.25">
      <c r="B21" s="13"/>
      <c r="K21" s="14"/>
    </row>
    <row r="22" spans="2:11" x14ac:dyDescent="0.25">
      <c r="B22" s="13"/>
      <c r="K22" s="14"/>
    </row>
    <row r="23" spans="2:11" x14ac:dyDescent="0.25">
      <c r="B23" s="13"/>
      <c r="K23" s="14"/>
    </row>
    <row r="24" spans="2:11" x14ac:dyDescent="0.25">
      <c r="B24" s="13"/>
      <c r="K24" s="14"/>
    </row>
    <row r="25" spans="2:11" x14ac:dyDescent="0.25">
      <c r="B25" s="13"/>
      <c r="K25" s="14"/>
    </row>
    <row r="26" spans="2:11" x14ac:dyDescent="0.25">
      <c r="B26" s="13"/>
      <c r="K26" s="14"/>
    </row>
    <row r="27" spans="2:11" x14ac:dyDescent="0.25">
      <c r="B27" s="13"/>
      <c r="F27" t="s">
        <v>260</v>
      </c>
      <c r="K27" s="14"/>
    </row>
    <row r="28" spans="2:11" x14ac:dyDescent="0.25">
      <c r="B28" s="13"/>
      <c r="K28" s="14"/>
    </row>
    <row r="29" spans="2:11" x14ac:dyDescent="0.25">
      <c r="B29" s="13"/>
      <c r="K29" s="14"/>
    </row>
    <row r="30" spans="2:11" x14ac:dyDescent="0.25">
      <c r="B30" s="13"/>
      <c r="K30" s="14"/>
    </row>
    <row r="31" spans="2:11" x14ac:dyDescent="0.25">
      <c r="B31" s="13"/>
      <c r="K31" s="14"/>
    </row>
    <row r="32" spans="2:11" x14ac:dyDescent="0.25">
      <c r="B32" s="13"/>
      <c r="K32" s="14"/>
    </row>
    <row r="33" spans="2:11" x14ac:dyDescent="0.25">
      <c r="B33" s="13"/>
      <c r="K33" s="14"/>
    </row>
    <row r="34" spans="2:11" x14ac:dyDescent="0.25">
      <c r="B34" s="13"/>
      <c r="K34" s="14"/>
    </row>
    <row r="35" spans="2:11" x14ac:dyDescent="0.25">
      <c r="B35" s="13"/>
      <c r="K35" s="14"/>
    </row>
    <row r="36" spans="2:11" x14ac:dyDescent="0.25">
      <c r="B36" s="13"/>
      <c r="K36" s="14"/>
    </row>
    <row r="37" spans="2:11" x14ac:dyDescent="0.25">
      <c r="B37" s="13"/>
      <c r="K37" s="14"/>
    </row>
    <row r="38" spans="2:11" x14ac:dyDescent="0.25">
      <c r="B38" s="13"/>
      <c r="K38" s="14"/>
    </row>
    <row r="39" spans="2:11" x14ac:dyDescent="0.25">
      <c r="B39" s="13"/>
      <c r="K39" s="14"/>
    </row>
    <row r="40" spans="2:11" x14ac:dyDescent="0.25">
      <c r="B40" s="13"/>
      <c r="K40" s="14"/>
    </row>
    <row r="41" spans="2:11" x14ac:dyDescent="0.25">
      <c r="B41" s="13"/>
      <c r="K41" s="14"/>
    </row>
    <row r="42" spans="2:11" x14ac:dyDescent="0.25">
      <c r="B42" s="13"/>
      <c r="K42" s="14"/>
    </row>
    <row r="43" spans="2:11" ht="15.75" thickBot="1" x14ac:dyDescent="0.3">
      <c r="B43" s="6"/>
      <c r="C43" s="15"/>
      <c r="D43" s="15"/>
      <c r="E43" s="15"/>
      <c r="F43" s="15"/>
      <c r="G43" s="15"/>
      <c r="H43" s="15"/>
      <c r="I43" s="15"/>
      <c r="J43" s="15"/>
      <c r="K43" s="16"/>
    </row>
  </sheetData>
  <pageMargins left="0.54" right="0.28000000000000003" top="0.48" bottom="0.35" header="0.3" footer="0.18"/>
  <pageSetup orientation="portrait" r:id="rId1"/>
  <headerFooter>
    <oddFooter>&amp;L&amp;D &amp;F&amp;R&amp;A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Y53"/>
  <sheetViews>
    <sheetView zoomScale="90" zoomScaleNormal="90" workbookViewId="0">
      <selection activeCell="F6" sqref="F6:R7"/>
    </sheetView>
  </sheetViews>
  <sheetFormatPr defaultRowHeight="15" x14ac:dyDescent="0.25"/>
  <cols>
    <col min="1" max="1" width="2.42578125" customWidth="1"/>
    <col min="2" max="2" width="5" style="7" customWidth="1"/>
    <col min="3" max="3" width="4.140625" customWidth="1"/>
    <col min="4" max="4" width="23" customWidth="1"/>
    <col min="5" max="5" width="0.85546875" customWidth="1"/>
    <col min="6" max="6" width="11.5703125" bestFit="1" customWidth="1"/>
    <col min="7" max="7" width="1.42578125" customWidth="1"/>
    <col min="8" max="8" width="11.5703125" bestFit="1" customWidth="1"/>
    <col min="9" max="9" width="0.85546875" customWidth="1"/>
    <col min="10" max="10" width="12.42578125" customWidth="1"/>
    <col min="11" max="11" width="1" customWidth="1"/>
    <col min="12" max="12" width="13.42578125" customWidth="1"/>
    <col min="13" max="13" width="0.85546875" customWidth="1"/>
    <col min="14" max="14" width="12.42578125" customWidth="1"/>
    <col min="15" max="15" width="0.85546875" customWidth="1"/>
    <col min="16" max="16" width="13.42578125" customWidth="1"/>
    <col min="17" max="17" width="0.5703125" customWidth="1"/>
    <col min="18" max="18" width="19.42578125" customWidth="1"/>
    <col min="19" max="19" width="1.140625" customWidth="1"/>
    <col min="22" max="22" width="32.85546875" bestFit="1" customWidth="1"/>
    <col min="23" max="23" width="8.85546875" style="265"/>
    <col min="24" max="24" width="20.85546875" customWidth="1"/>
    <col min="25" max="25" width="21.140625" customWidth="1"/>
  </cols>
  <sheetData>
    <row r="1" spans="1:25" ht="15" customHeight="1" x14ac:dyDescent="0.25">
      <c r="A1" s="3" t="str">
        <f>TOC!$A$1</f>
        <v>District Name</v>
      </c>
      <c r="B1" s="2"/>
      <c r="C1" s="1"/>
      <c r="D1" s="1"/>
      <c r="E1" s="1"/>
      <c r="F1" s="1"/>
      <c r="G1" s="1"/>
      <c r="H1" s="1"/>
      <c r="I1" s="1"/>
      <c r="J1" s="1"/>
      <c r="K1" s="1"/>
      <c r="L1" s="1"/>
      <c r="M1" s="1"/>
      <c r="N1" s="1"/>
      <c r="O1" s="1"/>
      <c r="P1" s="1"/>
      <c r="Q1" s="1"/>
      <c r="R1" s="1"/>
      <c r="S1" s="1"/>
      <c r="W1" s="435" t="s">
        <v>789</v>
      </c>
    </row>
    <row r="2" spans="1:25" x14ac:dyDescent="0.25">
      <c r="A2" s="4" t="str">
        <f>+Cover!E11</f>
        <v>Proposed Budget</v>
      </c>
      <c r="B2" s="2"/>
      <c r="C2" s="1"/>
      <c r="D2" s="1"/>
      <c r="E2" s="1"/>
      <c r="F2" s="1"/>
      <c r="G2" s="1"/>
      <c r="H2" s="1"/>
      <c r="I2" s="1"/>
      <c r="J2" s="1"/>
      <c r="K2" s="1"/>
      <c r="L2" s="1"/>
      <c r="M2" s="1"/>
      <c r="N2" s="1"/>
      <c r="O2" s="1"/>
      <c r="P2" s="1"/>
      <c r="Q2" s="1"/>
      <c r="R2" s="1"/>
      <c r="S2" s="1"/>
      <c r="W2" s="435"/>
    </row>
    <row r="3" spans="1:25" x14ac:dyDescent="0.25">
      <c r="A3" s="4" t="s">
        <v>42</v>
      </c>
      <c r="B3" s="2"/>
      <c r="C3" s="1"/>
      <c r="D3" s="1"/>
      <c r="E3" s="1"/>
      <c r="F3" s="1"/>
      <c r="G3" s="1"/>
      <c r="H3" s="1"/>
      <c r="I3" s="1"/>
      <c r="J3" s="1"/>
      <c r="K3" s="1"/>
      <c r="L3" s="1"/>
      <c r="M3" s="1"/>
      <c r="N3" s="1"/>
      <c r="O3" s="1"/>
      <c r="P3" s="1"/>
      <c r="Q3" s="1"/>
      <c r="R3" s="1"/>
      <c r="S3" s="1"/>
      <c r="W3" s="435"/>
    </row>
    <row r="4" spans="1:25" s="432" customFormat="1" ht="15" customHeight="1" x14ac:dyDescent="0.2">
      <c r="A4" s="4" t="str">
        <f>+Cover!E14</f>
        <v>FY 2026/27</v>
      </c>
      <c r="B4" s="4"/>
      <c r="C4" s="4"/>
      <c r="D4" s="4"/>
      <c r="E4" s="4"/>
      <c r="F4" s="4"/>
      <c r="G4" s="4"/>
      <c r="H4" s="4"/>
      <c r="I4" s="4"/>
      <c r="J4" s="4"/>
      <c r="K4" s="4"/>
      <c r="L4" s="4"/>
      <c r="M4" s="4"/>
      <c r="N4" s="4"/>
      <c r="O4" s="4"/>
      <c r="P4" s="4"/>
      <c r="Q4" s="4"/>
      <c r="R4" s="4"/>
      <c r="S4" s="4"/>
      <c r="W4" s="435"/>
    </row>
    <row r="5" spans="1:25" ht="4.5" customHeight="1" thickBot="1" x14ac:dyDescent="0.3">
      <c r="W5" s="435"/>
    </row>
    <row r="6" spans="1:25" ht="14.45" customHeight="1" x14ac:dyDescent="0.25">
      <c r="F6" s="26" t="s">
        <v>78</v>
      </c>
      <c r="G6" s="27"/>
      <c r="H6" s="27" t="s">
        <v>78</v>
      </c>
      <c r="I6" s="27"/>
      <c r="J6" s="28" t="s">
        <v>78</v>
      </c>
      <c r="K6" s="5"/>
      <c r="L6" s="26" t="s">
        <v>422</v>
      </c>
      <c r="M6" s="27"/>
      <c r="N6" s="27" t="s">
        <v>855</v>
      </c>
      <c r="O6" s="27"/>
      <c r="P6" s="27"/>
      <c r="Q6" s="27"/>
      <c r="R6" s="28" t="str">
        <f>+Cover!E11</f>
        <v>Proposed Budget</v>
      </c>
      <c r="S6" s="5"/>
      <c r="W6" s="435"/>
      <c r="X6" s="26" t="s">
        <v>849</v>
      </c>
      <c r="Y6" s="377" t="s">
        <v>850</v>
      </c>
    </row>
    <row r="7" spans="1:25" ht="15.75" thickBot="1" x14ac:dyDescent="0.3">
      <c r="F7" s="29" t="s">
        <v>203</v>
      </c>
      <c r="G7" s="30"/>
      <c r="H7" s="31" t="s">
        <v>1045</v>
      </c>
      <c r="I7" s="31"/>
      <c r="J7" s="32" t="s">
        <v>1042</v>
      </c>
      <c r="K7" s="5"/>
      <c r="L7" s="29" t="s">
        <v>1043</v>
      </c>
      <c r="M7" s="31"/>
      <c r="N7" s="31" t="s">
        <v>1043</v>
      </c>
      <c r="O7" s="31"/>
      <c r="P7" s="31" t="s">
        <v>1046</v>
      </c>
      <c r="Q7" s="31"/>
      <c r="R7" s="32" t="s">
        <v>1047</v>
      </c>
      <c r="S7" s="5"/>
      <c r="W7" s="435"/>
      <c r="X7" s="29" t="s">
        <v>851</v>
      </c>
      <c r="Y7" s="378" t="s">
        <v>422</v>
      </c>
    </row>
    <row r="8" spans="1:25" ht="3.75" customHeight="1" x14ac:dyDescent="0.25">
      <c r="F8" s="11"/>
      <c r="G8" s="7"/>
      <c r="H8" s="8"/>
      <c r="I8" s="8"/>
      <c r="J8" s="12"/>
      <c r="K8" s="5"/>
      <c r="L8" s="379"/>
      <c r="M8" s="397"/>
      <c r="N8" s="397"/>
      <c r="O8" s="397"/>
      <c r="P8" s="397"/>
      <c r="Q8" s="397"/>
      <c r="R8" s="398"/>
      <c r="S8" s="5"/>
      <c r="W8" s="435"/>
      <c r="X8" s="379"/>
      <c r="Y8" s="387"/>
    </row>
    <row r="9" spans="1:25" x14ac:dyDescent="0.25">
      <c r="B9" s="7" t="s">
        <v>79</v>
      </c>
      <c r="F9" s="18"/>
      <c r="G9" s="399"/>
      <c r="H9" s="396"/>
      <c r="I9" s="396"/>
      <c r="J9" s="19"/>
      <c r="K9" s="20"/>
      <c r="L9" s="21"/>
      <c r="M9" s="396"/>
      <c r="N9" s="396"/>
      <c r="O9" s="396"/>
      <c r="P9" s="396"/>
      <c r="Q9" s="396"/>
      <c r="R9" s="19"/>
      <c r="S9" s="5"/>
      <c r="W9" s="435"/>
      <c r="X9" s="380"/>
      <c r="Y9" s="388"/>
    </row>
    <row r="10" spans="1:25" x14ac:dyDescent="0.25">
      <c r="C10" t="s">
        <v>104</v>
      </c>
      <c r="F10" s="322">
        <v>0</v>
      </c>
      <c r="G10" s="25"/>
      <c r="H10" s="25">
        <v>0</v>
      </c>
      <c r="I10" s="25"/>
      <c r="J10" s="323">
        <v>0</v>
      </c>
      <c r="K10" s="25"/>
      <c r="L10" s="322"/>
      <c r="M10" s="25"/>
      <c r="N10" s="25"/>
      <c r="O10" s="25"/>
      <c r="P10" s="25">
        <f t="shared" ref="P10:P11" si="0">R10-L10</f>
        <v>0</v>
      </c>
      <c r="Q10" s="25"/>
      <c r="R10" s="323"/>
      <c r="S10" s="5"/>
      <c r="V10" s="7" t="s">
        <v>779</v>
      </c>
      <c r="W10" s="435"/>
      <c r="X10" s="381"/>
      <c r="Y10" s="389"/>
    </row>
    <row r="11" spans="1:25" x14ac:dyDescent="0.25">
      <c r="C11" t="s">
        <v>697</v>
      </c>
      <c r="F11" s="322">
        <v>0</v>
      </c>
      <c r="G11" s="25"/>
      <c r="H11" s="25">
        <v>0</v>
      </c>
      <c r="I11" s="25"/>
      <c r="J11" s="323">
        <v>0</v>
      </c>
      <c r="K11" s="25"/>
      <c r="L11" s="322"/>
      <c r="M11" s="25"/>
      <c r="N11" s="25"/>
      <c r="O11" s="25"/>
      <c r="P11" s="25">
        <f t="shared" si="0"/>
        <v>0</v>
      </c>
      <c r="Q11" s="25"/>
      <c r="R11" s="323"/>
      <c r="S11" s="5"/>
      <c r="V11" s="7" t="s">
        <v>779</v>
      </c>
      <c r="W11" s="435"/>
      <c r="X11" s="381"/>
      <c r="Y11" s="389"/>
    </row>
    <row r="12" spans="1:25" x14ac:dyDescent="0.25">
      <c r="B12" s="7" t="s">
        <v>81</v>
      </c>
      <c r="F12" s="324">
        <f>SUM(F10:F11)</f>
        <v>0</v>
      </c>
      <c r="G12" s="325"/>
      <c r="H12" s="326">
        <f>SUM(H10:H11)</f>
        <v>0</v>
      </c>
      <c r="I12" s="325"/>
      <c r="J12" s="327">
        <f>SUM(J10:J11)</f>
        <v>0</v>
      </c>
      <c r="K12" s="25"/>
      <c r="L12" s="324">
        <f>SUM(L10:L11)</f>
        <v>0</v>
      </c>
      <c r="M12" s="326"/>
      <c r="N12" s="326">
        <f>SUM(N10:N11)</f>
        <v>0</v>
      </c>
      <c r="O12" s="325"/>
      <c r="P12" s="326">
        <f>SUM(P10:P11)</f>
        <v>0</v>
      </c>
      <c r="Q12" s="325"/>
      <c r="R12" s="327">
        <f>SUM(R10:R11)</f>
        <v>0</v>
      </c>
      <c r="S12" s="5"/>
      <c r="W12" s="435"/>
      <c r="X12" s="382"/>
      <c r="Y12" s="390"/>
    </row>
    <row r="13" spans="1:25" x14ac:dyDescent="0.25">
      <c r="F13" s="329"/>
      <c r="G13" s="328"/>
      <c r="H13" s="328"/>
      <c r="I13" s="328"/>
      <c r="J13" s="330"/>
      <c r="K13" s="25"/>
      <c r="L13" s="329"/>
      <c r="M13" s="328"/>
      <c r="N13" s="328"/>
      <c r="O13" s="328"/>
      <c r="P13" s="328"/>
      <c r="Q13" s="328"/>
      <c r="R13" s="330"/>
      <c r="S13" s="5"/>
      <c r="W13" s="435"/>
      <c r="X13" s="383"/>
      <c r="Y13" s="391"/>
    </row>
    <row r="14" spans="1:25" x14ac:dyDescent="0.25">
      <c r="B14" s="7" t="s">
        <v>82</v>
      </c>
      <c r="F14" s="322"/>
      <c r="G14" s="25"/>
      <c r="H14" s="25"/>
      <c r="I14" s="25"/>
      <c r="J14" s="323"/>
      <c r="K14" s="25"/>
      <c r="L14" s="322"/>
      <c r="M14" s="25"/>
      <c r="N14" s="25"/>
      <c r="O14" s="25"/>
      <c r="P14" s="25"/>
      <c r="Q14" s="25"/>
      <c r="R14" s="323"/>
      <c r="W14" s="435"/>
      <c r="X14" s="384"/>
      <c r="Y14" s="392"/>
    </row>
    <row r="15" spans="1:25" x14ac:dyDescent="0.25">
      <c r="C15" t="s">
        <v>83</v>
      </c>
      <c r="F15" s="322">
        <f>'GF Rev Detail'!F21</f>
        <v>0</v>
      </c>
      <c r="G15" s="25"/>
      <c r="H15" s="25">
        <f>'GF Rev Detail'!H21</f>
        <v>0</v>
      </c>
      <c r="I15" s="25"/>
      <c r="J15" s="323">
        <f>'GF Rev Detail'!J21</f>
        <v>0</v>
      </c>
      <c r="K15" s="25"/>
      <c r="L15" s="322">
        <f>'GF Rev Detail'!L21</f>
        <v>0</v>
      </c>
      <c r="M15" s="25"/>
      <c r="N15" s="25">
        <f>'GF Rev Detail'!N21</f>
        <v>0</v>
      </c>
      <c r="O15" s="25"/>
      <c r="P15" s="25">
        <f t="shared" ref="P15:P19" si="1">R15-L15</f>
        <v>0</v>
      </c>
      <c r="Q15" s="25"/>
      <c r="R15" s="323">
        <f>+'GF Rev Detail'!R21</f>
        <v>0</v>
      </c>
      <c r="W15" s="435"/>
      <c r="X15" s="384"/>
      <c r="Y15" s="392">
        <f>R15-X15</f>
        <v>0</v>
      </c>
    </row>
    <row r="16" spans="1:25" x14ac:dyDescent="0.25">
      <c r="C16" t="s">
        <v>84</v>
      </c>
      <c r="F16" s="322">
        <f>'GF Rev Detail'!F26</f>
        <v>0</v>
      </c>
      <c r="G16" s="25"/>
      <c r="H16" s="25">
        <f>'GF Rev Detail'!H26</f>
        <v>0</v>
      </c>
      <c r="I16" s="25"/>
      <c r="J16" s="323">
        <f>'GF Rev Detail'!J26</f>
        <v>0</v>
      </c>
      <c r="K16" s="25"/>
      <c r="L16" s="322">
        <f>'GF Rev Detail'!L26</f>
        <v>0</v>
      </c>
      <c r="M16" s="25"/>
      <c r="N16" s="25">
        <f>'GF Rev Detail'!N26</f>
        <v>0</v>
      </c>
      <c r="O16" s="25"/>
      <c r="P16" s="25">
        <f t="shared" si="1"/>
        <v>0</v>
      </c>
      <c r="Q16" s="25"/>
      <c r="R16" s="323">
        <f>'GF Rev Detail'!R26</f>
        <v>0</v>
      </c>
      <c r="W16" s="435"/>
      <c r="X16" s="384"/>
      <c r="Y16" s="392">
        <f>R16-X16</f>
        <v>0</v>
      </c>
    </row>
    <row r="17" spans="2:25" ht="15.75" x14ac:dyDescent="0.25">
      <c r="C17" t="s">
        <v>85</v>
      </c>
      <c r="F17" s="322">
        <f>'GF Rev Detail'!F51</f>
        <v>0</v>
      </c>
      <c r="G17" s="25"/>
      <c r="H17" s="25">
        <f>'GF Rev Detail'!H51</f>
        <v>0</v>
      </c>
      <c r="I17" s="25"/>
      <c r="J17" s="323">
        <f>'GF Rev Detail'!J51</f>
        <v>0</v>
      </c>
      <c r="K17" s="25"/>
      <c r="L17" s="322">
        <f>'GF Rev Detail'!L51</f>
        <v>0</v>
      </c>
      <c r="M17" s="25"/>
      <c r="N17" s="25">
        <f>'GF Rev Detail'!N51</f>
        <v>0</v>
      </c>
      <c r="O17" s="25"/>
      <c r="P17" s="25">
        <f t="shared" si="1"/>
        <v>0</v>
      </c>
      <c r="Q17" s="25"/>
      <c r="R17" s="323">
        <f>'GF Rev Detail'!R51</f>
        <v>0</v>
      </c>
      <c r="V17" s="214" t="s">
        <v>652</v>
      </c>
      <c r="W17" s="435"/>
      <c r="X17" s="384"/>
      <c r="Y17" s="392">
        <f>R17-X17</f>
        <v>0</v>
      </c>
    </row>
    <row r="18" spans="2:25" x14ac:dyDescent="0.25">
      <c r="C18" t="s">
        <v>86</v>
      </c>
      <c r="F18" s="322">
        <f>'GF Rev Detail'!F64</f>
        <v>0</v>
      </c>
      <c r="G18" s="25"/>
      <c r="H18" s="25">
        <f>'GF Rev Detail'!H64</f>
        <v>0</v>
      </c>
      <c r="I18" s="25"/>
      <c r="J18" s="323">
        <f>'GF Rev Detail'!J64</f>
        <v>0</v>
      </c>
      <c r="K18" s="25"/>
      <c r="L18" s="322">
        <f>'GF Rev Detail'!L64</f>
        <v>0</v>
      </c>
      <c r="M18" s="25"/>
      <c r="N18" s="25">
        <f>'GF Rev Detail'!N64</f>
        <v>0</v>
      </c>
      <c r="O18" s="25"/>
      <c r="P18" s="25">
        <f t="shared" si="1"/>
        <v>0</v>
      </c>
      <c r="Q18" s="25"/>
      <c r="R18" s="323">
        <f>'GF Rev Detail'!R64</f>
        <v>0</v>
      </c>
      <c r="W18" s="435"/>
      <c r="X18" s="384"/>
      <c r="Y18" s="392">
        <f>R18-X18</f>
        <v>0</v>
      </c>
    </row>
    <row r="19" spans="2:25" x14ac:dyDescent="0.25">
      <c r="C19" t="s">
        <v>781</v>
      </c>
      <c r="F19" s="322">
        <f>'GF Rev Detail'!F74</f>
        <v>0</v>
      </c>
      <c r="G19" s="25"/>
      <c r="H19" s="25">
        <f>'GF Rev Detail'!H74</f>
        <v>0</v>
      </c>
      <c r="I19" s="25"/>
      <c r="J19" s="323">
        <f>'GF Rev Detail'!J74</f>
        <v>0</v>
      </c>
      <c r="K19" s="25"/>
      <c r="L19" s="322">
        <f>'GF Rev Detail'!L74</f>
        <v>0</v>
      </c>
      <c r="M19" s="25"/>
      <c r="N19" s="25">
        <f>'GF Rev Detail'!N74</f>
        <v>0</v>
      </c>
      <c r="O19" s="25"/>
      <c r="P19" s="25">
        <f t="shared" si="1"/>
        <v>0</v>
      </c>
      <c r="Q19" s="25"/>
      <c r="R19" s="323">
        <f>'GF Rev Detail'!R74</f>
        <v>0</v>
      </c>
      <c r="W19" s="435"/>
      <c r="X19" s="385"/>
      <c r="Y19" s="392">
        <f>R19-X19</f>
        <v>0</v>
      </c>
    </row>
    <row r="20" spans="2:25" x14ac:dyDescent="0.25">
      <c r="B20" s="7" t="s">
        <v>87</v>
      </c>
      <c r="F20" s="324">
        <f>SUM(F14:F19)</f>
        <v>0</v>
      </c>
      <c r="G20" s="326"/>
      <c r="H20" s="326">
        <f>SUM(H14:H19)</f>
        <v>0</v>
      </c>
      <c r="I20" s="326"/>
      <c r="J20" s="327">
        <f>SUM(J15:J19)</f>
        <v>0</v>
      </c>
      <c r="K20" s="25"/>
      <c r="L20" s="324">
        <f>SUM(L14:L19)</f>
        <v>0</v>
      </c>
      <c r="M20" s="326"/>
      <c r="N20" s="326">
        <f>SUM(N14:N19)</f>
        <v>0</v>
      </c>
      <c r="O20" s="326"/>
      <c r="P20" s="326">
        <f>SUM(P14:P19)</f>
        <v>0</v>
      </c>
      <c r="Q20" s="326"/>
      <c r="R20" s="327">
        <f>SUM(R14:R19)</f>
        <v>0</v>
      </c>
      <c r="W20" s="435"/>
      <c r="X20" s="382">
        <f>SUM(X14:X19)</f>
        <v>0</v>
      </c>
      <c r="Y20" s="390">
        <f>SUM(Y14:Y19)</f>
        <v>0</v>
      </c>
    </row>
    <row r="21" spans="2:25" x14ac:dyDescent="0.25">
      <c r="D21" s="423" t="s">
        <v>957</v>
      </c>
      <c r="E21" s="425"/>
      <c r="F21" s="408"/>
      <c r="G21" s="426"/>
      <c r="H21" s="426"/>
      <c r="I21" s="426"/>
      <c r="J21" s="427"/>
      <c r="K21" s="426"/>
      <c r="L21" s="408" t="e">
        <f>+L20/BudgetAssump!$J$8</f>
        <v>#DIV/0!</v>
      </c>
      <c r="M21" s="426"/>
      <c r="N21" s="426" t="e">
        <f>+N20/BudgetAssump!$J$8</f>
        <v>#DIV/0!</v>
      </c>
      <c r="O21" s="426"/>
      <c r="P21" s="426"/>
      <c r="Q21" s="426"/>
      <c r="R21" s="427" t="e">
        <f>+R20/BudgetAssump!$K$8</f>
        <v>#DIV/0!</v>
      </c>
      <c r="W21" s="435"/>
      <c r="X21" s="384"/>
      <c r="Y21" s="392"/>
    </row>
    <row r="22" spans="2:25" ht="15.75" thickBot="1" x14ac:dyDescent="0.3">
      <c r="B22" s="7" t="s">
        <v>88</v>
      </c>
      <c r="F22" s="372">
        <f>F12+F20</f>
        <v>0</v>
      </c>
      <c r="G22" s="373"/>
      <c r="H22" s="373">
        <f>H12+H20</f>
        <v>0</v>
      </c>
      <c r="I22" s="373"/>
      <c r="J22" s="339">
        <f>J12+J20</f>
        <v>0</v>
      </c>
      <c r="K22" s="25"/>
      <c r="L22" s="372">
        <f>L12+L20</f>
        <v>0</v>
      </c>
      <c r="M22" s="373"/>
      <c r="N22" s="373">
        <f>N12+N20</f>
        <v>0</v>
      </c>
      <c r="O22" s="373"/>
      <c r="P22" s="373">
        <f>P12+P20</f>
        <v>0</v>
      </c>
      <c r="Q22" s="373"/>
      <c r="R22" s="339">
        <f>R12+R20</f>
        <v>0</v>
      </c>
      <c r="W22" s="435"/>
      <c r="X22" s="385">
        <f>X12+X20</f>
        <v>0</v>
      </c>
      <c r="Y22" s="392">
        <f>R22-X22</f>
        <v>0</v>
      </c>
    </row>
    <row r="23" spans="2:25" x14ac:dyDescent="0.25">
      <c r="D23" s="423" t="s">
        <v>957</v>
      </c>
      <c r="E23" s="425"/>
      <c r="F23" s="408"/>
      <c r="G23" s="426"/>
      <c r="H23" s="426"/>
      <c r="I23" s="426"/>
      <c r="J23" s="426"/>
      <c r="K23" s="426"/>
      <c r="L23" s="428" t="e">
        <f>+L22/BudgetAssump!J8</f>
        <v>#DIV/0!</v>
      </c>
      <c r="M23" s="429"/>
      <c r="N23" s="429" t="e">
        <f>+N22/BudgetAssump!J8</f>
        <v>#DIV/0!</v>
      </c>
      <c r="O23" s="429"/>
      <c r="P23" s="429"/>
      <c r="Q23" s="429"/>
      <c r="R23" s="430" t="e">
        <f>+R22/BudgetAssump!K8</f>
        <v>#DIV/0!</v>
      </c>
      <c r="W23" s="435"/>
      <c r="X23" s="382"/>
      <c r="Y23" s="390"/>
    </row>
    <row r="24" spans="2:25" x14ac:dyDescent="0.25">
      <c r="F24" s="322"/>
      <c r="G24" s="25"/>
      <c r="H24" s="25"/>
      <c r="I24" s="25"/>
      <c r="J24" s="25"/>
      <c r="K24" s="25"/>
      <c r="L24" s="322"/>
      <c r="M24" s="25"/>
      <c r="N24" s="25"/>
      <c r="O24" s="25"/>
      <c r="P24" s="25"/>
      <c r="Q24" s="25"/>
      <c r="R24" s="323"/>
      <c r="W24" s="435"/>
      <c r="X24" s="384"/>
      <c r="Y24" s="392"/>
    </row>
    <row r="25" spans="2:25" x14ac:dyDescent="0.25">
      <c r="B25" s="7" t="s">
        <v>89</v>
      </c>
      <c r="F25" s="322"/>
      <c r="G25" s="25"/>
      <c r="H25" s="25"/>
      <c r="I25" s="25"/>
      <c r="J25" s="323"/>
      <c r="K25" s="25"/>
      <c r="L25" s="322"/>
      <c r="M25" s="25"/>
      <c r="N25" s="25"/>
      <c r="O25" s="25"/>
      <c r="P25" s="25"/>
      <c r="Q25" s="25"/>
      <c r="R25" s="323"/>
      <c r="W25" s="435"/>
      <c r="X25" s="384"/>
      <c r="Y25" s="392"/>
    </row>
    <row r="26" spans="2:25" x14ac:dyDescent="0.25">
      <c r="C26" t="s">
        <v>90</v>
      </c>
      <c r="F26" s="322">
        <f>'GF Exp Summary'!F19+'GF Exp Summary'!F31+'GF Exp Summary'!F43+'GF Exp Summary'!F55</f>
        <v>0</v>
      </c>
      <c r="G26" s="25"/>
      <c r="H26" s="25">
        <f>'GF Exp Summary'!H19+'GF Exp Summary'!H31+'GF Exp Summary'!H43+'GF Exp Summary'!H55</f>
        <v>0</v>
      </c>
      <c r="I26" s="25"/>
      <c r="J26" s="323">
        <f>'GF Exp Summary'!J19+'GF Exp Summary'!J31+'GF Exp Summary'!J43+'GF Exp Summary'!J55</f>
        <v>0</v>
      </c>
      <c r="K26" s="25"/>
      <c r="L26" s="322">
        <f>'GF Exp Summary'!L19+'GF Exp Summary'!L31+'GF Exp Summary'!L43+'GF Exp Summary'!L55</f>
        <v>0</v>
      </c>
      <c r="M26" s="25"/>
      <c r="N26" s="25">
        <f>'GF Exp Summary'!N19+'GF Exp Summary'!N31+'GF Exp Summary'!N43+'GF Exp Summary'!N55</f>
        <v>0</v>
      </c>
      <c r="O26" s="25"/>
      <c r="P26" s="25">
        <f t="shared" ref="P26:P35" si="2">R26-L26</f>
        <v>0</v>
      </c>
      <c r="Q26" s="25"/>
      <c r="R26" s="323">
        <f>+'GF Exp Summary'!R19+'GF Exp Summary'!R31+'GF Exp Summary'!R43+'GF Exp Summary'!R55</f>
        <v>0</v>
      </c>
      <c r="W26" s="435"/>
      <c r="X26" s="384"/>
      <c r="Y26" s="392">
        <f t="shared" ref="Y26:Y34" si="3">R26-X26</f>
        <v>0</v>
      </c>
    </row>
    <row r="27" spans="2:25" x14ac:dyDescent="0.25">
      <c r="C27" t="s">
        <v>91</v>
      </c>
      <c r="F27" s="322">
        <f>'GF Exp Summary'!F67</f>
        <v>0</v>
      </c>
      <c r="G27" s="25"/>
      <c r="H27" s="25">
        <f>'GF Exp Summary'!H67</f>
        <v>0</v>
      </c>
      <c r="I27" s="25"/>
      <c r="J27" s="323">
        <f>'GF Exp Summary'!J67</f>
        <v>0</v>
      </c>
      <c r="K27" s="25"/>
      <c r="L27" s="322">
        <f>'GF Exp Summary'!L67</f>
        <v>0</v>
      </c>
      <c r="M27" s="25"/>
      <c r="N27" s="25">
        <f>'GF Exp Summary'!N67</f>
        <v>0</v>
      </c>
      <c r="O27" s="25"/>
      <c r="P27" s="25">
        <f t="shared" si="2"/>
        <v>0</v>
      </c>
      <c r="Q27" s="25"/>
      <c r="R27" s="323">
        <f>'GF Exp Summary'!R67</f>
        <v>0</v>
      </c>
      <c r="W27" s="435"/>
      <c r="X27" s="384"/>
      <c r="Y27" s="392">
        <f t="shared" si="3"/>
        <v>0</v>
      </c>
    </row>
    <row r="28" spans="2:25" x14ac:dyDescent="0.25">
      <c r="C28" t="s">
        <v>92</v>
      </c>
      <c r="F28" s="322">
        <f>'GF Exp Summary'!F79</f>
        <v>0</v>
      </c>
      <c r="G28" s="25"/>
      <c r="H28" s="25">
        <f>'GF Exp Summary'!H79</f>
        <v>0</v>
      </c>
      <c r="I28" s="25"/>
      <c r="J28" s="323">
        <f>'GF Exp Summary'!J79</f>
        <v>0</v>
      </c>
      <c r="K28" s="25"/>
      <c r="L28" s="322">
        <f>'GF Exp Summary'!L79</f>
        <v>0</v>
      </c>
      <c r="M28" s="25"/>
      <c r="N28" s="25">
        <f>'GF Exp Summary'!N79</f>
        <v>0</v>
      </c>
      <c r="O28" s="25"/>
      <c r="P28" s="25">
        <f t="shared" si="2"/>
        <v>0</v>
      </c>
      <c r="Q28" s="25"/>
      <c r="R28" s="323">
        <f>'GF Exp Summary'!R79</f>
        <v>0</v>
      </c>
      <c r="W28" s="435"/>
      <c r="X28" s="384"/>
      <c r="Y28" s="392">
        <f t="shared" si="3"/>
        <v>0</v>
      </c>
    </row>
    <row r="29" spans="2:25" ht="15.75" x14ac:dyDescent="0.25">
      <c r="C29" t="s">
        <v>93</v>
      </c>
      <c r="F29" s="322">
        <f>'GF Exp Summary'!F91</f>
        <v>0</v>
      </c>
      <c r="G29" s="25"/>
      <c r="H29" s="25">
        <f>'GF Exp Summary'!H91</f>
        <v>0</v>
      </c>
      <c r="I29" s="25"/>
      <c r="J29" s="323">
        <f>'GF Exp Summary'!J91</f>
        <v>0</v>
      </c>
      <c r="K29" s="25"/>
      <c r="L29" s="322">
        <f>'GF Exp Summary'!L91</f>
        <v>0</v>
      </c>
      <c r="M29" s="25"/>
      <c r="N29" s="25">
        <f>'GF Exp Summary'!N91</f>
        <v>0</v>
      </c>
      <c r="O29" s="25"/>
      <c r="P29" s="25">
        <f t="shared" si="2"/>
        <v>0</v>
      </c>
      <c r="Q29" s="25"/>
      <c r="R29" s="323">
        <f>'GF Exp Summary'!R91</f>
        <v>0</v>
      </c>
      <c r="V29" s="214" t="s">
        <v>652</v>
      </c>
      <c r="W29" s="435"/>
      <c r="X29" s="384"/>
      <c r="Y29" s="392">
        <f t="shared" si="3"/>
        <v>0</v>
      </c>
    </row>
    <row r="30" spans="2:25" x14ac:dyDescent="0.25">
      <c r="C30" t="s">
        <v>94</v>
      </c>
      <c r="F30" s="322">
        <f>'GF Exp Summary'!F103</f>
        <v>0</v>
      </c>
      <c r="G30" s="25"/>
      <c r="H30" s="25">
        <f>'GF Exp Summary'!H103</f>
        <v>0</v>
      </c>
      <c r="I30" s="25"/>
      <c r="J30" s="323">
        <f>'GF Exp Summary'!J103</f>
        <v>0</v>
      </c>
      <c r="K30" s="25"/>
      <c r="L30" s="322">
        <f>'GF Exp Summary'!L103</f>
        <v>0</v>
      </c>
      <c r="M30" s="25"/>
      <c r="N30" s="25">
        <f>'GF Exp Summary'!N103</f>
        <v>0</v>
      </c>
      <c r="O30" s="25"/>
      <c r="P30" s="25">
        <f t="shared" si="2"/>
        <v>0</v>
      </c>
      <c r="Q30" s="25"/>
      <c r="R30" s="323">
        <f>'GF Exp Summary'!R103</f>
        <v>0</v>
      </c>
      <c r="W30" s="435"/>
      <c r="X30" s="384"/>
      <c r="Y30" s="392">
        <f t="shared" si="3"/>
        <v>0</v>
      </c>
    </row>
    <row r="31" spans="2:25" x14ac:dyDescent="0.25">
      <c r="C31" t="s">
        <v>95</v>
      </c>
      <c r="F31" s="322">
        <f>'GF Exp Summary'!F115</f>
        <v>0</v>
      </c>
      <c r="G31" s="25"/>
      <c r="H31" s="25">
        <f>'GF Exp Summary'!H115</f>
        <v>0</v>
      </c>
      <c r="I31" s="25"/>
      <c r="J31" s="323">
        <f>'GF Exp Summary'!J115</f>
        <v>0</v>
      </c>
      <c r="K31" s="25"/>
      <c r="L31" s="322">
        <f>'GF Exp Summary'!L115</f>
        <v>0</v>
      </c>
      <c r="M31" s="25"/>
      <c r="N31" s="25">
        <f>'GF Exp Summary'!N115</f>
        <v>0</v>
      </c>
      <c r="O31" s="25"/>
      <c r="P31" s="25">
        <f t="shared" si="2"/>
        <v>0</v>
      </c>
      <c r="Q31" s="25"/>
      <c r="R31" s="323">
        <f>'GF Exp Summary'!R115</f>
        <v>0</v>
      </c>
      <c r="W31" s="435"/>
      <c r="X31" s="384"/>
      <c r="Y31" s="392">
        <f t="shared" si="3"/>
        <v>0</v>
      </c>
    </row>
    <row r="32" spans="2:25" x14ac:dyDescent="0.25">
      <c r="C32" t="s">
        <v>96</v>
      </c>
      <c r="F32" s="322">
        <f>'GF Exp Summary'!F127</f>
        <v>0</v>
      </c>
      <c r="G32" s="25"/>
      <c r="H32" s="25">
        <f>'GF Exp Summary'!H127</f>
        <v>0</v>
      </c>
      <c r="I32" s="25"/>
      <c r="J32" s="323">
        <f>'GF Exp Summary'!J127</f>
        <v>0</v>
      </c>
      <c r="K32" s="25"/>
      <c r="L32" s="322">
        <f>'GF Exp Summary'!L127</f>
        <v>0</v>
      </c>
      <c r="M32" s="25"/>
      <c r="N32" s="25">
        <f>'GF Exp Summary'!N127</f>
        <v>0</v>
      </c>
      <c r="O32" s="25"/>
      <c r="P32" s="25">
        <f t="shared" si="2"/>
        <v>0</v>
      </c>
      <c r="Q32" s="25"/>
      <c r="R32" s="323">
        <f>'GF Exp Summary'!R127</f>
        <v>0</v>
      </c>
      <c r="W32" s="435"/>
      <c r="X32" s="384"/>
      <c r="Y32" s="392">
        <f t="shared" si="3"/>
        <v>0</v>
      </c>
    </row>
    <row r="33" spans="2:25" x14ac:dyDescent="0.25">
      <c r="C33" t="s">
        <v>97</v>
      </c>
      <c r="F33" s="322">
        <f>'GF Exp Summary'!F139</f>
        <v>0</v>
      </c>
      <c r="G33" s="25"/>
      <c r="H33" s="25">
        <f>'GF Exp Summary'!H139</f>
        <v>0</v>
      </c>
      <c r="I33" s="25"/>
      <c r="J33" s="323">
        <f>'GF Exp Summary'!J139</f>
        <v>0</v>
      </c>
      <c r="K33" s="25"/>
      <c r="L33" s="322">
        <f>'GF Exp Summary'!L139</f>
        <v>0</v>
      </c>
      <c r="M33" s="25"/>
      <c r="N33" s="25">
        <f>'GF Exp Summary'!N139</f>
        <v>0</v>
      </c>
      <c r="O33" s="25"/>
      <c r="P33" s="25">
        <f t="shared" si="2"/>
        <v>0</v>
      </c>
      <c r="Q33" s="25"/>
      <c r="R33" s="323">
        <f>'GF Exp Summary'!R139</f>
        <v>0</v>
      </c>
      <c r="W33" s="435"/>
      <c r="X33" s="384"/>
      <c r="Y33" s="392">
        <f t="shared" si="3"/>
        <v>0</v>
      </c>
    </row>
    <row r="34" spans="2:25" x14ac:dyDescent="0.25">
      <c r="C34" t="s">
        <v>98</v>
      </c>
      <c r="F34" s="322">
        <f>'GF Exp Summary'!F151</f>
        <v>0</v>
      </c>
      <c r="G34" s="25"/>
      <c r="H34" s="25">
        <f>'GF Exp Summary'!H151</f>
        <v>0</v>
      </c>
      <c r="I34" s="25"/>
      <c r="J34" s="323">
        <f>'GF Exp Summary'!J151</f>
        <v>0</v>
      </c>
      <c r="K34" s="25"/>
      <c r="L34" s="322">
        <f>'GF Exp Summary'!L151</f>
        <v>0</v>
      </c>
      <c r="M34" s="25"/>
      <c r="N34" s="25">
        <f>'GF Exp Summary'!N151</f>
        <v>0</v>
      </c>
      <c r="O34" s="25"/>
      <c r="P34" s="25">
        <f t="shared" si="2"/>
        <v>0</v>
      </c>
      <c r="Q34" s="25"/>
      <c r="R34" s="323">
        <f>'GF Exp Summary'!R151</f>
        <v>0</v>
      </c>
      <c r="W34" s="435"/>
      <c r="X34" s="384"/>
      <c r="Y34" s="392">
        <f t="shared" si="3"/>
        <v>0</v>
      </c>
    </row>
    <row r="35" spans="2:25" x14ac:dyDescent="0.25">
      <c r="C35" t="s">
        <v>99</v>
      </c>
      <c r="F35" s="331">
        <f>'GF Exp Summary'!F163+'GF Exp Summary'!F175</f>
        <v>0</v>
      </c>
      <c r="G35" s="25"/>
      <c r="H35" s="332">
        <f>'GF Exp Summary'!H163+'GF Exp Summary'!H175</f>
        <v>0</v>
      </c>
      <c r="I35" s="25"/>
      <c r="J35" s="333">
        <f>'GF Exp Summary'!J163+'GF Exp Summary'!J175</f>
        <v>0</v>
      </c>
      <c r="K35" s="25"/>
      <c r="L35" s="322">
        <f>'GF Exp Summary'!L175+'GF Exp Summary'!L163</f>
        <v>0</v>
      </c>
      <c r="M35" s="25"/>
      <c r="N35" s="25">
        <f>'GF Exp Summary'!N175+'GF Exp Summary'!N163</f>
        <v>0</v>
      </c>
      <c r="O35" s="25"/>
      <c r="P35" s="25">
        <f t="shared" si="2"/>
        <v>0</v>
      </c>
      <c r="Q35" s="25"/>
      <c r="R35" s="323">
        <f>'GF Exp Summary'!R163+'GF Exp Summary'!R175</f>
        <v>0</v>
      </c>
      <c r="W35" s="435"/>
      <c r="X35" s="385"/>
      <c r="Y35" s="392">
        <f>R31-X31</f>
        <v>0</v>
      </c>
    </row>
    <row r="36" spans="2:25" x14ac:dyDescent="0.25">
      <c r="B36" s="7" t="s">
        <v>100</v>
      </c>
      <c r="F36" s="324">
        <f>SUM(F25:F35)</f>
        <v>0</v>
      </c>
      <c r="G36" s="325"/>
      <c r="H36" s="326">
        <f>SUM(H25:H35)</f>
        <v>0</v>
      </c>
      <c r="I36" s="325"/>
      <c r="J36" s="327">
        <f>SUM(J25:J35)</f>
        <v>0</v>
      </c>
      <c r="K36" s="25"/>
      <c r="L36" s="324">
        <f>SUM(L25:L35)</f>
        <v>0</v>
      </c>
      <c r="M36" s="326"/>
      <c r="N36" s="326">
        <f>SUM(N26:N35)</f>
        <v>0</v>
      </c>
      <c r="O36" s="325"/>
      <c r="P36" s="326">
        <f>SUM(P25:P35)</f>
        <v>0</v>
      </c>
      <c r="Q36" s="325"/>
      <c r="R36" s="327">
        <f>SUM(R25:R35)</f>
        <v>0</v>
      </c>
      <c r="W36" s="435"/>
      <c r="X36" s="382">
        <f>SUM(X25:X35)</f>
        <v>0</v>
      </c>
      <c r="Y36" s="390">
        <f>SUM(Y25:Y35)</f>
        <v>0</v>
      </c>
    </row>
    <row r="37" spans="2:25" x14ac:dyDescent="0.25">
      <c r="D37" s="423" t="s">
        <v>958</v>
      </c>
      <c r="F37" s="322"/>
      <c r="G37" s="25"/>
      <c r="H37" s="25"/>
      <c r="I37" s="25"/>
      <c r="J37" s="323"/>
      <c r="K37" s="25"/>
      <c r="L37" s="408" t="e">
        <f>+L36/BudgetAssump!J8</f>
        <v>#DIV/0!</v>
      </c>
      <c r="M37" s="25"/>
      <c r="N37" s="426" t="e">
        <f>+N36/BudgetAssump!J8</f>
        <v>#DIV/0!</v>
      </c>
      <c r="O37" s="25"/>
      <c r="P37" s="25"/>
      <c r="Q37" s="25"/>
      <c r="R37" s="427" t="e">
        <f>+R36/BudgetAssump!K8</f>
        <v>#DIV/0!</v>
      </c>
      <c r="W37" s="435"/>
      <c r="X37" s="384"/>
      <c r="Y37" s="392"/>
    </row>
    <row r="38" spans="2:25" ht="15.75" x14ac:dyDescent="0.25">
      <c r="B38" s="7" t="s">
        <v>101</v>
      </c>
      <c r="F38" s="322"/>
      <c r="G38" s="25"/>
      <c r="H38" s="25"/>
      <c r="I38" s="25"/>
      <c r="J38" s="323"/>
      <c r="K38" s="25"/>
      <c r="L38" s="322"/>
      <c r="M38" s="25"/>
      <c r="N38" s="25"/>
      <c r="O38" s="25"/>
      <c r="P38" s="25"/>
      <c r="Q38" s="25"/>
      <c r="R38" s="323"/>
      <c r="V38" s="214" t="s">
        <v>652</v>
      </c>
      <c r="W38" s="435"/>
      <c r="X38" s="384"/>
      <c r="Y38" s="392"/>
    </row>
    <row r="39" spans="2:25" x14ac:dyDescent="0.25">
      <c r="C39" t="s">
        <v>101</v>
      </c>
      <c r="F39" s="331">
        <f>+'GF Rev Detail'!F84</f>
        <v>0</v>
      </c>
      <c r="G39" s="25"/>
      <c r="H39" s="332">
        <f>+'GF Rev Detail'!H84</f>
        <v>0</v>
      </c>
      <c r="I39" s="25"/>
      <c r="J39" s="333">
        <f>+'GF Rev Detail'!J84</f>
        <v>0</v>
      </c>
      <c r="K39" s="25"/>
      <c r="L39" s="322">
        <f>+'GF Rev Detail'!L84</f>
        <v>0</v>
      </c>
      <c r="M39" s="25"/>
      <c r="N39" s="25">
        <f>+'GF Rev Detail'!N84</f>
        <v>0</v>
      </c>
      <c r="O39" s="25"/>
      <c r="P39" s="25">
        <f t="shared" ref="P39" si="4">R39-L39</f>
        <v>0</v>
      </c>
      <c r="Q39" s="25"/>
      <c r="R39" s="323">
        <f>+'GF Rev Detail'!R84</f>
        <v>0</v>
      </c>
      <c r="W39" s="435"/>
      <c r="X39" s="385"/>
      <c r="Y39" s="392">
        <f>R35-X35</f>
        <v>0</v>
      </c>
    </row>
    <row r="40" spans="2:25" x14ac:dyDescent="0.25">
      <c r="B40" s="7" t="s">
        <v>102</v>
      </c>
      <c r="F40" s="324">
        <f>+F39</f>
        <v>0</v>
      </c>
      <c r="G40" s="325"/>
      <c r="H40" s="326">
        <f>+H39</f>
        <v>0</v>
      </c>
      <c r="I40" s="325"/>
      <c r="J40" s="327">
        <f>+J39</f>
        <v>0</v>
      </c>
      <c r="K40" s="25"/>
      <c r="L40" s="324">
        <f>+L39</f>
        <v>0</v>
      </c>
      <c r="M40" s="326"/>
      <c r="N40" s="326">
        <f>+N39</f>
        <v>0</v>
      </c>
      <c r="O40" s="325"/>
      <c r="P40" s="326">
        <f>+P39</f>
        <v>0</v>
      </c>
      <c r="Q40" s="325"/>
      <c r="R40" s="327">
        <f>R39</f>
        <v>0</v>
      </c>
      <c r="W40" s="435"/>
      <c r="X40" s="382">
        <f>X39</f>
        <v>0</v>
      </c>
      <c r="Y40" s="390">
        <f>Y39</f>
        <v>0</v>
      </c>
    </row>
    <row r="41" spans="2:25" ht="5.25" customHeight="1" x14ac:dyDescent="0.25">
      <c r="F41" s="322"/>
      <c r="G41" s="25"/>
      <c r="H41" s="25"/>
      <c r="I41" s="25"/>
      <c r="J41" s="323"/>
      <c r="K41" s="25"/>
      <c r="L41" s="322"/>
      <c r="M41" s="25"/>
      <c r="N41" s="25"/>
      <c r="O41" s="25"/>
      <c r="P41" s="25"/>
      <c r="Q41" s="25"/>
      <c r="R41" s="323"/>
      <c r="W41" s="435"/>
      <c r="X41" s="384"/>
      <c r="Y41" s="392"/>
    </row>
    <row r="42" spans="2:25" x14ac:dyDescent="0.25">
      <c r="F42" s="322"/>
      <c r="G42" s="25"/>
      <c r="H42" s="25"/>
      <c r="I42" s="25"/>
      <c r="J42" s="323"/>
      <c r="K42" s="25"/>
      <c r="L42" s="322"/>
      <c r="M42" s="25"/>
      <c r="N42" s="25"/>
      <c r="O42" s="25"/>
      <c r="P42" s="25"/>
      <c r="Q42" s="25"/>
      <c r="R42" s="323"/>
      <c r="W42" s="435"/>
      <c r="X42" s="384"/>
      <c r="Y42" s="392"/>
    </row>
    <row r="43" spans="2:25" ht="15.75" thickBot="1" x14ac:dyDescent="0.3">
      <c r="D43" s="110" t="s">
        <v>696</v>
      </c>
      <c r="F43" s="334">
        <f>+F20-F36-F40</f>
        <v>0</v>
      </c>
      <c r="G43" s="335"/>
      <c r="H43" s="335">
        <f>+H20-H36-H40</f>
        <v>0</v>
      </c>
      <c r="I43" s="335"/>
      <c r="J43" s="336">
        <f>+J20-J36-J40</f>
        <v>0</v>
      </c>
      <c r="K43" s="400"/>
      <c r="L43" s="334">
        <f>+L20-L36-L40</f>
        <v>0</v>
      </c>
      <c r="M43" s="335"/>
      <c r="N43" s="335">
        <f>+N20-N36-N40</f>
        <v>0</v>
      </c>
      <c r="O43" s="335"/>
      <c r="P43" s="335">
        <f>+P20-P36-P40</f>
        <v>0</v>
      </c>
      <c r="Q43" s="335"/>
      <c r="R43" s="336">
        <f>+R20-R36+R40</f>
        <v>0</v>
      </c>
      <c r="W43" s="435"/>
      <c r="X43" s="386">
        <f>+X20-X36-X40</f>
        <v>0</v>
      </c>
      <c r="Y43" s="393">
        <f>+Y20-Y36-Y40</f>
        <v>0</v>
      </c>
    </row>
    <row r="44" spans="2:25" ht="12" customHeight="1" thickTop="1" x14ac:dyDescent="0.25">
      <c r="F44" s="322"/>
      <c r="G44" s="25"/>
      <c r="H44" s="25"/>
      <c r="I44" s="25"/>
      <c r="J44" s="323"/>
      <c r="K44" s="25"/>
      <c r="L44" s="322"/>
      <c r="M44" s="25"/>
      <c r="N44" s="25"/>
      <c r="O44" s="25"/>
      <c r="P44" s="25"/>
      <c r="Q44" s="25"/>
      <c r="R44" s="323"/>
      <c r="W44" s="435"/>
    </row>
    <row r="45" spans="2:25" x14ac:dyDescent="0.25">
      <c r="B45" s="7" t="s">
        <v>103</v>
      </c>
      <c r="F45" s="322"/>
      <c r="G45" s="25"/>
      <c r="H45" s="25"/>
      <c r="I45" s="25"/>
      <c r="J45" s="323"/>
      <c r="K45" s="25"/>
      <c r="L45" s="322"/>
      <c r="M45" s="25"/>
      <c r="N45" s="25"/>
      <c r="O45" s="25"/>
      <c r="P45" s="25"/>
      <c r="Q45" s="25"/>
      <c r="R45" s="323"/>
      <c r="V45" t="s">
        <v>896</v>
      </c>
      <c r="W45" s="435"/>
    </row>
    <row r="46" spans="2:25" x14ac:dyDescent="0.25">
      <c r="C46" t="s">
        <v>104</v>
      </c>
      <c r="F46" s="322">
        <f>+F10</f>
        <v>0</v>
      </c>
      <c r="G46" s="25"/>
      <c r="H46" s="25">
        <f t="shared" ref="H46" si="5">J46-F46</f>
        <v>0</v>
      </c>
      <c r="I46" s="25"/>
      <c r="J46" s="323">
        <f>+J10</f>
        <v>0</v>
      </c>
      <c r="K46" s="25"/>
      <c r="L46" s="322">
        <f>+L10</f>
        <v>0</v>
      </c>
      <c r="M46" s="25"/>
      <c r="N46" s="25">
        <f>+N10</f>
        <v>0</v>
      </c>
      <c r="O46" s="25"/>
      <c r="P46" s="25">
        <f t="shared" ref="P46" si="6">R46-L46</f>
        <v>0</v>
      </c>
      <c r="Q46" s="25"/>
      <c r="R46" s="323">
        <f>+R10</f>
        <v>0</v>
      </c>
      <c r="V46" s="406" t="s">
        <v>955</v>
      </c>
      <c r="W46" s="435"/>
      <c r="X46" t="s">
        <v>894</v>
      </c>
    </row>
    <row r="47" spans="2:25" x14ac:dyDescent="0.25">
      <c r="C47" t="s">
        <v>697</v>
      </c>
      <c r="F47" s="331">
        <f>F12+F43-F46</f>
        <v>0</v>
      </c>
      <c r="G47" s="25"/>
      <c r="H47" s="332">
        <f>H12+H43-H46</f>
        <v>0</v>
      </c>
      <c r="I47" s="25"/>
      <c r="J47" s="333">
        <f>J12+J43-J46</f>
        <v>0</v>
      </c>
      <c r="K47" s="25"/>
      <c r="L47" s="322">
        <f>L12+L43-L46</f>
        <v>0</v>
      </c>
      <c r="M47" s="25"/>
      <c r="N47" s="25">
        <f>N12+N43-N46</f>
        <v>0</v>
      </c>
      <c r="O47" s="25"/>
      <c r="P47" s="25">
        <f>+R47-L47</f>
        <v>0</v>
      </c>
      <c r="Q47" s="25"/>
      <c r="R47" s="323">
        <f>R12+R43-R46</f>
        <v>0</v>
      </c>
      <c r="V47" s="406" t="s">
        <v>956</v>
      </c>
      <c r="W47" s="435"/>
      <c r="X47" t="s">
        <v>895</v>
      </c>
    </row>
    <row r="48" spans="2:25" ht="15.75" thickBot="1" x14ac:dyDescent="0.3">
      <c r="B48" s="7" t="s">
        <v>105</v>
      </c>
      <c r="F48" s="337">
        <f>SUM(F45:F47)</f>
        <v>0</v>
      </c>
      <c r="G48" s="338"/>
      <c r="H48" s="338">
        <f>SUM(H45:H47)</f>
        <v>0</v>
      </c>
      <c r="I48" s="338"/>
      <c r="J48" s="339">
        <f>SUM(J45:J47)</f>
        <v>0</v>
      </c>
      <c r="K48" s="25"/>
      <c r="L48" s="324">
        <f>SUM(L45:L47)</f>
        <v>0</v>
      </c>
      <c r="M48" s="326"/>
      <c r="N48" s="326">
        <f>SUM(N45:N47)</f>
        <v>0</v>
      </c>
      <c r="O48" s="326"/>
      <c r="P48" s="326">
        <f>SUM(P45:P47)</f>
        <v>0</v>
      </c>
      <c r="Q48" s="326"/>
      <c r="R48" s="327">
        <f>SUM(R45:R47)</f>
        <v>0</v>
      </c>
    </row>
    <row r="49" spans="6:18" x14ac:dyDescent="0.25">
      <c r="F49" s="25"/>
      <c r="G49" s="25"/>
      <c r="H49" s="25"/>
      <c r="I49" s="25"/>
      <c r="J49" s="25"/>
      <c r="K49" s="25"/>
      <c r="L49" s="322"/>
      <c r="M49" s="25"/>
      <c r="N49" s="25"/>
      <c r="O49" s="25"/>
      <c r="P49" s="25"/>
      <c r="Q49" s="25"/>
      <c r="R49" s="323"/>
    </row>
    <row r="50" spans="6:18" ht="15.75" thickBot="1" x14ac:dyDescent="0.3">
      <c r="F50" s="25"/>
      <c r="G50" s="25"/>
      <c r="H50" s="25"/>
      <c r="I50" s="25"/>
      <c r="J50" s="110" t="s">
        <v>1025</v>
      </c>
      <c r="K50" s="25"/>
      <c r="L50" s="372">
        <f>L36+L40+L48</f>
        <v>0</v>
      </c>
      <c r="M50" s="373"/>
      <c r="N50" s="373">
        <f>N36+M40+N48</f>
        <v>0</v>
      </c>
      <c r="O50" s="373"/>
      <c r="P50" s="373">
        <f>P36+O40+P48</f>
        <v>0</v>
      </c>
      <c r="Q50" s="373"/>
      <c r="R50" s="339">
        <f>R36+R40+R48</f>
        <v>0</v>
      </c>
    </row>
    <row r="51" spans="6:18" ht="15" customHeight="1" thickBot="1" x14ac:dyDescent="0.3">
      <c r="F51" s="25"/>
      <c r="G51" s="25"/>
      <c r="H51" s="25"/>
      <c r="I51" s="25"/>
      <c r="J51" s="110"/>
      <c r="K51" s="25"/>
      <c r="L51" s="25"/>
      <c r="M51" s="25"/>
      <c r="N51" s="25"/>
      <c r="O51" s="25"/>
      <c r="P51" s="25"/>
      <c r="Q51" s="25"/>
      <c r="R51" s="25"/>
    </row>
    <row r="52" spans="6:18" ht="15.75" thickBot="1" x14ac:dyDescent="0.3">
      <c r="F52" s="281"/>
      <c r="G52" s="281"/>
      <c r="H52" s="281"/>
      <c r="I52" s="281"/>
      <c r="J52" s="110" t="s">
        <v>846</v>
      </c>
      <c r="K52" s="281"/>
      <c r="L52" s="405">
        <f>L50</f>
        <v>0</v>
      </c>
      <c r="M52" s="395"/>
      <c r="N52" s="395"/>
      <c r="O52" s="395"/>
      <c r="P52" s="395"/>
      <c r="Q52" s="395"/>
      <c r="R52" s="405">
        <f>R50</f>
        <v>0</v>
      </c>
    </row>
    <row r="53" spans="6:18" x14ac:dyDescent="0.25">
      <c r="F53" s="5"/>
      <c r="G53" s="5"/>
      <c r="H53" s="5"/>
      <c r="I53" s="5"/>
      <c r="J53" s="110" t="s">
        <v>950</v>
      </c>
      <c r="K53" s="5"/>
      <c r="L53" s="5" t="e">
        <f>+L52/BudgetAssump!K8</f>
        <v>#DIV/0!</v>
      </c>
      <c r="M53" s="5"/>
      <c r="N53" s="5"/>
      <c r="O53" s="5"/>
      <c r="P53" s="5"/>
      <c r="Q53" s="5"/>
      <c r="R53" s="5" t="e">
        <f>+R52/BudgetAssump!K8</f>
        <v>#DIV/0!</v>
      </c>
    </row>
  </sheetData>
  <pageMargins left="0.27" right="0.25" top="0.43" bottom="0.4" header="0.3" footer="0.17"/>
  <pageSetup scale="80" orientation="portrait" r:id="rId1"/>
  <headerFooter>
    <oddFooter>&amp;L&amp;D &amp;F&amp;C1&amp;R&amp;A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G84"/>
  <sheetViews>
    <sheetView workbookViewId="0">
      <selection activeCell="P31" sqref="P31"/>
    </sheetView>
  </sheetViews>
  <sheetFormatPr defaultRowHeight="15" x14ac:dyDescent="0.25"/>
  <cols>
    <col min="1" max="1" width="2.42578125" customWidth="1"/>
    <col min="2" max="2" width="10.42578125" style="7" customWidth="1"/>
    <col min="3" max="3" width="4.140625" customWidth="1"/>
    <col min="4" max="4" width="29.42578125" customWidth="1"/>
    <col min="5" max="5" width="0.85546875" customWidth="1"/>
    <col min="6" max="6" width="13.42578125" bestFit="1" customWidth="1"/>
    <col min="7" max="7" width="1.42578125" customWidth="1"/>
    <col min="8" max="8" width="13.42578125" bestFit="1" customWidth="1"/>
    <col min="9" max="9" width="0.85546875" customWidth="1"/>
    <col min="10" max="10" width="12.42578125" customWidth="1"/>
    <col min="11" max="11" width="1" customWidth="1"/>
    <col min="12" max="12" width="13.42578125" bestFit="1" customWidth="1"/>
    <col min="13" max="13" width="0.85546875" customWidth="1"/>
    <col min="14" max="14" width="12.42578125" customWidth="1"/>
    <col min="15" max="15" width="0.85546875" customWidth="1"/>
    <col min="16" max="16" width="15.140625" customWidth="1"/>
    <col min="17" max="17" width="0.5703125" customWidth="1"/>
    <col min="18" max="18" width="16.42578125" bestFit="1" customWidth="1"/>
    <col min="19" max="19" width="2.5703125" customWidth="1"/>
    <col min="21" max="21" width="8.85546875" style="265"/>
    <col min="29" max="29" width="28.42578125" style="5" bestFit="1" customWidth="1"/>
    <col min="30" max="31" width="20" customWidth="1"/>
    <col min="32" max="32" width="16.42578125" customWidth="1"/>
    <col min="33" max="33" width="15.5703125" customWidth="1"/>
  </cols>
  <sheetData>
    <row r="1" spans="1:33" x14ac:dyDescent="0.25">
      <c r="A1" s="3" t="str">
        <f>TOC!$A$1</f>
        <v>District Name</v>
      </c>
      <c r="B1" s="2"/>
      <c r="C1" s="1"/>
      <c r="D1" s="1"/>
      <c r="E1" s="1"/>
      <c r="F1" s="1"/>
      <c r="G1" s="1"/>
      <c r="H1" s="1"/>
      <c r="I1" s="1"/>
      <c r="J1" s="1"/>
      <c r="K1" s="1"/>
      <c r="L1" s="1"/>
      <c r="M1" s="1"/>
      <c r="N1" s="1"/>
      <c r="O1" s="1"/>
      <c r="P1" s="1"/>
      <c r="Q1" s="1"/>
      <c r="R1" s="1"/>
      <c r="S1" s="1"/>
      <c r="U1" s="480" t="s">
        <v>789</v>
      </c>
    </row>
    <row r="2" spans="1:33" x14ac:dyDescent="0.25">
      <c r="A2" s="4" t="str">
        <f>+Cover!E11</f>
        <v>Proposed Budget</v>
      </c>
      <c r="B2" s="2"/>
      <c r="C2" s="1"/>
      <c r="D2" s="1"/>
      <c r="E2" s="1"/>
      <c r="F2" s="1"/>
      <c r="G2" s="1"/>
      <c r="H2" s="1"/>
      <c r="I2" s="1"/>
      <c r="J2" s="1"/>
      <c r="K2" s="1"/>
      <c r="L2" s="1"/>
      <c r="M2" s="1"/>
      <c r="N2" s="1"/>
      <c r="O2" s="1"/>
      <c r="P2" s="1"/>
      <c r="Q2" s="1"/>
      <c r="R2" s="1"/>
      <c r="S2" s="1"/>
      <c r="U2" s="480"/>
    </row>
    <row r="3" spans="1:33" x14ac:dyDescent="0.25">
      <c r="A3" s="4" t="s">
        <v>106</v>
      </c>
      <c r="B3" s="2"/>
      <c r="C3" s="1"/>
      <c r="D3" s="1"/>
      <c r="E3" s="1"/>
      <c r="F3" s="1"/>
      <c r="G3" s="1"/>
      <c r="H3" s="1"/>
      <c r="I3" s="1"/>
      <c r="J3" s="1"/>
      <c r="K3" s="1"/>
      <c r="L3" s="1"/>
      <c r="M3" s="1"/>
      <c r="N3" s="1"/>
      <c r="O3" s="1"/>
      <c r="P3" s="1"/>
      <c r="Q3" s="1"/>
      <c r="R3" s="1"/>
      <c r="S3" s="1"/>
      <c r="U3" s="480"/>
    </row>
    <row r="4" spans="1:33" ht="16.5" thickBot="1" x14ac:dyDescent="0.3">
      <c r="A4" s="4" t="str">
        <f>+Cover!E14</f>
        <v>FY 2026/27</v>
      </c>
      <c r="B4" s="2"/>
      <c r="C4" s="1"/>
      <c r="D4" s="1"/>
      <c r="E4" s="1"/>
      <c r="F4" s="1"/>
      <c r="G4" s="1"/>
      <c r="H4" s="1"/>
      <c r="I4" s="1"/>
      <c r="J4" s="1"/>
      <c r="K4" s="1"/>
      <c r="L4" s="1"/>
      <c r="M4" s="1"/>
      <c r="N4" s="1"/>
      <c r="O4" s="1"/>
      <c r="P4" s="1"/>
      <c r="Q4" s="1"/>
      <c r="R4" s="1"/>
      <c r="S4" s="1"/>
      <c r="U4" s="480"/>
      <c r="V4" s="215" t="s">
        <v>660</v>
      </c>
    </row>
    <row r="5" spans="1:33" ht="16.5" thickBot="1" x14ac:dyDescent="0.3">
      <c r="A5" s="4"/>
      <c r="B5" s="2"/>
      <c r="C5" s="1"/>
      <c r="D5" s="1"/>
      <c r="E5" s="1"/>
      <c r="F5" s="1"/>
      <c r="G5" s="1"/>
      <c r="H5" s="1"/>
      <c r="I5" s="1"/>
      <c r="J5" s="1"/>
      <c r="K5" s="1"/>
      <c r="L5" s="1"/>
      <c r="O5" s="1"/>
      <c r="P5" s="1"/>
      <c r="Q5" s="1"/>
      <c r="R5" s="1"/>
      <c r="S5" s="1"/>
      <c r="U5" s="480"/>
      <c r="V5" s="215"/>
      <c r="AD5" s="220" t="str">
        <f>+L7</f>
        <v>FY 25/26</v>
      </c>
      <c r="AE5" s="220" t="str">
        <f>+AD5</f>
        <v>FY 25/26</v>
      </c>
      <c r="AF5" s="220" t="str">
        <f>+AD5</f>
        <v>FY 25/26</v>
      </c>
      <c r="AG5" s="220" t="str">
        <f>+R7</f>
        <v>FY 26/27</v>
      </c>
    </row>
    <row r="6" spans="1:33" ht="15.75" thickBot="1" x14ac:dyDescent="0.3">
      <c r="F6" s="26" t="s">
        <v>78</v>
      </c>
      <c r="G6" s="27"/>
      <c r="H6" s="27" t="s">
        <v>78</v>
      </c>
      <c r="I6" s="27"/>
      <c r="J6" s="28" t="s">
        <v>78</v>
      </c>
      <c r="K6" s="5"/>
      <c r="L6" s="26" t="s">
        <v>422</v>
      </c>
      <c r="M6" s="27"/>
      <c r="N6" s="27" t="s">
        <v>855</v>
      </c>
      <c r="O6" s="27"/>
      <c r="P6" s="27"/>
      <c r="Q6" s="27"/>
      <c r="R6" s="28" t="str">
        <f>+Cover!E11</f>
        <v>Proposed Budget</v>
      </c>
      <c r="S6" s="5"/>
      <c r="U6" s="480"/>
      <c r="V6" s="7" t="s">
        <v>980</v>
      </c>
      <c r="AD6" s="220"/>
      <c r="AE6" s="220"/>
      <c r="AF6" s="220"/>
      <c r="AG6" s="220"/>
    </row>
    <row r="7" spans="1:33" ht="15.75" thickBot="1" x14ac:dyDescent="0.3">
      <c r="F7" s="29" t="s">
        <v>203</v>
      </c>
      <c r="G7" s="30"/>
      <c r="H7" s="31" t="s">
        <v>1045</v>
      </c>
      <c r="I7" s="31"/>
      <c r="J7" s="32" t="s">
        <v>1042</v>
      </c>
      <c r="K7" s="5"/>
      <c r="L7" s="29" t="s">
        <v>1043</v>
      </c>
      <c r="M7" s="31"/>
      <c r="N7" s="31" t="s">
        <v>1043</v>
      </c>
      <c r="O7" s="31"/>
      <c r="P7" s="31" t="s">
        <v>1046</v>
      </c>
      <c r="Q7" s="31"/>
      <c r="R7" s="32" t="s">
        <v>1047</v>
      </c>
      <c r="S7" s="5"/>
      <c r="U7" s="480"/>
      <c r="V7" s="216" t="s">
        <v>412</v>
      </c>
      <c r="W7" s="219" t="s">
        <v>407</v>
      </c>
      <c r="X7" s="217" t="s">
        <v>413</v>
      </c>
      <c r="Y7" s="219" t="s">
        <v>661</v>
      </c>
      <c r="Z7" s="217" t="s">
        <v>662</v>
      </c>
      <c r="AA7" s="219" t="s">
        <v>416</v>
      </c>
      <c r="AB7" s="218" t="s">
        <v>417</v>
      </c>
      <c r="AC7" s="218" t="s">
        <v>780</v>
      </c>
      <c r="AD7" s="219" t="s">
        <v>422</v>
      </c>
      <c r="AE7" s="218" t="s">
        <v>878</v>
      </c>
      <c r="AF7" s="218" t="s">
        <v>855</v>
      </c>
      <c r="AG7" s="219" t="s">
        <v>422</v>
      </c>
    </row>
    <row r="8" spans="1:33" x14ac:dyDescent="0.25">
      <c r="B8" s="7" t="s">
        <v>107</v>
      </c>
      <c r="F8" s="22"/>
      <c r="G8" s="23"/>
      <c r="H8" s="23"/>
      <c r="I8" s="23"/>
      <c r="J8" s="24"/>
      <c r="K8" s="23"/>
      <c r="L8" s="22"/>
      <c r="M8" s="8"/>
      <c r="N8" s="8"/>
      <c r="O8" s="23"/>
      <c r="P8" s="23"/>
      <c r="Q8" s="23"/>
      <c r="R8" s="24"/>
      <c r="U8" s="480"/>
    </row>
    <row r="9" spans="1:33" x14ac:dyDescent="0.25">
      <c r="B9" s="8">
        <v>1110</v>
      </c>
      <c r="C9" t="s">
        <v>108</v>
      </c>
      <c r="F9" s="341"/>
      <c r="G9" s="256"/>
      <c r="H9" s="256"/>
      <c r="I9" s="256"/>
      <c r="J9" s="342"/>
      <c r="K9" s="256"/>
      <c r="L9" s="341">
        <f>+AD9</f>
        <v>0</v>
      </c>
      <c r="M9" s="396"/>
      <c r="N9" s="25">
        <f>+AF9</f>
        <v>0</v>
      </c>
      <c r="O9" s="256"/>
      <c r="P9" s="256">
        <f t="shared" ref="P9:P20" si="0">R9-L9</f>
        <v>0</v>
      </c>
      <c r="Q9" s="256"/>
      <c r="R9" s="342">
        <f>+AG9</f>
        <v>0</v>
      </c>
      <c r="U9" s="480"/>
      <c r="V9" s="167" t="s">
        <v>859</v>
      </c>
      <c r="W9" s="167" t="s">
        <v>860</v>
      </c>
      <c r="X9" s="167" t="s">
        <v>861</v>
      </c>
      <c r="Y9" s="167" t="s">
        <v>862</v>
      </c>
      <c r="Z9" s="167" t="s">
        <v>863</v>
      </c>
      <c r="AA9" s="167" t="s">
        <v>860</v>
      </c>
      <c r="AB9" s="167" t="s">
        <v>862</v>
      </c>
      <c r="AC9" s="5" t="s">
        <v>108</v>
      </c>
      <c r="AD9" s="263"/>
      <c r="AE9" s="263"/>
      <c r="AF9" s="263"/>
      <c r="AG9" s="264"/>
    </row>
    <row r="10" spans="1:33" x14ac:dyDescent="0.25">
      <c r="B10" s="8">
        <v>1110</v>
      </c>
      <c r="C10" t="s">
        <v>442</v>
      </c>
      <c r="F10" s="341"/>
      <c r="G10" s="256"/>
      <c r="H10" s="256"/>
      <c r="I10" s="256"/>
      <c r="J10" s="342"/>
      <c r="K10" s="256"/>
      <c r="L10" s="341"/>
      <c r="M10" s="25"/>
      <c r="N10" s="25"/>
      <c r="O10" s="256"/>
      <c r="P10" s="256">
        <f t="shared" si="0"/>
        <v>0</v>
      </c>
      <c r="Q10" s="256"/>
      <c r="R10" s="342"/>
      <c r="U10" s="480"/>
      <c r="V10" s="167" t="s">
        <v>859</v>
      </c>
      <c r="W10" s="167" t="s">
        <v>860</v>
      </c>
      <c r="X10" s="167" t="s">
        <v>861</v>
      </c>
      <c r="Y10" s="167" t="s">
        <v>862</v>
      </c>
      <c r="Z10" s="167" t="s">
        <v>863</v>
      </c>
      <c r="AA10" s="167" t="s">
        <v>860</v>
      </c>
      <c r="AB10" s="167" t="s">
        <v>862</v>
      </c>
      <c r="AC10" s="5" t="s">
        <v>442</v>
      </c>
      <c r="AD10" s="263"/>
      <c r="AE10" s="263"/>
      <c r="AF10" s="263"/>
      <c r="AG10" s="264"/>
    </row>
    <row r="11" spans="1:33" x14ac:dyDescent="0.25">
      <c r="B11" s="8">
        <v>1120</v>
      </c>
      <c r="C11" t="s">
        <v>110</v>
      </c>
      <c r="F11" s="341"/>
      <c r="G11" s="256"/>
      <c r="H11" s="256"/>
      <c r="I11" s="256"/>
      <c r="J11" s="342"/>
      <c r="K11" s="256"/>
      <c r="L11" s="341"/>
      <c r="M11" s="25"/>
      <c r="N11" s="25"/>
      <c r="O11" s="256"/>
      <c r="P11" s="256">
        <f t="shared" si="0"/>
        <v>0</v>
      </c>
      <c r="Q11" s="256"/>
      <c r="R11" s="342"/>
      <c r="U11" s="480"/>
      <c r="V11" s="167" t="s">
        <v>859</v>
      </c>
      <c r="W11" s="167" t="s">
        <v>860</v>
      </c>
      <c r="X11" s="167" t="s">
        <v>861</v>
      </c>
      <c r="Y11" s="167" t="s">
        <v>862</v>
      </c>
      <c r="Z11" s="167">
        <v>1120</v>
      </c>
      <c r="AA11" s="167" t="s">
        <v>860</v>
      </c>
      <c r="AB11" s="167" t="s">
        <v>862</v>
      </c>
      <c r="AC11" s="5" t="s">
        <v>110</v>
      </c>
      <c r="AD11" s="263"/>
      <c r="AE11" s="263"/>
      <c r="AF11" s="263"/>
      <c r="AG11" s="264"/>
    </row>
    <row r="12" spans="1:33" x14ac:dyDescent="0.25">
      <c r="B12" s="8">
        <v>1120</v>
      </c>
      <c r="C12" t="s">
        <v>111</v>
      </c>
      <c r="F12" s="341"/>
      <c r="G12" s="256"/>
      <c r="H12" s="256"/>
      <c r="I12" s="256"/>
      <c r="J12" s="342"/>
      <c r="K12" s="256"/>
      <c r="L12" s="341"/>
      <c r="M12" s="25"/>
      <c r="N12" s="25"/>
      <c r="O12" s="256"/>
      <c r="P12" s="256">
        <f t="shared" ref="P12" si="1">R12-L12</f>
        <v>0</v>
      </c>
      <c r="Q12" s="256"/>
      <c r="R12" s="342"/>
      <c r="U12" s="480"/>
      <c r="V12" s="167" t="s">
        <v>859</v>
      </c>
      <c r="W12" s="167" t="s">
        <v>860</v>
      </c>
      <c r="X12" s="167" t="s">
        <v>861</v>
      </c>
      <c r="Y12" s="167" t="s">
        <v>862</v>
      </c>
      <c r="Z12" s="167">
        <v>1120</v>
      </c>
      <c r="AA12" s="167" t="s">
        <v>860</v>
      </c>
      <c r="AB12" s="167" t="s">
        <v>862</v>
      </c>
      <c r="AC12" s="5" t="s">
        <v>111</v>
      </c>
      <c r="AD12" s="263"/>
      <c r="AE12" s="263"/>
      <c r="AF12" s="263"/>
      <c r="AG12" s="264"/>
    </row>
    <row r="13" spans="1:33" x14ac:dyDescent="0.25">
      <c r="B13" s="8">
        <v>1140</v>
      </c>
      <c r="C13" t="s">
        <v>112</v>
      </c>
      <c r="F13" s="341"/>
      <c r="G13" s="256"/>
      <c r="H13" s="256"/>
      <c r="I13" s="256"/>
      <c r="J13" s="342"/>
      <c r="K13" s="256"/>
      <c r="L13" s="341"/>
      <c r="M13" s="328"/>
      <c r="N13" s="328"/>
      <c r="O13" s="256"/>
      <c r="P13" s="256">
        <f t="shared" si="0"/>
        <v>0</v>
      </c>
      <c r="Q13" s="256"/>
      <c r="R13" s="342"/>
      <c r="U13" s="480"/>
      <c r="V13" s="167" t="s">
        <v>859</v>
      </c>
      <c r="W13" s="167" t="s">
        <v>860</v>
      </c>
      <c r="X13" s="167" t="s">
        <v>861</v>
      </c>
      <c r="Y13" s="167" t="s">
        <v>862</v>
      </c>
      <c r="Z13" s="167">
        <v>1140</v>
      </c>
      <c r="AA13" s="167" t="s">
        <v>860</v>
      </c>
      <c r="AB13" s="167" t="s">
        <v>862</v>
      </c>
      <c r="AC13" s="5" t="s">
        <v>112</v>
      </c>
      <c r="AD13" s="263"/>
      <c r="AE13" s="263"/>
      <c r="AF13" s="263"/>
      <c r="AG13" s="264"/>
    </row>
    <row r="14" spans="1:33" x14ac:dyDescent="0.25">
      <c r="B14" s="8">
        <v>1141</v>
      </c>
      <c r="C14" t="s">
        <v>813</v>
      </c>
      <c r="F14" s="341"/>
      <c r="G14" s="256"/>
      <c r="H14" s="256"/>
      <c r="I14" s="256"/>
      <c r="J14" s="342"/>
      <c r="K14" s="256"/>
      <c r="L14" s="341"/>
      <c r="M14" s="25"/>
      <c r="N14" s="25"/>
      <c r="O14" s="256"/>
      <c r="P14" s="256">
        <f t="shared" si="0"/>
        <v>0</v>
      </c>
      <c r="Q14" s="256"/>
      <c r="R14" s="342"/>
      <c r="U14" s="480"/>
      <c r="V14" s="167" t="s">
        <v>859</v>
      </c>
      <c r="W14" s="167" t="s">
        <v>860</v>
      </c>
      <c r="X14" s="167" t="s">
        <v>861</v>
      </c>
      <c r="Y14" s="167" t="s">
        <v>862</v>
      </c>
      <c r="Z14" s="167">
        <v>1141</v>
      </c>
      <c r="AA14" s="167" t="s">
        <v>860</v>
      </c>
      <c r="AB14" s="167" t="s">
        <v>862</v>
      </c>
      <c r="AC14" s="5" t="s">
        <v>813</v>
      </c>
      <c r="AD14" s="263"/>
      <c r="AE14" s="263"/>
      <c r="AF14" s="263"/>
      <c r="AG14" s="264"/>
    </row>
    <row r="15" spans="1:33" x14ac:dyDescent="0.25">
      <c r="B15" s="8">
        <v>1300</v>
      </c>
      <c r="C15" t="s">
        <v>113</v>
      </c>
      <c r="F15" s="341"/>
      <c r="G15" s="256"/>
      <c r="H15" s="256"/>
      <c r="I15" s="256"/>
      <c r="J15" s="342"/>
      <c r="K15" s="256"/>
      <c r="L15" s="341"/>
      <c r="M15" s="25"/>
      <c r="N15" s="25"/>
      <c r="O15" s="256"/>
      <c r="P15" s="256">
        <f t="shared" si="0"/>
        <v>0</v>
      </c>
      <c r="Q15" s="256"/>
      <c r="R15" s="342"/>
      <c r="U15" s="480"/>
      <c r="V15" s="167" t="s">
        <v>859</v>
      </c>
      <c r="W15" s="167" t="s">
        <v>860</v>
      </c>
      <c r="X15" s="167" t="s">
        <v>861</v>
      </c>
      <c r="Y15" s="167" t="s">
        <v>862</v>
      </c>
      <c r="Z15" s="167">
        <v>1300</v>
      </c>
      <c r="AA15" s="167" t="s">
        <v>860</v>
      </c>
      <c r="AB15" s="167" t="s">
        <v>862</v>
      </c>
      <c r="AC15" s="5" t="s">
        <v>113</v>
      </c>
      <c r="AD15" s="263"/>
      <c r="AE15" s="263"/>
      <c r="AF15" s="263"/>
      <c r="AG15" s="264"/>
    </row>
    <row r="16" spans="1:33" x14ac:dyDescent="0.25">
      <c r="B16" s="8">
        <v>1400</v>
      </c>
      <c r="C16" t="s">
        <v>114</v>
      </c>
      <c r="F16" s="341"/>
      <c r="G16" s="256"/>
      <c r="H16" s="256"/>
      <c r="I16" s="256"/>
      <c r="J16" s="342"/>
      <c r="K16" s="256"/>
      <c r="L16" s="341"/>
      <c r="M16" s="25"/>
      <c r="N16" s="25"/>
      <c r="O16" s="256"/>
      <c r="P16" s="256">
        <f t="shared" si="0"/>
        <v>0</v>
      </c>
      <c r="Q16" s="256"/>
      <c r="R16" s="342"/>
      <c r="U16" s="480"/>
      <c r="V16" s="167" t="s">
        <v>859</v>
      </c>
      <c r="W16" s="167" t="s">
        <v>860</v>
      </c>
      <c r="X16" s="167" t="s">
        <v>861</v>
      </c>
      <c r="Y16" s="167" t="s">
        <v>862</v>
      </c>
      <c r="Z16" s="167">
        <v>1400</v>
      </c>
      <c r="AA16" s="167" t="s">
        <v>860</v>
      </c>
      <c r="AB16" s="167" t="s">
        <v>862</v>
      </c>
      <c r="AC16" s="5" t="s">
        <v>114</v>
      </c>
      <c r="AD16" s="263"/>
      <c r="AE16" s="263"/>
      <c r="AF16" s="263"/>
      <c r="AG16" s="264"/>
    </row>
    <row r="17" spans="2:33" x14ac:dyDescent="0.25">
      <c r="B17" s="8">
        <v>1500</v>
      </c>
      <c r="C17" t="s">
        <v>115</v>
      </c>
      <c r="F17" s="341"/>
      <c r="G17" s="256"/>
      <c r="H17" s="256"/>
      <c r="I17" s="256"/>
      <c r="J17" s="342"/>
      <c r="K17" s="256"/>
      <c r="L17" s="341"/>
      <c r="M17" s="25"/>
      <c r="N17" s="25"/>
      <c r="O17" s="256"/>
      <c r="P17" s="256">
        <f t="shared" si="0"/>
        <v>0</v>
      </c>
      <c r="Q17" s="256"/>
      <c r="R17" s="342"/>
      <c r="U17" s="480"/>
      <c r="V17" s="167" t="s">
        <v>859</v>
      </c>
      <c r="W17" s="167" t="s">
        <v>860</v>
      </c>
      <c r="X17" s="167" t="s">
        <v>861</v>
      </c>
      <c r="Y17" s="167" t="s">
        <v>862</v>
      </c>
      <c r="Z17" s="167">
        <v>1500</v>
      </c>
      <c r="AA17" s="167" t="s">
        <v>860</v>
      </c>
      <c r="AB17" s="167" t="s">
        <v>862</v>
      </c>
      <c r="AC17" s="5" t="s">
        <v>115</v>
      </c>
      <c r="AD17" s="263"/>
      <c r="AE17" s="263"/>
      <c r="AF17" s="263"/>
      <c r="AG17" s="264"/>
    </row>
    <row r="18" spans="2:33" x14ac:dyDescent="0.25">
      <c r="B18" s="8">
        <v>1700</v>
      </c>
      <c r="C18" t="s">
        <v>116</v>
      </c>
      <c r="F18" s="341"/>
      <c r="G18" s="256"/>
      <c r="H18" s="256"/>
      <c r="I18" s="256"/>
      <c r="J18" s="342"/>
      <c r="K18" s="256"/>
      <c r="L18" s="341"/>
      <c r="M18" s="25"/>
      <c r="N18" s="25"/>
      <c r="O18" s="256"/>
      <c r="P18" s="256">
        <f t="shared" si="0"/>
        <v>0</v>
      </c>
      <c r="Q18" s="256"/>
      <c r="R18" s="342"/>
      <c r="U18" s="480"/>
      <c r="V18" s="167" t="s">
        <v>859</v>
      </c>
      <c r="W18" s="167" t="s">
        <v>860</v>
      </c>
      <c r="X18" s="167" t="s">
        <v>861</v>
      </c>
      <c r="Y18" s="167" t="s">
        <v>862</v>
      </c>
      <c r="Z18" s="167">
        <v>1700</v>
      </c>
      <c r="AA18" s="167" t="s">
        <v>860</v>
      </c>
      <c r="AB18" s="167" t="s">
        <v>862</v>
      </c>
      <c r="AC18" s="5" t="s">
        <v>116</v>
      </c>
      <c r="AD18" s="263"/>
      <c r="AE18" s="263"/>
      <c r="AF18" s="263"/>
      <c r="AG18" s="264"/>
    </row>
    <row r="19" spans="2:33" x14ac:dyDescent="0.25">
      <c r="B19" s="8">
        <v>1800</v>
      </c>
      <c r="C19" t="s">
        <v>117</v>
      </c>
      <c r="F19" s="341"/>
      <c r="G19" s="256"/>
      <c r="H19" s="256"/>
      <c r="I19" s="256"/>
      <c r="J19" s="342"/>
      <c r="K19" s="256"/>
      <c r="L19" s="341"/>
      <c r="M19" s="25"/>
      <c r="N19" s="25"/>
      <c r="O19" s="256"/>
      <c r="P19" s="256">
        <f t="shared" si="0"/>
        <v>0</v>
      </c>
      <c r="Q19" s="256"/>
      <c r="R19" s="342"/>
      <c r="U19" s="480"/>
      <c r="V19" s="167" t="s">
        <v>859</v>
      </c>
      <c r="W19" s="167" t="s">
        <v>860</v>
      </c>
      <c r="X19" s="167" t="s">
        <v>861</v>
      </c>
      <c r="Y19" s="167" t="s">
        <v>862</v>
      </c>
      <c r="Z19" s="167">
        <v>1800</v>
      </c>
      <c r="AA19" s="167" t="s">
        <v>860</v>
      </c>
      <c r="AB19" s="167" t="s">
        <v>862</v>
      </c>
      <c r="AC19" s="5" t="s">
        <v>117</v>
      </c>
      <c r="AD19" s="263"/>
      <c r="AE19" s="263"/>
      <c r="AF19" s="263"/>
      <c r="AG19" s="264"/>
    </row>
    <row r="20" spans="2:33" x14ac:dyDescent="0.25">
      <c r="B20" s="8" t="s">
        <v>817</v>
      </c>
      <c r="C20" t="s">
        <v>118</v>
      </c>
      <c r="F20" s="341"/>
      <c r="G20" s="256"/>
      <c r="H20" s="256"/>
      <c r="I20" s="256"/>
      <c r="J20" s="342"/>
      <c r="K20" s="256"/>
      <c r="L20" s="346"/>
      <c r="M20" s="25"/>
      <c r="N20" s="25"/>
      <c r="O20" s="256"/>
      <c r="P20" s="257">
        <f t="shared" si="0"/>
        <v>0</v>
      </c>
      <c r="Q20" s="256"/>
      <c r="R20" s="347"/>
      <c r="U20" s="480"/>
      <c r="V20" s="167" t="s">
        <v>859</v>
      </c>
      <c r="W20" s="167" t="s">
        <v>860</v>
      </c>
      <c r="X20" s="167" t="s">
        <v>861</v>
      </c>
      <c r="Y20" s="167" t="s">
        <v>862</v>
      </c>
      <c r="Z20" s="167" t="s">
        <v>817</v>
      </c>
      <c r="AA20" s="167" t="s">
        <v>860</v>
      </c>
      <c r="AB20" s="167" t="s">
        <v>862</v>
      </c>
      <c r="AC20" s="5" t="s">
        <v>118</v>
      </c>
      <c r="AD20" s="263"/>
      <c r="AE20" s="263"/>
      <c r="AF20" s="263"/>
      <c r="AG20" s="264"/>
    </row>
    <row r="21" spans="2:33" x14ac:dyDescent="0.25">
      <c r="B21" s="7" t="s">
        <v>119</v>
      </c>
      <c r="F21" s="343">
        <f>SUM(F8:F20)</f>
        <v>0</v>
      </c>
      <c r="G21" s="344"/>
      <c r="H21" s="344">
        <f>SUM(H8:H20)</f>
        <v>0</v>
      </c>
      <c r="I21" s="344"/>
      <c r="J21" s="345">
        <f>SUM(J8:J20)</f>
        <v>0</v>
      </c>
      <c r="K21" s="256"/>
      <c r="L21" s="343">
        <f>SUM(L9:L20)</f>
        <v>0</v>
      </c>
      <c r="M21" s="25"/>
      <c r="N21" s="344">
        <f>SUM(N9:N20)</f>
        <v>0</v>
      </c>
      <c r="O21" s="256"/>
      <c r="P21" s="344">
        <f>SUM(P9:P20)</f>
        <v>0</v>
      </c>
      <c r="Q21" s="256"/>
      <c r="R21" s="345">
        <f>SUM(R9:R20)</f>
        <v>0</v>
      </c>
      <c r="U21" s="480"/>
      <c r="V21" s="167"/>
      <c r="W21" s="167"/>
      <c r="X21" s="167"/>
      <c r="Y21" s="167"/>
      <c r="Z21" s="167"/>
      <c r="AA21" s="167"/>
      <c r="AB21" s="167"/>
      <c r="AC21" s="167"/>
      <c r="AD21" s="263"/>
      <c r="AE21" s="263"/>
      <c r="AF21" s="263"/>
      <c r="AG21" s="264"/>
    </row>
    <row r="22" spans="2:33" x14ac:dyDescent="0.25">
      <c r="F22" s="341"/>
      <c r="G22" s="256"/>
      <c r="H22" s="256"/>
      <c r="I22" s="256"/>
      <c r="J22" s="342"/>
      <c r="K22" s="256"/>
      <c r="L22" s="341"/>
      <c r="M22" s="25"/>
      <c r="N22" s="25"/>
      <c r="O22" s="256"/>
      <c r="P22" s="256"/>
      <c r="Q22" s="256"/>
      <c r="R22" s="342"/>
      <c r="U22" s="480"/>
      <c r="V22" s="167"/>
      <c r="W22" s="167"/>
      <c r="X22" s="167"/>
      <c r="Y22" s="167"/>
      <c r="Z22" s="167"/>
      <c r="AA22" s="167"/>
      <c r="AB22" s="167"/>
      <c r="AC22" s="167"/>
      <c r="AD22" s="263"/>
      <c r="AE22" s="263"/>
      <c r="AF22" s="263"/>
      <c r="AG22" s="264"/>
    </row>
    <row r="23" spans="2:33" x14ac:dyDescent="0.25">
      <c r="B23" s="7" t="s">
        <v>84</v>
      </c>
      <c r="F23" s="341"/>
      <c r="G23" s="256"/>
      <c r="H23" s="256"/>
      <c r="I23" s="256"/>
      <c r="J23" s="342"/>
      <c r="K23" s="256"/>
      <c r="L23" s="341"/>
      <c r="M23" s="25"/>
      <c r="N23" s="25"/>
      <c r="O23" s="256"/>
      <c r="P23" s="256"/>
      <c r="Q23" s="256"/>
      <c r="R23" s="342"/>
      <c r="U23" s="480"/>
      <c r="V23" s="167"/>
      <c r="W23" s="167"/>
      <c r="X23" s="167"/>
      <c r="Y23" s="167"/>
      <c r="Z23" s="167"/>
      <c r="AA23" s="167"/>
      <c r="AB23" s="167"/>
      <c r="AC23" s="167"/>
      <c r="AD23" s="263"/>
      <c r="AE23" s="263"/>
      <c r="AF23" s="263"/>
      <c r="AG23" s="264"/>
    </row>
    <row r="24" spans="2:33" x14ac:dyDescent="0.25">
      <c r="C24" t="s">
        <v>120</v>
      </c>
      <c r="F24" s="341"/>
      <c r="G24" s="256"/>
      <c r="H24" s="256"/>
      <c r="I24" s="256"/>
      <c r="J24" s="342"/>
      <c r="K24" s="256"/>
      <c r="L24" s="341"/>
      <c r="M24" s="25"/>
      <c r="N24" s="25"/>
      <c r="O24" s="256"/>
      <c r="P24" s="256">
        <f t="shared" ref="P24:P25" si="2">R24-L24</f>
        <v>0</v>
      </c>
      <c r="Q24" s="256"/>
      <c r="R24" s="342"/>
      <c r="U24" s="480"/>
      <c r="V24" s="167"/>
      <c r="W24" s="167"/>
      <c r="X24" s="167"/>
      <c r="Y24" s="167"/>
      <c r="Z24" s="167"/>
      <c r="AA24" s="167"/>
      <c r="AB24" s="167"/>
      <c r="AC24" s="167"/>
      <c r="AD24" s="263"/>
      <c r="AE24" s="263"/>
      <c r="AF24" s="263"/>
      <c r="AG24" s="264"/>
    </row>
    <row r="25" spans="2:33" x14ac:dyDescent="0.25">
      <c r="C25" t="s">
        <v>121</v>
      </c>
      <c r="F25" s="346"/>
      <c r="G25" s="256"/>
      <c r="H25" s="257"/>
      <c r="I25" s="256"/>
      <c r="J25" s="347"/>
      <c r="K25" s="256"/>
      <c r="L25" s="341"/>
      <c r="M25" s="25"/>
      <c r="N25" s="25"/>
      <c r="O25" s="256"/>
      <c r="P25" s="256">
        <f t="shared" si="2"/>
        <v>0</v>
      </c>
      <c r="Q25" s="256"/>
      <c r="R25" s="342"/>
      <c r="U25" s="480"/>
      <c r="V25" s="167"/>
      <c r="W25" s="167"/>
      <c r="X25" s="167"/>
      <c r="Y25" s="167"/>
      <c r="Z25" s="167"/>
      <c r="AA25" s="167"/>
      <c r="AB25" s="167"/>
      <c r="AC25" s="167"/>
      <c r="AD25" s="263"/>
      <c r="AE25" s="263"/>
      <c r="AF25" s="263"/>
      <c r="AG25" s="264"/>
    </row>
    <row r="26" spans="2:33" x14ac:dyDescent="0.25">
      <c r="B26" s="7" t="s">
        <v>122</v>
      </c>
      <c r="F26" s="341">
        <f>SUM(F23:F25)</f>
        <v>0</v>
      </c>
      <c r="G26" s="256"/>
      <c r="H26" s="256">
        <f>SUM(H23:H25)</f>
        <v>0</v>
      </c>
      <c r="I26" s="256"/>
      <c r="J26" s="342">
        <f>SUM(J24:J25)</f>
        <v>0</v>
      </c>
      <c r="K26" s="256"/>
      <c r="L26" s="343">
        <f>SUM(L24:L25)</f>
        <v>0</v>
      </c>
      <c r="M26" s="326"/>
      <c r="N26" s="344">
        <f>SUM(N24:N25)</f>
        <v>0</v>
      </c>
      <c r="O26" s="344"/>
      <c r="P26" s="344">
        <f>SUM(P24:P25)</f>
        <v>0</v>
      </c>
      <c r="Q26" s="344"/>
      <c r="R26" s="345">
        <f>SUM(R24:R25)</f>
        <v>0</v>
      </c>
      <c r="U26" s="480"/>
      <c r="V26" s="167"/>
      <c r="W26" s="167"/>
      <c r="X26" s="167"/>
      <c r="Y26" s="167"/>
      <c r="Z26" s="167"/>
      <c r="AA26" s="167"/>
      <c r="AB26" s="167"/>
      <c r="AC26" s="167"/>
      <c r="AD26" s="263"/>
      <c r="AE26" s="263"/>
      <c r="AF26" s="263"/>
      <c r="AG26" s="264"/>
    </row>
    <row r="27" spans="2:33" x14ac:dyDescent="0.25">
      <c r="F27" s="341"/>
      <c r="G27" s="256"/>
      <c r="H27" s="256"/>
      <c r="I27" s="256"/>
      <c r="J27" s="342"/>
      <c r="K27" s="256"/>
      <c r="L27" s="341"/>
      <c r="M27" s="25"/>
      <c r="N27" s="25"/>
      <c r="O27" s="256"/>
      <c r="P27" s="256"/>
      <c r="Q27" s="256"/>
      <c r="R27" s="342"/>
      <c r="U27" s="480"/>
      <c r="V27" s="167"/>
      <c r="W27" s="167"/>
      <c r="X27" s="167"/>
      <c r="Y27" s="167"/>
      <c r="Z27" s="167"/>
      <c r="AA27" s="167"/>
      <c r="AB27" s="167"/>
      <c r="AC27" s="167"/>
      <c r="AD27" s="263"/>
      <c r="AE27" s="263"/>
      <c r="AF27" s="263"/>
      <c r="AG27" s="264"/>
    </row>
    <row r="28" spans="2:33" x14ac:dyDescent="0.25">
      <c r="B28" s="7" t="s">
        <v>85</v>
      </c>
      <c r="F28" s="341"/>
      <c r="G28" s="256"/>
      <c r="H28" s="256"/>
      <c r="I28" s="256"/>
      <c r="J28" s="342"/>
      <c r="K28" s="256"/>
      <c r="L28" s="341"/>
      <c r="M28" s="25"/>
      <c r="N28" s="25"/>
      <c r="O28" s="256"/>
      <c r="P28" s="256"/>
      <c r="Q28" s="256"/>
      <c r="R28" s="342"/>
      <c r="U28" s="480"/>
      <c r="V28" s="167"/>
      <c r="W28" s="167"/>
      <c r="X28" s="167"/>
      <c r="Y28" s="167"/>
      <c r="Z28" s="167"/>
      <c r="AA28" s="167"/>
      <c r="AB28" s="167"/>
      <c r="AC28" s="167"/>
      <c r="AD28" s="263"/>
      <c r="AE28" s="263"/>
      <c r="AF28" s="263"/>
      <c r="AG28" s="264"/>
    </row>
    <row r="29" spans="2:33" x14ac:dyDescent="0.25">
      <c r="C29" t="s">
        <v>123</v>
      </c>
      <c r="F29" s="341"/>
      <c r="G29" s="256"/>
      <c r="H29" s="256"/>
      <c r="I29" s="256"/>
      <c r="J29" s="342"/>
      <c r="K29" s="256"/>
      <c r="L29" s="341"/>
      <c r="M29" s="25"/>
      <c r="N29" s="25"/>
      <c r="O29" s="256"/>
      <c r="P29" s="256">
        <f t="shared" ref="P29" si="3">R29-L29</f>
        <v>0</v>
      </c>
      <c r="Q29" s="256"/>
      <c r="R29" s="342"/>
      <c r="U29" s="480"/>
      <c r="V29" s="167" t="s">
        <v>859</v>
      </c>
      <c r="W29" s="167" t="s">
        <v>860</v>
      </c>
      <c r="X29" s="167" t="s">
        <v>861</v>
      </c>
      <c r="Y29" s="167" t="s">
        <v>862</v>
      </c>
      <c r="Z29" s="167" t="s">
        <v>864</v>
      </c>
      <c r="AA29" s="167" t="s">
        <v>860</v>
      </c>
      <c r="AB29" s="167" t="s">
        <v>862</v>
      </c>
      <c r="AC29" s="167" t="s">
        <v>123</v>
      </c>
      <c r="AD29" s="263"/>
      <c r="AE29" s="263"/>
      <c r="AF29" s="263"/>
      <c r="AG29" s="264"/>
    </row>
    <row r="30" spans="2:33" x14ac:dyDescent="0.25">
      <c r="B30" s="8">
        <v>3235</v>
      </c>
      <c r="C30" t="s">
        <v>130</v>
      </c>
      <c r="F30" s="341"/>
      <c r="G30" s="256"/>
      <c r="H30" s="256"/>
      <c r="I30" s="256"/>
      <c r="J30" s="342"/>
      <c r="K30" s="256"/>
      <c r="L30" s="341">
        <f>+AD29</f>
        <v>0</v>
      </c>
      <c r="M30" s="25"/>
      <c r="N30" s="25">
        <f>+AF29</f>
        <v>0</v>
      </c>
      <c r="O30" s="256"/>
      <c r="P30" s="256">
        <f>R30-L30</f>
        <v>0</v>
      </c>
      <c r="Q30" s="256"/>
      <c r="R30" s="342">
        <f>+AG29</f>
        <v>0</v>
      </c>
      <c r="U30" s="480"/>
      <c r="V30" s="167" t="s">
        <v>859</v>
      </c>
      <c r="W30" s="167" t="s">
        <v>860</v>
      </c>
      <c r="X30" s="167" t="s">
        <v>861</v>
      </c>
      <c r="Y30" s="167" t="s">
        <v>862</v>
      </c>
      <c r="Z30" s="167" t="s">
        <v>866</v>
      </c>
      <c r="AA30" s="167" t="s">
        <v>860</v>
      </c>
      <c r="AB30" s="280">
        <v>3235</v>
      </c>
      <c r="AC30" t="s">
        <v>130</v>
      </c>
      <c r="AE30" s="263"/>
      <c r="AF30" s="263"/>
      <c r="AG30" s="264"/>
    </row>
    <row r="31" spans="2:33" x14ac:dyDescent="0.25">
      <c r="B31" s="8">
        <v>3120</v>
      </c>
      <c r="C31" t="s">
        <v>125</v>
      </c>
      <c r="F31" s="341"/>
      <c r="G31" s="256"/>
      <c r="H31" s="256"/>
      <c r="I31" s="256"/>
      <c r="J31" s="342"/>
      <c r="K31" s="256"/>
      <c r="L31" s="341">
        <f t="shared" ref="L31:L49" si="4">+AD30</f>
        <v>0</v>
      </c>
      <c r="M31" s="25"/>
      <c r="N31" s="25">
        <f t="shared" ref="N31:N49" si="5">+AF30</f>
        <v>0</v>
      </c>
      <c r="O31" s="256"/>
      <c r="P31" s="256">
        <f t="shared" ref="P31:P49" si="6">R31-L31</f>
        <v>0</v>
      </c>
      <c r="Q31" s="256"/>
      <c r="R31" s="342">
        <f t="shared" ref="R31:R49" si="7">+AG30</f>
        <v>0</v>
      </c>
      <c r="U31" s="480"/>
      <c r="V31" s="167" t="s">
        <v>859</v>
      </c>
      <c r="W31" s="167" t="s">
        <v>860</v>
      </c>
      <c r="X31" s="167" t="s">
        <v>861</v>
      </c>
      <c r="Y31" s="167" t="s">
        <v>862</v>
      </c>
      <c r="Z31" s="167" t="s">
        <v>866</v>
      </c>
      <c r="AA31" s="167" t="s">
        <v>860</v>
      </c>
      <c r="AB31" s="280">
        <v>3120</v>
      </c>
      <c r="AC31" t="s">
        <v>125</v>
      </c>
      <c r="AE31" s="263"/>
      <c r="AF31" s="263"/>
      <c r="AG31" s="264"/>
    </row>
    <row r="32" spans="2:33" x14ac:dyDescent="0.25">
      <c r="B32" s="8">
        <v>3130</v>
      </c>
      <c r="C32" t="s">
        <v>783</v>
      </c>
      <c r="F32" s="341"/>
      <c r="G32" s="256"/>
      <c r="H32" s="256"/>
      <c r="I32" s="256"/>
      <c r="J32" s="342"/>
      <c r="K32" s="256"/>
      <c r="L32" s="341">
        <f t="shared" si="4"/>
        <v>0</v>
      </c>
      <c r="M32" s="25"/>
      <c r="N32" s="25">
        <f t="shared" si="5"/>
        <v>0</v>
      </c>
      <c r="O32" s="256"/>
      <c r="P32" s="256">
        <f t="shared" si="6"/>
        <v>0</v>
      </c>
      <c r="Q32" s="256"/>
      <c r="R32" s="342">
        <f t="shared" si="7"/>
        <v>0</v>
      </c>
      <c r="U32" s="480"/>
      <c r="V32" s="167" t="s">
        <v>859</v>
      </c>
      <c r="W32" s="167" t="s">
        <v>860</v>
      </c>
      <c r="X32" s="167" t="s">
        <v>861</v>
      </c>
      <c r="Y32" s="167" t="s">
        <v>862</v>
      </c>
      <c r="Z32" s="167" t="s">
        <v>866</v>
      </c>
      <c r="AA32" s="167" t="s">
        <v>860</v>
      </c>
      <c r="AB32" s="280">
        <v>3130</v>
      </c>
      <c r="AC32" t="s">
        <v>783</v>
      </c>
      <c r="AE32" s="263"/>
      <c r="AF32" s="263"/>
      <c r="AG32" s="264"/>
    </row>
    <row r="33" spans="2:33" x14ac:dyDescent="0.25">
      <c r="B33" s="8">
        <v>3140</v>
      </c>
      <c r="C33" t="s">
        <v>127</v>
      </c>
      <c r="F33" s="341"/>
      <c r="G33" s="256"/>
      <c r="H33" s="256"/>
      <c r="I33" s="256"/>
      <c r="J33" s="342"/>
      <c r="K33" s="256"/>
      <c r="L33" s="341">
        <f t="shared" si="4"/>
        <v>0</v>
      </c>
      <c r="M33" s="25"/>
      <c r="N33" s="25">
        <f t="shared" si="5"/>
        <v>0</v>
      </c>
      <c r="O33" s="256"/>
      <c r="P33" s="256">
        <f t="shared" si="6"/>
        <v>0</v>
      </c>
      <c r="Q33" s="256"/>
      <c r="R33" s="342">
        <f t="shared" si="7"/>
        <v>0</v>
      </c>
      <c r="U33" s="480"/>
      <c r="V33" s="167" t="s">
        <v>859</v>
      </c>
      <c r="W33" s="167" t="s">
        <v>860</v>
      </c>
      <c r="X33" s="167" t="s">
        <v>861</v>
      </c>
      <c r="Y33" s="167" t="s">
        <v>862</v>
      </c>
      <c r="Z33" s="167" t="s">
        <v>866</v>
      </c>
      <c r="AA33" s="167" t="s">
        <v>860</v>
      </c>
      <c r="AB33" s="280">
        <v>3140</v>
      </c>
      <c r="AC33" t="s">
        <v>127</v>
      </c>
      <c r="AE33" s="263"/>
      <c r="AF33" s="263"/>
      <c r="AG33" s="264"/>
    </row>
    <row r="34" spans="2:33" x14ac:dyDescent="0.25">
      <c r="B34" s="8">
        <v>3141</v>
      </c>
      <c r="C34" t="s">
        <v>784</v>
      </c>
      <c r="F34" s="341"/>
      <c r="G34" s="256"/>
      <c r="H34" s="256"/>
      <c r="I34" s="256"/>
      <c r="J34" s="342"/>
      <c r="K34" s="256"/>
      <c r="L34" s="341">
        <f t="shared" si="4"/>
        <v>0</v>
      </c>
      <c r="M34" s="25"/>
      <c r="N34" s="25">
        <f t="shared" si="5"/>
        <v>0</v>
      </c>
      <c r="O34" s="256"/>
      <c r="P34" s="256">
        <f t="shared" si="6"/>
        <v>0</v>
      </c>
      <c r="Q34" s="256"/>
      <c r="R34" s="342">
        <f t="shared" si="7"/>
        <v>0</v>
      </c>
      <c r="U34" s="480"/>
      <c r="V34" s="167" t="s">
        <v>859</v>
      </c>
      <c r="W34" s="167" t="s">
        <v>860</v>
      </c>
      <c r="X34" s="167" t="s">
        <v>861</v>
      </c>
      <c r="Y34" s="167" t="s">
        <v>862</v>
      </c>
      <c r="Z34" s="167" t="s">
        <v>866</v>
      </c>
      <c r="AA34" s="167" t="s">
        <v>860</v>
      </c>
      <c r="AB34" s="280">
        <v>3141</v>
      </c>
      <c r="AC34" t="s">
        <v>784</v>
      </c>
      <c r="AE34" s="263"/>
      <c r="AF34" s="263"/>
      <c r="AG34" s="264"/>
    </row>
    <row r="35" spans="2:33" x14ac:dyDescent="0.25">
      <c r="B35" s="8">
        <v>3150</v>
      </c>
      <c r="C35" t="s">
        <v>129</v>
      </c>
      <c r="F35" s="341"/>
      <c r="G35" s="256"/>
      <c r="H35" s="256"/>
      <c r="I35" s="256"/>
      <c r="J35" s="342"/>
      <c r="K35" s="256"/>
      <c r="L35" s="341">
        <f t="shared" si="4"/>
        <v>0</v>
      </c>
      <c r="M35" s="25"/>
      <c r="N35" s="25">
        <f t="shared" si="5"/>
        <v>0</v>
      </c>
      <c r="O35" s="256"/>
      <c r="P35" s="256">
        <f t="shared" si="6"/>
        <v>0</v>
      </c>
      <c r="Q35" s="256"/>
      <c r="R35" s="342">
        <f t="shared" si="7"/>
        <v>0</v>
      </c>
      <c r="U35" s="480"/>
      <c r="V35" s="167" t="s">
        <v>859</v>
      </c>
      <c r="W35" s="167" t="s">
        <v>860</v>
      </c>
      <c r="X35" s="167" t="s">
        <v>861</v>
      </c>
      <c r="Y35" s="167" t="s">
        <v>862</v>
      </c>
      <c r="Z35" s="167" t="s">
        <v>866</v>
      </c>
      <c r="AA35" s="167" t="s">
        <v>860</v>
      </c>
      <c r="AB35" s="280">
        <v>3150</v>
      </c>
      <c r="AC35" t="s">
        <v>129</v>
      </c>
      <c r="AE35" s="263"/>
      <c r="AF35" s="263"/>
      <c r="AG35" s="264"/>
    </row>
    <row r="36" spans="2:33" x14ac:dyDescent="0.25">
      <c r="B36" s="8">
        <v>3160</v>
      </c>
      <c r="C36" t="s">
        <v>126</v>
      </c>
      <c r="F36" s="341"/>
      <c r="G36" s="256"/>
      <c r="H36" s="256"/>
      <c r="I36" s="256"/>
      <c r="J36" s="342"/>
      <c r="K36" s="256"/>
      <c r="L36" s="341">
        <f t="shared" si="4"/>
        <v>0</v>
      </c>
      <c r="M36" s="25"/>
      <c r="N36" s="25">
        <f t="shared" si="5"/>
        <v>0</v>
      </c>
      <c r="O36" s="256"/>
      <c r="P36" s="256">
        <f t="shared" si="6"/>
        <v>0</v>
      </c>
      <c r="Q36" s="256"/>
      <c r="R36" s="342">
        <f t="shared" si="7"/>
        <v>0</v>
      </c>
      <c r="U36" s="480"/>
      <c r="V36" s="167" t="s">
        <v>859</v>
      </c>
      <c r="W36" s="167" t="s">
        <v>860</v>
      </c>
      <c r="X36" s="167" t="s">
        <v>861</v>
      </c>
      <c r="Y36" s="167" t="s">
        <v>862</v>
      </c>
      <c r="Z36" s="167" t="s">
        <v>866</v>
      </c>
      <c r="AA36" s="167" t="s">
        <v>860</v>
      </c>
      <c r="AB36" s="280">
        <v>3160</v>
      </c>
      <c r="AC36" t="s">
        <v>126</v>
      </c>
      <c r="AE36" s="263"/>
      <c r="AF36" s="263"/>
      <c r="AG36" s="264"/>
    </row>
    <row r="37" spans="2:33" x14ac:dyDescent="0.25">
      <c r="B37" s="8">
        <v>3170</v>
      </c>
      <c r="C37" t="s">
        <v>128</v>
      </c>
      <c r="F37" s="341"/>
      <c r="G37" s="256"/>
      <c r="H37" s="256"/>
      <c r="I37" s="256"/>
      <c r="J37" s="342"/>
      <c r="K37" s="256"/>
      <c r="L37" s="341">
        <f t="shared" si="4"/>
        <v>0</v>
      </c>
      <c r="M37" s="25"/>
      <c r="N37" s="25">
        <f t="shared" si="5"/>
        <v>0</v>
      </c>
      <c r="O37" s="256"/>
      <c r="P37" s="256">
        <f t="shared" si="6"/>
        <v>0</v>
      </c>
      <c r="Q37" s="256"/>
      <c r="R37" s="342">
        <f t="shared" si="7"/>
        <v>0</v>
      </c>
      <c r="U37" s="480"/>
      <c r="V37" s="167" t="s">
        <v>859</v>
      </c>
      <c r="W37" s="167" t="s">
        <v>860</v>
      </c>
      <c r="X37" s="167" t="s">
        <v>861</v>
      </c>
      <c r="Y37" s="167" t="s">
        <v>862</v>
      </c>
      <c r="Z37" s="167" t="s">
        <v>866</v>
      </c>
      <c r="AA37" s="167" t="s">
        <v>860</v>
      </c>
      <c r="AB37" s="280">
        <v>3170</v>
      </c>
      <c r="AC37" t="s">
        <v>128</v>
      </c>
      <c r="AE37" s="263"/>
      <c r="AF37" s="263"/>
      <c r="AG37" s="264"/>
    </row>
    <row r="38" spans="2:33" x14ac:dyDescent="0.25">
      <c r="B38" s="8">
        <v>3230</v>
      </c>
      <c r="C38" t="s">
        <v>124</v>
      </c>
      <c r="F38" s="341"/>
      <c r="G38" s="256"/>
      <c r="H38" s="256"/>
      <c r="I38" s="256"/>
      <c r="J38" s="342"/>
      <c r="K38" s="256"/>
      <c r="L38" s="341">
        <f t="shared" si="4"/>
        <v>0</v>
      </c>
      <c r="M38" s="25"/>
      <c r="N38" s="25">
        <f t="shared" si="5"/>
        <v>0</v>
      </c>
      <c r="O38" s="256"/>
      <c r="P38" s="256">
        <f t="shared" si="6"/>
        <v>0</v>
      </c>
      <c r="Q38" s="256"/>
      <c r="R38" s="342">
        <f t="shared" si="7"/>
        <v>0</v>
      </c>
      <c r="U38" s="480"/>
      <c r="V38" s="167" t="s">
        <v>859</v>
      </c>
      <c r="W38" s="167" t="s">
        <v>860</v>
      </c>
      <c r="X38" s="167" t="s">
        <v>861</v>
      </c>
      <c r="Y38" s="167" t="s">
        <v>862</v>
      </c>
      <c r="Z38" s="167" t="s">
        <v>866</v>
      </c>
      <c r="AA38" s="167" t="s">
        <v>860</v>
      </c>
      <c r="AB38" s="280">
        <v>3230</v>
      </c>
      <c r="AC38" t="s">
        <v>124</v>
      </c>
      <c r="AE38" s="263"/>
      <c r="AF38" s="263"/>
      <c r="AG38" s="264"/>
    </row>
    <row r="39" spans="2:33" x14ac:dyDescent="0.25">
      <c r="B39" s="8">
        <v>3259</v>
      </c>
      <c r="C39" t="s">
        <v>785</v>
      </c>
      <c r="F39" s="341"/>
      <c r="G39" s="256"/>
      <c r="H39" s="256"/>
      <c r="I39" s="256"/>
      <c r="J39" s="342"/>
      <c r="K39" s="256"/>
      <c r="L39" s="341">
        <f t="shared" si="4"/>
        <v>0</v>
      </c>
      <c r="M39" s="25"/>
      <c r="N39" s="25">
        <f t="shared" si="5"/>
        <v>0</v>
      </c>
      <c r="O39" s="256"/>
      <c r="P39" s="256">
        <f t="shared" si="6"/>
        <v>0</v>
      </c>
      <c r="Q39" s="256"/>
      <c r="R39" s="342">
        <f t="shared" si="7"/>
        <v>0</v>
      </c>
      <c r="U39" s="480"/>
      <c r="V39" s="167" t="s">
        <v>859</v>
      </c>
      <c r="W39" s="167" t="s">
        <v>860</v>
      </c>
      <c r="X39" s="167" t="s">
        <v>861</v>
      </c>
      <c r="Y39" s="167" t="s">
        <v>862</v>
      </c>
      <c r="Z39" s="167" t="s">
        <v>866</v>
      </c>
      <c r="AA39" s="167" t="s">
        <v>860</v>
      </c>
      <c r="AB39" s="280">
        <v>3259</v>
      </c>
      <c r="AC39" t="s">
        <v>785</v>
      </c>
      <c r="AE39" s="263"/>
      <c r="AF39" s="263"/>
      <c r="AG39" s="264"/>
    </row>
    <row r="40" spans="2:33" x14ac:dyDescent="0.25">
      <c r="B40" s="8">
        <v>3897</v>
      </c>
      <c r="C40" t="s">
        <v>1019</v>
      </c>
      <c r="F40" s="341"/>
      <c r="G40" s="256"/>
      <c r="H40" s="256"/>
      <c r="I40" s="256"/>
      <c r="J40" s="342"/>
      <c r="K40" s="256"/>
      <c r="L40" s="341">
        <f t="shared" si="4"/>
        <v>0</v>
      </c>
      <c r="M40" s="25"/>
      <c r="N40" s="25">
        <f t="shared" si="5"/>
        <v>0</v>
      </c>
      <c r="O40" s="256"/>
      <c r="P40" s="256">
        <f t="shared" si="6"/>
        <v>0</v>
      </c>
      <c r="Q40" s="256"/>
      <c r="R40" s="342">
        <f t="shared" si="7"/>
        <v>0</v>
      </c>
      <c r="U40" s="480"/>
      <c r="V40" s="167" t="s">
        <v>859</v>
      </c>
      <c r="W40" s="167" t="s">
        <v>860</v>
      </c>
      <c r="X40" s="167" t="s">
        <v>861</v>
      </c>
      <c r="Y40" s="167" t="s">
        <v>862</v>
      </c>
      <c r="Z40" s="167" t="s">
        <v>867</v>
      </c>
      <c r="AA40" s="167" t="s">
        <v>860</v>
      </c>
      <c r="AB40" s="280" t="s">
        <v>906</v>
      </c>
      <c r="AC40" t="s">
        <v>1020</v>
      </c>
      <c r="AE40" s="263"/>
      <c r="AF40" s="263"/>
      <c r="AG40" s="264"/>
    </row>
    <row r="41" spans="2:33" x14ac:dyDescent="0.25">
      <c r="B41" s="8">
        <v>3898</v>
      </c>
      <c r="C41" t="s">
        <v>132</v>
      </c>
      <c r="F41" s="341"/>
      <c r="G41" s="256"/>
      <c r="H41" s="256"/>
      <c r="I41" s="256"/>
      <c r="J41" s="342"/>
      <c r="K41" s="256"/>
      <c r="L41" s="341">
        <f t="shared" si="4"/>
        <v>0</v>
      </c>
      <c r="M41" s="25"/>
      <c r="N41" s="25">
        <f t="shared" si="5"/>
        <v>0</v>
      </c>
      <c r="O41" s="256"/>
      <c r="P41" s="256">
        <f t="shared" si="6"/>
        <v>0</v>
      </c>
      <c r="Q41" s="256"/>
      <c r="R41" s="342">
        <f t="shared" si="7"/>
        <v>0</v>
      </c>
      <c r="U41" s="480"/>
      <c r="V41" s="167" t="s">
        <v>859</v>
      </c>
      <c r="W41" s="167" t="s">
        <v>860</v>
      </c>
      <c r="X41" s="167" t="s">
        <v>861</v>
      </c>
      <c r="Y41" s="167" t="s">
        <v>862</v>
      </c>
      <c r="Z41" s="167" t="s">
        <v>867</v>
      </c>
      <c r="AA41" s="167" t="s">
        <v>860</v>
      </c>
      <c r="AB41" s="280">
        <v>3898</v>
      </c>
      <c r="AC41" t="s">
        <v>132</v>
      </c>
      <c r="AE41" s="263"/>
      <c r="AF41" s="263"/>
      <c r="AG41" s="264"/>
    </row>
    <row r="42" spans="2:33" x14ac:dyDescent="0.25">
      <c r="B42" s="8">
        <v>3899</v>
      </c>
      <c r="C42" t="s">
        <v>131</v>
      </c>
      <c r="F42" s="341"/>
      <c r="G42" s="256"/>
      <c r="H42" s="256"/>
      <c r="I42" s="256"/>
      <c r="J42" s="342"/>
      <c r="K42" s="256"/>
      <c r="L42" s="341">
        <f t="shared" si="4"/>
        <v>0</v>
      </c>
      <c r="M42" s="25"/>
      <c r="N42" s="25">
        <f t="shared" si="5"/>
        <v>0</v>
      </c>
      <c r="O42" s="256"/>
      <c r="P42" s="256">
        <f t="shared" si="6"/>
        <v>0</v>
      </c>
      <c r="Q42" s="256"/>
      <c r="R42" s="342">
        <f t="shared" si="7"/>
        <v>0</v>
      </c>
      <c r="U42" s="480"/>
      <c r="V42" s="167" t="s">
        <v>859</v>
      </c>
      <c r="W42" s="167" t="s">
        <v>860</v>
      </c>
      <c r="X42" s="167" t="s">
        <v>861</v>
      </c>
      <c r="Y42" s="167" t="s">
        <v>862</v>
      </c>
      <c r="Z42" s="167" t="s">
        <v>867</v>
      </c>
      <c r="AA42" s="167" t="s">
        <v>860</v>
      </c>
      <c r="AB42" s="280">
        <v>3899</v>
      </c>
      <c r="AC42" t="s">
        <v>131</v>
      </c>
      <c r="AE42" s="263"/>
      <c r="AF42" s="263"/>
      <c r="AG42" s="264"/>
    </row>
    <row r="43" spans="2:33" x14ac:dyDescent="0.25">
      <c r="C43" t="s">
        <v>133</v>
      </c>
      <c r="F43" s="341"/>
      <c r="G43" s="256"/>
      <c r="H43" s="256"/>
      <c r="I43" s="256"/>
      <c r="J43" s="342"/>
      <c r="K43" s="256"/>
      <c r="L43" s="341">
        <f t="shared" si="4"/>
        <v>0</v>
      </c>
      <c r="M43" s="25"/>
      <c r="N43" s="25">
        <f t="shared" si="5"/>
        <v>0</v>
      </c>
      <c r="O43" s="256"/>
      <c r="P43" s="256">
        <f t="shared" si="6"/>
        <v>0</v>
      </c>
      <c r="Q43" s="256"/>
      <c r="R43" s="342">
        <f t="shared" si="7"/>
        <v>0</v>
      </c>
      <c r="U43" s="480"/>
      <c r="V43" s="167"/>
      <c r="W43" s="167"/>
      <c r="X43" s="167"/>
      <c r="Y43" s="167"/>
      <c r="Z43" s="167"/>
      <c r="AA43" s="167"/>
      <c r="AB43" s="167"/>
      <c r="AC43" t="s">
        <v>133</v>
      </c>
      <c r="AE43" s="263"/>
      <c r="AF43" s="263"/>
      <c r="AG43" s="264"/>
    </row>
    <row r="44" spans="2:33" x14ac:dyDescent="0.25">
      <c r="C44" t="s">
        <v>133</v>
      </c>
      <c r="F44" s="341"/>
      <c r="G44" s="256"/>
      <c r="H44" s="256"/>
      <c r="I44" s="256"/>
      <c r="J44" s="342"/>
      <c r="K44" s="256"/>
      <c r="L44" s="341">
        <f t="shared" si="4"/>
        <v>0</v>
      </c>
      <c r="M44" s="25"/>
      <c r="N44" s="25">
        <f t="shared" si="5"/>
        <v>0</v>
      </c>
      <c r="O44" s="256"/>
      <c r="P44" s="256">
        <f t="shared" si="6"/>
        <v>0</v>
      </c>
      <c r="Q44" s="256"/>
      <c r="R44" s="342">
        <f t="shared" si="7"/>
        <v>0</v>
      </c>
      <c r="U44" s="480"/>
      <c r="V44" s="167"/>
      <c r="W44" s="167"/>
      <c r="X44" s="167"/>
      <c r="Y44" s="167"/>
      <c r="Z44" s="167"/>
      <c r="AA44" s="167"/>
      <c r="AB44" s="167"/>
      <c r="AC44" t="s">
        <v>133</v>
      </c>
      <c r="AE44" s="263"/>
      <c r="AF44" s="263"/>
      <c r="AG44" s="264"/>
    </row>
    <row r="45" spans="2:33" x14ac:dyDescent="0.25">
      <c r="C45" t="s">
        <v>133</v>
      </c>
      <c r="F45" s="341"/>
      <c r="G45" s="256"/>
      <c r="H45" s="256"/>
      <c r="I45" s="256"/>
      <c r="J45" s="342"/>
      <c r="K45" s="256"/>
      <c r="L45" s="341">
        <f t="shared" si="4"/>
        <v>0</v>
      </c>
      <c r="M45" s="25"/>
      <c r="N45" s="25">
        <f t="shared" si="5"/>
        <v>0</v>
      </c>
      <c r="O45" s="256"/>
      <c r="P45" s="256">
        <f t="shared" si="6"/>
        <v>0</v>
      </c>
      <c r="Q45" s="256"/>
      <c r="R45" s="342">
        <f t="shared" si="7"/>
        <v>0</v>
      </c>
      <c r="U45" s="480"/>
      <c r="V45" s="167"/>
      <c r="W45" s="167"/>
      <c r="X45" s="167"/>
      <c r="Y45" s="167"/>
      <c r="Z45" s="167"/>
      <c r="AA45" s="167"/>
      <c r="AB45" s="167"/>
      <c r="AC45" t="s">
        <v>133</v>
      </c>
      <c r="AE45" s="263"/>
      <c r="AF45" s="263"/>
      <c r="AG45" s="264"/>
    </row>
    <row r="46" spans="2:33" x14ac:dyDescent="0.25">
      <c r="C46" t="s">
        <v>133</v>
      </c>
      <c r="F46" s="341"/>
      <c r="G46" s="256"/>
      <c r="H46" s="256"/>
      <c r="I46" s="256"/>
      <c r="J46" s="342"/>
      <c r="K46" s="256"/>
      <c r="L46" s="341">
        <f t="shared" si="4"/>
        <v>0</v>
      </c>
      <c r="M46" s="25"/>
      <c r="N46" s="25">
        <f t="shared" si="5"/>
        <v>0</v>
      </c>
      <c r="O46" s="256"/>
      <c r="P46" s="256">
        <f t="shared" si="6"/>
        <v>0</v>
      </c>
      <c r="Q46" s="256"/>
      <c r="R46" s="342">
        <f t="shared" si="7"/>
        <v>0</v>
      </c>
      <c r="U46" s="480"/>
      <c r="V46" s="167"/>
      <c r="W46" s="167"/>
      <c r="X46" s="167"/>
      <c r="Y46" s="167"/>
      <c r="Z46" s="167"/>
      <c r="AA46" s="167"/>
      <c r="AB46" s="167"/>
      <c r="AC46" t="s">
        <v>133</v>
      </c>
      <c r="AE46" s="263"/>
      <c r="AF46" s="263"/>
      <c r="AG46" s="264"/>
    </row>
    <row r="47" spans="2:33" x14ac:dyDescent="0.25">
      <c r="C47" t="s">
        <v>133</v>
      </c>
      <c r="F47" s="341"/>
      <c r="G47" s="256"/>
      <c r="H47" s="256"/>
      <c r="I47" s="256"/>
      <c r="J47" s="342"/>
      <c r="K47" s="256"/>
      <c r="L47" s="341">
        <f t="shared" si="4"/>
        <v>0</v>
      </c>
      <c r="M47" s="25"/>
      <c r="N47" s="25">
        <f t="shared" si="5"/>
        <v>0</v>
      </c>
      <c r="O47" s="256"/>
      <c r="P47" s="256">
        <f t="shared" si="6"/>
        <v>0</v>
      </c>
      <c r="Q47" s="256"/>
      <c r="R47" s="342">
        <f t="shared" si="7"/>
        <v>0</v>
      </c>
      <c r="U47" s="480"/>
      <c r="V47" s="167"/>
      <c r="W47" s="167"/>
      <c r="X47" s="167"/>
      <c r="Y47" s="167"/>
      <c r="Z47" s="167"/>
      <c r="AA47" s="167"/>
      <c r="AB47" s="167"/>
      <c r="AC47" t="s">
        <v>133</v>
      </c>
      <c r="AE47" s="263"/>
      <c r="AF47" s="263"/>
      <c r="AG47" s="264"/>
    </row>
    <row r="48" spans="2:33" x14ac:dyDescent="0.25">
      <c r="C48" t="s">
        <v>871</v>
      </c>
      <c r="F48" s="341"/>
      <c r="G48" s="256"/>
      <c r="H48" s="256"/>
      <c r="I48" s="256"/>
      <c r="J48" s="342"/>
      <c r="K48" s="256"/>
      <c r="L48" s="341">
        <f t="shared" si="4"/>
        <v>0</v>
      </c>
      <c r="M48" s="25"/>
      <c r="N48" s="25">
        <f t="shared" si="5"/>
        <v>0</v>
      </c>
      <c r="O48" s="256"/>
      <c r="P48" s="256">
        <f t="shared" si="6"/>
        <v>0</v>
      </c>
      <c r="Q48" s="256"/>
      <c r="R48" s="342">
        <f t="shared" si="7"/>
        <v>0</v>
      </c>
      <c r="V48" s="167" t="s">
        <v>859</v>
      </c>
      <c r="W48" s="167" t="s">
        <v>860</v>
      </c>
      <c r="X48" s="167" t="s">
        <v>861</v>
      </c>
      <c r="Y48" s="167" t="s">
        <v>862</v>
      </c>
      <c r="Z48" s="167" t="s">
        <v>869</v>
      </c>
      <c r="AA48" s="167" t="s">
        <v>860</v>
      </c>
      <c r="AB48" s="167" t="s">
        <v>862</v>
      </c>
      <c r="AC48" t="s">
        <v>868</v>
      </c>
      <c r="AE48" s="263"/>
      <c r="AF48" s="263"/>
      <c r="AG48" s="264"/>
    </row>
    <row r="49" spans="2:33" x14ac:dyDescent="0.25">
      <c r="C49" t="s">
        <v>870</v>
      </c>
      <c r="F49" s="341"/>
      <c r="G49" s="256"/>
      <c r="H49" s="256"/>
      <c r="I49" s="256"/>
      <c r="J49" s="342"/>
      <c r="K49" s="256"/>
      <c r="L49" s="341">
        <f t="shared" si="4"/>
        <v>0</v>
      </c>
      <c r="M49" s="25"/>
      <c r="N49" s="25">
        <f t="shared" si="5"/>
        <v>0</v>
      </c>
      <c r="O49" s="256"/>
      <c r="P49" s="256">
        <f t="shared" si="6"/>
        <v>0</v>
      </c>
      <c r="Q49" s="256"/>
      <c r="R49" s="342">
        <f t="shared" si="7"/>
        <v>0</v>
      </c>
      <c r="V49" s="167" t="s">
        <v>859</v>
      </c>
      <c r="W49" s="167" t="s">
        <v>860</v>
      </c>
      <c r="X49" s="167" t="s">
        <v>861</v>
      </c>
      <c r="Y49" s="167" t="s">
        <v>862</v>
      </c>
      <c r="Z49" s="167" t="s">
        <v>872</v>
      </c>
      <c r="AA49" s="167" t="s">
        <v>873</v>
      </c>
      <c r="AB49" s="167" t="s">
        <v>862</v>
      </c>
      <c r="AC49" t="s">
        <v>870</v>
      </c>
      <c r="AE49" s="263"/>
      <c r="AF49" s="263"/>
      <c r="AG49" s="264"/>
    </row>
    <row r="50" spans="2:33" x14ac:dyDescent="0.25">
      <c r="F50" s="341"/>
      <c r="G50" s="256"/>
      <c r="H50" s="256"/>
      <c r="I50" s="256"/>
      <c r="J50" s="342"/>
      <c r="K50" s="256"/>
      <c r="L50" s="341"/>
      <c r="M50" s="25"/>
      <c r="N50" s="25"/>
      <c r="O50" s="256"/>
      <c r="P50" s="256"/>
      <c r="Q50" s="256"/>
      <c r="R50" s="342"/>
      <c r="V50" s="167"/>
      <c r="W50" s="167"/>
      <c r="X50" s="167"/>
      <c r="Y50" s="167"/>
      <c r="Z50" s="167"/>
      <c r="AA50" s="167"/>
      <c r="AB50" s="167"/>
      <c r="AC50" s="167"/>
      <c r="AD50" s="263"/>
      <c r="AE50" s="263"/>
      <c r="AF50" s="263"/>
      <c r="AG50" s="264"/>
    </row>
    <row r="51" spans="2:33" x14ac:dyDescent="0.25">
      <c r="B51" s="7" t="s">
        <v>134</v>
      </c>
      <c r="F51" s="343">
        <f>SUM(F28:F50)</f>
        <v>0</v>
      </c>
      <c r="G51" s="344"/>
      <c r="H51" s="344">
        <f>SUM(H28:H50)</f>
        <v>0</v>
      </c>
      <c r="I51" s="344"/>
      <c r="J51" s="345">
        <f>SUM(J29:J50)</f>
        <v>0</v>
      </c>
      <c r="K51" s="256"/>
      <c r="L51" s="343">
        <f>SUM(L29:L50)</f>
        <v>0</v>
      </c>
      <c r="M51" s="326"/>
      <c r="N51" s="344">
        <f>SUM(N29:N50)</f>
        <v>0</v>
      </c>
      <c r="O51" s="344"/>
      <c r="P51" s="344">
        <f>SUM(P29:P50)</f>
        <v>0</v>
      </c>
      <c r="Q51" s="344"/>
      <c r="R51" s="345">
        <f>SUM(R29:R50)</f>
        <v>0</v>
      </c>
      <c r="V51" s="167"/>
      <c r="W51" s="167"/>
      <c r="X51" s="167"/>
      <c r="Y51" s="167"/>
      <c r="Z51" s="167"/>
      <c r="AA51" s="167"/>
      <c r="AB51" s="167"/>
      <c r="AC51" s="167"/>
      <c r="AD51" s="263"/>
      <c r="AE51" s="263"/>
      <c r="AF51" s="263"/>
      <c r="AG51" s="264"/>
    </row>
    <row r="52" spans="2:33" x14ac:dyDescent="0.25">
      <c r="F52" s="341"/>
      <c r="G52" s="256"/>
      <c r="H52" s="256"/>
      <c r="I52" s="256"/>
      <c r="J52" s="342"/>
      <c r="K52" s="256"/>
      <c r="L52" s="341"/>
      <c r="M52" s="395"/>
      <c r="N52" s="395"/>
      <c r="O52" s="256"/>
      <c r="P52" s="256"/>
      <c r="Q52" s="256"/>
      <c r="R52" s="342"/>
      <c r="V52" s="167"/>
      <c r="W52" s="167"/>
      <c r="X52" s="167"/>
      <c r="Y52" s="167"/>
      <c r="Z52" s="167"/>
      <c r="AA52" s="167"/>
      <c r="AB52" s="167"/>
      <c r="AC52" s="167"/>
      <c r="AD52" s="263"/>
      <c r="AE52" s="263"/>
      <c r="AF52" s="263"/>
      <c r="AG52" s="264"/>
    </row>
    <row r="53" spans="2:33" x14ac:dyDescent="0.25">
      <c r="B53" s="7" t="s">
        <v>86</v>
      </c>
      <c r="F53" s="341"/>
      <c r="G53" s="256"/>
      <c r="H53" s="256"/>
      <c r="I53" s="256"/>
      <c r="J53" s="342"/>
      <c r="K53" s="256"/>
      <c r="L53" s="341"/>
      <c r="M53" s="5"/>
      <c r="N53" s="5"/>
      <c r="O53" s="256"/>
      <c r="P53" s="256"/>
      <c r="Q53" s="256"/>
      <c r="R53" s="342"/>
      <c r="V53" s="167"/>
      <c r="W53" s="167"/>
      <c r="X53" s="167"/>
      <c r="Y53" s="167"/>
      <c r="Z53" s="167"/>
      <c r="AA53" s="167"/>
      <c r="AB53" s="167"/>
      <c r="AC53" s="167"/>
      <c r="AD53" s="263"/>
      <c r="AE53" s="263"/>
      <c r="AF53" s="263"/>
      <c r="AG53" s="264"/>
    </row>
    <row r="54" spans="2:33" x14ac:dyDescent="0.25">
      <c r="B54" s="8">
        <v>4010</v>
      </c>
      <c r="C54" t="s">
        <v>196</v>
      </c>
      <c r="F54" s="341"/>
      <c r="G54" s="256"/>
      <c r="H54" s="256"/>
      <c r="I54" s="256"/>
      <c r="J54" s="342"/>
      <c r="K54" s="256"/>
      <c r="L54" s="341">
        <f>+AD54</f>
        <v>0</v>
      </c>
      <c r="N54" s="100">
        <f>+AF54</f>
        <v>0</v>
      </c>
      <c r="O54" s="256"/>
      <c r="P54" s="256">
        <f t="shared" ref="P54:P55" si="8">R54-L54</f>
        <v>0</v>
      </c>
      <c r="Q54" s="256"/>
      <c r="R54" s="342">
        <f>+AG54</f>
        <v>0</v>
      </c>
      <c r="V54" s="167" t="s">
        <v>859</v>
      </c>
      <c r="W54" s="167" t="s">
        <v>860</v>
      </c>
      <c r="X54" s="167" t="s">
        <v>861</v>
      </c>
      <c r="Y54" s="167" t="s">
        <v>862</v>
      </c>
      <c r="Z54" s="167" t="s">
        <v>865</v>
      </c>
      <c r="AA54" s="167" t="s">
        <v>860</v>
      </c>
      <c r="AB54" s="8">
        <v>4010</v>
      </c>
      <c r="AC54" s="167" t="s">
        <v>196</v>
      </c>
      <c r="AD54" s="263"/>
      <c r="AE54" s="263"/>
      <c r="AF54" s="263"/>
      <c r="AG54" s="264"/>
    </row>
    <row r="55" spans="2:33" x14ac:dyDescent="0.25">
      <c r="B55" s="8">
        <v>4367</v>
      </c>
      <c r="C55" t="s">
        <v>198</v>
      </c>
      <c r="F55" s="341"/>
      <c r="G55" s="256"/>
      <c r="H55" s="256"/>
      <c r="I55" s="256"/>
      <c r="J55" s="342"/>
      <c r="K55" s="256"/>
      <c r="L55" s="341">
        <f t="shared" ref="L55" si="9">+AD55</f>
        <v>0</v>
      </c>
      <c r="N55" s="100">
        <f t="shared" ref="N55" si="10">+AF55</f>
        <v>0</v>
      </c>
      <c r="O55" s="256"/>
      <c r="P55" s="256">
        <f t="shared" si="8"/>
        <v>0</v>
      </c>
      <c r="Q55" s="256"/>
      <c r="R55" s="342">
        <f t="shared" ref="R55" si="11">+AG55</f>
        <v>0</v>
      </c>
      <c r="V55" s="167" t="s">
        <v>859</v>
      </c>
      <c r="W55" s="167" t="s">
        <v>860</v>
      </c>
      <c r="X55" s="167" t="s">
        <v>861</v>
      </c>
      <c r="Y55" s="167" t="s">
        <v>862</v>
      </c>
      <c r="Z55" s="167" t="s">
        <v>865</v>
      </c>
      <c r="AA55" s="167" t="s">
        <v>860</v>
      </c>
      <c r="AB55" s="8">
        <v>4367</v>
      </c>
      <c r="AC55" t="s">
        <v>198</v>
      </c>
      <c r="AD55" s="263"/>
      <c r="AE55" s="263"/>
      <c r="AF55" s="263"/>
      <c r="AG55" s="264"/>
    </row>
    <row r="56" spans="2:33" x14ac:dyDescent="0.25">
      <c r="B56" s="8">
        <v>4365</v>
      </c>
      <c r="C56" t="s">
        <v>199</v>
      </c>
      <c r="F56" s="341"/>
      <c r="G56" s="256"/>
      <c r="H56" s="256"/>
      <c r="I56" s="256"/>
      <c r="J56" s="342"/>
      <c r="K56" s="256"/>
      <c r="L56" s="341">
        <f t="shared" ref="L56:L63" si="12">+AD56</f>
        <v>0</v>
      </c>
      <c r="N56" s="100">
        <f t="shared" ref="N56:N63" si="13">+AF56</f>
        <v>0</v>
      </c>
      <c r="O56" s="256"/>
      <c r="P56" s="256">
        <f t="shared" ref="P56:P63" si="14">R56-L56</f>
        <v>0</v>
      </c>
      <c r="Q56" s="256"/>
      <c r="R56" s="342">
        <f t="shared" ref="R56:R63" si="15">+AG56</f>
        <v>0</v>
      </c>
      <c r="V56" s="167" t="s">
        <v>859</v>
      </c>
      <c r="W56" s="167" t="s">
        <v>860</v>
      </c>
      <c r="X56" s="167" t="s">
        <v>861</v>
      </c>
      <c r="Y56" s="167" t="s">
        <v>862</v>
      </c>
      <c r="Z56" s="167" t="s">
        <v>865</v>
      </c>
      <c r="AA56" s="167" t="s">
        <v>860</v>
      </c>
      <c r="AB56" s="8">
        <v>4365</v>
      </c>
      <c r="AC56" t="s">
        <v>199</v>
      </c>
      <c r="AD56" s="263"/>
      <c r="AE56" s="263"/>
      <c r="AF56" s="263"/>
      <c r="AG56" s="264"/>
    </row>
    <row r="57" spans="2:33" x14ac:dyDescent="0.25">
      <c r="B57" s="8">
        <v>4424</v>
      </c>
      <c r="C57" t="s">
        <v>201</v>
      </c>
      <c r="F57" s="341"/>
      <c r="G57" s="256"/>
      <c r="H57" s="256"/>
      <c r="I57" s="256"/>
      <c r="J57" s="342"/>
      <c r="K57" s="256"/>
      <c r="L57" s="341">
        <f t="shared" si="12"/>
        <v>0</v>
      </c>
      <c r="N57" s="100">
        <f t="shared" si="13"/>
        <v>0</v>
      </c>
      <c r="O57" s="256"/>
      <c r="P57" s="256">
        <f t="shared" si="14"/>
        <v>0</v>
      </c>
      <c r="Q57" s="256"/>
      <c r="R57" s="342">
        <f t="shared" si="15"/>
        <v>0</v>
      </c>
      <c r="V57" s="167" t="s">
        <v>859</v>
      </c>
      <c r="W57" s="167" t="s">
        <v>860</v>
      </c>
      <c r="X57" s="167" t="s">
        <v>861</v>
      </c>
      <c r="Y57" s="167" t="s">
        <v>862</v>
      </c>
      <c r="Z57" s="167" t="s">
        <v>865</v>
      </c>
      <c r="AA57" s="167" t="s">
        <v>860</v>
      </c>
      <c r="AB57" s="8">
        <v>4424</v>
      </c>
      <c r="AC57" t="s">
        <v>201</v>
      </c>
      <c r="AD57" s="263"/>
      <c r="AE57" s="263"/>
      <c r="AF57" s="263"/>
      <c r="AG57" s="264"/>
    </row>
    <row r="58" spans="2:33" x14ac:dyDescent="0.25">
      <c r="B58" s="8">
        <v>4048</v>
      </c>
      <c r="C58" t="s">
        <v>200</v>
      </c>
      <c r="F58" s="341"/>
      <c r="G58" s="256"/>
      <c r="H58" s="256"/>
      <c r="I58" s="256"/>
      <c r="J58" s="342"/>
      <c r="K58" s="256"/>
      <c r="L58" s="341">
        <f t="shared" si="12"/>
        <v>0</v>
      </c>
      <c r="N58" s="100">
        <f t="shared" si="13"/>
        <v>0</v>
      </c>
      <c r="O58" s="256"/>
      <c r="P58" s="256">
        <f t="shared" si="14"/>
        <v>0</v>
      </c>
      <c r="Q58" s="256"/>
      <c r="R58" s="342">
        <f t="shared" si="15"/>
        <v>0</v>
      </c>
      <c r="V58" s="167" t="s">
        <v>859</v>
      </c>
      <c r="W58" s="167" t="s">
        <v>860</v>
      </c>
      <c r="X58" s="167" t="s">
        <v>861</v>
      </c>
      <c r="Y58" s="167" t="s">
        <v>862</v>
      </c>
      <c r="Z58" s="167" t="s">
        <v>865</v>
      </c>
      <c r="AA58" s="167" t="s">
        <v>860</v>
      </c>
      <c r="AB58" s="8">
        <v>4048</v>
      </c>
      <c r="AC58" t="s">
        <v>200</v>
      </c>
      <c r="AD58" s="263"/>
      <c r="AE58" s="263"/>
      <c r="AF58" s="263"/>
      <c r="AG58" s="264"/>
    </row>
    <row r="59" spans="2:33" x14ac:dyDescent="0.25">
      <c r="B59" s="8">
        <v>4027</v>
      </c>
      <c r="C59" t="s">
        <v>177</v>
      </c>
      <c r="F59" s="341"/>
      <c r="G59" s="256"/>
      <c r="H59" s="256"/>
      <c r="I59" s="256"/>
      <c r="J59" s="342"/>
      <c r="K59" s="256"/>
      <c r="L59" s="341">
        <f t="shared" si="12"/>
        <v>0</v>
      </c>
      <c r="N59" s="100">
        <f t="shared" si="13"/>
        <v>0</v>
      </c>
      <c r="O59" s="256"/>
      <c r="P59" s="256">
        <f t="shared" si="14"/>
        <v>0</v>
      </c>
      <c r="Q59" s="256"/>
      <c r="R59" s="342">
        <f t="shared" si="15"/>
        <v>0</v>
      </c>
      <c r="V59" s="167" t="s">
        <v>859</v>
      </c>
      <c r="W59" s="167" t="s">
        <v>860</v>
      </c>
      <c r="X59" s="167" t="s">
        <v>861</v>
      </c>
      <c r="Y59" s="167" t="s">
        <v>862</v>
      </c>
      <c r="Z59" s="167" t="s">
        <v>865</v>
      </c>
      <c r="AA59" s="167" t="s">
        <v>860</v>
      </c>
      <c r="AB59" s="8">
        <v>4027</v>
      </c>
      <c r="AC59" t="s">
        <v>177</v>
      </c>
      <c r="AD59" s="263"/>
      <c r="AE59" s="263"/>
      <c r="AF59" s="263"/>
      <c r="AG59" s="264"/>
    </row>
    <row r="60" spans="2:33" x14ac:dyDescent="0.25">
      <c r="B60" s="8">
        <v>4173</v>
      </c>
      <c r="C60" t="s">
        <v>197</v>
      </c>
      <c r="F60" s="341"/>
      <c r="G60" s="256"/>
      <c r="H60" s="256"/>
      <c r="I60" s="256"/>
      <c r="J60" s="342"/>
      <c r="K60" s="256"/>
      <c r="L60" s="341">
        <f t="shared" si="12"/>
        <v>0</v>
      </c>
      <c r="N60" s="100">
        <f t="shared" si="13"/>
        <v>0</v>
      </c>
      <c r="O60" s="256"/>
      <c r="P60" s="256">
        <f t="shared" si="14"/>
        <v>0</v>
      </c>
      <c r="Q60" s="256"/>
      <c r="R60" s="342">
        <f t="shared" si="15"/>
        <v>0</v>
      </c>
      <c r="V60" s="167" t="s">
        <v>859</v>
      </c>
      <c r="W60" s="167" t="s">
        <v>860</v>
      </c>
      <c r="X60" s="167" t="s">
        <v>861</v>
      </c>
      <c r="Y60" s="167" t="s">
        <v>862</v>
      </c>
      <c r="Z60" s="167" t="s">
        <v>865</v>
      </c>
      <c r="AA60" s="167" t="s">
        <v>860</v>
      </c>
      <c r="AB60" s="8">
        <v>4173</v>
      </c>
      <c r="AC60" t="s">
        <v>197</v>
      </c>
      <c r="AD60" s="263"/>
      <c r="AE60" s="263"/>
      <c r="AF60" s="263"/>
      <c r="AG60" s="264"/>
    </row>
    <row r="61" spans="2:33" x14ac:dyDescent="0.25">
      <c r="C61" t="s">
        <v>135</v>
      </c>
      <c r="F61" s="341"/>
      <c r="G61" s="256"/>
      <c r="H61" s="256"/>
      <c r="I61" s="256"/>
      <c r="J61" s="342"/>
      <c r="K61" s="256"/>
      <c r="L61" s="341">
        <f t="shared" si="12"/>
        <v>0</v>
      </c>
      <c r="N61" s="100">
        <f t="shared" si="13"/>
        <v>0</v>
      </c>
      <c r="O61" s="256"/>
      <c r="P61" s="256">
        <f t="shared" si="14"/>
        <v>0</v>
      </c>
      <c r="Q61" s="256"/>
      <c r="R61" s="342">
        <f t="shared" si="15"/>
        <v>0</v>
      </c>
      <c r="V61" s="167"/>
      <c r="W61" s="167"/>
      <c r="X61" s="167"/>
      <c r="Y61" s="167"/>
      <c r="Z61" s="167"/>
      <c r="AA61" s="167"/>
      <c r="AB61" s="167"/>
      <c r="AC61" t="s">
        <v>135</v>
      </c>
      <c r="AD61" s="263"/>
      <c r="AE61" s="263"/>
      <c r="AF61" s="263"/>
      <c r="AG61" s="264"/>
    </row>
    <row r="62" spans="2:33" x14ac:dyDescent="0.25">
      <c r="C62" t="s">
        <v>135</v>
      </c>
      <c r="F62" s="341"/>
      <c r="G62" s="256"/>
      <c r="H62" s="256"/>
      <c r="I62" s="256"/>
      <c r="J62" s="342"/>
      <c r="K62" s="256"/>
      <c r="L62" s="341">
        <f t="shared" si="12"/>
        <v>0</v>
      </c>
      <c r="N62" s="100">
        <f t="shared" si="13"/>
        <v>0</v>
      </c>
      <c r="O62" s="256"/>
      <c r="P62" s="256">
        <f t="shared" si="14"/>
        <v>0</v>
      </c>
      <c r="Q62" s="256"/>
      <c r="R62" s="342">
        <f t="shared" si="15"/>
        <v>0</v>
      </c>
      <c r="V62" s="167"/>
      <c r="W62" s="167"/>
      <c r="X62" s="167"/>
      <c r="Y62" s="167"/>
      <c r="Z62" s="167"/>
      <c r="AA62" s="167"/>
      <c r="AB62" s="167"/>
      <c r="AC62" t="s">
        <v>135</v>
      </c>
      <c r="AD62" s="263"/>
      <c r="AE62" s="263"/>
      <c r="AF62" s="263"/>
      <c r="AG62" s="264"/>
    </row>
    <row r="63" spans="2:33" x14ac:dyDescent="0.25">
      <c r="C63" t="s">
        <v>135</v>
      </c>
      <c r="F63" s="341"/>
      <c r="G63" s="256"/>
      <c r="H63" s="256"/>
      <c r="I63" s="256"/>
      <c r="J63" s="342"/>
      <c r="K63" s="256"/>
      <c r="L63" s="341">
        <f t="shared" si="12"/>
        <v>0</v>
      </c>
      <c r="N63" s="100">
        <f t="shared" si="13"/>
        <v>0</v>
      </c>
      <c r="O63" s="256"/>
      <c r="P63" s="256">
        <f t="shared" si="14"/>
        <v>0</v>
      </c>
      <c r="Q63" s="256"/>
      <c r="R63" s="342">
        <f t="shared" si="15"/>
        <v>0</v>
      </c>
      <c r="V63" s="167"/>
      <c r="W63" s="167"/>
      <c r="X63" s="167"/>
      <c r="Y63" s="167"/>
      <c r="Z63" s="167"/>
      <c r="AA63" s="167"/>
      <c r="AB63" s="167"/>
      <c r="AC63" t="s">
        <v>135</v>
      </c>
      <c r="AD63" s="263"/>
      <c r="AE63" s="263"/>
      <c r="AF63" s="263"/>
      <c r="AG63" s="264"/>
    </row>
    <row r="64" spans="2:33" x14ac:dyDescent="0.25">
      <c r="B64" s="7" t="s">
        <v>136</v>
      </c>
      <c r="F64" s="343">
        <f>SUM(F54:F63)</f>
        <v>0</v>
      </c>
      <c r="G64" s="344"/>
      <c r="H64" s="344">
        <f>SUM(H54:H63)</f>
        <v>0</v>
      </c>
      <c r="I64" s="344"/>
      <c r="J64" s="345">
        <f>SUM(J54:J63)</f>
        <v>0</v>
      </c>
      <c r="K64" s="256"/>
      <c r="L64" s="343">
        <f>SUM(L54:L63)</f>
        <v>0</v>
      </c>
      <c r="M64" s="74"/>
      <c r="N64" s="344">
        <f>SUM(N54:N63)</f>
        <v>0</v>
      </c>
      <c r="O64" s="344"/>
      <c r="P64" s="344">
        <f>SUM(P54:P63)</f>
        <v>0</v>
      </c>
      <c r="Q64" s="344"/>
      <c r="R64" s="345">
        <f>SUM(R54:R63)</f>
        <v>0</v>
      </c>
      <c r="V64" s="167"/>
      <c r="W64" s="167"/>
      <c r="X64" s="167"/>
      <c r="Y64" s="167"/>
      <c r="Z64" s="167"/>
      <c r="AA64" s="167"/>
      <c r="AB64" s="167"/>
      <c r="AC64" s="167"/>
      <c r="AD64" s="263"/>
      <c r="AE64" s="263"/>
      <c r="AF64" s="263"/>
      <c r="AG64" s="264"/>
    </row>
    <row r="65" spans="2:29" x14ac:dyDescent="0.25">
      <c r="F65" s="341"/>
      <c r="G65" s="256"/>
      <c r="H65" s="256"/>
      <c r="I65" s="256"/>
      <c r="J65" s="342"/>
      <c r="K65" s="256"/>
      <c r="L65" s="341"/>
      <c r="O65" s="256"/>
      <c r="P65" s="256"/>
      <c r="Q65" s="256"/>
      <c r="R65" s="342"/>
      <c r="V65" s="167"/>
      <c r="W65" s="167"/>
      <c r="X65" s="167"/>
      <c r="Y65" s="167"/>
      <c r="Z65" s="167"/>
      <c r="AA65" s="167"/>
      <c r="AB65" s="167"/>
      <c r="AC65" s="167"/>
    </row>
    <row r="66" spans="2:29" x14ac:dyDescent="0.25">
      <c r="B66" s="7" t="s">
        <v>781</v>
      </c>
      <c r="F66" s="341"/>
      <c r="G66" s="256"/>
      <c r="H66" s="256"/>
      <c r="I66" s="256"/>
      <c r="J66" s="342"/>
      <c r="K66" s="256"/>
      <c r="L66" s="341"/>
      <c r="O66" s="256"/>
      <c r="P66" s="256"/>
      <c r="Q66" s="256"/>
      <c r="R66" s="342"/>
      <c r="V66" s="167"/>
      <c r="W66" s="167"/>
      <c r="X66" s="167"/>
      <c r="Y66" s="167"/>
      <c r="Z66" s="167"/>
      <c r="AA66" s="167"/>
      <c r="AB66" s="167"/>
      <c r="AC66" s="167"/>
    </row>
    <row r="67" spans="2:29" x14ac:dyDescent="0.25">
      <c r="B67" s="8">
        <v>5218</v>
      </c>
      <c r="C67" t="s">
        <v>137</v>
      </c>
      <c r="F67" s="341"/>
      <c r="G67" s="256"/>
      <c r="H67" s="256"/>
      <c r="I67" s="256"/>
      <c r="J67" s="342"/>
      <c r="K67" s="256"/>
      <c r="L67" s="341">
        <f t="shared" ref="L67:L68" si="16">+AD67</f>
        <v>0</v>
      </c>
      <c r="M67" s="100"/>
      <c r="N67" s="100">
        <f t="shared" ref="N67:N68" si="17">+AF67</f>
        <v>0</v>
      </c>
      <c r="O67" s="256"/>
      <c r="P67" s="256">
        <f t="shared" ref="P67:P68" si="18">R67-L67</f>
        <v>0</v>
      </c>
      <c r="Q67" s="256"/>
      <c r="R67" s="342">
        <f t="shared" ref="R67:R68" si="19">+AG67</f>
        <v>0</v>
      </c>
      <c r="V67" s="167" t="s">
        <v>859</v>
      </c>
      <c r="W67" s="167" t="s">
        <v>860</v>
      </c>
      <c r="X67" s="167" t="s">
        <v>861</v>
      </c>
      <c r="Y67" s="167" t="s">
        <v>862</v>
      </c>
      <c r="Z67" s="8">
        <v>5218</v>
      </c>
      <c r="AA67" s="167" t="s">
        <v>860</v>
      </c>
      <c r="AB67" s="167" t="s">
        <v>862</v>
      </c>
      <c r="AC67" t="s">
        <v>137</v>
      </c>
    </row>
    <row r="68" spans="2:29" x14ac:dyDescent="0.25">
      <c r="B68" s="8">
        <v>5219</v>
      </c>
      <c r="C68" t="s">
        <v>429</v>
      </c>
      <c r="F68" s="341"/>
      <c r="G68" s="256"/>
      <c r="H68" s="256"/>
      <c r="I68" s="256"/>
      <c r="J68" s="342"/>
      <c r="K68" s="256"/>
      <c r="L68" s="341">
        <f t="shared" si="16"/>
        <v>0</v>
      </c>
      <c r="M68" s="100"/>
      <c r="N68" s="100">
        <f t="shared" si="17"/>
        <v>0</v>
      </c>
      <c r="O68" s="256"/>
      <c r="P68" s="256">
        <f t="shared" si="18"/>
        <v>0</v>
      </c>
      <c r="Q68" s="256"/>
      <c r="R68" s="342">
        <f t="shared" si="19"/>
        <v>0</v>
      </c>
      <c r="V68" s="167" t="s">
        <v>859</v>
      </c>
      <c r="W68" s="167" t="s">
        <v>860</v>
      </c>
      <c r="X68" s="167" t="s">
        <v>861</v>
      </c>
      <c r="Y68" s="167" t="s">
        <v>862</v>
      </c>
      <c r="Z68" s="8">
        <v>5219</v>
      </c>
      <c r="AA68" s="167" t="s">
        <v>860</v>
      </c>
      <c r="AB68" s="167" t="s">
        <v>862</v>
      </c>
      <c r="AC68" t="s">
        <v>429</v>
      </c>
    </row>
    <row r="69" spans="2:29" x14ac:dyDescent="0.25">
      <c r="B69" s="8">
        <v>5243</v>
      </c>
      <c r="C69" t="s">
        <v>138</v>
      </c>
      <c r="F69" s="341"/>
      <c r="G69" s="256"/>
      <c r="H69" s="256"/>
      <c r="I69" s="256"/>
      <c r="J69" s="342"/>
      <c r="K69" s="256"/>
      <c r="L69" s="341">
        <f>+AD69</f>
        <v>0</v>
      </c>
      <c r="M69" s="100"/>
      <c r="N69" s="100">
        <f>+AF69</f>
        <v>0</v>
      </c>
      <c r="O69" s="256"/>
      <c r="P69" s="256">
        <f t="shared" ref="P69" si="20">R69-L69</f>
        <v>0</v>
      </c>
      <c r="Q69" s="256"/>
      <c r="R69" s="342">
        <f>+AG69</f>
        <v>0</v>
      </c>
      <c r="V69" s="167" t="s">
        <v>859</v>
      </c>
      <c r="W69" s="167" t="s">
        <v>860</v>
      </c>
      <c r="X69" s="167" t="s">
        <v>861</v>
      </c>
      <c r="Y69" s="167" t="s">
        <v>862</v>
      </c>
      <c r="Z69" s="8">
        <v>5243</v>
      </c>
      <c r="AA69" s="167" t="s">
        <v>860</v>
      </c>
      <c r="AB69" s="167" t="s">
        <v>862</v>
      </c>
      <c r="AC69" t="s">
        <v>138</v>
      </c>
    </row>
    <row r="70" spans="2:29" x14ac:dyDescent="0.25">
      <c r="B70" s="8">
        <v>5221</v>
      </c>
      <c r="C70" t="s">
        <v>845</v>
      </c>
      <c r="F70" s="341"/>
      <c r="G70" s="256"/>
      <c r="H70" s="256"/>
      <c r="I70" s="256"/>
      <c r="J70" s="342"/>
      <c r="K70" s="256"/>
      <c r="L70" s="341">
        <f t="shared" ref="L70:L72" si="21">+AD70</f>
        <v>0</v>
      </c>
      <c r="M70" s="100"/>
      <c r="N70" s="100">
        <f t="shared" ref="N70:N72" si="22">+AF70</f>
        <v>0</v>
      </c>
      <c r="O70" s="256"/>
      <c r="P70" s="256">
        <f t="shared" ref="P70:P72" si="23">R70-L70</f>
        <v>0</v>
      </c>
      <c r="Q70" s="256"/>
      <c r="R70" s="342">
        <f t="shared" ref="R70:R72" si="24">+AG70</f>
        <v>0</v>
      </c>
      <c r="V70" s="167" t="s">
        <v>859</v>
      </c>
      <c r="W70" s="167" t="s">
        <v>860</v>
      </c>
      <c r="X70" s="167" t="s">
        <v>861</v>
      </c>
      <c r="Y70" s="167" t="s">
        <v>862</v>
      </c>
      <c r="Z70" s="8">
        <v>5221</v>
      </c>
      <c r="AA70" s="167" t="s">
        <v>860</v>
      </c>
      <c r="AB70" s="167" t="s">
        <v>862</v>
      </c>
      <c r="AC70" t="s">
        <v>845</v>
      </c>
    </row>
    <row r="71" spans="2:29" x14ac:dyDescent="0.25">
      <c r="B71" s="8">
        <v>5222</v>
      </c>
      <c r="C71" t="s">
        <v>139</v>
      </c>
      <c r="F71" s="341"/>
      <c r="G71" s="256"/>
      <c r="H71" s="256"/>
      <c r="I71" s="256"/>
      <c r="J71" s="342"/>
      <c r="K71" s="256"/>
      <c r="L71" s="341">
        <f t="shared" si="21"/>
        <v>0</v>
      </c>
      <c r="M71" s="100"/>
      <c r="N71" s="100">
        <f t="shared" si="22"/>
        <v>0</v>
      </c>
      <c r="O71" s="256"/>
      <c r="P71" s="256">
        <f t="shared" si="23"/>
        <v>0</v>
      </c>
      <c r="Q71" s="256"/>
      <c r="R71" s="342">
        <f t="shared" si="24"/>
        <v>0</v>
      </c>
      <c r="V71" s="167" t="s">
        <v>859</v>
      </c>
      <c r="W71" s="167" t="s">
        <v>860</v>
      </c>
      <c r="X71" s="167" t="s">
        <v>861</v>
      </c>
      <c r="Y71" s="167" t="s">
        <v>862</v>
      </c>
      <c r="Z71" s="8">
        <v>5222</v>
      </c>
      <c r="AA71" s="167" t="s">
        <v>860</v>
      </c>
      <c r="AB71" s="167" t="s">
        <v>862</v>
      </c>
      <c r="AC71" t="s">
        <v>139</v>
      </c>
    </row>
    <row r="72" spans="2:29" x14ac:dyDescent="0.25">
      <c r="B72" s="8">
        <v>5223</v>
      </c>
      <c r="C72" t="s">
        <v>31</v>
      </c>
      <c r="F72" s="341"/>
      <c r="G72" s="256"/>
      <c r="H72" s="256"/>
      <c r="I72" s="256"/>
      <c r="J72" s="342"/>
      <c r="K72" s="256"/>
      <c r="L72" s="341">
        <f t="shared" si="21"/>
        <v>0</v>
      </c>
      <c r="M72" s="100"/>
      <c r="N72" s="100">
        <f t="shared" si="22"/>
        <v>0</v>
      </c>
      <c r="O72" s="256"/>
      <c r="P72" s="256">
        <f t="shared" si="23"/>
        <v>0</v>
      </c>
      <c r="Q72" s="256"/>
      <c r="R72" s="342">
        <f t="shared" si="24"/>
        <v>0</v>
      </c>
      <c r="V72" s="167" t="s">
        <v>859</v>
      </c>
      <c r="W72" s="167" t="s">
        <v>860</v>
      </c>
      <c r="X72" s="167" t="s">
        <v>861</v>
      </c>
      <c r="Y72" s="167" t="s">
        <v>862</v>
      </c>
      <c r="Z72" s="8">
        <v>5223</v>
      </c>
      <c r="AA72" s="167" t="s">
        <v>860</v>
      </c>
      <c r="AB72" s="167" t="s">
        <v>862</v>
      </c>
      <c r="AC72" t="s">
        <v>31</v>
      </c>
    </row>
    <row r="73" spans="2:29" x14ac:dyDescent="0.25">
      <c r="B73" s="8">
        <v>5711</v>
      </c>
      <c r="C73" t="s">
        <v>1029</v>
      </c>
      <c r="F73" s="341"/>
      <c r="G73" s="256"/>
      <c r="H73" s="256"/>
      <c r="I73" s="256"/>
      <c r="J73" s="342"/>
      <c r="K73" s="256"/>
      <c r="L73" s="341"/>
      <c r="M73" s="100"/>
      <c r="N73" s="100"/>
      <c r="O73" s="256"/>
      <c r="P73" s="256"/>
      <c r="Q73" s="256"/>
      <c r="R73" s="342"/>
      <c r="V73" s="167" t="s">
        <v>859</v>
      </c>
      <c r="W73" s="167" t="s">
        <v>860</v>
      </c>
      <c r="X73" s="167" t="s">
        <v>861</v>
      </c>
      <c r="Y73" s="167" t="s">
        <v>862</v>
      </c>
      <c r="Z73" s="8">
        <v>5711</v>
      </c>
      <c r="AA73" s="167" t="s">
        <v>860</v>
      </c>
      <c r="AB73" s="167" t="s">
        <v>862</v>
      </c>
      <c r="AC73" t="s">
        <v>1030</v>
      </c>
    </row>
    <row r="74" spans="2:29" x14ac:dyDescent="0.25">
      <c r="B74" s="7" t="s">
        <v>782</v>
      </c>
      <c r="F74" s="343">
        <f>SUM(F66:F72)</f>
        <v>0</v>
      </c>
      <c r="G74" s="344"/>
      <c r="H74" s="344">
        <f>SUM(H66:H72)</f>
        <v>0</v>
      </c>
      <c r="I74" s="344"/>
      <c r="J74" s="345">
        <f>SUM(J66:J72)</f>
        <v>0</v>
      </c>
      <c r="K74" s="256"/>
      <c r="L74" s="343">
        <f>SUM(L67:L72)</f>
        <v>0</v>
      </c>
      <c r="N74" s="344">
        <f>SUM(N67:N72)</f>
        <v>0</v>
      </c>
      <c r="O74" s="256"/>
      <c r="P74" s="344">
        <f>SUM(P67:P72)</f>
        <v>0</v>
      </c>
      <c r="Q74" s="256"/>
      <c r="R74" s="345">
        <f>SUM(R67:R72)</f>
        <v>0</v>
      </c>
      <c r="V74" s="167"/>
      <c r="W74" s="167"/>
      <c r="X74" s="167"/>
      <c r="Y74" s="167"/>
      <c r="Z74" s="167"/>
      <c r="AA74" s="167"/>
      <c r="AB74" s="167"/>
      <c r="AC74" s="167"/>
    </row>
    <row r="75" spans="2:29" x14ac:dyDescent="0.25">
      <c r="F75" s="341"/>
      <c r="G75" s="256"/>
      <c r="H75" s="256"/>
      <c r="I75" s="256"/>
      <c r="J75" s="342"/>
      <c r="K75" s="256"/>
      <c r="L75" s="341"/>
      <c r="O75" s="256"/>
      <c r="P75" s="256"/>
      <c r="Q75" s="256"/>
      <c r="R75" s="342"/>
      <c r="V75" s="167"/>
      <c r="W75" s="167"/>
      <c r="X75" s="167"/>
      <c r="Y75" s="167"/>
      <c r="Z75" s="167"/>
      <c r="AA75" s="167"/>
      <c r="AB75" s="167"/>
      <c r="AC75" s="167"/>
    </row>
    <row r="76" spans="2:29" ht="15.75" thickBot="1" x14ac:dyDescent="0.3">
      <c r="D76" s="110" t="s">
        <v>87</v>
      </c>
      <c r="F76" s="401">
        <f>F21+F26+F51+F64+F74</f>
        <v>0</v>
      </c>
      <c r="G76" s="402"/>
      <c r="H76" s="402">
        <f>H21+H26+H51+H64+H74</f>
        <v>0</v>
      </c>
      <c r="I76" s="402"/>
      <c r="J76" s="403">
        <f>J21+J26+J51+J64+J74</f>
        <v>0</v>
      </c>
      <c r="K76" s="404"/>
      <c r="L76" s="401">
        <f>L21+L26+L51+L64+L74</f>
        <v>0</v>
      </c>
      <c r="M76" s="402"/>
      <c r="N76" s="402">
        <f>N21+N26+N51+N64+N74</f>
        <v>0</v>
      </c>
      <c r="O76" s="402"/>
      <c r="P76" s="402">
        <f>P21+P26+P51+P64+P74</f>
        <v>0</v>
      </c>
      <c r="Q76" s="402"/>
      <c r="R76" s="403">
        <f>R21+R26+R51+R64+R74</f>
        <v>0</v>
      </c>
      <c r="V76" s="167"/>
      <c r="W76" s="167"/>
      <c r="X76" s="167"/>
      <c r="Y76" s="167"/>
      <c r="Z76" s="167"/>
      <c r="AA76" s="167"/>
      <c r="AB76" s="167"/>
      <c r="AC76" s="167"/>
    </row>
    <row r="77" spans="2:29" ht="5.25" customHeight="1" x14ac:dyDescent="0.25">
      <c r="V77" s="167"/>
      <c r="W77" s="167"/>
      <c r="X77" s="167"/>
      <c r="Y77" s="167"/>
      <c r="Z77" s="167"/>
      <c r="AA77" s="167"/>
      <c r="AB77" s="167"/>
      <c r="AC77" s="167"/>
    </row>
    <row r="78" spans="2:29" s="302" customFormat="1" ht="15.75" thickBot="1" x14ac:dyDescent="0.3">
      <c r="B78" s="305"/>
      <c r="U78" s="437"/>
      <c r="V78" s="300"/>
      <c r="W78" s="300"/>
      <c r="X78" s="300"/>
      <c r="Y78" s="300"/>
      <c r="Z78" s="300"/>
      <c r="AA78" s="300"/>
      <c r="AB78" s="300"/>
      <c r="AC78" s="300"/>
    </row>
    <row r="79" spans="2:29" s="302" customFormat="1" x14ac:dyDescent="0.25">
      <c r="B79" s="305" t="s">
        <v>101</v>
      </c>
      <c r="F79" s="438"/>
      <c r="G79" s="439"/>
      <c r="H79" s="439"/>
      <c r="I79" s="439"/>
      <c r="J79" s="440"/>
      <c r="K79" s="439"/>
      <c r="L79" s="441"/>
      <c r="M79" s="439"/>
      <c r="N79" s="439"/>
      <c r="O79" s="439"/>
      <c r="P79" s="439"/>
      <c r="Q79" s="439"/>
      <c r="R79" s="442"/>
      <c r="U79" s="437"/>
      <c r="V79" s="300" t="s">
        <v>859</v>
      </c>
      <c r="W79" s="300" t="s">
        <v>860</v>
      </c>
      <c r="X79" s="300" t="s">
        <v>861</v>
      </c>
      <c r="Y79" s="300" t="s">
        <v>862</v>
      </c>
      <c r="Z79" s="443">
        <v>5400</v>
      </c>
      <c r="AA79" s="300" t="s">
        <v>860</v>
      </c>
      <c r="AB79" s="300" t="s">
        <v>862</v>
      </c>
      <c r="AC79" s="302" t="s">
        <v>1031</v>
      </c>
    </row>
    <row r="80" spans="2:29" s="302" customFormat="1" x14ac:dyDescent="0.25">
      <c r="B80" s="443">
        <v>5400</v>
      </c>
      <c r="C80" s="302" t="s">
        <v>1031</v>
      </c>
      <c r="F80" s="444"/>
      <c r="J80" s="445"/>
      <c r="L80" s="446"/>
      <c r="P80" s="447">
        <f t="shared" ref="P80:P81" si="25">R80-L80</f>
        <v>0</v>
      </c>
      <c r="R80" s="448"/>
      <c r="U80" s="437"/>
      <c r="V80" s="300" t="s">
        <v>859</v>
      </c>
      <c r="W80" s="300" t="s">
        <v>860</v>
      </c>
      <c r="X80" s="300" t="s">
        <v>861</v>
      </c>
      <c r="Y80" s="300" t="s">
        <v>862</v>
      </c>
      <c r="Z80" s="443">
        <v>5500</v>
      </c>
      <c r="AA80" s="300" t="s">
        <v>860</v>
      </c>
      <c r="AB80" s="300" t="s">
        <v>862</v>
      </c>
      <c r="AC80" s="302" t="s">
        <v>1032</v>
      </c>
    </row>
    <row r="81" spans="2:29" s="302" customFormat="1" x14ac:dyDescent="0.25">
      <c r="B81" s="443">
        <v>5500</v>
      </c>
      <c r="C81" s="302" t="s">
        <v>1032</v>
      </c>
      <c r="F81" s="444"/>
      <c r="J81" s="445"/>
      <c r="L81" s="446"/>
      <c r="P81" s="447">
        <f t="shared" si="25"/>
        <v>0</v>
      </c>
      <c r="R81" s="448"/>
      <c r="U81" s="437"/>
      <c r="AC81" s="449"/>
    </row>
    <row r="82" spans="2:29" s="302" customFormat="1" x14ac:dyDescent="0.25">
      <c r="B82" s="305"/>
      <c r="C82" s="302" t="s">
        <v>1034</v>
      </c>
      <c r="F82" s="446"/>
      <c r="G82" s="450"/>
      <c r="H82" s="450"/>
      <c r="I82" s="450"/>
      <c r="J82" s="445"/>
      <c r="K82" s="450"/>
      <c r="L82" s="446"/>
      <c r="M82" s="450"/>
      <c r="N82" s="450"/>
      <c r="O82" s="450"/>
      <c r="P82" s="447"/>
      <c r="Q82" s="450"/>
      <c r="R82" s="445"/>
      <c r="U82" s="437"/>
      <c r="V82" s="300" t="s">
        <v>859</v>
      </c>
      <c r="W82" s="300" t="s">
        <v>860</v>
      </c>
      <c r="X82" s="300" t="s">
        <v>861</v>
      </c>
      <c r="Y82" s="300" t="s">
        <v>862</v>
      </c>
      <c r="Z82" s="443">
        <v>5500</v>
      </c>
      <c r="AA82" s="300" t="s">
        <v>860</v>
      </c>
      <c r="AB82" s="300" t="s">
        <v>862</v>
      </c>
      <c r="AC82" s="302" t="s">
        <v>1033</v>
      </c>
    </row>
    <row r="83" spans="2:29" s="302" customFormat="1" x14ac:dyDescent="0.25">
      <c r="B83" s="443">
        <v>5500</v>
      </c>
      <c r="C83" s="302" t="s">
        <v>1033</v>
      </c>
      <c r="F83" s="451"/>
      <c r="G83" s="450"/>
      <c r="H83" s="452"/>
      <c r="I83" s="450"/>
      <c r="J83" s="453"/>
      <c r="K83" s="450"/>
      <c r="L83" s="446"/>
      <c r="M83" s="450"/>
      <c r="N83" s="450"/>
      <c r="O83" s="450"/>
      <c r="P83" s="450">
        <f t="shared" ref="P83" si="26">R83-L83</f>
        <v>0</v>
      </c>
      <c r="Q83" s="450"/>
      <c r="R83" s="445"/>
      <c r="U83" s="437"/>
      <c r="V83" s="300"/>
      <c r="W83" s="300"/>
      <c r="X83" s="300"/>
      <c r="Y83" s="300"/>
      <c r="Z83" s="300"/>
      <c r="AA83" s="300"/>
      <c r="AB83" s="300"/>
      <c r="AC83" s="300"/>
    </row>
    <row r="84" spans="2:29" s="302" customFormat="1" ht="15.75" thickBot="1" x14ac:dyDescent="0.3">
      <c r="B84" s="305" t="s">
        <v>102</v>
      </c>
      <c r="F84" s="454">
        <f>SUM(F80:F83)</f>
        <v>0</v>
      </c>
      <c r="G84" s="455"/>
      <c r="H84" s="456">
        <f>SUM(H80:H83)</f>
        <v>0</v>
      </c>
      <c r="I84" s="455"/>
      <c r="J84" s="457">
        <f>SUM(J80:J83)</f>
        <v>0</v>
      </c>
      <c r="K84" s="458"/>
      <c r="L84" s="454">
        <f>SUM(L80:L83)</f>
        <v>0</v>
      </c>
      <c r="M84" s="456"/>
      <c r="N84" s="456">
        <f>SUM(N80:N83)</f>
        <v>0</v>
      </c>
      <c r="O84" s="455"/>
      <c r="P84" s="456">
        <f>SUM(P80:P83)</f>
        <v>0</v>
      </c>
      <c r="Q84" s="455"/>
      <c r="R84" s="457">
        <f>SUM(R80:R83)</f>
        <v>0</v>
      </c>
      <c r="U84" s="437"/>
      <c r="V84" s="300"/>
      <c r="W84" s="300"/>
      <c r="X84" s="300"/>
      <c r="Y84" s="300"/>
      <c r="Z84" s="300"/>
      <c r="AA84" s="300"/>
      <c r="AB84" s="300"/>
      <c r="AC84" s="300"/>
    </row>
  </sheetData>
  <mergeCells count="1">
    <mergeCell ref="U1:U47"/>
  </mergeCells>
  <pageMargins left="0.27" right="0.25" top="0.43" bottom="0.4" header="0.3" footer="0.17"/>
  <pageSetup scale="74" orientation="portrait" r:id="rId1"/>
  <headerFooter>
    <oddFooter>&amp;L&amp;D &amp;F&amp;C2&amp;R&amp;A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W178"/>
  <sheetViews>
    <sheetView topLeftCell="B1" workbookViewId="0">
      <selection activeCell="P27" sqref="P27"/>
    </sheetView>
  </sheetViews>
  <sheetFormatPr defaultRowHeight="15" x14ac:dyDescent="0.25"/>
  <cols>
    <col min="1" max="1" width="2.42578125" customWidth="1"/>
    <col min="2" max="2" width="5.85546875" style="7" customWidth="1"/>
    <col min="3" max="3" width="4.140625" customWidth="1"/>
    <col min="4" max="4" width="26.85546875" customWidth="1"/>
    <col min="5" max="5" width="0.85546875" customWidth="1"/>
    <col min="6" max="6" width="13.42578125" bestFit="1" customWidth="1"/>
    <col min="7" max="7" width="1.42578125" customWidth="1"/>
    <col min="8" max="8" width="13.42578125" bestFit="1" customWidth="1"/>
    <col min="9" max="9" width="0.85546875" customWidth="1"/>
    <col min="10" max="10" width="12.42578125" customWidth="1"/>
    <col min="11" max="11" width="1" customWidth="1"/>
    <col min="12" max="12" width="13.42578125" bestFit="1" customWidth="1"/>
    <col min="13" max="13" width="0.5703125" customWidth="1"/>
    <col min="14" max="14" width="14" customWidth="1"/>
    <col min="15" max="15" width="0.5703125" customWidth="1"/>
    <col min="16" max="16" width="14" bestFit="1" customWidth="1"/>
    <col min="17" max="17" width="0.5703125" customWidth="1"/>
    <col min="18" max="18" width="16.42578125" bestFit="1" customWidth="1"/>
    <col min="19" max="19" width="1.140625" customWidth="1"/>
    <col min="21" max="21" width="10.85546875" bestFit="1" customWidth="1"/>
    <col min="22" max="22" width="9.85546875" bestFit="1" customWidth="1"/>
  </cols>
  <sheetData>
    <row r="1" spans="1:23" x14ac:dyDescent="0.25">
      <c r="A1" s="3" t="str">
        <f>TOC!$A$1</f>
        <v>District Name</v>
      </c>
      <c r="B1" s="2"/>
      <c r="C1" s="1"/>
      <c r="D1" s="1"/>
      <c r="E1" s="1"/>
      <c r="F1" s="1"/>
      <c r="G1" s="1"/>
      <c r="H1" s="1"/>
      <c r="I1" s="1"/>
      <c r="J1" s="1"/>
      <c r="K1" s="1"/>
      <c r="L1" s="1"/>
      <c r="M1" s="1"/>
      <c r="N1" s="1"/>
      <c r="O1" s="1"/>
      <c r="P1" s="1"/>
      <c r="Q1" s="1"/>
      <c r="R1" s="1"/>
      <c r="S1" s="1"/>
    </row>
    <row r="2" spans="1:23" x14ac:dyDescent="0.25">
      <c r="A2" s="4" t="str">
        <f>+Cover!E11</f>
        <v>Proposed Budget</v>
      </c>
      <c r="B2" s="2"/>
      <c r="C2" s="1"/>
      <c r="D2" s="1"/>
      <c r="E2" s="1"/>
      <c r="F2" s="1"/>
      <c r="G2" s="1"/>
      <c r="H2" s="1"/>
      <c r="I2" s="1"/>
      <c r="J2" s="1"/>
      <c r="K2" s="1"/>
      <c r="L2" s="1"/>
      <c r="M2" s="1"/>
      <c r="N2" s="1"/>
      <c r="O2" s="1"/>
      <c r="P2" s="1"/>
      <c r="Q2" s="1"/>
      <c r="R2" s="1"/>
      <c r="S2" s="1"/>
    </row>
    <row r="3" spans="1:23" x14ac:dyDescent="0.25">
      <c r="A3" s="4" t="s">
        <v>76</v>
      </c>
      <c r="B3" s="2"/>
      <c r="C3" s="1"/>
      <c r="D3" s="1"/>
      <c r="E3" s="1"/>
      <c r="F3" s="1"/>
      <c r="G3" s="1"/>
      <c r="H3" s="1"/>
      <c r="I3" s="1"/>
      <c r="J3" s="1"/>
      <c r="K3" s="1"/>
      <c r="L3" s="1"/>
      <c r="M3" s="1"/>
      <c r="N3" s="1"/>
      <c r="O3" s="1"/>
      <c r="P3" s="1"/>
      <c r="Q3" s="1"/>
      <c r="R3" s="1"/>
      <c r="S3" s="1"/>
    </row>
    <row r="4" spans="1:23" x14ac:dyDescent="0.25">
      <c r="A4" s="4" t="str">
        <f>+Cover!E14</f>
        <v>FY 2026/27</v>
      </c>
      <c r="B4" s="2"/>
      <c r="C4" s="1"/>
      <c r="D4" s="1"/>
      <c r="E4" s="1"/>
      <c r="F4" s="1"/>
      <c r="G4" s="1"/>
      <c r="H4" s="1"/>
      <c r="I4" s="1"/>
      <c r="J4" s="1"/>
      <c r="K4" s="1"/>
      <c r="L4" s="1"/>
      <c r="M4" s="1"/>
      <c r="N4" s="1"/>
      <c r="O4" s="1"/>
      <c r="P4" s="1"/>
      <c r="Q4" s="1"/>
      <c r="R4" s="1"/>
      <c r="S4" s="1"/>
    </row>
    <row r="5" spans="1:23" ht="4.5" customHeight="1" thickBot="1" x14ac:dyDescent="0.3"/>
    <row r="6" spans="1:23" x14ac:dyDescent="0.25">
      <c r="F6" s="26" t="s">
        <v>78</v>
      </c>
      <c r="G6" s="27"/>
      <c r="H6" s="27" t="s">
        <v>78</v>
      </c>
      <c r="I6" s="27"/>
      <c r="J6" s="28" t="s">
        <v>78</v>
      </c>
      <c r="K6" s="5"/>
      <c r="L6" s="26" t="s">
        <v>422</v>
      </c>
      <c r="M6" s="27"/>
      <c r="N6" s="27" t="s">
        <v>855</v>
      </c>
      <c r="O6" s="27"/>
      <c r="P6" s="27"/>
      <c r="Q6" s="27"/>
      <c r="R6" s="28" t="str">
        <f>+Cover!E11</f>
        <v>Proposed Budget</v>
      </c>
      <c r="S6" s="5"/>
    </row>
    <row r="7" spans="1:23" ht="15.75" thickBot="1" x14ac:dyDescent="0.3">
      <c r="F7" s="29" t="s">
        <v>203</v>
      </c>
      <c r="G7" s="30"/>
      <c r="H7" s="31" t="s">
        <v>1045</v>
      </c>
      <c r="I7" s="31"/>
      <c r="J7" s="32" t="s">
        <v>1042</v>
      </c>
      <c r="K7" s="5"/>
      <c r="L7" s="29" t="s">
        <v>1043</v>
      </c>
      <c r="M7" s="31"/>
      <c r="N7" s="31" t="s">
        <v>1043</v>
      </c>
      <c r="O7" s="31"/>
      <c r="P7" s="31" t="s">
        <v>1046</v>
      </c>
      <c r="Q7" s="31"/>
      <c r="R7" s="32" t="s">
        <v>1047</v>
      </c>
      <c r="S7" s="5"/>
    </row>
    <row r="8" spans="1:23" ht="3.75" customHeight="1" x14ac:dyDescent="0.25">
      <c r="F8" s="11"/>
      <c r="G8" s="7"/>
      <c r="H8" s="8"/>
      <c r="I8" s="8"/>
      <c r="J8" s="12"/>
      <c r="K8" s="5"/>
      <c r="L8" s="17"/>
      <c r="M8" s="8"/>
      <c r="N8" s="8"/>
      <c r="O8" s="8"/>
      <c r="P8" s="8"/>
      <c r="Q8" s="8"/>
      <c r="R8" s="12"/>
      <c r="S8" s="5"/>
    </row>
    <row r="9" spans="1:23" x14ac:dyDescent="0.25">
      <c r="B9" s="7" t="s">
        <v>141</v>
      </c>
      <c r="F9" s="22"/>
      <c r="G9" s="23"/>
      <c r="H9" s="23"/>
      <c r="I9" s="23"/>
      <c r="J9" s="24"/>
      <c r="K9" s="23"/>
      <c r="L9" s="22"/>
      <c r="M9" s="23"/>
      <c r="N9" s="23"/>
      <c r="O9" s="23"/>
      <c r="P9" s="23"/>
      <c r="Q9" s="23"/>
      <c r="R9" s="24"/>
    </row>
    <row r="10" spans="1:23" x14ac:dyDescent="0.25">
      <c r="B10" s="253" t="s">
        <v>698</v>
      </c>
      <c r="C10" t="s">
        <v>142</v>
      </c>
      <c r="F10" s="341">
        <f>'GF 11'!F17+'GF 11'!F18</f>
        <v>0</v>
      </c>
      <c r="G10" s="256"/>
      <c r="H10" s="256">
        <f>'GF 11'!H17+'GF 11'!H18</f>
        <v>0</v>
      </c>
      <c r="I10" s="256"/>
      <c r="J10" s="342">
        <f>'GF 11'!J17+'GF 11'!J18</f>
        <v>0</v>
      </c>
      <c r="K10" s="256"/>
      <c r="L10" s="341">
        <f>'GF 11'!L17+'GF 11'!L18</f>
        <v>0</v>
      </c>
      <c r="M10" s="256"/>
      <c r="N10" s="256">
        <f>'GF 11'!N17+'GF 11'!N18</f>
        <v>0</v>
      </c>
      <c r="O10" s="256"/>
      <c r="P10" s="256">
        <f t="shared" ref="P10:P18" si="0">R10-L10</f>
        <v>0</v>
      </c>
      <c r="Q10" s="256"/>
      <c r="R10" s="342">
        <f>'GF 11'!R17+'GF 11'!R18</f>
        <v>0</v>
      </c>
      <c r="U10" s="23"/>
      <c r="V10" s="40"/>
    </row>
    <row r="11" spans="1:23" x14ac:dyDescent="0.25">
      <c r="B11" s="253" t="s">
        <v>699</v>
      </c>
      <c r="C11" t="s">
        <v>143</v>
      </c>
      <c r="F11" s="341">
        <f>'GF 11'!F19</f>
        <v>0</v>
      </c>
      <c r="G11" s="256"/>
      <c r="H11" s="256">
        <f>'GF 11'!H19</f>
        <v>0</v>
      </c>
      <c r="I11" s="256"/>
      <c r="J11" s="342">
        <f>'GF 11'!J19</f>
        <v>0</v>
      </c>
      <c r="K11" s="256"/>
      <c r="L11" s="341">
        <f>'GF 11'!L19</f>
        <v>0</v>
      </c>
      <c r="M11" s="256"/>
      <c r="N11" s="256">
        <f>'GF 11'!N19</f>
        <v>0</v>
      </c>
      <c r="O11" s="256"/>
      <c r="P11" s="256">
        <f t="shared" si="0"/>
        <v>0</v>
      </c>
      <c r="Q11" s="256"/>
      <c r="R11" s="342">
        <f>'GF 11'!R19</f>
        <v>0</v>
      </c>
      <c r="U11" s="23"/>
    </row>
    <row r="12" spans="1:23" x14ac:dyDescent="0.25">
      <c r="B12" s="253" t="s">
        <v>700</v>
      </c>
      <c r="C12" t="s">
        <v>144</v>
      </c>
      <c r="F12" s="341">
        <f>'GF 11'!F20</f>
        <v>0</v>
      </c>
      <c r="G12" s="256"/>
      <c r="H12" s="256">
        <f>'GF 11'!H20</f>
        <v>0</v>
      </c>
      <c r="I12" s="256"/>
      <c r="J12" s="342">
        <f>'GF 11'!J20</f>
        <v>0</v>
      </c>
      <c r="K12" s="256"/>
      <c r="L12" s="341">
        <f>'GF 11'!L20</f>
        <v>0</v>
      </c>
      <c r="M12" s="256"/>
      <c r="N12" s="256">
        <f>'GF 11'!N20</f>
        <v>0</v>
      </c>
      <c r="O12" s="256"/>
      <c r="P12" s="256">
        <f t="shared" si="0"/>
        <v>0</v>
      </c>
      <c r="Q12" s="256"/>
      <c r="R12" s="342">
        <f>'GF 11'!R20</f>
        <v>0</v>
      </c>
      <c r="U12" s="23"/>
    </row>
    <row r="13" spans="1:23" ht="15.75" x14ac:dyDescent="0.25">
      <c r="B13" s="253" t="s">
        <v>701</v>
      </c>
      <c r="C13" t="s">
        <v>145</v>
      </c>
      <c r="F13" s="341">
        <f>'GF 11'!F21</f>
        <v>0</v>
      </c>
      <c r="G13" s="256"/>
      <c r="H13" s="256">
        <f>'GF 11'!H21</f>
        <v>0</v>
      </c>
      <c r="I13" s="256"/>
      <c r="J13" s="342">
        <f>'GF 11'!J21</f>
        <v>0</v>
      </c>
      <c r="K13" s="256"/>
      <c r="L13" s="341">
        <f>'GF 11'!L21</f>
        <v>0</v>
      </c>
      <c r="M13" s="256"/>
      <c r="N13" s="256">
        <f>'GF 11'!N21</f>
        <v>0</v>
      </c>
      <c r="O13" s="256"/>
      <c r="P13" s="256">
        <f t="shared" si="0"/>
        <v>0</v>
      </c>
      <c r="Q13" s="256"/>
      <c r="R13" s="342">
        <f>'GF 11'!R21</f>
        <v>0</v>
      </c>
      <c r="U13" s="23"/>
      <c r="V13" s="23"/>
      <c r="W13" s="214" t="s">
        <v>652</v>
      </c>
    </row>
    <row r="14" spans="1:23" x14ac:dyDescent="0.25">
      <c r="B14" s="253" t="s">
        <v>702</v>
      </c>
      <c r="C14" t="s">
        <v>99</v>
      </c>
      <c r="F14" s="341">
        <f>'GF 11'!F22</f>
        <v>0</v>
      </c>
      <c r="G14" s="256"/>
      <c r="H14" s="256">
        <f>'GF 11'!H22</f>
        <v>0</v>
      </c>
      <c r="I14" s="256"/>
      <c r="J14" s="342">
        <f>'GF 11'!J22</f>
        <v>0</v>
      </c>
      <c r="K14" s="256"/>
      <c r="L14" s="341">
        <f>'GF 11'!L22</f>
        <v>0</v>
      </c>
      <c r="M14" s="256"/>
      <c r="N14" s="256">
        <f>'GF 11'!N22</f>
        <v>0</v>
      </c>
      <c r="O14" s="256"/>
      <c r="P14" s="256">
        <f t="shared" si="0"/>
        <v>0</v>
      </c>
      <c r="Q14" s="256"/>
      <c r="R14" s="342">
        <f>'GF 11'!R22</f>
        <v>0</v>
      </c>
      <c r="U14" s="23"/>
    </row>
    <row r="15" spans="1:23" x14ac:dyDescent="0.25">
      <c r="B15" s="253" t="s">
        <v>703</v>
      </c>
      <c r="C15" t="s">
        <v>146</v>
      </c>
      <c r="F15" s="341">
        <f>'GF 11'!F23</f>
        <v>0</v>
      </c>
      <c r="G15" s="256"/>
      <c r="H15" s="256">
        <f>'GF 11'!H23</f>
        <v>0</v>
      </c>
      <c r="I15" s="256"/>
      <c r="J15" s="342">
        <f>'GF 11'!J23</f>
        <v>0</v>
      </c>
      <c r="K15" s="256"/>
      <c r="L15" s="341">
        <f>'GF 11'!L23</f>
        <v>0</v>
      </c>
      <c r="M15" s="256"/>
      <c r="N15" s="256">
        <f>'GF 11'!N23</f>
        <v>0</v>
      </c>
      <c r="O15" s="256"/>
      <c r="P15" s="256">
        <f t="shared" si="0"/>
        <v>0</v>
      </c>
      <c r="Q15" s="256"/>
      <c r="R15" s="342">
        <f>'GF 11'!R23</f>
        <v>0</v>
      </c>
      <c r="U15" s="23"/>
    </row>
    <row r="16" spans="1:23" x14ac:dyDescent="0.25">
      <c r="B16" s="253" t="s">
        <v>704</v>
      </c>
      <c r="C16" t="s">
        <v>147</v>
      </c>
      <c r="F16" s="341">
        <f>'GF 11'!F24</f>
        <v>0</v>
      </c>
      <c r="G16" s="256"/>
      <c r="H16" s="256">
        <f>'GF 11'!H24</f>
        <v>0</v>
      </c>
      <c r="I16" s="256"/>
      <c r="J16" s="342">
        <f>'GF 11'!J24</f>
        <v>0</v>
      </c>
      <c r="K16" s="256"/>
      <c r="L16" s="341">
        <f>'GF 11'!L24</f>
        <v>0</v>
      </c>
      <c r="M16" s="256"/>
      <c r="N16" s="256">
        <f>'GF 11'!N24</f>
        <v>0</v>
      </c>
      <c r="O16" s="256"/>
      <c r="P16" s="256">
        <f t="shared" si="0"/>
        <v>0</v>
      </c>
      <c r="Q16" s="256"/>
      <c r="R16" s="342">
        <f>'GF 11'!R24</f>
        <v>0</v>
      </c>
      <c r="U16" s="23"/>
    </row>
    <row r="17" spans="2:23" x14ac:dyDescent="0.25">
      <c r="B17" s="253" t="s">
        <v>705</v>
      </c>
      <c r="C17" t="s">
        <v>148</v>
      </c>
      <c r="F17" s="341">
        <f>'GF 11'!F25</f>
        <v>0</v>
      </c>
      <c r="G17" s="256"/>
      <c r="H17" s="256">
        <f>'GF 11'!H25</f>
        <v>0</v>
      </c>
      <c r="I17" s="256"/>
      <c r="J17" s="342">
        <f>'GF 11'!J25</f>
        <v>0</v>
      </c>
      <c r="K17" s="256"/>
      <c r="L17" s="341">
        <f>'GF 11'!L25</f>
        <v>0</v>
      </c>
      <c r="M17" s="256"/>
      <c r="N17" s="256">
        <f>'GF 11'!N25</f>
        <v>0</v>
      </c>
      <c r="O17" s="256"/>
      <c r="P17" s="256">
        <f t="shared" si="0"/>
        <v>0</v>
      </c>
      <c r="Q17" s="256"/>
      <c r="R17" s="342">
        <f>'GF 11'!R25</f>
        <v>0</v>
      </c>
      <c r="U17" s="44"/>
    </row>
    <row r="18" spans="2:23" x14ac:dyDescent="0.25">
      <c r="B18" s="253" t="s">
        <v>706</v>
      </c>
      <c r="C18" t="s">
        <v>149</v>
      </c>
      <c r="F18" s="341">
        <f>'GF 11'!F26</f>
        <v>0</v>
      </c>
      <c r="G18" s="256"/>
      <c r="H18" s="256">
        <f>'GF 11'!H26</f>
        <v>0</v>
      </c>
      <c r="I18" s="256"/>
      <c r="J18" s="342">
        <f>'GF 11'!J26</f>
        <v>0</v>
      </c>
      <c r="K18" s="256"/>
      <c r="L18" s="341">
        <f>'GF 11'!L26</f>
        <v>0</v>
      </c>
      <c r="M18" s="256"/>
      <c r="N18" s="256">
        <f>'GF 11'!N26</f>
        <v>0</v>
      </c>
      <c r="O18" s="256"/>
      <c r="P18" s="256">
        <f t="shared" si="0"/>
        <v>0</v>
      </c>
      <c r="Q18" s="256"/>
      <c r="R18" s="342">
        <f>'GF 11'!R26</f>
        <v>0</v>
      </c>
      <c r="U18" s="23"/>
    </row>
    <row r="19" spans="2:23" x14ac:dyDescent="0.25">
      <c r="B19" s="7" t="s">
        <v>150</v>
      </c>
      <c r="F19" s="343">
        <f>SUM(F9:F18)</f>
        <v>0</v>
      </c>
      <c r="G19" s="344"/>
      <c r="H19" s="344">
        <f>SUM(H9:H18)</f>
        <v>0</v>
      </c>
      <c r="I19" s="344"/>
      <c r="J19" s="345">
        <f>SUM(J9:J18)</f>
        <v>0</v>
      </c>
      <c r="K19" s="344"/>
      <c r="L19" s="343">
        <f>SUM(L9:L18)</f>
        <v>0</v>
      </c>
      <c r="M19" s="344"/>
      <c r="N19" s="344">
        <f>SUM(N9:N18)</f>
        <v>0</v>
      </c>
      <c r="O19" s="344"/>
      <c r="P19" s="344">
        <f>SUM(P9:P18)</f>
        <v>0</v>
      </c>
      <c r="Q19" s="344"/>
      <c r="R19" s="345">
        <f>SUM(R9:R18)</f>
        <v>0</v>
      </c>
      <c r="U19" s="23"/>
    </row>
    <row r="20" spans="2:23" ht="5.25" customHeight="1" x14ac:dyDescent="0.25">
      <c r="F20" s="341"/>
      <c r="G20" s="256"/>
      <c r="H20" s="256"/>
      <c r="I20" s="256"/>
      <c r="J20" s="342"/>
      <c r="K20" s="256"/>
      <c r="L20" s="341"/>
      <c r="M20" s="256"/>
      <c r="N20" s="256"/>
      <c r="O20" s="256"/>
      <c r="P20" s="256"/>
      <c r="Q20" s="256"/>
      <c r="R20" s="342"/>
    </row>
    <row r="21" spans="2:23" x14ac:dyDescent="0.25">
      <c r="B21" s="7" t="s">
        <v>151</v>
      </c>
      <c r="F21" s="341"/>
      <c r="G21" s="256"/>
      <c r="H21" s="256"/>
      <c r="I21" s="256"/>
      <c r="J21" s="342"/>
      <c r="K21" s="256"/>
      <c r="L21" s="341"/>
      <c r="M21" s="256"/>
      <c r="N21" s="256"/>
      <c r="O21" s="256"/>
      <c r="P21" s="256"/>
      <c r="Q21" s="256"/>
      <c r="R21" s="342"/>
    </row>
    <row r="22" spans="2:23" x14ac:dyDescent="0.25">
      <c r="B22" s="253" t="s">
        <v>698</v>
      </c>
      <c r="C22" t="s">
        <v>142</v>
      </c>
      <c r="F22" s="341">
        <f>'GF 12'!F17+'GF 12'!F18</f>
        <v>0</v>
      </c>
      <c r="G22" s="256"/>
      <c r="H22" s="256">
        <f>'GF 12'!H17+'GF 12'!H18</f>
        <v>0</v>
      </c>
      <c r="I22" s="256"/>
      <c r="J22" s="342">
        <f>'GF 12'!J17+'GF 12'!J18</f>
        <v>0</v>
      </c>
      <c r="K22" s="256"/>
      <c r="L22" s="341">
        <f>'GF 12'!L17+'GF 12'!L18</f>
        <v>0</v>
      </c>
      <c r="M22" s="256"/>
      <c r="N22" s="256">
        <f>'GF 12'!N17+'GF 12'!N18</f>
        <v>0</v>
      </c>
      <c r="O22" s="256"/>
      <c r="P22" s="256">
        <f t="shared" ref="P22:P30" si="1">R22-L22</f>
        <v>0</v>
      </c>
      <c r="Q22" s="256"/>
      <c r="R22" s="342">
        <f>'GF 12'!R17+'GF 12'!R18</f>
        <v>0</v>
      </c>
    </row>
    <row r="23" spans="2:23" x14ac:dyDescent="0.25">
      <c r="B23" s="253" t="s">
        <v>699</v>
      </c>
      <c r="C23" t="s">
        <v>143</v>
      </c>
      <c r="F23" s="341">
        <f>'GF 12'!F19</f>
        <v>0</v>
      </c>
      <c r="G23" s="256"/>
      <c r="H23" s="256">
        <f>'GF 12'!H19</f>
        <v>0</v>
      </c>
      <c r="I23" s="256"/>
      <c r="J23" s="342">
        <f>'GF 12'!J19</f>
        <v>0</v>
      </c>
      <c r="K23" s="256"/>
      <c r="L23" s="341">
        <f>'GF 12'!L19</f>
        <v>0</v>
      </c>
      <c r="M23" s="256"/>
      <c r="N23" s="256">
        <f>'GF 12'!N19</f>
        <v>0</v>
      </c>
      <c r="O23" s="256"/>
      <c r="P23" s="256">
        <f t="shared" si="1"/>
        <v>0</v>
      </c>
      <c r="Q23" s="256"/>
      <c r="R23" s="342">
        <f>'GF 12'!R19</f>
        <v>0</v>
      </c>
    </row>
    <row r="24" spans="2:23" x14ac:dyDescent="0.25">
      <c r="B24" s="253" t="s">
        <v>700</v>
      </c>
      <c r="C24" t="s">
        <v>144</v>
      </c>
      <c r="F24" s="341">
        <f>'GF 12'!F20</f>
        <v>0</v>
      </c>
      <c r="G24" s="256"/>
      <c r="H24" s="256">
        <f>'GF 12'!H20</f>
        <v>0</v>
      </c>
      <c r="I24" s="256"/>
      <c r="J24" s="342">
        <f>'GF 12'!J20</f>
        <v>0</v>
      </c>
      <c r="K24" s="256"/>
      <c r="L24" s="341">
        <f>'GF 12'!L20</f>
        <v>0</v>
      </c>
      <c r="M24" s="256"/>
      <c r="N24" s="256">
        <f>'GF 12'!N20</f>
        <v>0</v>
      </c>
      <c r="O24" s="256"/>
      <c r="P24" s="256">
        <f t="shared" si="1"/>
        <v>0</v>
      </c>
      <c r="Q24" s="256"/>
      <c r="R24" s="342">
        <f>'GF 12'!R20</f>
        <v>0</v>
      </c>
    </row>
    <row r="25" spans="2:23" x14ac:dyDescent="0.25">
      <c r="B25" s="253" t="s">
        <v>701</v>
      </c>
      <c r="C25" t="s">
        <v>145</v>
      </c>
      <c r="F25" s="341">
        <f>'GF 12'!F21</f>
        <v>0</v>
      </c>
      <c r="G25" s="256"/>
      <c r="H25" s="256">
        <f>'GF 12'!H21</f>
        <v>0</v>
      </c>
      <c r="I25" s="256"/>
      <c r="J25" s="342">
        <f>'GF 12'!J21</f>
        <v>0</v>
      </c>
      <c r="K25" s="256"/>
      <c r="L25" s="341">
        <f>'GF 12'!L21</f>
        <v>0</v>
      </c>
      <c r="M25" s="256"/>
      <c r="N25" s="256">
        <f>'GF 12'!N21</f>
        <v>0</v>
      </c>
      <c r="O25" s="256"/>
      <c r="P25" s="256">
        <f t="shared" si="1"/>
        <v>0</v>
      </c>
      <c r="Q25" s="256"/>
      <c r="R25" s="342">
        <f>'GF 12'!R21</f>
        <v>0</v>
      </c>
    </row>
    <row r="26" spans="2:23" x14ac:dyDescent="0.25">
      <c r="B26" s="253" t="s">
        <v>702</v>
      </c>
      <c r="C26" t="s">
        <v>99</v>
      </c>
      <c r="F26" s="341">
        <f>'GF 12'!F22</f>
        <v>0</v>
      </c>
      <c r="G26" s="256"/>
      <c r="H26" s="256">
        <f>'GF 12'!H22</f>
        <v>0</v>
      </c>
      <c r="I26" s="256"/>
      <c r="J26" s="342">
        <f>'GF 12'!J22</f>
        <v>0</v>
      </c>
      <c r="K26" s="256"/>
      <c r="L26" s="341">
        <f>'GF 12'!L22</f>
        <v>0</v>
      </c>
      <c r="M26" s="256"/>
      <c r="N26" s="256">
        <f>'GF 12'!N22</f>
        <v>0</v>
      </c>
      <c r="O26" s="256"/>
      <c r="P26" s="256">
        <f t="shared" si="1"/>
        <v>0</v>
      </c>
      <c r="Q26" s="256"/>
      <c r="R26" s="342">
        <f>'GF 12'!R22</f>
        <v>0</v>
      </c>
    </row>
    <row r="27" spans="2:23" ht="15.75" x14ac:dyDescent="0.25">
      <c r="B27" s="253" t="s">
        <v>703</v>
      </c>
      <c r="C27" t="s">
        <v>146</v>
      </c>
      <c r="F27" s="341">
        <f>'GF 12'!F23</f>
        <v>0</v>
      </c>
      <c r="G27" s="256"/>
      <c r="H27" s="256">
        <f>'GF 12'!H23</f>
        <v>0</v>
      </c>
      <c r="I27" s="256"/>
      <c r="J27" s="342">
        <f>'GF 12'!J23</f>
        <v>0</v>
      </c>
      <c r="K27" s="256"/>
      <c r="L27" s="341">
        <f>'GF 12'!L23</f>
        <v>0</v>
      </c>
      <c r="M27" s="256"/>
      <c r="N27" s="256">
        <f>'GF 12'!N23</f>
        <v>0</v>
      </c>
      <c r="O27" s="256"/>
      <c r="P27" s="256">
        <f t="shared" si="1"/>
        <v>0</v>
      </c>
      <c r="Q27" s="256"/>
      <c r="R27" s="342">
        <f>'GF 12'!R23</f>
        <v>0</v>
      </c>
      <c r="W27" s="214" t="s">
        <v>652</v>
      </c>
    </row>
    <row r="28" spans="2:23" x14ac:dyDescent="0.25">
      <c r="B28" s="253" t="s">
        <v>704</v>
      </c>
      <c r="C28" t="s">
        <v>147</v>
      </c>
      <c r="F28" s="341">
        <f>'GF 12'!F24</f>
        <v>0</v>
      </c>
      <c r="G28" s="256"/>
      <c r="H28" s="256">
        <f>'GF 12'!H24</f>
        <v>0</v>
      </c>
      <c r="I28" s="256"/>
      <c r="J28" s="342">
        <f>'GF 12'!J24</f>
        <v>0</v>
      </c>
      <c r="K28" s="256"/>
      <c r="L28" s="341">
        <f>'GF 12'!L24</f>
        <v>0</v>
      </c>
      <c r="M28" s="256"/>
      <c r="N28" s="256">
        <f>'GF 12'!N24</f>
        <v>0</v>
      </c>
      <c r="O28" s="256"/>
      <c r="P28" s="256">
        <f t="shared" si="1"/>
        <v>0</v>
      </c>
      <c r="Q28" s="256"/>
      <c r="R28" s="342">
        <f>'GF 12'!R24</f>
        <v>0</v>
      </c>
    </row>
    <row r="29" spans="2:23" x14ac:dyDescent="0.25">
      <c r="B29" s="253" t="s">
        <v>705</v>
      </c>
      <c r="C29" t="s">
        <v>148</v>
      </c>
      <c r="F29" s="341">
        <f>'GF 12'!F25</f>
        <v>0</v>
      </c>
      <c r="G29" s="256"/>
      <c r="H29" s="256">
        <f>'GF 12'!H25</f>
        <v>0</v>
      </c>
      <c r="I29" s="256"/>
      <c r="J29" s="342">
        <f>'GF 12'!J25</f>
        <v>0</v>
      </c>
      <c r="K29" s="256"/>
      <c r="L29" s="341">
        <f>'GF 12'!L25</f>
        <v>0</v>
      </c>
      <c r="M29" s="256"/>
      <c r="N29" s="256">
        <f>'GF 12'!N25</f>
        <v>0</v>
      </c>
      <c r="O29" s="256"/>
      <c r="P29" s="256">
        <f t="shared" si="1"/>
        <v>0</v>
      </c>
      <c r="Q29" s="256"/>
      <c r="R29" s="342">
        <f>'GF 12'!R25</f>
        <v>0</v>
      </c>
    </row>
    <row r="30" spans="2:23" x14ac:dyDescent="0.25">
      <c r="B30" s="253" t="s">
        <v>706</v>
      </c>
      <c r="C30" t="s">
        <v>149</v>
      </c>
      <c r="F30" s="346">
        <f>'GF 12'!F26</f>
        <v>0</v>
      </c>
      <c r="G30" s="257"/>
      <c r="H30" s="257">
        <f>'GF 12'!H26</f>
        <v>0</v>
      </c>
      <c r="I30" s="257"/>
      <c r="J30" s="347">
        <f>'GF 12'!J26</f>
        <v>0</v>
      </c>
      <c r="K30" s="256"/>
      <c r="L30" s="346">
        <f>'GF 12'!L26</f>
        <v>0</v>
      </c>
      <c r="M30" s="256"/>
      <c r="N30" s="257">
        <f>'GF 12'!N26</f>
        <v>0</v>
      </c>
      <c r="O30" s="256"/>
      <c r="P30" s="257">
        <f t="shared" si="1"/>
        <v>0</v>
      </c>
      <c r="Q30" s="256"/>
      <c r="R30" s="347">
        <v>0</v>
      </c>
    </row>
    <row r="31" spans="2:23" x14ac:dyDescent="0.25">
      <c r="B31" s="7" t="s">
        <v>152</v>
      </c>
      <c r="F31" s="343">
        <f>SUM(F21:F30)</f>
        <v>0</v>
      </c>
      <c r="G31" s="344"/>
      <c r="H31" s="344">
        <f>SUM(H21:H30)</f>
        <v>0</v>
      </c>
      <c r="I31" s="344"/>
      <c r="J31" s="345">
        <f>SUM(J21:J30)</f>
        <v>0</v>
      </c>
      <c r="K31" s="344"/>
      <c r="L31" s="343">
        <f>SUM(L21:L30)</f>
        <v>0</v>
      </c>
      <c r="M31" s="344"/>
      <c r="N31" s="344">
        <f>SUM(N21:N30)</f>
        <v>0</v>
      </c>
      <c r="O31" s="344"/>
      <c r="P31" s="344">
        <f>SUM(P21:P30)</f>
        <v>0</v>
      </c>
      <c r="Q31" s="344"/>
      <c r="R31" s="345">
        <f>SUM(R22:R30)</f>
        <v>0</v>
      </c>
    </row>
    <row r="32" spans="2:23" ht="5.25" customHeight="1" x14ac:dyDescent="0.25">
      <c r="F32" s="341"/>
      <c r="G32" s="256"/>
      <c r="H32" s="256"/>
      <c r="I32" s="256"/>
      <c r="J32" s="342"/>
      <c r="K32" s="256"/>
      <c r="L32" s="341"/>
      <c r="M32" s="256"/>
      <c r="N32" s="256"/>
      <c r="O32" s="256"/>
      <c r="P32" s="256"/>
      <c r="Q32" s="256"/>
      <c r="R32" s="342"/>
    </row>
    <row r="33" spans="2:23" x14ac:dyDescent="0.25">
      <c r="B33" s="7" t="s">
        <v>153</v>
      </c>
      <c r="F33" s="341"/>
      <c r="G33" s="256"/>
      <c r="H33" s="256"/>
      <c r="I33" s="256"/>
      <c r="J33" s="342"/>
      <c r="K33" s="256"/>
      <c r="L33" s="341"/>
      <c r="M33" s="256"/>
      <c r="N33" s="256"/>
      <c r="O33" s="256"/>
      <c r="P33" s="256"/>
      <c r="Q33" s="256"/>
      <c r="R33" s="342"/>
    </row>
    <row r="34" spans="2:23" x14ac:dyDescent="0.25">
      <c r="B34" s="253" t="s">
        <v>698</v>
      </c>
      <c r="C34" t="s">
        <v>142</v>
      </c>
      <c r="F34" s="341">
        <f>'GF 13'!F17+'GF 13'!F18</f>
        <v>0</v>
      </c>
      <c r="G34" s="256"/>
      <c r="H34" s="256">
        <f>'GF 13'!H17+'GF 13'!H18</f>
        <v>0</v>
      </c>
      <c r="I34" s="256"/>
      <c r="J34" s="342">
        <f>'GF 13'!J17+'GF 13'!J18</f>
        <v>0</v>
      </c>
      <c r="K34" s="256"/>
      <c r="L34" s="341">
        <f>'GF 13'!L17+'GF 13'!L18</f>
        <v>0</v>
      </c>
      <c r="M34" s="256"/>
      <c r="N34" s="256">
        <f>'GF 13'!N17+'GF 13'!N18</f>
        <v>0</v>
      </c>
      <c r="O34" s="256"/>
      <c r="P34" s="256">
        <f t="shared" ref="P34:P42" si="2">R34-L34</f>
        <v>0</v>
      </c>
      <c r="Q34" s="256"/>
      <c r="R34" s="342">
        <f>'GF 13'!R17+'GF 13'!R18</f>
        <v>0</v>
      </c>
    </row>
    <row r="35" spans="2:23" x14ac:dyDescent="0.25">
      <c r="B35" s="253" t="s">
        <v>699</v>
      </c>
      <c r="C35" t="s">
        <v>143</v>
      </c>
      <c r="F35" s="341">
        <f>'GF 13'!F19</f>
        <v>0</v>
      </c>
      <c r="G35" s="256"/>
      <c r="H35" s="256">
        <f>'GF 13'!H19</f>
        <v>0</v>
      </c>
      <c r="I35" s="256"/>
      <c r="J35" s="342">
        <f>'GF 13'!J19</f>
        <v>0</v>
      </c>
      <c r="K35" s="256"/>
      <c r="L35" s="341">
        <f>'GF 13'!L19</f>
        <v>0</v>
      </c>
      <c r="M35" s="256"/>
      <c r="N35" s="256">
        <f>'GF 13'!N19</f>
        <v>0</v>
      </c>
      <c r="O35" s="256"/>
      <c r="P35" s="256">
        <f t="shared" si="2"/>
        <v>0</v>
      </c>
      <c r="Q35" s="256"/>
      <c r="R35" s="342">
        <f>'GF 13'!R19</f>
        <v>0</v>
      </c>
    </row>
    <row r="36" spans="2:23" x14ac:dyDescent="0.25">
      <c r="B36" s="253" t="s">
        <v>700</v>
      </c>
      <c r="C36" t="s">
        <v>144</v>
      </c>
      <c r="F36" s="341">
        <f>'GF 13'!F20</f>
        <v>0</v>
      </c>
      <c r="G36" s="256"/>
      <c r="H36" s="256">
        <f>'GF 13'!H20</f>
        <v>0</v>
      </c>
      <c r="I36" s="256"/>
      <c r="J36" s="342">
        <f>'GF 13'!J20</f>
        <v>0</v>
      </c>
      <c r="K36" s="256"/>
      <c r="L36" s="341">
        <f>'GF 13'!L20</f>
        <v>0</v>
      </c>
      <c r="M36" s="256"/>
      <c r="N36" s="256">
        <f>'GF 13'!N20</f>
        <v>0</v>
      </c>
      <c r="O36" s="256"/>
      <c r="P36" s="256">
        <f t="shared" si="2"/>
        <v>0</v>
      </c>
      <c r="Q36" s="256"/>
      <c r="R36" s="342">
        <f>'GF 13'!R20</f>
        <v>0</v>
      </c>
    </row>
    <row r="37" spans="2:23" x14ac:dyDescent="0.25">
      <c r="B37" s="253" t="s">
        <v>701</v>
      </c>
      <c r="C37" t="s">
        <v>145</v>
      </c>
      <c r="F37" s="341">
        <f>'GF 13'!F21</f>
        <v>0</v>
      </c>
      <c r="G37" s="256"/>
      <c r="H37" s="256">
        <f>'GF 13'!H21</f>
        <v>0</v>
      </c>
      <c r="I37" s="256"/>
      <c r="J37" s="342">
        <f>'GF 13'!J21</f>
        <v>0</v>
      </c>
      <c r="K37" s="256"/>
      <c r="L37" s="341">
        <f>'GF 13'!L21</f>
        <v>0</v>
      </c>
      <c r="M37" s="256"/>
      <c r="N37" s="256">
        <f>'GF 13'!N21</f>
        <v>0</v>
      </c>
      <c r="O37" s="256"/>
      <c r="P37" s="256">
        <f t="shared" si="2"/>
        <v>0</v>
      </c>
      <c r="Q37" s="256"/>
      <c r="R37" s="342">
        <f>'GF 13'!R21</f>
        <v>0</v>
      </c>
    </row>
    <row r="38" spans="2:23" x14ac:dyDescent="0.25">
      <c r="B38" s="253" t="s">
        <v>702</v>
      </c>
      <c r="C38" t="s">
        <v>99</v>
      </c>
      <c r="F38" s="341">
        <f>'GF 13'!F22</f>
        <v>0</v>
      </c>
      <c r="G38" s="256"/>
      <c r="H38" s="256">
        <f>'GF 13'!H22</f>
        <v>0</v>
      </c>
      <c r="I38" s="256"/>
      <c r="J38" s="342">
        <f>'GF 13'!J22</f>
        <v>0</v>
      </c>
      <c r="K38" s="256"/>
      <c r="L38" s="341">
        <f>'GF 13'!L22</f>
        <v>0</v>
      </c>
      <c r="M38" s="256"/>
      <c r="N38" s="256">
        <f>'GF 13'!N22</f>
        <v>0</v>
      </c>
      <c r="O38" s="256"/>
      <c r="P38" s="256">
        <f t="shared" si="2"/>
        <v>0</v>
      </c>
      <c r="Q38" s="256"/>
      <c r="R38" s="342">
        <f>'GF 13'!R22</f>
        <v>0</v>
      </c>
    </row>
    <row r="39" spans="2:23" ht="15.75" x14ac:dyDescent="0.25">
      <c r="B39" s="253" t="s">
        <v>703</v>
      </c>
      <c r="C39" t="s">
        <v>146</v>
      </c>
      <c r="F39" s="341">
        <f>'GF 13'!F23</f>
        <v>0</v>
      </c>
      <c r="G39" s="256"/>
      <c r="H39" s="256">
        <f>'GF 13'!H23</f>
        <v>0</v>
      </c>
      <c r="I39" s="256"/>
      <c r="J39" s="342">
        <f>'GF 13'!J23</f>
        <v>0</v>
      </c>
      <c r="K39" s="256"/>
      <c r="L39" s="341">
        <f>'GF 13'!L23</f>
        <v>0</v>
      </c>
      <c r="M39" s="256"/>
      <c r="N39" s="256">
        <f>'GF 13'!N23</f>
        <v>0</v>
      </c>
      <c r="O39" s="256"/>
      <c r="P39" s="256">
        <f t="shared" si="2"/>
        <v>0</v>
      </c>
      <c r="Q39" s="256"/>
      <c r="R39" s="342">
        <f>'GF 13'!R23</f>
        <v>0</v>
      </c>
      <c r="W39" s="214" t="s">
        <v>652</v>
      </c>
    </row>
    <row r="40" spans="2:23" x14ac:dyDescent="0.25">
      <c r="B40" s="253" t="s">
        <v>704</v>
      </c>
      <c r="C40" t="s">
        <v>147</v>
      </c>
      <c r="F40" s="341">
        <f>'GF 13'!F24</f>
        <v>0</v>
      </c>
      <c r="G40" s="256"/>
      <c r="H40" s="256">
        <f>'GF 13'!H24</f>
        <v>0</v>
      </c>
      <c r="I40" s="256"/>
      <c r="J40" s="342">
        <f>'GF 13'!J24</f>
        <v>0</v>
      </c>
      <c r="K40" s="256"/>
      <c r="L40" s="341">
        <f>'GF 13'!L24</f>
        <v>0</v>
      </c>
      <c r="M40" s="256"/>
      <c r="N40" s="256">
        <f>'GF 13'!N24</f>
        <v>0</v>
      </c>
      <c r="O40" s="256"/>
      <c r="P40" s="256">
        <f t="shared" si="2"/>
        <v>0</v>
      </c>
      <c r="Q40" s="256"/>
      <c r="R40" s="342">
        <f>'GF 13'!R24</f>
        <v>0</v>
      </c>
    </row>
    <row r="41" spans="2:23" x14ac:dyDescent="0.25">
      <c r="B41" s="253" t="s">
        <v>705</v>
      </c>
      <c r="C41" t="s">
        <v>148</v>
      </c>
      <c r="F41" s="341">
        <f>'GF 13'!F25</f>
        <v>0</v>
      </c>
      <c r="G41" s="256"/>
      <c r="H41" s="256">
        <f>'GF 13'!H25</f>
        <v>0</v>
      </c>
      <c r="I41" s="256"/>
      <c r="J41" s="342">
        <f>'GF 13'!J25</f>
        <v>0</v>
      </c>
      <c r="K41" s="256"/>
      <c r="L41" s="341">
        <f>'GF 13'!L25</f>
        <v>0</v>
      </c>
      <c r="M41" s="256"/>
      <c r="N41" s="256">
        <f>'GF 13'!N25</f>
        <v>0</v>
      </c>
      <c r="O41" s="256"/>
      <c r="P41" s="256">
        <f t="shared" si="2"/>
        <v>0</v>
      </c>
      <c r="Q41" s="256"/>
      <c r="R41" s="342">
        <f>'GF 13'!R25</f>
        <v>0</v>
      </c>
    </row>
    <row r="42" spans="2:23" x14ac:dyDescent="0.25">
      <c r="B42" s="253" t="s">
        <v>706</v>
      </c>
      <c r="C42" t="s">
        <v>149</v>
      </c>
      <c r="F42" s="346">
        <f>'GF 13'!F26</f>
        <v>0</v>
      </c>
      <c r="G42" s="257"/>
      <c r="H42" s="257">
        <f>'GF 13'!H26</f>
        <v>0</v>
      </c>
      <c r="I42" s="257"/>
      <c r="J42" s="347">
        <f>'GF 13'!J26</f>
        <v>0</v>
      </c>
      <c r="K42" s="256"/>
      <c r="L42" s="346">
        <f>'GF 13'!L26</f>
        <v>0</v>
      </c>
      <c r="M42" s="256"/>
      <c r="N42" s="257">
        <f>'GF 13'!N26</f>
        <v>0</v>
      </c>
      <c r="O42" s="256"/>
      <c r="P42" s="257">
        <f t="shared" si="2"/>
        <v>0</v>
      </c>
      <c r="Q42" s="256"/>
      <c r="R42" s="347">
        <f>'GF 13'!R26</f>
        <v>0</v>
      </c>
    </row>
    <row r="43" spans="2:23" x14ac:dyDescent="0.25">
      <c r="B43" s="7" t="s">
        <v>154</v>
      </c>
      <c r="F43" s="343">
        <f>SUM(F33:F42)</f>
        <v>0</v>
      </c>
      <c r="G43" s="344"/>
      <c r="H43" s="344">
        <f>SUM(H33:H42)</f>
        <v>0</v>
      </c>
      <c r="I43" s="344"/>
      <c r="J43" s="345">
        <f>SUM(J33:J42)</f>
        <v>0</v>
      </c>
      <c r="K43" s="344"/>
      <c r="L43" s="343">
        <f>SUM(L33:L42)</f>
        <v>0</v>
      </c>
      <c r="M43" s="344"/>
      <c r="N43" s="344">
        <f>SUM(N33:N42)</f>
        <v>0</v>
      </c>
      <c r="O43" s="344"/>
      <c r="P43" s="344">
        <f>SUM(P33:P42)</f>
        <v>0</v>
      </c>
      <c r="Q43" s="344"/>
      <c r="R43" s="345">
        <f>SUM(R34:R42)</f>
        <v>0</v>
      </c>
    </row>
    <row r="44" spans="2:23" ht="6" customHeight="1" x14ac:dyDescent="0.25">
      <c r="F44" s="341"/>
      <c r="G44" s="256"/>
      <c r="H44" s="256"/>
      <c r="I44" s="256"/>
      <c r="J44" s="342"/>
      <c r="K44" s="256"/>
      <c r="L44" s="341"/>
      <c r="M44" s="256"/>
      <c r="N44" s="256"/>
      <c r="O44" s="256"/>
      <c r="P44" s="256"/>
      <c r="Q44" s="256"/>
      <c r="R44" s="342"/>
    </row>
    <row r="45" spans="2:23" x14ac:dyDescent="0.25">
      <c r="B45" s="7" t="s">
        <v>155</v>
      </c>
      <c r="F45" s="341"/>
      <c r="G45" s="256"/>
      <c r="H45" s="256"/>
      <c r="I45" s="256"/>
      <c r="J45" s="342"/>
      <c r="K45" s="256"/>
      <c r="L45" s="341"/>
      <c r="M45" s="256"/>
      <c r="N45" s="256"/>
      <c r="O45" s="256"/>
      <c r="P45" s="256"/>
      <c r="Q45" s="256"/>
      <c r="R45" s="342"/>
    </row>
    <row r="46" spans="2:23" x14ac:dyDescent="0.25">
      <c r="B46" s="253" t="s">
        <v>698</v>
      </c>
      <c r="C46" t="s">
        <v>142</v>
      </c>
      <c r="F46" s="341">
        <f>'GF 14'!F17+'GF 14'!F18</f>
        <v>0</v>
      </c>
      <c r="G46" s="256"/>
      <c r="H46" s="256">
        <f>'GF 14'!H17+'GF 14'!H18</f>
        <v>0</v>
      </c>
      <c r="I46" s="256"/>
      <c r="J46" s="342">
        <f>'GF 14'!J17+'GF 14'!J18</f>
        <v>0</v>
      </c>
      <c r="K46" s="256"/>
      <c r="L46" s="341">
        <f>'GF 14'!L17+'GF 14'!L18</f>
        <v>0</v>
      </c>
      <c r="M46" s="256"/>
      <c r="N46" s="256">
        <f>'GF 14'!N17+'GF 14'!N18</f>
        <v>0</v>
      </c>
      <c r="O46" s="256"/>
      <c r="P46" s="256">
        <f t="shared" ref="P46:P54" si="3">R46-L46</f>
        <v>0</v>
      </c>
      <c r="Q46" s="256"/>
      <c r="R46" s="342">
        <f>'GF 14'!R17+'GF 14'!R18</f>
        <v>0</v>
      </c>
    </row>
    <row r="47" spans="2:23" x14ac:dyDescent="0.25">
      <c r="B47" s="253" t="s">
        <v>699</v>
      </c>
      <c r="C47" t="s">
        <v>143</v>
      </c>
      <c r="F47" s="341">
        <f>'GF 14'!F19</f>
        <v>0</v>
      </c>
      <c r="G47" s="256"/>
      <c r="H47" s="256">
        <f>'GF 14'!H19</f>
        <v>0</v>
      </c>
      <c r="I47" s="256"/>
      <c r="J47" s="342">
        <f>'GF 14'!J19</f>
        <v>0</v>
      </c>
      <c r="K47" s="256"/>
      <c r="L47" s="341">
        <f>'GF 14'!L19</f>
        <v>0</v>
      </c>
      <c r="M47" s="256"/>
      <c r="N47" s="256">
        <f>'GF 14'!N19</f>
        <v>0</v>
      </c>
      <c r="O47" s="256"/>
      <c r="P47" s="256">
        <f t="shared" si="3"/>
        <v>0</v>
      </c>
      <c r="Q47" s="256"/>
      <c r="R47" s="342">
        <f>'GF 14'!R19</f>
        <v>0</v>
      </c>
    </row>
    <row r="48" spans="2:23" x14ac:dyDescent="0.25">
      <c r="B48" s="253" t="s">
        <v>700</v>
      </c>
      <c r="C48" t="s">
        <v>144</v>
      </c>
      <c r="F48" s="341">
        <f>'GF 14'!F20</f>
        <v>0</v>
      </c>
      <c r="G48" s="256"/>
      <c r="H48" s="256">
        <f>'GF 14'!H20</f>
        <v>0</v>
      </c>
      <c r="I48" s="256"/>
      <c r="J48" s="342">
        <f>'GF 14'!J20</f>
        <v>0</v>
      </c>
      <c r="K48" s="256"/>
      <c r="L48" s="341">
        <f>'GF 14'!L20</f>
        <v>0</v>
      </c>
      <c r="M48" s="256"/>
      <c r="N48" s="256">
        <f>'GF 14'!N20</f>
        <v>0</v>
      </c>
      <c r="O48" s="256"/>
      <c r="P48" s="256">
        <f t="shared" si="3"/>
        <v>0</v>
      </c>
      <c r="Q48" s="256"/>
      <c r="R48" s="342">
        <f>'GF 14'!R20</f>
        <v>0</v>
      </c>
    </row>
    <row r="49" spans="2:23" x14ac:dyDescent="0.25">
      <c r="B49" s="253" t="s">
        <v>701</v>
      </c>
      <c r="C49" t="s">
        <v>145</v>
      </c>
      <c r="F49" s="341">
        <f>'GF 14'!F21</f>
        <v>0</v>
      </c>
      <c r="G49" s="256"/>
      <c r="H49" s="256">
        <f>'GF 14'!H21</f>
        <v>0</v>
      </c>
      <c r="I49" s="256"/>
      <c r="J49" s="342">
        <f>'GF 14'!J21</f>
        <v>0</v>
      </c>
      <c r="K49" s="256"/>
      <c r="L49" s="341">
        <f>'GF 14'!L21</f>
        <v>0</v>
      </c>
      <c r="M49" s="256"/>
      <c r="N49" s="256">
        <f>'GF 14'!N21</f>
        <v>0</v>
      </c>
      <c r="O49" s="256"/>
      <c r="P49" s="256">
        <f t="shared" si="3"/>
        <v>0</v>
      </c>
      <c r="Q49" s="256"/>
      <c r="R49" s="342">
        <f>'GF 14'!R21</f>
        <v>0</v>
      </c>
    </row>
    <row r="50" spans="2:23" ht="15.75" x14ac:dyDescent="0.25">
      <c r="B50" s="253" t="s">
        <v>702</v>
      </c>
      <c r="C50" t="s">
        <v>99</v>
      </c>
      <c r="F50" s="341">
        <f>'GF 14'!F22</f>
        <v>0</v>
      </c>
      <c r="G50" s="256"/>
      <c r="H50" s="256">
        <f>'GF 14'!H22</f>
        <v>0</v>
      </c>
      <c r="I50" s="256"/>
      <c r="J50" s="342">
        <f>'GF 14'!J22</f>
        <v>0</v>
      </c>
      <c r="K50" s="256"/>
      <c r="L50" s="341">
        <f>'GF 14'!L22</f>
        <v>0</v>
      </c>
      <c r="M50" s="256"/>
      <c r="N50" s="256">
        <f>'GF 14'!N22</f>
        <v>0</v>
      </c>
      <c r="O50" s="256"/>
      <c r="P50" s="256">
        <f t="shared" si="3"/>
        <v>0</v>
      </c>
      <c r="Q50" s="256"/>
      <c r="R50" s="342">
        <f>'GF 14'!R22</f>
        <v>0</v>
      </c>
      <c r="W50" s="214" t="s">
        <v>652</v>
      </c>
    </row>
    <row r="51" spans="2:23" x14ac:dyDescent="0.25">
      <c r="B51" s="253" t="s">
        <v>703</v>
      </c>
      <c r="C51" t="s">
        <v>146</v>
      </c>
      <c r="F51" s="341">
        <f>'GF 14'!F23</f>
        <v>0</v>
      </c>
      <c r="G51" s="256"/>
      <c r="H51" s="256">
        <f>'GF 14'!H23</f>
        <v>0</v>
      </c>
      <c r="I51" s="256"/>
      <c r="J51" s="342">
        <f>'GF 14'!J23</f>
        <v>0</v>
      </c>
      <c r="K51" s="256"/>
      <c r="L51" s="341">
        <f>'GF 14'!L23</f>
        <v>0</v>
      </c>
      <c r="M51" s="256"/>
      <c r="N51" s="256">
        <f>'GF 14'!N23</f>
        <v>0</v>
      </c>
      <c r="O51" s="256"/>
      <c r="P51" s="256">
        <f t="shared" si="3"/>
        <v>0</v>
      </c>
      <c r="Q51" s="256"/>
      <c r="R51" s="342">
        <f>'GF 14'!R23</f>
        <v>0</v>
      </c>
    </row>
    <row r="52" spans="2:23" x14ac:dyDescent="0.25">
      <c r="B52" s="253" t="s">
        <v>704</v>
      </c>
      <c r="C52" t="s">
        <v>147</v>
      </c>
      <c r="F52" s="341">
        <f>'GF 14'!F24</f>
        <v>0</v>
      </c>
      <c r="G52" s="256"/>
      <c r="H52" s="256">
        <f>'GF 14'!H24</f>
        <v>0</v>
      </c>
      <c r="I52" s="256"/>
      <c r="J52" s="342">
        <f>'GF 14'!J24</f>
        <v>0</v>
      </c>
      <c r="K52" s="256"/>
      <c r="L52" s="341">
        <f>'GF 14'!L24</f>
        <v>0</v>
      </c>
      <c r="M52" s="256"/>
      <c r="N52" s="256">
        <f>'GF 14'!N24</f>
        <v>0</v>
      </c>
      <c r="O52" s="256"/>
      <c r="P52" s="256">
        <f t="shared" si="3"/>
        <v>0</v>
      </c>
      <c r="Q52" s="256"/>
      <c r="R52" s="342">
        <f>'GF 14'!R24</f>
        <v>0</v>
      </c>
    </row>
    <row r="53" spans="2:23" x14ac:dyDescent="0.25">
      <c r="B53" s="253" t="s">
        <v>705</v>
      </c>
      <c r="C53" t="s">
        <v>148</v>
      </c>
      <c r="F53" s="341">
        <f>'GF 14'!F25</f>
        <v>0</v>
      </c>
      <c r="G53" s="256"/>
      <c r="H53" s="256">
        <f>'GF 14'!H25</f>
        <v>0</v>
      </c>
      <c r="I53" s="256"/>
      <c r="J53" s="342">
        <f>'GF 14'!J25</f>
        <v>0</v>
      </c>
      <c r="K53" s="256"/>
      <c r="L53" s="341">
        <f>'GF 14'!L25</f>
        <v>0</v>
      </c>
      <c r="M53" s="256"/>
      <c r="N53" s="256">
        <f>'GF 14'!N25</f>
        <v>0</v>
      </c>
      <c r="O53" s="256"/>
      <c r="P53" s="256">
        <f t="shared" si="3"/>
        <v>0</v>
      </c>
      <c r="Q53" s="256"/>
      <c r="R53" s="342">
        <f>'GF 14'!R25</f>
        <v>0</v>
      </c>
    </row>
    <row r="54" spans="2:23" x14ac:dyDescent="0.25">
      <c r="B54" s="253" t="s">
        <v>706</v>
      </c>
      <c r="C54" t="s">
        <v>149</v>
      </c>
      <c r="F54" s="346">
        <f>'GF 14'!F26</f>
        <v>0</v>
      </c>
      <c r="G54" s="257"/>
      <c r="H54" s="257">
        <f>'GF 14'!H26</f>
        <v>0</v>
      </c>
      <c r="I54" s="257"/>
      <c r="J54" s="347">
        <f>'GF 14'!J26</f>
        <v>0</v>
      </c>
      <c r="K54" s="256"/>
      <c r="L54" s="346">
        <f>'GF 14'!L26</f>
        <v>0</v>
      </c>
      <c r="M54" s="256"/>
      <c r="N54" s="257">
        <f>'GF 14'!N26</f>
        <v>0</v>
      </c>
      <c r="O54" s="256"/>
      <c r="P54" s="257">
        <f t="shared" si="3"/>
        <v>0</v>
      </c>
      <c r="Q54" s="256"/>
      <c r="R54" s="347">
        <f>'GF 14'!R26</f>
        <v>0</v>
      </c>
    </row>
    <row r="55" spans="2:23" x14ac:dyDescent="0.25">
      <c r="B55" s="7" t="s">
        <v>156</v>
      </c>
      <c r="F55" s="343">
        <f>SUM(F45:F54)</f>
        <v>0</v>
      </c>
      <c r="G55" s="344"/>
      <c r="H55" s="344">
        <f>SUM(H45:H54)</f>
        <v>0</v>
      </c>
      <c r="I55" s="344"/>
      <c r="J55" s="345">
        <f>SUM(J45:J54)</f>
        <v>0</v>
      </c>
      <c r="K55" s="344"/>
      <c r="L55" s="343">
        <f>SUM(L45:L54)</f>
        <v>0</v>
      </c>
      <c r="M55" s="344"/>
      <c r="N55" s="344">
        <f>SUM(N45:N54)</f>
        <v>0</v>
      </c>
      <c r="O55" s="344"/>
      <c r="P55" s="344">
        <f>SUM(P45:P54)</f>
        <v>0</v>
      </c>
      <c r="Q55" s="344"/>
      <c r="R55" s="345">
        <f>SUM(R45:R54)</f>
        <v>0</v>
      </c>
    </row>
    <row r="56" spans="2:23" ht="5.25" customHeight="1" x14ac:dyDescent="0.25">
      <c r="F56" s="341"/>
      <c r="G56" s="256"/>
      <c r="H56" s="256"/>
      <c r="I56" s="256"/>
      <c r="J56" s="342"/>
      <c r="K56" s="256"/>
      <c r="L56" s="341"/>
      <c r="M56" s="256"/>
      <c r="N56" s="256"/>
      <c r="O56" s="256"/>
      <c r="P56" s="256"/>
      <c r="Q56" s="256"/>
      <c r="R56" s="342"/>
    </row>
    <row r="57" spans="2:23" x14ac:dyDescent="0.25">
      <c r="B57" s="7" t="s">
        <v>157</v>
      </c>
      <c r="F57" s="341"/>
      <c r="G57" s="256"/>
      <c r="H57" s="256"/>
      <c r="I57" s="256"/>
      <c r="J57" s="342"/>
      <c r="K57" s="256"/>
      <c r="L57" s="341"/>
      <c r="M57" s="256"/>
      <c r="N57" s="256"/>
      <c r="O57" s="256"/>
      <c r="P57" s="256"/>
      <c r="Q57" s="256"/>
      <c r="R57" s="342"/>
    </row>
    <row r="58" spans="2:23" x14ac:dyDescent="0.25">
      <c r="B58" s="253" t="s">
        <v>698</v>
      </c>
      <c r="C58" t="s">
        <v>142</v>
      </c>
      <c r="F58" s="341">
        <f>'2100'!$F$17+'2100'!$F$18</f>
        <v>0</v>
      </c>
      <c r="G58" s="256"/>
      <c r="H58" s="256">
        <f>'2100'!$H$17+'2100'!$H$18</f>
        <v>0</v>
      </c>
      <c r="I58" s="256"/>
      <c r="J58" s="342">
        <f>'2100'!$J$17+'2100'!$J$18</f>
        <v>0</v>
      </c>
      <c r="K58" s="256"/>
      <c r="L58" s="341">
        <f>'2100'!L17+'2100'!L18</f>
        <v>0</v>
      </c>
      <c r="M58" s="256"/>
      <c r="N58" s="256">
        <f>'2100'!N17+'2100'!N18</f>
        <v>0</v>
      </c>
      <c r="O58" s="256"/>
      <c r="P58" s="256">
        <f t="shared" ref="P58:P66" si="4">R58-L58</f>
        <v>0</v>
      </c>
      <c r="Q58" s="256"/>
      <c r="R58" s="342">
        <f>'2100'!R17+'2100'!R18</f>
        <v>0</v>
      </c>
    </row>
    <row r="59" spans="2:23" x14ac:dyDescent="0.25">
      <c r="B59" s="253" t="s">
        <v>699</v>
      </c>
      <c r="C59" t="s">
        <v>143</v>
      </c>
      <c r="F59" s="341">
        <f>'2100'!$F$19</f>
        <v>0</v>
      </c>
      <c r="G59" s="256"/>
      <c r="H59" s="256">
        <f>'2100'!$H$19</f>
        <v>0</v>
      </c>
      <c r="I59" s="256"/>
      <c r="J59" s="342">
        <f>'2100'!$J$19</f>
        <v>0</v>
      </c>
      <c r="K59" s="256"/>
      <c r="L59" s="341">
        <f>'2100'!L19</f>
        <v>0</v>
      </c>
      <c r="M59" s="256"/>
      <c r="N59" s="256">
        <f>'2100'!N19</f>
        <v>0</v>
      </c>
      <c r="O59" s="256"/>
      <c r="P59" s="256">
        <f t="shared" si="4"/>
        <v>0</v>
      </c>
      <c r="Q59" s="256"/>
      <c r="R59" s="342">
        <f>'2100'!R19</f>
        <v>0</v>
      </c>
    </row>
    <row r="60" spans="2:23" x14ac:dyDescent="0.25">
      <c r="B60" s="253" t="s">
        <v>700</v>
      </c>
      <c r="C60" t="s">
        <v>144</v>
      </c>
      <c r="F60" s="341">
        <f>'2100'!F$20</f>
        <v>0</v>
      </c>
      <c r="G60" s="256"/>
      <c r="H60" s="256">
        <f>'2100'!$H$20</f>
        <v>0</v>
      </c>
      <c r="I60" s="256"/>
      <c r="J60" s="342">
        <f>'2100'!$J$20</f>
        <v>0</v>
      </c>
      <c r="K60" s="256"/>
      <c r="L60" s="341">
        <f>'2100'!L20</f>
        <v>0</v>
      </c>
      <c r="M60" s="256"/>
      <c r="N60" s="256">
        <f>'2100'!N20</f>
        <v>0</v>
      </c>
      <c r="O60" s="256"/>
      <c r="P60" s="256">
        <f t="shared" si="4"/>
        <v>0</v>
      </c>
      <c r="Q60" s="256"/>
      <c r="R60" s="342">
        <f>'2100'!R20</f>
        <v>0</v>
      </c>
    </row>
    <row r="61" spans="2:23" x14ac:dyDescent="0.25">
      <c r="B61" s="253" t="s">
        <v>701</v>
      </c>
      <c r="C61" t="s">
        <v>145</v>
      </c>
      <c r="F61" s="341">
        <f>'2100'!$F$21</f>
        <v>0</v>
      </c>
      <c r="G61" s="256"/>
      <c r="H61" s="256">
        <f>'2100'!$H$21</f>
        <v>0</v>
      </c>
      <c r="I61" s="256"/>
      <c r="J61" s="342">
        <f>'2100'!$J$21</f>
        <v>0</v>
      </c>
      <c r="K61" s="256"/>
      <c r="L61" s="341">
        <f>'2100'!L21</f>
        <v>0</v>
      </c>
      <c r="M61" s="256"/>
      <c r="N61" s="256">
        <f>'2100'!N21</f>
        <v>0</v>
      </c>
      <c r="O61" s="256"/>
      <c r="P61" s="256">
        <f t="shared" si="4"/>
        <v>0</v>
      </c>
      <c r="Q61" s="256"/>
      <c r="R61" s="342">
        <f>'2100'!R21</f>
        <v>0</v>
      </c>
    </row>
    <row r="62" spans="2:23" ht="15.75" x14ac:dyDescent="0.25">
      <c r="B62" s="253" t="s">
        <v>702</v>
      </c>
      <c r="C62" t="s">
        <v>99</v>
      </c>
      <c r="F62" s="341">
        <f>'2100'!$F$22</f>
        <v>0</v>
      </c>
      <c r="G62" s="256"/>
      <c r="H62" s="256">
        <f>'2100'!$H$22</f>
        <v>0</v>
      </c>
      <c r="I62" s="256"/>
      <c r="J62" s="342">
        <f>'2100'!$J$22</f>
        <v>0</v>
      </c>
      <c r="K62" s="256"/>
      <c r="L62" s="341">
        <f>'2100'!L22</f>
        <v>0</v>
      </c>
      <c r="M62" s="256"/>
      <c r="N62" s="256">
        <f>'2100'!N22</f>
        <v>0</v>
      </c>
      <c r="O62" s="256"/>
      <c r="P62" s="256">
        <f t="shared" si="4"/>
        <v>0</v>
      </c>
      <c r="Q62" s="256"/>
      <c r="R62" s="342">
        <f>'2100'!R22</f>
        <v>0</v>
      </c>
      <c r="W62" s="214" t="s">
        <v>652</v>
      </c>
    </row>
    <row r="63" spans="2:23" x14ac:dyDescent="0.25">
      <c r="B63" s="253" t="s">
        <v>703</v>
      </c>
      <c r="C63" t="s">
        <v>146</v>
      </c>
      <c r="F63" s="341">
        <f>'2100'!$F$23</f>
        <v>0</v>
      </c>
      <c r="G63" s="256"/>
      <c r="H63" s="256">
        <f>'2100'!$H$23</f>
        <v>0</v>
      </c>
      <c r="I63" s="256"/>
      <c r="J63" s="342">
        <f>'2100'!$J$23</f>
        <v>0</v>
      </c>
      <c r="K63" s="256"/>
      <c r="L63" s="341">
        <f>'2100'!L23</f>
        <v>0</v>
      </c>
      <c r="M63" s="256"/>
      <c r="N63" s="256">
        <f>'2100'!N23</f>
        <v>0</v>
      </c>
      <c r="O63" s="256"/>
      <c r="P63" s="256">
        <f t="shared" si="4"/>
        <v>0</v>
      </c>
      <c r="Q63" s="256"/>
      <c r="R63" s="342">
        <f>'2100'!R23</f>
        <v>0</v>
      </c>
    </row>
    <row r="64" spans="2:23" x14ac:dyDescent="0.25">
      <c r="B64" s="253" t="s">
        <v>704</v>
      </c>
      <c r="C64" t="s">
        <v>147</v>
      </c>
      <c r="F64" s="341">
        <f>'2100'!$F$24</f>
        <v>0</v>
      </c>
      <c r="G64" s="256"/>
      <c r="H64" s="256">
        <f>'2100'!$H$24</f>
        <v>0</v>
      </c>
      <c r="I64" s="256"/>
      <c r="J64" s="342">
        <f>'2100'!$J$24</f>
        <v>0</v>
      </c>
      <c r="K64" s="256"/>
      <c r="L64" s="341">
        <f>'2100'!L24</f>
        <v>0</v>
      </c>
      <c r="M64" s="256"/>
      <c r="N64" s="256">
        <f>'2100'!N24</f>
        <v>0</v>
      </c>
      <c r="O64" s="256"/>
      <c r="P64" s="256">
        <f t="shared" si="4"/>
        <v>0</v>
      </c>
      <c r="Q64" s="256"/>
      <c r="R64" s="342">
        <f>'2100'!R24</f>
        <v>0</v>
      </c>
    </row>
    <row r="65" spans="2:23" x14ac:dyDescent="0.25">
      <c r="B65" s="253" t="s">
        <v>705</v>
      </c>
      <c r="C65" t="s">
        <v>148</v>
      </c>
      <c r="F65" s="341">
        <f>'2100'!$F$25</f>
        <v>0</v>
      </c>
      <c r="G65" s="256"/>
      <c r="H65" s="256">
        <f>'2100'!$H$25</f>
        <v>0</v>
      </c>
      <c r="I65" s="256"/>
      <c r="J65" s="342">
        <f>'2100'!$J$25</f>
        <v>0</v>
      </c>
      <c r="K65" s="256"/>
      <c r="L65" s="341">
        <f>'2100'!L25</f>
        <v>0</v>
      </c>
      <c r="M65" s="256"/>
      <c r="N65" s="256">
        <f>'2100'!N25</f>
        <v>0</v>
      </c>
      <c r="O65" s="256"/>
      <c r="P65" s="256">
        <f t="shared" si="4"/>
        <v>0</v>
      </c>
      <c r="Q65" s="256"/>
      <c r="R65" s="342">
        <f>'2100'!R25</f>
        <v>0</v>
      </c>
    </row>
    <row r="66" spans="2:23" x14ac:dyDescent="0.25">
      <c r="B66" s="253" t="s">
        <v>706</v>
      </c>
      <c r="C66" t="s">
        <v>149</v>
      </c>
      <c r="F66" s="346">
        <f>'2100'!$F$26</f>
        <v>0</v>
      </c>
      <c r="G66" s="257"/>
      <c r="H66" s="257">
        <f>'2100'!$H$26</f>
        <v>0</v>
      </c>
      <c r="I66" s="257"/>
      <c r="J66" s="347">
        <f>'2100'!$J$26</f>
        <v>0</v>
      </c>
      <c r="K66" s="256"/>
      <c r="L66" s="346">
        <f>'2100'!L26</f>
        <v>0</v>
      </c>
      <c r="M66" s="256"/>
      <c r="N66" s="257">
        <f>'2100'!N26</f>
        <v>0</v>
      </c>
      <c r="O66" s="256"/>
      <c r="P66" s="257">
        <f t="shared" si="4"/>
        <v>0</v>
      </c>
      <c r="Q66" s="256"/>
      <c r="R66" s="347">
        <f>'2100'!R26</f>
        <v>0</v>
      </c>
    </row>
    <row r="67" spans="2:23" x14ac:dyDescent="0.25">
      <c r="B67" s="7" t="s">
        <v>158</v>
      </c>
      <c r="F67" s="343">
        <f>SUM(F57:F66)</f>
        <v>0</v>
      </c>
      <c r="G67" s="344"/>
      <c r="H67" s="344">
        <f>SUM(H57:H66)</f>
        <v>0</v>
      </c>
      <c r="I67" s="344"/>
      <c r="J67" s="345">
        <f>SUM(J57:J66)</f>
        <v>0</v>
      </c>
      <c r="K67" s="344"/>
      <c r="L67" s="343">
        <f>SUM(L57:L66)</f>
        <v>0</v>
      </c>
      <c r="M67" s="344"/>
      <c r="N67" s="344">
        <f>SUM(N57:N66)</f>
        <v>0</v>
      </c>
      <c r="O67" s="344"/>
      <c r="P67" s="344">
        <f>SUM(P57:P66)</f>
        <v>0</v>
      </c>
      <c r="Q67" s="344"/>
      <c r="R67" s="345">
        <f>SUM(R57:R66)</f>
        <v>0</v>
      </c>
    </row>
    <row r="68" spans="2:23" ht="5.25" customHeight="1" x14ac:dyDescent="0.25">
      <c r="F68" s="341"/>
      <c r="G68" s="256"/>
      <c r="H68" s="256"/>
      <c r="I68" s="256"/>
      <c r="J68" s="342"/>
      <c r="K68" s="256"/>
      <c r="L68" s="341"/>
      <c r="M68" s="256"/>
      <c r="N68" s="256"/>
      <c r="O68" s="256"/>
      <c r="P68" s="256"/>
      <c r="Q68" s="256"/>
      <c r="R68" s="342"/>
    </row>
    <row r="69" spans="2:23" x14ac:dyDescent="0.25">
      <c r="B69" s="7" t="s">
        <v>837</v>
      </c>
      <c r="F69" s="341"/>
      <c r="G69" s="256"/>
      <c r="H69" s="256"/>
      <c r="I69" s="256"/>
      <c r="J69" s="342"/>
      <c r="K69" s="256"/>
      <c r="L69" s="341"/>
      <c r="M69" s="256"/>
      <c r="N69" s="256"/>
      <c r="O69" s="256"/>
      <c r="P69" s="256"/>
      <c r="Q69" s="256"/>
      <c r="R69" s="342"/>
    </row>
    <row r="70" spans="2:23" x14ac:dyDescent="0.25">
      <c r="B70" s="253" t="s">
        <v>698</v>
      </c>
      <c r="C70" t="s">
        <v>142</v>
      </c>
      <c r="F70" s="341">
        <f>'2200'!$F$17+'2200'!$F$18</f>
        <v>0</v>
      </c>
      <c r="G70" s="256"/>
      <c r="H70" s="256">
        <f>'2200'!$H$17+'2200'!$H$18</f>
        <v>0</v>
      </c>
      <c r="I70" s="256"/>
      <c r="J70" s="342">
        <f>'2200'!$J$17+'2200'!$J$18</f>
        <v>0</v>
      </c>
      <c r="K70" s="256"/>
      <c r="L70" s="341">
        <f>'2200'!L17+'2200'!L18</f>
        <v>0</v>
      </c>
      <c r="M70" s="256"/>
      <c r="N70" s="256">
        <f>'2200'!N17+'2200'!N18</f>
        <v>0</v>
      </c>
      <c r="O70" s="256"/>
      <c r="P70" s="256">
        <f t="shared" ref="P70:P78" si="5">R70-L70</f>
        <v>0</v>
      </c>
      <c r="Q70" s="256"/>
      <c r="R70" s="342">
        <f>'2200'!R17+'2200'!R18</f>
        <v>0</v>
      </c>
    </row>
    <row r="71" spans="2:23" x14ac:dyDescent="0.25">
      <c r="B71" s="253" t="s">
        <v>699</v>
      </c>
      <c r="C71" t="s">
        <v>143</v>
      </c>
      <c r="F71" s="341">
        <f>'2200'!$F$19</f>
        <v>0</v>
      </c>
      <c r="G71" s="256"/>
      <c r="H71" s="256">
        <f>'2200'!$H$19</f>
        <v>0</v>
      </c>
      <c r="I71" s="256"/>
      <c r="J71" s="342">
        <f>'2200'!$J$19</f>
        <v>0</v>
      </c>
      <c r="K71" s="256"/>
      <c r="L71" s="341">
        <f>'2200'!L19</f>
        <v>0</v>
      </c>
      <c r="M71" s="256"/>
      <c r="N71" s="256">
        <f>'2200'!N19</f>
        <v>0</v>
      </c>
      <c r="O71" s="256"/>
      <c r="P71" s="256">
        <f t="shared" si="5"/>
        <v>0</v>
      </c>
      <c r="Q71" s="256"/>
      <c r="R71" s="342">
        <f>'2200'!R19</f>
        <v>0</v>
      </c>
    </row>
    <row r="72" spans="2:23" x14ac:dyDescent="0.25">
      <c r="B72" s="253" t="s">
        <v>700</v>
      </c>
      <c r="C72" t="s">
        <v>144</v>
      </c>
      <c r="F72" s="341">
        <f>'2200'!F$20</f>
        <v>0</v>
      </c>
      <c r="G72" s="256"/>
      <c r="H72" s="256">
        <f>'2200'!$H$20</f>
        <v>0</v>
      </c>
      <c r="I72" s="256"/>
      <c r="J72" s="342">
        <f>'2200'!$J$20</f>
        <v>0</v>
      </c>
      <c r="K72" s="256"/>
      <c r="L72" s="341">
        <f>'2200'!L20</f>
        <v>0</v>
      </c>
      <c r="M72" s="256"/>
      <c r="N72" s="256">
        <f>'2200'!N20</f>
        <v>0</v>
      </c>
      <c r="O72" s="256"/>
      <c r="P72" s="256">
        <f t="shared" si="5"/>
        <v>0</v>
      </c>
      <c r="Q72" s="256"/>
      <c r="R72" s="342">
        <f>'2200'!R20</f>
        <v>0</v>
      </c>
    </row>
    <row r="73" spans="2:23" x14ac:dyDescent="0.25">
      <c r="B73" s="253" t="s">
        <v>701</v>
      </c>
      <c r="C73" t="s">
        <v>145</v>
      </c>
      <c r="F73" s="341">
        <f>'2200'!$F$21</f>
        <v>0</v>
      </c>
      <c r="G73" s="256"/>
      <c r="H73" s="256">
        <f>'2200'!$H$21</f>
        <v>0</v>
      </c>
      <c r="I73" s="256"/>
      <c r="J73" s="342">
        <f>'2200'!$J$21</f>
        <v>0</v>
      </c>
      <c r="K73" s="256"/>
      <c r="L73" s="341">
        <f>'2200'!L21</f>
        <v>0</v>
      </c>
      <c r="M73" s="256"/>
      <c r="N73" s="256">
        <f>'2200'!N21</f>
        <v>0</v>
      </c>
      <c r="O73" s="256"/>
      <c r="P73" s="256">
        <f t="shared" si="5"/>
        <v>0</v>
      </c>
      <c r="Q73" s="256"/>
      <c r="R73" s="342">
        <f>'2200'!R21</f>
        <v>0</v>
      </c>
    </row>
    <row r="74" spans="2:23" ht="15.75" x14ac:dyDescent="0.25">
      <c r="B74" s="253" t="s">
        <v>702</v>
      </c>
      <c r="C74" t="s">
        <v>99</v>
      </c>
      <c r="F74" s="341">
        <f>'2200'!$F$22</f>
        <v>0</v>
      </c>
      <c r="G74" s="256"/>
      <c r="H74" s="256">
        <f>'2200'!$H$22</f>
        <v>0</v>
      </c>
      <c r="I74" s="256"/>
      <c r="J74" s="342">
        <f>'2200'!$J$22</f>
        <v>0</v>
      </c>
      <c r="K74" s="256"/>
      <c r="L74" s="341">
        <f>'2200'!L22</f>
        <v>0</v>
      </c>
      <c r="M74" s="256"/>
      <c r="N74" s="256">
        <f>'2200'!N22</f>
        <v>0</v>
      </c>
      <c r="O74" s="256"/>
      <c r="P74" s="256">
        <f t="shared" si="5"/>
        <v>0</v>
      </c>
      <c r="Q74" s="256"/>
      <c r="R74" s="342">
        <f>'2200'!R22</f>
        <v>0</v>
      </c>
      <c r="W74" s="214" t="s">
        <v>652</v>
      </c>
    </row>
    <row r="75" spans="2:23" x14ac:dyDescent="0.25">
      <c r="B75" s="253" t="s">
        <v>703</v>
      </c>
      <c r="C75" t="s">
        <v>146</v>
      </c>
      <c r="F75" s="341">
        <f>'2200'!$F$23</f>
        <v>0</v>
      </c>
      <c r="G75" s="256"/>
      <c r="H75" s="256">
        <f>'2200'!$H$23</f>
        <v>0</v>
      </c>
      <c r="I75" s="256"/>
      <c r="J75" s="342">
        <f>'2200'!$J$23</f>
        <v>0</v>
      </c>
      <c r="K75" s="256"/>
      <c r="L75" s="341">
        <f>'2200'!L23</f>
        <v>0</v>
      </c>
      <c r="M75" s="256"/>
      <c r="N75" s="256">
        <f>'2200'!N23</f>
        <v>0</v>
      </c>
      <c r="O75" s="256"/>
      <c r="P75" s="256">
        <f t="shared" si="5"/>
        <v>0</v>
      </c>
      <c r="Q75" s="256"/>
      <c r="R75" s="342">
        <f>'2200'!R23</f>
        <v>0</v>
      </c>
    </row>
    <row r="76" spans="2:23" x14ac:dyDescent="0.25">
      <c r="B76" s="253" t="s">
        <v>704</v>
      </c>
      <c r="C76" t="s">
        <v>147</v>
      </c>
      <c r="F76" s="341">
        <f>'2200'!$F$24</f>
        <v>0</v>
      </c>
      <c r="G76" s="256"/>
      <c r="H76" s="256">
        <f>'2200'!$H$24</f>
        <v>0</v>
      </c>
      <c r="I76" s="256"/>
      <c r="J76" s="342">
        <f>'2200'!$J$24</f>
        <v>0</v>
      </c>
      <c r="K76" s="256"/>
      <c r="L76" s="341">
        <f>'2200'!L24</f>
        <v>0</v>
      </c>
      <c r="M76" s="256"/>
      <c r="N76" s="256">
        <f>'2200'!N24</f>
        <v>0</v>
      </c>
      <c r="O76" s="256"/>
      <c r="P76" s="256">
        <f t="shared" si="5"/>
        <v>0</v>
      </c>
      <c r="Q76" s="256"/>
      <c r="R76" s="342">
        <f>'2200'!R24</f>
        <v>0</v>
      </c>
    </row>
    <row r="77" spans="2:23" x14ac:dyDescent="0.25">
      <c r="B77" s="253" t="s">
        <v>705</v>
      </c>
      <c r="C77" t="s">
        <v>148</v>
      </c>
      <c r="F77" s="341">
        <f>'2200'!$F$25</f>
        <v>0</v>
      </c>
      <c r="G77" s="256"/>
      <c r="H77" s="256">
        <f>'2200'!$H$25</f>
        <v>0</v>
      </c>
      <c r="I77" s="256"/>
      <c r="J77" s="342">
        <f>'2200'!$J$25</f>
        <v>0</v>
      </c>
      <c r="K77" s="256"/>
      <c r="L77" s="341">
        <f>'2200'!L25</f>
        <v>0</v>
      </c>
      <c r="M77" s="256"/>
      <c r="N77" s="256">
        <f>'2200'!N25</f>
        <v>0</v>
      </c>
      <c r="O77" s="256"/>
      <c r="P77" s="256">
        <f t="shared" si="5"/>
        <v>0</v>
      </c>
      <c r="Q77" s="256"/>
      <c r="R77" s="342">
        <f>'2200'!R25</f>
        <v>0</v>
      </c>
    </row>
    <row r="78" spans="2:23" x14ac:dyDescent="0.25">
      <c r="B78" s="253" t="s">
        <v>706</v>
      </c>
      <c r="C78" t="s">
        <v>149</v>
      </c>
      <c r="F78" s="346">
        <f>'2200'!$F$26</f>
        <v>0</v>
      </c>
      <c r="G78" s="257"/>
      <c r="H78" s="257">
        <f>'2200'!$H$26</f>
        <v>0</v>
      </c>
      <c r="I78" s="257"/>
      <c r="J78" s="347">
        <f>'2200'!$J$26</f>
        <v>0</v>
      </c>
      <c r="K78" s="256"/>
      <c r="L78" s="346">
        <f>'2200'!L26</f>
        <v>0</v>
      </c>
      <c r="M78" s="256"/>
      <c r="N78" s="257">
        <f>'2200'!N26</f>
        <v>0</v>
      </c>
      <c r="O78" s="256"/>
      <c r="P78" s="257">
        <f t="shared" si="5"/>
        <v>0</v>
      </c>
      <c r="Q78" s="256"/>
      <c r="R78" s="347">
        <f>'2200'!R26</f>
        <v>0</v>
      </c>
    </row>
    <row r="79" spans="2:23" x14ac:dyDescent="0.25">
      <c r="B79" s="7" t="s">
        <v>159</v>
      </c>
      <c r="F79" s="343">
        <f>SUM(F69:F78)</f>
        <v>0</v>
      </c>
      <c r="G79" s="344"/>
      <c r="H79" s="344">
        <f>SUM(H69:H78)</f>
        <v>0</v>
      </c>
      <c r="I79" s="344"/>
      <c r="J79" s="345">
        <f>SUM(J69:J78)</f>
        <v>0</v>
      </c>
      <c r="K79" s="344"/>
      <c r="L79" s="343">
        <f>SUM(L69:L78)</f>
        <v>0</v>
      </c>
      <c r="M79" s="344"/>
      <c r="N79" s="344">
        <f>SUM(N69:N78)</f>
        <v>0</v>
      </c>
      <c r="O79" s="344"/>
      <c r="P79" s="344">
        <f>SUM(P69:P78)</f>
        <v>0</v>
      </c>
      <c r="Q79" s="344"/>
      <c r="R79" s="345">
        <f>SUM(R69:R78)</f>
        <v>0</v>
      </c>
    </row>
    <row r="80" spans="2:23" ht="5.25" customHeight="1" x14ac:dyDescent="0.25">
      <c r="F80" s="341"/>
      <c r="G80" s="256"/>
      <c r="H80" s="256"/>
      <c r="I80" s="256"/>
      <c r="J80" s="342"/>
      <c r="K80" s="256"/>
      <c r="L80" s="341"/>
      <c r="M80" s="256"/>
      <c r="N80" s="256"/>
      <c r="O80" s="256"/>
      <c r="P80" s="256"/>
      <c r="Q80" s="256"/>
      <c r="R80" s="342"/>
    </row>
    <row r="81" spans="2:23" x14ac:dyDescent="0.25">
      <c r="B81" s="7" t="s">
        <v>160</v>
      </c>
      <c r="F81" s="341"/>
      <c r="G81" s="256"/>
      <c r="H81" s="256"/>
      <c r="I81" s="256"/>
      <c r="J81" s="342"/>
      <c r="K81" s="256"/>
      <c r="L81" s="341"/>
      <c r="M81" s="256"/>
      <c r="N81" s="256"/>
      <c r="O81" s="256"/>
      <c r="P81" s="256"/>
      <c r="Q81" s="256"/>
      <c r="R81" s="342"/>
    </row>
    <row r="82" spans="2:23" x14ac:dyDescent="0.25">
      <c r="B82" s="253" t="s">
        <v>698</v>
      </c>
      <c r="C82" t="s">
        <v>142</v>
      </c>
      <c r="F82" s="341">
        <f>'2300'!$F$17+'2300'!$F$18</f>
        <v>0</v>
      </c>
      <c r="G82" s="256"/>
      <c r="H82" s="256">
        <f>'2300'!$H$17+'2300'!$H$18</f>
        <v>0</v>
      </c>
      <c r="I82" s="256"/>
      <c r="J82" s="342">
        <f>'2300'!$J$17+'2300'!$J$18</f>
        <v>0</v>
      </c>
      <c r="K82" s="256"/>
      <c r="L82" s="341">
        <f>'2300'!L17+'2300'!L18</f>
        <v>0</v>
      </c>
      <c r="M82" s="256"/>
      <c r="N82" s="256">
        <f>'2300'!N17+'2300'!N18</f>
        <v>0</v>
      </c>
      <c r="O82" s="256"/>
      <c r="P82" s="256">
        <f t="shared" ref="P82:P90" si="6">R82-L82</f>
        <v>0</v>
      </c>
      <c r="Q82" s="256"/>
      <c r="R82" s="342">
        <f>'2300'!R17+'2300'!R18</f>
        <v>0</v>
      </c>
    </row>
    <row r="83" spans="2:23" x14ac:dyDescent="0.25">
      <c r="B83" s="253" t="s">
        <v>699</v>
      </c>
      <c r="C83" t="s">
        <v>143</v>
      </c>
      <c r="F83" s="341">
        <f>'2300'!$F$19</f>
        <v>0</v>
      </c>
      <c r="G83" s="256"/>
      <c r="H83" s="256">
        <f>'2300'!$H$19</f>
        <v>0</v>
      </c>
      <c r="I83" s="256"/>
      <c r="J83" s="342">
        <f>'2300'!$J$19</f>
        <v>0</v>
      </c>
      <c r="K83" s="256"/>
      <c r="L83" s="341">
        <f>'2300'!L19</f>
        <v>0</v>
      </c>
      <c r="M83" s="256"/>
      <c r="N83" s="256">
        <f>'2300'!N19</f>
        <v>0</v>
      </c>
      <c r="O83" s="256"/>
      <c r="P83" s="256">
        <f t="shared" si="6"/>
        <v>0</v>
      </c>
      <c r="Q83" s="256"/>
      <c r="R83" s="342">
        <f>'2300'!R19</f>
        <v>0</v>
      </c>
    </row>
    <row r="84" spans="2:23" x14ac:dyDescent="0.25">
      <c r="B84" s="253" t="s">
        <v>700</v>
      </c>
      <c r="C84" t="s">
        <v>144</v>
      </c>
      <c r="F84" s="341">
        <f>'2300'!F$20</f>
        <v>0</v>
      </c>
      <c r="G84" s="256"/>
      <c r="H84" s="256">
        <f>'2300'!$H$20</f>
        <v>0</v>
      </c>
      <c r="I84" s="256"/>
      <c r="J84" s="342">
        <f>'2300'!$J$20</f>
        <v>0</v>
      </c>
      <c r="K84" s="256"/>
      <c r="L84" s="341">
        <f>'2300'!L20</f>
        <v>0</v>
      </c>
      <c r="M84" s="256"/>
      <c r="N84" s="256">
        <f>'2300'!N20</f>
        <v>0</v>
      </c>
      <c r="O84" s="256"/>
      <c r="P84" s="256">
        <f t="shared" si="6"/>
        <v>0</v>
      </c>
      <c r="Q84" s="256"/>
      <c r="R84" s="342">
        <f>'2300'!R20</f>
        <v>0</v>
      </c>
    </row>
    <row r="85" spans="2:23" x14ac:dyDescent="0.25">
      <c r="B85" s="253" t="s">
        <v>701</v>
      </c>
      <c r="C85" t="s">
        <v>145</v>
      </c>
      <c r="F85" s="341">
        <f>'2300'!$F$21</f>
        <v>0</v>
      </c>
      <c r="G85" s="256"/>
      <c r="H85" s="256">
        <f>'2300'!$H$21</f>
        <v>0</v>
      </c>
      <c r="I85" s="256"/>
      <c r="J85" s="342">
        <f>'2300'!$J$21</f>
        <v>0</v>
      </c>
      <c r="K85" s="256"/>
      <c r="L85" s="341">
        <f>'2300'!L21</f>
        <v>0</v>
      </c>
      <c r="M85" s="256"/>
      <c r="N85" s="256">
        <f>'2300'!N21</f>
        <v>0</v>
      </c>
      <c r="O85" s="256"/>
      <c r="P85" s="256">
        <f t="shared" si="6"/>
        <v>0</v>
      </c>
      <c r="Q85" s="256"/>
      <c r="R85" s="342">
        <f>'2300'!R21</f>
        <v>0</v>
      </c>
    </row>
    <row r="86" spans="2:23" x14ac:dyDescent="0.25">
      <c r="B86" s="253" t="s">
        <v>702</v>
      </c>
      <c r="C86" t="s">
        <v>99</v>
      </c>
      <c r="F86" s="341">
        <f>'2300'!$F$22</f>
        <v>0</v>
      </c>
      <c r="G86" s="256"/>
      <c r="H86" s="256">
        <f>'2300'!$H$22</f>
        <v>0</v>
      </c>
      <c r="I86" s="256"/>
      <c r="J86" s="342">
        <f>'2300'!$J$22</f>
        <v>0</v>
      </c>
      <c r="K86" s="256"/>
      <c r="L86" s="341">
        <f>'2300'!L22</f>
        <v>0</v>
      </c>
      <c r="M86" s="256"/>
      <c r="N86" s="256">
        <f>'2300'!N22</f>
        <v>0</v>
      </c>
      <c r="O86" s="256"/>
      <c r="P86" s="256">
        <f t="shared" si="6"/>
        <v>0</v>
      </c>
      <c r="Q86" s="256"/>
      <c r="R86" s="342">
        <f>'2300'!R22</f>
        <v>0</v>
      </c>
    </row>
    <row r="87" spans="2:23" ht="15.75" x14ac:dyDescent="0.25">
      <c r="B87" s="253" t="s">
        <v>703</v>
      </c>
      <c r="C87" t="s">
        <v>146</v>
      </c>
      <c r="F87" s="341">
        <f>'2300'!$F$23</f>
        <v>0</v>
      </c>
      <c r="G87" s="256"/>
      <c r="H87" s="256">
        <f>'2300'!$H$23</f>
        <v>0</v>
      </c>
      <c r="I87" s="256"/>
      <c r="J87" s="342">
        <f>'2300'!$J$23</f>
        <v>0</v>
      </c>
      <c r="K87" s="256"/>
      <c r="L87" s="341">
        <f>'2300'!L23</f>
        <v>0</v>
      </c>
      <c r="M87" s="256"/>
      <c r="N87" s="256">
        <f>'2300'!N23</f>
        <v>0</v>
      </c>
      <c r="O87" s="256"/>
      <c r="P87" s="256">
        <f t="shared" si="6"/>
        <v>0</v>
      </c>
      <c r="Q87" s="256"/>
      <c r="R87" s="342">
        <f>'2300'!R23</f>
        <v>0</v>
      </c>
      <c r="W87" s="214" t="s">
        <v>652</v>
      </c>
    </row>
    <row r="88" spans="2:23" x14ac:dyDescent="0.25">
      <c r="B88" s="253" t="s">
        <v>704</v>
      </c>
      <c r="C88" t="s">
        <v>147</v>
      </c>
      <c r="F88" s="341">
        <f>'2300'!$F$24</f>
        <v>0</v>
      </c>
      <c r="G88" s="256"/>
      <c r="H88" s="256">
        <f>'2300'!$H$24</f>
        <v>0</v>
      </c>
      <c r="I88" s="256"/>
      <c r="J88" s="342">
        <f>'2300'!$J$24</f>
        <v>0</v>
      </c>
      <c r="K88" s="256"/>
      <c r="L88" s="341">
        <f>'2300'!L24</f>
        <v>0</v>
      </c>
      <c r="M88" s="256"/>
      <c r="N88" s="256">
        <f>'2300'!N24</f>
        <v>0</v>
      </c>
      <c r="O88" s="256"/>
      <c r="P88" s="256">
        <f t="shared" si="6"/>
        <v>0</v>
      </c>
      <c r="Q88" s="256"/>
      <c r="R88" s="342">
        <f>'2300'!R24</f>
        <v>0</v>
      </c>
    </row>
    <row r="89" spans="2:23" x14ac:dyDescent="0.25">
      <c r="B89" s="253" t="s">
        <v>705</v>
      </c>
      <c r="C89" t="s">
        <v>148</v>
      </c>
      <c r="F89" s="341">
        <f>'2300'!$F$25</f>
        <v>0</v>
      </c>
      <c r="G89" s="256"/>
      <c r="H89" s="256">
        <f>'2300'!$H$25</f>
        <v>0</v>
      </c>
      <c r="I89" s="256"/>
      <c r="J89" s="342">
        <f>'2300'!$J$25</f>
        <v>0</v>
      </c>
      <c r="K89" s="256"/>
      <c r="L89" s="341">
        <f>'2300'!L25</f>
        <v>0</v>
      </c>
      <c r="M89" s="256"/>
      <c r="N89" s="256">
        <f>'2300'!N25</f>
        <v>0</v>
      </c>
      <c r="O89" s="256"/>
      <c r="P89" s="256">
        <f t="shared" si="6"/>
        <v>0</v>
      </c>
      <c r="Q89" s="256"/>
      <c r="R89" s="342">
        <f>'2300'!R25</f>
        <v>0</v>
      </c>
    </row>
    <row r="90" spans="2:23" x14ac:dyDescent="0.25">
      <c r="B90" s="253" t="s">
        <v>706</v>
      </c>
      <c r="C90" t="s">
        <v>149</v>
      </c>
      <c r="F90" s="346">
        <f>'2300'!$F$26</f>
        <v>0</v>
      </c>
      <c r="G90" s="257"/>
      <c r="H90" s="257">
        <f>'2300'!$H$26</f>
        <v>0</v>
      </c>
      <c r="I90" s="257"/>
      <c r="J90" s="347">
        <f>'2300'!$J$26</f>
        <v>0</v>
      </c>
      <c r="K90" s="256"/>
      <c r="L90" s="346">
        <f>'2300'!L26</f>
        <v>0</v>
      </c>
      <c r="M90" s="256"/>
      <c r="N90" s="257">
        <f>'2300'!N26</f>
        <v>0</v>
      </c>
      <c r="O90" s="256"/>
      <c r="P90" s="257">
        <f t="shared" si="6"/>
        <v>0</v>
      </c>
      <c r="Q90" s="256"/>
      <c r="R90" s="347">
        <f>'2300'!R26</f>
        <v>0</v>
      </c>
    </row>
    <row r="91" spans="2:23" x14ac:dyDescent="0.25">
      <c r="B91" s="7" t="s">
        <v>161</v>
      </c>
      <c r="F91" s="343">
        <f>SUM(F81:F90)</f>
        <v>0</v>
      </c>
      <c r="G91" s="344"/>
      <c r="H91" s="344">
        <f>SUM(H81:H90)</f>
        <v>0</v>
      </c>
      <c r="I91" s="344"/>
      <c r="J91" s="345">
        <f>SUM(J81:J90)</f>
        <v>0</v>
      </c>
      <c r="K91" s="344"/>
      <c r="L91" s="343">
        <f>SUM(L81:L90)</f>
        <v>0</v>
      </c>
      <c r="M91" s="344"/>
      <c r="N91" s="344">
        <f>SUM(N81:N90)</f>
        <v>0</v>
      </c>
      <c r="O91" s="344"/>
      <c r="P91" s="344">
        <f>SUM(P81:P90)</f>
        <v>0</v>
      </c>
      <c r="Q91" s="344"/>
      <c r="R91" s="345">
        <f>SUM(R81:R90)</f>
        <v>0</v>
      </c>
    </row>
    <row r="92" spans="2:23" ht="5.25" customHeight="1" x14ac:dyDescent="0.25">
      <c r="F92" s="341"/>
      <c r="G92" s="256"/>
      <c r="H92" s="256"/>
      <c r="I92" s="256"/>
      <c r="J92" s="342"/>
      <c r="K92" s="256"/>
      <c r="L92" s="341"/>
      <c r="M92" s="256"/>
      <c r="N92" s="256"/>
      <c r="O92" s="256"/>
      <c r="P92" s="256"/>
      <c r="Q92" s="256"/>
      <c r="R92" s="342"/>
    </row>
    <row r="93" spans="2:23" x14ac:dyDescent="0.25">
      <c r="B93" s="7" t="s">
        <v>162</v>
      </c>
      <c r="F93" s="341"/>
      <c r="G93" s="256"/>
      <c r="H93" s="256"/>
      <c r="I93" s="256"/>
      <c r="J93" s="342"/>
      <c r="K93" s="256"/>
      <c r="L93" s="341"/>
      <c r="M93" s="256"/>
      <c r="N93" s="256"/>
      <c r="O93" s="256"/>
      <c r="P93" s="256"/>
      <c r="Q93" s="256"/>
      <c r="R93" s="342"/>
    </row>
    <row r="94" spans="2:23" x14ac:dyDescent="0.25">
      <c r="B94" s="253" t="s">
        <v>698</v>
      </c>
      <c r="C94" t="s">
        <v>142</v>
      </c>
      <c r="F94" s="341">
        <f>'2400'!$F$17+'2400'!$F$18</f>
        <v>0</v>
      </c>
      <c r="G94" s="256"/>
      <c r="H94" s="256">
        <f>'2400'!$H$17+'2400'!$H$18</f>
        <v>0</v>
      </c>
      <c r="I94" s="256"/>
      <c r="J94" s="342">
        <f>'2400'!$J$17+'2400'!$J$18</f>
        <v>0</v>
      </c>
      <c r="K94" s="256"/>
      <c r="L94" s="341">
        <f>'2400'!L17+'2400'!L18</f>
        <v>0</v>
      </c>
      <c r="M94" s="256"/>
      <c r="N94" s="256">
        <f>'2400'!N17+'2400'!N18</f>
        <v>0</v>
      </c>
      <c r="O94" s="256"/>
      <c r="P94" s="256">
        <f t="shared" ref="P94:P102" si="7">R94-L94</f>
        <v>0</v>
      </c>
      <c r="Q94" s="256"/>
      <c r="R94" s="342">
        <f>'2400'!R17+'2400'!R18</f>
        <v>0</v>
      </c>
    </row>
    <row r="95" spans="2:23" x14ac:dyDescent="0.25">
      <c r="B95" s="253" t="s">
        <v>699</v>
      </c>
      <c r="C95" t="s">
        <v>143</v>
      </c>
      <c r="F95" s="341">
        <f>'2400'!$F$19</f>
        <v>0</v>
      </c>
      <c r="G95" s="256"/>
      <c r="H95" s="256">
        <f>'2400'!$H$19</f>
        <v>0</v>
      </c>
      <c r="I95" s="256"/>
      <c r="J95" s="342">
        <f>'2400'!$J$19</f>
        <v>0</v>
      </c>
      <c r="K95" s="256"/>
      <c r="L95" s="341">
        <f>'2400'!L19</f>
        <v>0</v>
      </c>
      <c r="M95" s="256"/>
      <c r="N95" s="256">
        <f>'2400'!N19</f>
        <v>0</v>
      </c>
      <c r="O95" s="256"/>
      <c r="P95" s="256">
        <f t="shared" si="7"/>
        <v>0</v>
      </c>
      <c r="Q95" s="256"/>
      <c r="R95" s="342">
        <f>'2400'!R19</f>
        <v>0</v>
      </c>
    </row>
    <row r="96" spans="2:23" x14ac:dyDescent="0.25">
      <c r="B96" s="253" t="s">
        <v>700</v>
      </c>
      <c r="C96" t="s">
        <v>144</v>
      </c>
      <c r="F96" s="341">
        <f>'2400'!F$20</f>
        <v>0</v>
      </c>
      <c r="G96" s="256"/>
      <c r="H96" s="256">
        <f>'2400'!$H$20</f>
        <v>0</v>
      </c>
      <c r="I96" s="256"/>
      <c r="J96" s="342">
        <f>'2400'!$J$20</f>
        <v>0</v>
      </c>
      <c r="K96" s="256"/>
      <c r="L96" s="341">
        <f>'2400'!L20</f>
        <v>0</v>
      </c>
      <c r="M96" s="256"/>
      <c r="N96" s="256">
        <f>'2400'!N20</f>
        <v>0</v>
      </c>
      <c r="O96" s="256"/>
      <c r="P96" s="256">
        <f t="shared" si="7"/>
        <v>0</v>
      </c>
      <c r="Q96" s="256"/>
      <c r="R96" s="342">
        <f>'2400'!R20</f>
        <v>0</v>
      </c>
    </row>
    <row r="97" spans="2:23" x14ac:dyDescent="0.25">
      <c r="B97" s="253" t="s">
        <v>701</v>
      </c>
      <c r="C97" t="s">
        <v>145</v>
      </c>
      <c r="F97" s="341">
        <f>'2400'!$F$21</f>
        <v>0</v>
      </c>
      <c r="G97" s="256"/>
      <c r="H97" s="256">
        <f>'2400'!$H$21</f>
        <v>0</v>
      </c>
      <c r="I97" s="256"/>
      <c r="J97" s="342">
        <f>'2400'!$J$21</f>
        <v>0</v>
      </c>
      <c r="K97" s="256"/>
      <c r="L97" s="341">
        <f>'2400'!L21</f>
        <v>0</v>
      </c>
      <c r="M97" s="256"/>
      <c r="N97" s="256">
        <f>'2400'!N21</f>
        <v>0</v>
      </c>
      <c r="O97" s="256"/>
      <c r="P97" s="256">
        <f t="shared" si="7"/>
        <v>0</v>
      </c>
      <c r="Q97" s="256"/>
      <c r="R97" s="342">
        <f>'2400'!R21</f>
        <v>0</v>
      </c>
    </row>
    <row r="98" spans="2:23" x14ac:dyDescent="0.25">
      <c r="B98" s="253" t="s">
        <v>702</v>
      </c>
      <c r="C98" t="s">
        <v>99</v>
      </c>
      <c r="F98" s="341">
        <f>'2400'!$F$22</f>
        <v>0</v>
      </c>
      <c r="G98" s="256"/>
      <c r="H98" s="256">
        <f>'2400'!$H$22</f>
        <v>0</v>
      </c>
      <c r="I98" s="256"/>
      <c r="J98" s="342">
        <f>'2400'!$J$22</f>
        <v>0</v>
      </c>
      <c r="K98" s="256"/>
      <c r="L98" s="341">
        <f>'2400'!L22</f>
        <v>0</v>
      </c>
      <c r="M98" s="256"/>
      <c r="N98" s="256">
        <f>'2400'!N22</f>
        <v>0</v>
      </c>
      <c r="O98" s="256"/>
      <c r="P98" s="256">
        <f t="shared" si="7"/>
        <v>0</v>
      </c>
      <c r="Q98" s="256"/>
      <c r="R98" s="342">
        <f>'2400'!R22</f>
        <v>0</v>
      </c>
    </row>
    <row r="99" spans="2:23" ht="15.75" x14ac:dyDescent="0.25">
      <c r="B99" s="253" t="s">
        <v>703</v>
      </c>
      <c r="C99" t="s">
        <v>146</v>
      </c>
      <c r="F99" s="341">
        <f>'2400'!$F$23</f>
        <v>0</v>
      </c>
      <c r="G99" s="256"/>
      <c r="H99" s="256">
        <f>'2400'!$H$23</f>
        <v>0</v>
      </c>
      <c r="I99" s="256"/>
      <c r="J99" s="342">
        <f>'2400'!$J$23</f>
        <v>0</v>
      </c>
      <c r="K99" s="256"/>
      <c r="L99" s="341">
        <f>'2400'!L23</f>
        <v>0</v>
      </c>
      <c r="M99" s="256"/>
      <c r="N99" s="256">
        <f>'2400'!N23</f>
        <v>0</v>
      </c>
      <c r="O99" s="256"/>
      <c r="P99" s="256">
        <f t="shared" si="7"/>
        <v>0</v>
      </c>
      <c r="Q99" s="256"/>
      <c r="R99" s="342">
        <f>'2400'!R23</f>
        <v>0</v>
      </c>
      <c r="W99" s="214" t="s">
        <v>652</v>
      </c>
    </row>
    <row r="100" spans="2:23" x14ac:dyDescent="0.25">
      <c r="B100" s="253" t="s">
        <v>704</v>
      </c>
      <c r="C100" t="s">
        <v>147</v>
      </c>
      <c r="F100" s="341">
        <f>'2400'!$F$24</f>
        <v>0</v>
      </c>
      <c r="G100" s="256"/>
      <c r="H100" s="256">
        <f>'2400'!$H$24</f>
        <v>0</v>
      </c>
      <c r="I100" s="256"/>
      <c r="J100" s="342">
        <f>'2400'!$J$24</f>
        <v>0</v>
      </c>
      <c r="K100" s="256"/>
      <c r="L100" s="341">
        <f>'2400'!L24</f>
        <v>0</v>
      </c>
      <c r="M100" s="256"/>
      <c r="N100" s="256">
        <f>'2400'!N24</f>
        <v>0</v>
      </c>
      <c r="O100" s="256"/>
      <c r="P100" s="256">
        <f t="shared" si="7"/>
        <v>0</v>
      </c>
      <c r="Q100" s="256"/>
      <c r="R100" s="342">
        <f>'2400'!R24</f>
        <v>0</v>
      </c>
    </row>
    <row r="101" spans="2:23" x14ac:dyDescent="0.25">
      <c r="B101" s="253" t="s">
        <v>705</v>
      </c>
      <c r="C101" t="s">
        <v>148</v>
      </c>
      <c r="F101" s="341">
        <f>'2400'!$F$25</f>
        <v>0</v>
      </c>
      <c r="G101" s="256"/>
      <c r="H101" s="256">
        <f>'2400'!$H$25</f>
        <v>0</v>
      </c>
      <c r="I101" s="256"/>
      <c r="J101" s="342">
        <f>'2400'!$J$25</f>
        <v>0</v>
      </c>
      <c r="K101" s="256"/>
      <c r="L101" s="341">
        <f>'2400'!L25</f>
        <v>0</v>
      </c>
      <c r="M101" s="256"/>
      <c r="N101" s="256">
        <f>'2400'!N25</f>
        <v>0</v>
      </c>
      <c r="O101" s="256"/>
      <c r="P101" s="256">
        <f t="shared" si="7"/>
        <v>0</v>
      </c>
      <c r="Q101" s="256"/>
      <c r="R101" s="342">
        <f>'2400'!R25</f>
        <v>0</v>
      </c>
    </row>
    <row r="102" spans="2:23" x14ac:dyDescent="0.25">
      <c r="B102" s="253" t="s">
        <v>706</v>
      </c>
      <c r="C102" t="s">
        <v>149</v>
      </c>
      <c r="F102" s="346">
        <f>'2400'!$F$26</f>
        <v>0</v>
      </c>
      <c r="G102" s="257"/>
      <c r="H102" s="257">
        <f>'2400'!$H$26</f>
        <v>0</v>
      </c>
      <c r="I102" s="257"/>
      <c r="J102" s="347">
        <f>'2400'!$J$26</f>
        <v>0</v>
      </c>
      <c r="K102" s="256"/>
      <c r="L102" s="346">
        <f>'2400'!L26</f>
        <v>0</v>
      </c>
      <c r="M102" s="256"/>
      <c r="N102" s="257">
        <f>'2400'!N26</f>
        <v>0</v>
      </c>
      <c r="O102" s="256"/>
      <c r="P102" s="257">
        <f t="shared" si="7"/>
        <v>0</v>
      </c>
      <c r="Q102" s="256"/>
      <c r="R102" s="347">
        <f>'2400'!R26</f>
        <v>0</v>
      </c>
    </row>
    <row r="103" spans="2:23" x14ac:dyDescent="0.25">
      <c r="B103" s="7" t="s">
        <v>163</v>
      </c>
      <c r="F103" s="343">
        <f>SUM(F93:F102)</f>
        <v>0</v>
      </c>
      <c r="G103" s="344"/>
      <c r="H103" s="344">
        <f>SUM(H93:H102)</f>
        <v>0</v>
      </c>
      <c r="I103" s="344"/>
      <c r="J103" s="345">
        <f>SUM(J93:J102)</f>
        <v>0</v>
      </c>
      <c r="K103" s="344"/>
      <c r="L103" s="343">
        <f>SUM(L93:L102)</f>
        <v>0</v>
      </c>
      <c r="M103" s="344"/>
      <c r="N103" s="344">
        <f>SUM(N93:N102)</f>
        <v>0</v>
      </c>
      <c r="O103" s="344"/>
      <c r="P103" s="344">
        <f>SUM(P93:P102)</f>
        <v>0</v>
      </c>
      <c r="Q103" s="344"/>
      <c r="R103" s="345">
        <f>SUM(R93:R102)</f>
        <v>0</v>
      </c>
    </row>
    <row r="104" spans="2:23" ht="5.25" customHeight="1" x14ac:dyDescent="0.25">
      <c r="F104" s="341"/>
      <c r="G104" s="256"/>
      <c r="H104" s="256"/>
      <c r="I104" s="256"/>
      <c r="J104" s="342"/>
      <c r="K104" s="256"/>
      <c r="L104" s="341"/>
      <c r="M104" s="256"/>
      <c r="N104" s="256"/>
      <c r="O104" s="256"/>
      <c r="P104" s="256"/>
      <c r="Q104" s="256"/>
      <c r="R104" s="342"/>
    </row>
    <row r="105" spans="2:23" x14ac:dyDescent="0.25">
      <c r="B105" s="7" t="s">
        <v>164</v>
      </c>
      <c r="F105" s="341"/>
      <c r="G105" s="256"/>
      <c r="H105" s="256"/>
      <c r="I105" s="256"/>
      <c r="J105" s="342"/>
      <c r="K105" s="256"/>
      <c r="L105" s="341"/>
      <c r="M105" s="256"/>
      <c r="N105" s="256"/>
      <c r="O105" s="256"/>
      <c r="P105" s="256"/>
      <c r="Q105" s="256"/>
      <c r="R105" s="342"/>
    </row>
    <row r="106" spans="2:23" x14ac:dyDescent="0.25">
      <c r="B106" s="253" t="s">
        <v>698</v>
      </c>
      <c r="C106" t="s">
        <v>142</v>
      </c>
      <c r="F106" s="341">
        <f>'2500'!$F$17+'2500'!$F$18</f>
        <v>0</v>
      </c>
      <c r="G106" s="256"/>
      <c r="H106" s="256">
        <f>'2500'!$H$17+'2500'!$H$18</f>
        <v>0</v>
      </c>
      <c r="I106" s="256"/>
      <c r="J106" s="342">
        <f>'2500'!$J$17+'2500'!$J$18</f>
        <v>0</v>
      </c>
      <c r="K106" s="256"/>
      <c r="L106" s="341">
        <f>'2500'!L17+'2500'!L18</f>
        <v>0</v>
      </c>
      <c r="M106" s="256"/>
      <c r="N106" s="256">
        <f>'2500'!N17+'2500'!N18</f>
        <v>0</v>
      </c>
      <c r="O106" s="256"/>
      <c r="P106" s="256">
        <f t="shared" ref="P106:P114" si="8">R106-L106</f>
        <v>0</v>
      </c>
      <c r="Q106" s="256"/>
      <c r="R106" s="342">
        <f>'2500'!R17+'2500'!R18</f>
        <v>0</v>
      </c>
    </row>
    <row r="107" spans="2:23" x14ac:dyDescent="0.25">
      <c r="B107" s="253" t="s">
        <v>699</v>
      </c>
      <c r="C107" t="s">
        <v>143</v>
      </c>
      <c r="F107" s="341">
        <f>'2500'!$F$19</f>
        <v>0</v>
      </c>
      <c r="G107" s="256"/>
      <c r="H107" s="256">
        <f>'2500'!$H$19</f>
        <v>0</v>
      </c>
      <c r="I107" s="256"/>
      <c r="J107" s="342">
        <f>'2500'!$J$19</f>
        <v>0</v>
      </c>
      <c r="K107" s="256"/>
      <c r="L107" s="341">
        <f>'2500'!L19</f>
        <v>0</v>
      </c>
      <c r="M107" s="256"/>
      <c r="N107" s="256">
        <f>'2500'!N19</f>
        <v>0</v>
      </c>
      <c r="O107" s="256"/>
      <c r="P107" s="256">
        <f t="shared" si="8"/>
        <v>0</v>
      </c>
      <c r="Q107" s="256"/>
      <c r="R107" s="342">
        <f>'2500'!R19</f>
        <v>0</v>
      </c>
    </row>
    <row r="108" spans="2:23" x14ac:dyDescent="0.25">
      <c r="B108" s="253" t="s">
        <v>700</v>
      </c>
      <c r="C108" t="s">
        <v>144</v>
      </c>
      <c r="F108" s="341">
        <f>'2500'!F$20</f>
        <v>0</v>
      </c>
      <c r="G108" s="256"/>
      <c r="H108" s="256">
        <f>'2500'!$H$20</f>
        <v>0</v>
      </c>
      <c r="I108" s="256"/>
      <c r="J108" s="342">
        <f>'2500'!$J$20</f>
        <v>0</v>
      </c>
      <c r="K108" s="256"/>
      <c r="L108" s="341">
        <f>'2500'!L20</f>
        <v>0</v>
      </c>
      <c r="M108" s="256"/>
      <c r="N108" s="256">
        <f>'2500'!N20</f>
        <v>0</v>
      </c>
      <c r="O108" s="256"/>
      <c r="P108" s="256">
        <f t="shared" si="8"/>
        <v>0</v>
      </c>
      <c r="Q108" s="256"/>
      <c r="R108" s="342">
        <f>'2500'!R20</f>
        <v>0</v>
      </c>
    </row>
    <row r="109" spans="2:23" x14ac:dyDescent="0.25">
      <c r="B109" s="253" t="s">
        <v>701</v>
      </c>
      <c r="C109" t="s">
        <v>145</v>
      </c>
      <c r="F109" s="341">
        <f>'2500'!$F$21</f>
        <v>0</v>
      </c>
      <c r="G109" s="256"/>
      <c r="H109" s="256">
        <f>'2500'!$H$21</f>
        <v>0</v>
      </c>
      <c r="I109" s="256"/>
      <c r="J109" s="342">
        <f>'2500'!$J$21</f>
        <v>0</v>
      </c>
      <c r="K109" s="256"/>
      <c r="L109" s="341">
        <f>'2500'!L21</f>
        <v>0</v>
      </c>
      <c r="M109" s="256"/>
      <c r="N109" s="256">
        <f>'2500'!N21</f>
        <v>0</v>
      </c>
      <c r="O109" s="256"/>
      <c r="P109" s="256">
        <f t="shared" si="8"/>
        <v>0</v>
      </c>
      <c r="Q109" s="256"/>
      <c r="R109" s="342">
        <f>'2500'!R21</f>
        <v>0</v>
      </c>
    </row>
    <row r="110" spans="2:23" x14ac:dyDescent="0.25">
      <c r="B110" s="253" t="s">
        <v>702</v>
      </c>
      <c r="C110" t="s">
        <v>99</v>
      </c>
      <c r="F110" s="341">
        <f>'2500'!$F$22</f>
        <v>0</v>
      </c>
      <c r="G110" s="256"/>
      <c r="H110" s="256">
        <f>'2500'!$H$22</f>
        <v>0</v>
      </c>
      <c r="I110" s="256"/>
      <c r="J110" s="342">
        <f>'2500'!$J$22</f>
        <v>0</v>
      </c>
      <c r="K110" s="256"/>
      <c r="L110" s="341">
        <f>'2500'!L22</f>
        <v>0</v>
      </c>
      <c r="M110" s="256"/>
      <c r="N110" s="256">
        <f>'2500'!N22</f>
        <v>0</v>
      </c>
      <c r="O110" s="256"/>
      <c r="P110" s="256">
        <f t="shared" si="8"/>
        <v>0</v>
      </c>
      <c r="Q110" s="256"/>
      <c r="R110" s="342">
        <f>'2500'!R22</f>
        <v>0</v>
      </c>
    </row>
    <row r="111" spans="2:23" ht="15.75" x14ac:dyDescent="0.25">
      <c r="B111" s="253" t="s">
        <v>703</v>
      </c>
      <c r="C111" t="s">
        <v>146</v>
      </c>
      <c r="F111" s="341">
        <f>'2500'!$F$23</f>
        <v>0</v>
      </c>
      <c r="G111" s="256"/>
      <c r="H111" s="256">
        <f>'2500'!$H$23</f>
        <v>0</v>
      </c>
      <c r="I111" s="256"/>
      <c r="J111" s="342">
        <f>'2500'!$J$23</f>
        <v>0</v>
      </c>
      <c r="K111" s="256"/>
      <c r="L111" s="341">
        <f>'2500'!L23</f>
        <v>0</v>
      </c>
      <c r="M111" s="256"/>
      <c r="N111" s="256">
        <f>'2500'!N23</f>
        <v>0</v>
      </c>
      <c r="O111" s="256"/>
      <c r="P111" s="256">
        <f t="shared" si="8"/>
        <v>0</v>
      </c>
      <c r="Q111" s="256"/>
      <c r="R111" s="342">
        <f>'2500'!R23</f>
        <v>0</v>
      </c>
      <c r="W111" s="214" t="s">
        <v>652</v>
      </c>
    </row>
    <row r="112" spans="2:23" x14ac:dyDescent="0.25">
      <c r="B112" s="253" t="s">
        <v>704</v>
      </c>
      <c r="C112" t="s">
        <v>147</v>
      </c>
      <c r="F112" s="341">
        <f>'2500'!$F$24</f>
        <v>0</v>
      </c>
      <c r="G112" s="256"/>
      <c r="H112" s="256">
        <f>'2500'!$H$24</f>
        <v>0</v>
      </c>
      <c r="I112" s="256"/>
      <c r="J112" s="342">
        <f>'2500'!$J$24</f>
        <v>0</v>
      </c>
      <c r="K112" s="256"/>
      <c r="L112" s="341">
        <f>'2500'!L24</f>
        <v>0</v>
      </c>
      <c r="M112" s="256"/>
      <c r="N112" s="256">
        <f>'2500'!N24</f>
        <v>0</v>
      </c>
      <c r="O112" s="256"/>
      <c r="P112" s="256">
        <f t="shared" si="8"/>
        <v>0</v>
      </c>
      <c r="Q112" s="256"/>
      <c r="R112" s="342">
        <f>'2500'!R24</f>
        <v>0</v>
      </c>
    </row>
    <row r="113" spans="2:23" x14ac:dyDescent="0.25">
      <c r="B113" s="253" t="s">
        <v>705</v>
      </c>
      <c r="C113" t="s">
        <v>148</v>
      </c>
      <c r="F113" s="341">
        <f>'2500'!$F$25</f>
        <v>0</v>
      </c>
      <c r="G113" s="256"/>
      <c r="H113" s="256">
        <f>'2500'!$H$25</f>
        <v>0</v>
      </c>
      <c r="I113" s="256"/>
      <c r="J113" s="342">
        <f>'2500'!$J$25</f>
        <v>0</v>
      </c>
      <c r="K113" s="256"/>
      <c r="L113" s="341">
        <f>'2500'!L25</f>
        <v>0</v>
      </c>
      <c r="M113" s="256"/>
      <c r="N113" s="256">
        <f>'2500'!N25</f>
        <v>0</v>
      </c>
      <c r="O113" s="256"/>
      <c r="P113" s="256">
        <f t="shared" si="8"/>
        <v>0</v>
      </c>
      <c r="Q113" s="256"/>
      <c r="R113" s="342">
        <f>'2500'!R25</f>
        <v>0</v>
      </c>
    </row>
    <row r="114" spans="2:23" x14ac:dyDescent="0.25">
      <c r="B114" s="253" t="s">
        <v>706</v>
      </c>
      <c r="C114" t="s">
        <v>149</v>
      </c>
      <c r="F114" s="346">
        <f>'2500'!$F$26</f>
        <v>0</v>
      </c>
      <c r="G114" s="257"/>
      <c r="H114" s="257">
        <f>'2500'!$H$26</f>
        <v>0</v>
      </c>
      <c r="I114" s="257"/>
      <c r="J114" s="347">
        <f>'2500'!$J$26</f>
        <v>0</v>
      </c>
      <c r="K114" s="256"/>
      <c r="L114" s="346">
        <f>'2500'!L26</f>
        <v>0</v>
      </c>
      <c r="M114" s="256"/>
      <c r="N114" s="257">
        <f>'2500'!N26</f>
        <v>0</v>
      </c>
      <c r="O114" s="256"/>
      <c r="P114" s="257">
        <f t="shared" si="8"/>
        <v>0</v>
      </c>
      <c r="Q114" s="256"/>
      <c r="R114" s="347">
        <f>'2500'!R26</f>
        <v>0</v>
      </c>
    </row>
    <row r="115" spans="2:23" x14ac:dyDescent="0.25">
      <c r="B115" s="7" t="s">
        <v>165</v>
      </c>
      <c r="F115" s="343">
        <f>SUM(F105:F114)</f>
        <v>0</v>
      </c>
      <c r="G115" s="344"/>
      <c r="H115" s="344">
        <f>SUM(H105:H114)</f>
        <v>0</v>
      </c>
      <c r="I115" s="344"/>
      <c r="J115" s="345">
        <f>SUM(J105:J114)</f>
        <v>0</v>
      </c>
      <c r="K115" s="344"/>
      <c r="L115" s="343">
        <f>SUM(L105:L114)</f>
        <v>0</v>
      </c>
      <c r="M115" s="344"/>
      <c r="N115" s="344">
        <f>SUM(N105:N114)</f>
        <v>0</v>
      </c>
      <c r="O115" s="344"/>
      <c r="P115" s="344">
        <f>SUM(P105:P114)</f>
        <v>0</v>
      </c>
      <c r="Q115" s="344"/>
      <c r="R115" s="345">
        <f>SUM(R105:R114)</f>
        <v>0</v>
      </c>
    </row>
    <row r="116" spans="2:23" ht="6" customHeight="1" x14ac:dyDescent="0.25">
      <c r="F116" s="341"/>
      <c r="G116" s="256"/>
      <c r="H116" s="256"/>
      <c r="I116" s="256"/>
      <c r="J116" s="342"/>
      <c r="K116" s="256"/>
      <c r="L116" s="341"/>
      <c r="M116" s="256"/>
      <c r="N116" s="256"/>
      <c r="O116" s="256"/>
      <c r="P116" s="256"/>
      <c r="Q116" s="256"/>
      <c r="R116" s="342"/>
    </row>
    <row r="117" spans="2:23" x14ac:dyDescent="0.25">
      <c r="B117" s="7" t="s">
        <v>166</v>
      </c>
      <c r="F117" s="341"/>
      <c r="G117" s="256"/>
      <c r="H117" s="256"/>
      <c r="I117" s="256"/>
      <c r="J117" s="342"/>
      <c r="K117" s="256"/>
      <c r="L117" s="341"/>
      <c r="M117" s="256"/>
      <c r="N117" s="256"/>
      <c r="O117" s="256"/>
      <c r="P117" s="256"/>
      <c r="Q117" s="256"/>
      <c r="R117" s="342"/>
    </row>
    <row r="118" spans="2:23" x14ac:dyDescent="0.25">
      <c r="B118" s="253" t="s">
        <v>698</v>
      </c>
      <c r="C118" t="s">
        <v>142</v>
      </c>
      <c r="F118" s="341">
        <f>'2600'!$F$17+'2600'!$F$18</f>
        <v>0</v>
      </c>
      <c r="G118" s="256"/>
      <c r="H118" s="256">
        <f>'2600'!$H$17+'2600'!$H$18</f>
        <v>0</v>
      </c>
      <c r="I118" s="256"/>
      <c r="J118" s="342">
        <f>'2600'!$J$17+'2600'!$J$18</f>
        <v>0</v>
      </c>
      <c r="K118" s="256"/>
      <c r="L118" s="341">
        <f>'2600'!L17+'2600'!L18</f>
        <v>0</v>
      </c>
      <c r="M118" s="256"/>
      <c r="N118" s="256">
        <f>'2600'!N17+'2600'!N18</f>
        <v>0</v>
      </c>
      <c r="O118" s="256"/>
      <c r="P118" s="256">
        <f t="shared" ref="P118:P126" si="9">R118-L118</f>
        <v>0</v>
      </c>
      <c r="Q118" s="256"/>
      <c r="R118" s="342">
        <f>'2600'!R17+'2600'!R18</f>
        <v>0</v>
      </c>
    </row>
    <row r="119" spans="2:23" x14ac:dyDescent="0.25">
      <c r="B119" s="253" t="s">
        <v>699</v>
      </c>
      <c r="C119" t="s">
        <v>143</v>
      </c>
      <c r="F119" s="341">
        <f>'2600'!$F$19</f>
        <v>0</v>
      </c>
      <c r="G119" s="256"/>
      <c r="H119" s="256">
        <f>'2600'!$H$19</f>
        <v>0</v>
      </c>
      <c r="I119" s="256"/>
      <c r="J119" s="342">
        <f>'2600'!$J$19</f>
        <v>0</v>
      </c>
      <c r="K119" s="256"/>
      <c r="L119" s="341">
        <f>'2600'!L19</f>
        <v>0</v>
      </c>
      <c r="M119" s="256"/>
      <c r="N119" s="256">
        <f>'2600'!N19</f>
        <v>0</v>
      </c>
      <c r="O119" s="256"/>
      <c r="P119" s="256">
        <f t="shared" si="9"/>
        <v>0</v>
      </c>
      <c r="Q119" s="256"/>
      <c r="R119" s="342">
        <f>'2600'!R19</f>
        <v>0</v>
      </c>
    </row>
    <row r="120" spans="2:23" x14ac:dyDescent="0.25">
      <c r="B120" s="253" t="s">
        <v>700</v>
      </c>
      <c r="C120" t="s">
        <v>144</v>
      </c>
      <c r="F120" s="341">
        <f>'2600'!F$20</f>
        <v>0</v>
      </c>
      <c r="G120" s="256"/>
      <c r="H120" s="256">
        <f>'2600'!$H$20</f>
        <v>0</v>
      </c>
      <c r="I120" s="256"/>
      <c r="J120" s="342">
        <f>'2600'!$J$20</f>
        <v>0</v>
      </c>
      <c r="K120" s="256"/>
      <c r="L120" s="341">
        <f>'2600'!L20</f>
        <v>0</v>
      </c>
      <c r="M120" s="256"/>
      <c r="N120" s="256">
        <f>'2600'!N20</f>
        <v>0</v>
      </c>
      <c r="O120" s="256"/>
      <c r="P120" s="256">
        <f t="shared" si="9"/>
        <v>0</v>
      </c>
      <c r="Q120" s="256"/>
      <c r="R120" s="342">
        <f>'2600'!R20</f>
        <v>0</v>
      </c>
    </row>
    <row r="121" spans="2:23" x14ac:dyDescent="0.25">
      <c r="B121" s="253" t="s">
        <v>701</v>
      </c>
      <c r="C121" t="s">
        <v>145</v>
      </c>
      <c r="F121" s="341">
        <f>'2600'!$F$21</f>
        <v>0</v>
      </c>
      <c r="G121" s="256"/>
      <c r="H121" s="256">
        <f>'2600'!$H$21</f>
        <v>0</v>
      </c>
      <c r="I121" s="256"/>
      <c r="J121" s="342">
        <f>'2600'!$J$21</f>
        <v>0</v>
      </c>
      <c r="K121" s="256"/>
      <c r="L121" s="341">
        <f>'2600'!L21</f>
        <v>0</v>
      </c>
      <c r="M121" s="256"/>
      <c r="N121" s="256">
        <f>'2600'!N21</f>
        <v>0</v>
      </c>
      <c r="O121" s="256"/>
      <c r="P121" s="256">
        <f t="shared" si="9"/>
        <v>0</v>
      </c>
      <c r="Q121" s="256"/>
      <c r="R121" s="342">
        <f>'2600'!R21</f>
        <v>0</v>
      </c>
    </row>
    <row r="122" spans="2:23" ht="15.75" x14ac:dyDescent="0.25">
      <c r="B122" s="253" t="s">
        <v>702</v>
      </c>
      <c r="C122" t="s">
        <v>99</v>
      </c>
      <c r="F122" s="341">
        <f>'2600'!$F$22</f>
        <v>0</v>
      </c>
      <c r="G122" s="256"/>
      <c r="H122" s="256">
        <f>'2600'!$H$22</f>
        <v>0</v>
      </c>
      <c r="I122" s="256"/>
      <c r="J122" s="342">
        <f>'2600'!$J$22</f>
        <v>0</v>
      </c>
      <c r="K122" s="256"/>
      <c r="L122" s="341">
        <f>'2600'!L22</f>
        <v>0</v>
      </c>
      <c r="M122" s="256"/>
      <c r="N122" s="256">
        <f>'2600'!N22</f>
        <v>0</v>
      </c>
      <c r="O122" s="256"/>
      <c r="P122" s="256">
        <f t="shared" si="9"/>
        <v>0</v>
      </c>
      <c r="Q122" s="256"/>
      <c r="R122" s="342">
        <f>'2600'!R22</f>
        <v>0</v>
      </c>
      <c r="W122" s="214" t="s">
        <v>652</v>
      </c>
    </row>
    <row r="123" spans="2:23" x14ac:dyDescent="0.25">
      <c r="B123" s="253" t="s">
        <v>703</v>
      </c>
      <c r="C123" t="s">
        <v>146</v>
      </c>
      <c r="F123" s="341">
        <f>'2600'!$F$23</f>
        <v>0</v>
      </c>
      <c r="G123" s="256"/>
      <c r="H123" s="256">
        <f>'2600'!$H$23</f>
        <v>0</v>
      </c>
      <c r="I123" s="256"/>
      <c r="J123" s="342">
        <f>'2600'!$J$23</f>
        <v>0</v>
      </c>
      <c r="K123" s="256"/>
      <c r="L123" s="341">
        <f>'2600'!L23</f>
        <v>0</v>
      </c>
      <c r="M123" s="256"/>
      <c r="N123" s="256">
        <f>'2600'!N23</f>
        <v>0</v>
      </c>
      <c r="O123" s="256"/>
      <c r="P123" s="256">
        <f t="shared" si="9"/>
        <v>0</v>
      </c>
      <c r="Q123" s="256"/>
      <c r="R123" s="342">
        <f>'2600'!R23</f>
        <v>0</v>
      </c>
    </row>
    <row r="124" spans="2:23" x14ac:dyDescent="0.25">
      <c r="B124" s="253" t="s">
        <v>704</v>
      </c>
      <c r="C124" t="s">
        <v>147</v>
      </c>
      <c r="F124" s="341">
        <f>'2600'!$F$24</f>
        <v>0</v>
      </c>
      <c r="G124" s="256"/>
      <c r="H124" s="256">
        <f>'2600'!$H$24</f>
        <v>0</v>
      </c>
      <c r="I124" s="256"/>
      <c r="J124" s="342">
        <f>'2600'!$J$24</f>
        <v>0</v>
      </c>
      <c r="K124" s="256"/>
      <c r="L124" s="341">
        <f>'2600'!L24</f>
        <v>0</v>
      </c>
      <c r="M124" s="256"/>
      <c r="N124" s="256">
        <f>'2600'!N24</f>
        <v>0</v>
      </c>
      <c r="O124" s="256"/>
      <c r="P124" s="256">
        <f t="shared" si="9"/>
        <v>0</v>
      </c>
      <c r="Q124" s="256"/>
      <c r="R124" s="342">
        <f>'2600'!R24</f>
        <v>0</v>
      </c>
    </row>
    <row r="125" spans="2:23" x14ac:dyDescent="0.25">
      <c r="B125" s="253" t="s">
        <v>705</v>
      </c>
      <c r="C125" t="s">
        <v>148</v>
      </c>
      <c r="F125" s="341">
        <f>'2600'!$F$25</f>
        <v>0</v>
      </c>
      <c r="G125" s="256"/>
      <c r="H125" s="256">
        <f>'2600'!$H$25</f>
        <v>0</v>
      </c>
      <c r="I125" s="256"/>
      <c r="J125" s="342">
        <f>'2600'!$J$25</f>
        <v>0</v>
      </c>
      <c r="K125" s="256"/>
      <c r="L125" s="341">
        <f>'2600'!L25</f>
        <v>0</v>
      </c>
      <c r="M125" s="256"/>
      <c r="N125" s="256">
        <f>'2600'!N25</f>
        <v>0</v>
      </c>
      <c r="O125" s="256"/>
      <c r="P125" s="256">
        <f t="shared" si="9"/>
        <v>0</v>
      </c>
      <c r="Q125" s="256"/>
      <c r="R125" s="342">
        <f>'2600'!R25</f>
        <v>0</v>
      </c>
    </row>
    <row r="126" spans="2:23" x14ac:dyDescent="0.25">
      <c r="B126" s="253" t="s">
        <v>706</v>
      </c>
      <c r="C126" t="s">
        <v>149</v>
      </c>
      <c r="F126" s="346">
        <f>'2600'!$F$26</f>
        <v>0</v>
      </c>
      <c r="G126" s="257"/>
      <c r="H126" s="257">
        <f>'2600'!$H$26</f>
        <v>0</v>
      </c>
      <c r="I126" s="257"/>
      <c r="J126" s="347">
        <f>'2600'!$J$26</f>
        <v>0</v>
      </c>
      <c r="K126" s="256"/>
      <c r="L126" s="346">
        <f>'2600'!L26</f>
        <v>0</v>
      </c>
      <c r="M126" s="256"/>
      <c r="N126" s="257">
        <f>'2600'!N26</f>
        <v>0</v>
      </c>
      <c r="O126" s="256"/>
      <c r="P126" s="257">
        <f t="shared" si="9"/>
        <v>0</v>
      </c>
      <c r="Q126" s="256"/>
      <c r="R126" s="347">
        <f>'2600'!R26</f>
        <v>0</v>
      </c>
    </row>
    <row r="127" spans="2:23" x14ac:dyDescent="0.25">
      <c r="B127" s="7" t="s">
        <v>167</v>
      </c>
      <c r="F127" s="343">
        <f>SUM(F117:F126)</f>
        <v>0</v>
      </c>
      <c r="G127" s="344"/>
      <c r="H127" s="344">
        <f>SUM(H117:H126)</f>
        <v>0</v>
      </c>
      <c r="I127" s="344"/>
      <c r="J127" s="345">
        <f>SUM(J117:J126)</f>
        <v>0</v>
      </c>
      <c r="K127" s="344"/>
      <c r="L127" s="343">
        <f>SUM(L117:L126)</f>
        <v>0</v>
      </c>
      <c r="M127" s="344"/>
      <c r="N127" s="344">
        <f>SUM(N117:N126)</f>
        <v>0</v>
      </c>
      <c r="O127" s="344"/>
      <c r="P127" s="344">
        <f>SUM(P117:P126)</f>
        <v>0</v>
      </c>
      <c r="Q127" s="344"/>
      <c r="R127" s="345">
        <f>SUM(R117:R126)</f>
        <v>0</v>
      </c>
    </row>
    <row r="128" spans="2:23" ht="3" customHeight="1" x14ac:dyDescent="0.25">
      <c r="F128" s="341"/>
      <c r="G128" s="256"/>
      <c r="H128" s="256"/>
      <c r="I128" s="256"/>
      <c r="J128" s="342"/>
      <c r="K128" s="256"/>
      <c r="L128" s="341"/>
      <c r="M128" s="256"/>
      <c r="N128" s="256"/>
      <c r="O128" s="256"/>
      <c r="P128" s="256"/>
      <c r="Q128" s="256"/>
      <c r="R128" s="342"/>
    </row>
    <row r="129" spans="2:23" x14ac:dyDescent="0.25">
      <c r="B129" s="7" t="s">
        <v>168</v>
      </c>
      <c r="F129" s="341"/>
      <c r="G129" s="256"/>
      <c r="H129" s="256"/>
      <c r="I129" s="256"/>
      <c r="J129" s="342"/>
      <c r="K129" s="256"/>
      <c r="L129" s="341"/>
      <c r="M129" s="256"/>
      <c r="N129" s="256"/>
      <c r="O129" s="256"/>
      <c r="P129" s="256"/>
      <c r="Q129" s="256"/>
      <c r="R129" s="342"/>
    </row>
    <row r="130" spans="2:23" x14ac:dyDescent="0.25">
      <c r="B130" s="253" t="s">
        <v>698</v>
      </c>
      <c r="C130" t="s">
        <v>142</v>
      </c>
      <c r="F130" s="341">
        <f>'2700'!$F$17+'2700'!$F$18</f>
        <v>0</v>
      </c>
      <c r="G130" s="256"/>
      <c r="H130" s="256">
        <f>'2700'!$H$17+'2700'!$H$18</f>
        <v>0</v>
      </c>
      <c r="I130" s="256"/>
      <c r="J130" s="342">
        <f>'2700'!$J$17+'2700'!$J$18</f>
        <v>0</v>
      </c>
      <c r="K130" s="256"/>
      <c r="L130" s="341">
        <f>'2700'!L17+'2700'!L18</f>
        <v>0</v>
      </c>
      <c r="M130" s="256"/>
      <c r="N130" s="256">
        <f>'2700'!N17+'2700'!N18</f>
        <v>0</v>
      </c>
      <c r="O130" s="256"/>
      <c r="P130" s="256">
        <f t="shared" ref="P130:P138" si="10">R130-L130</f>
        <v>0</v>
      </c>
      <c r="Q130" s="256"/>
      <c r="R130" s="342">
        <f>'2700'!R17+'2700'!R18</f>
        <v>0</v>
      </c>
    </row>
    <row r="131" spans="2:23" x14ac:dyDescent="0.25">
      <c r="B131" s="253" t="s">
        <v>699</v>
      </c>
      <c r="C131" t="s">
        <v>143</v>
      </c>
      <c r="F131" s="341">
        <f>'2700'!$F$19</f>
        <v>0</v>
      </c>
      <c r="G131" s="256"/>
      <c r="H131" s="256">
        <f>'2700'!$H$19</f>
        <v>0</v>
      </c>
      <c r="I131" s="256"/>
      <c r="J131" s="342">
        <f>'2700'!$J$19</f>
        <v>0</v>
      </c>
      <c r="K131" s="256"/>
      <c r="L131" s="341">
        <f>'2700'!L19</f>
        <v>0</v>
      </c>
      <c r="M131" s="256"/>
      <c r="N131" s="256">
        <f>'2700'!N19</f>
        <v>0</v>
      </c>
      <c r="O131" s="256"/>
      <c r="P131" s="256">
        <f t="shared" si="10"/>
        <v>0</v>
      </c>
      <c r="Q131" s="256"/>
      <c r="R131" s="342">
        <f>'2700'!R19</f>
        <v>0</v>
      </c>
    </row>
    <row r="132" spans="2:23" x14ac:dyDescent="0.25">
      <c r="B132" s="253" t="s">
        <v>700</v>
      </c>
      <c r="C132" t="s">
        <v>144</v>
      </c>
      <c r="F132" s="341">
        <f>'2700'!F$20</f>
        <v>0</v>
      </c>
      <c r="G132" s="256"/>
      <c r="H132" s="256">
        <f>'2700'!$H$20</f>
        <v>0</v>
      </c>
      <c r="I132" s="256"/>
      <c r="J132" s="342">
        <f>'2700'!$J$20</f>
        <v>0</v>
      </c>
      <c r="K132" s="256"/>
      <c r="L132" s="341">
        <f>'2700'!L20</f>
        <v>0</v>
      </c>
      <c r="M132" s="256"/>
      <c r="N132" s="256">
        <f>'2700'!N20</f>
        <v>0</v>
      </c>
      <c r="O132" s="256"/>
      <c r="P132" s="256">
        <f t="shared" si="10"/>
        <v>0</v>
      </c>
      <c r="Q132" s="256"/>
      <c r="R132" s="342">
        <f>'2700'!R20</f>
        <v>0</v>
      </c>
    </row>
    <row r="133" spans="2:23" x14ac:dyDescent="0.25">
      <c r="B133" s="253" t="s">
        <v>701</v>
      </c>
      <c r="C133" t="s">
        <v>145</v>
      </c>
      <c r="F133" s="341">
        <f>'2700'!$F$21</f>
        <v>0</v>
      </c>
      <c r="G133" s="256"/>
      <c r="H133" s="256">
        <f>'2700'!$H$21</f>
        <v>0</v>
      </c>
      <c r="I133" s="256"/>
      <c r="J133" s="342">
        <f>'2700'!$J$21</f>
        <v>0</v>
      </c>
      <c r="K133" s="256"/>
      <c r="L133" s="341">
        <f>'2700'!L21</f>
        <v>0</v>
      </c>
      <c r="M133" s="256"/>
      <c r="N133" s="256">
        <f>'2700'!N21</f>
        <v>0</v>
      </c>
      <c r="O133" s="256"/>
      <c r="P133" s="256">
        <f t="shared" si="10"/>
        <v>0</v>
      </c>
      <c r="Q133" s="256"/>
      <c r="R133" s="342">
        <f>'2700'!R21</f>
        <v>0</v>
      </c>
    </row>
    <row r="134" spans="2:23" ht="15.75" x14ac:dyDescent="0.25">
      <c r="B134" s="253" t="s">
        <v>702</v>
      </c>
      <c r="C134" t="s">
        <v>99</v>
      </c>
      <c r="F134" s="341">
        <f>'2700'!$F$22</f>
        <v>0</v>
      </c>
      <c r="G134" s="256"/>
      <c r="H134" s="256">
        <f>'2700'!$H$22</f>
        <v>0</v>
      </c>
      <c r="I134" s="256"/>
      <c r="J134" s="342">
        <f>'2700'!$J$22</f>
        <v>0</v>
      </c>
      <c r="K134" s="256"/>
      <c r="L134" s="341">
        <f>'2700'!L22</f>
        <v>0</v>
      </c>
      <c r="M134" s="256"/>
      <c r="N134" s="256">
        <f>'2700'!N22</f>
        <v>0</v>
      </c>
      <c r="O134" s="256"/>
      <c r="P134" s="256">
        <f t="shared" si="10"/>
        <v>0</v>
      </c>
      <c r="Q134" s="256"/>
      <c r="R134" s="342">
        <f>'2700'!R22</f>
        <v>0</v>
      </c>
      <c r="W134" s="214" t="s">
        <v>652</v>
      </c>
    </row>
    <row r="135" spans="2:23" x14ac:dyDescent="0.25">
      <c r="B135" s="253" t="s">
        <v>703</v>
      </c>
      <c r="C135" t="s">
        <v>146</v>
      </c>
      <c r="F135" s="341">
        <f>'2700'!$F$23</f>
        <v>0</v>
      </c>
      <c r="G135" s="256"/>
      <c r="H135" s="256">
        <f>'2700'!$H$23</f>
        <v>0</v>
      </c>
      <c r="I135" s="256"/>
      <c r="J135" s="342">
        <f>'2700'!$J$23</f>
        <v>0</v>
      </c>
      <c r="K135" s="256"/>
      <c r="L135" s="341">
        <f>'2700'!L23</f>
        <v>0</v>
      </c>
      <c r="M135" s="256"/>
      <c r="N135" s="256">
        <f>'2700'!N23</f>
        <v>0</v>
      </c>
      <c r="O135" s="256"/>
      <c r="P135" s="256">
        <f t="shared" si="10"/>
        <v>0</v>
      </c>
      <c r="Q135" s="256"/>
      <c r="R135" s="342">
        <f>'2700'!R23</f>
        <v>0</v>
      </c>
    </row>
    <row r="136" spans="2:23" x14ac:dyDescent="0.25">
      <c r="B136" s="253" t="s">
        <v>704</v>
      </c>
      <c r="C136" t="s">
        <v>147</v>
      </c>
      <c r="F136" s="341">
        <f>'2700'!$F$24</f>
        <v>0</v>
      </c>
      <c r="G136" s="256"/>
      <c r="H136" s="256">
        <f>'2700'!$H$24</f>
        <v>0</v>
      </c>
      <c r="I136" s="256"/>
      <c r="J136" s="342">
        <f>'2700'!$J$24</f>
        <v>0</v>
      </c>
      <c r="K136" s="256"/>
      <c r="L136" s="341">
        <f>'2700'!L24</f>
        <v>0</v>
      </c>
      <c r="M136" s="256"/>
      <c r="N136" s="256">
        <f>'2700'!N24</f>
        <v>0</v>
      </c>
      <c r="O136" s="256"/>
      <c r="P136" s="256">
        <f t="shared" si="10"/>
        <v>0</v>
      </c>
      <c r="Q136" s="256"/>
      <c r="R136" s="342">
        <f>'2700'!R24</f>
        <v>0</v>
      </c>
    </row>
    <row r="137" spans="2:23" x14ac:dyDescent="0.25">
      <c r="B137" s="253" t="s">
        <v>705</v>
      </c>
      <c r="C137" t="s">
        <v>148</v>
      </c>
      <c r="F137" s="341">
        <f>'2700'!$F$25</f>
        <v>0</v>
      </c>
      <c r="G137" s="256"/>
      <c r="H137" s="256">
        <f>'2700'!$H$25</f>
        <v>0</v>
      </c>
      <c r="I137" s="256"/>
      <c r="J137" s="342">
        <f>'2700'!$J$25</f>
        <v>0</v>
      </c>
      <c r="K137" s="256"/>
      <c r="L137" s="341">
        <f>'2700'!L25</f>
        <v>0</v>
      </c>
      <c r="M137" s="256"/>
      <c r="N137" s="256">
        <f>'2700'!N25</f>
        <v>0</v>
      </c>
      <c r="O137" s="256"/>
      <c r="P137" s="256">
        <f t="shared" si="10"/>
        <v>0</v>
      </c>
      <c r="Q137" s="256"/>
      <c r="R137" s="342">
        <f>'2700'!R25</f>
        <v>0</v>
      </c>
    </row>
    <row r="138" spans="2:23" x14ac:dyDescent="0.25">
      <c r="B138" s="253" t="s">
        <v>706</v>
      </c>
      <c r="C138" t="s">
        <v>149</v>
      </c>
      <c r="F138" s="346">
        <f>'2700'!$F$26</f>
        <v>0</v>
      </c>
      <c r="G138" s="257"/>
      <c r="H138" s="257">
        <f>'2700'!$H$26</f>
        <v>0</v>
      </c>
      <c r="I138" s="257"/>
      <c r="J138" s="347">
        <f>'2700'!$J$26</f>
        <v>0</v>
      </c>
      <c r="K138" s="256"/>
      <c r="L138" s="346">
        <f>'2700'!L26</f>
        <v>0</v>
      </c>
      <c r="M138" s="256"/>
      <c r="N138" s="257">
        <f>'2700'!N26</f>
        <v>0</v>
      </c>
      <c r="O138" s="256"/>
      <c r="P138" s="257">
        <f t="shared" si="10"/>
        <v>0</v>
      </c>
      <c r="Q138" s="256"/>
      <c r="R138" s="347">
        <f>'2700'!R26</f>
        <v>0</v>
      </c>
    </row>
    <row r="139" spans="2:23" x14ac:dyDescent="0.25">
      <c r="B139" s="7" t="s">
        <v>169</v>
      </c>
      <c r="F139" s="343">
        <f>SUM(F129:F138)</f>
        <v>0</v>
      </c>
      <c r="G139" s="344"/>
      <c r="H139" s="344">
        <f>SUM(H129:H138)</f>
        <v>0</v>
      </c>
      <c r="I139" s="344"/>
      <c r="J139" s="345">
        <f>SUM(J129:J138)</f>
        <v>0</v>
      </c>
      <c r="K139" s="344"/>
      <c r="L139" s="343">
        <f>SUM(L129:L138)</f>
        <v>0</v>
      </c>
      <c r="M139" s="344"/>
      <c r="N139" s="344">
        <f>SUM(N129:N138)</f>
        <v>0</v>
      </c>
      <c r="O139" s="344"/>
      <c r="P139" s="344">
        <f>SUM(P129:P138)</f>
        <v>0</v>
      </c>
      <c r="Q139" s="344"/>
      <c r="R139" s="345">
        <f>SUM(R129:R138)</f>
        <v>0</v>
      </c>
    </row>
    <row r="140" spans="2:23" ht="3.75" customHeight="1" x14ac:dyDescent="0.25">
      <c r="F140" s="341"/>
      <c r="G140" s="256"/>
      <c r="H140" s="256"/>
      <c r="I140" s="256"/>
      <c r="J140" s="342"/>
      <c r="K140" s="256"/>
      <c r="L140" s="341"/>
      <c r="M140" s="256"/>
      <c r="N140" s="256"/>
      <c r="O140" s="256"/>
      <c r="P140" s="256"/>
      <c r="Q140" s="256"/>
      <c r="R140" s="342"/>
    </row>
    <row r="141" spans="2:23" x14ac:dyDescent="0.25">
      <c r="B141" s="7" t="s">
        <v>170</v>
      </c>
      <c r="F141" s="341"/>
      <c r="G141" s="256"/>
      <c r="H141" s="256"/>
      <c r="I141" s="256"/>
      <c r="J141" s="342"/>
      <c r="K141" s="256"/>
      <c r="L141" s="341"/>
      <c r="M141" s="256"/>
      <c r="N141" s="256"/>
      <c r="O141" s="256"/>
      <c r="P141" s="256"/>
      <c r="Q141" s="256"/>
      <c r="R141" s="342"/>
    </row>
    <row r="142" spans="2:23" x14ac:dyDescent="0.25">
      <c r="B142" s="253" t="s">
        <v>698</v>
      </c>
      <c r="C142" t="s">
        <v>142</v>
      </c>
      <c r="F142" s="341">
        <f>'2800'!$F$17+'2800'!$F$18</f>
        <v>0</v>
      </c>
      <c r="G142" s="256"/>
      <c r="H142" s="256">
        <f>'2800'!$H$17+'2800'!$H$18</f>
        <v>0</v>
      </c>
      <c r="I142" s="256"/>
      <c r="J142" s="342">
        <f>'2800'!$J$17+'2800'!$J$18</f>
        <v>0</v>
      </c>
      <c r="K142" s="256"/>
      <c r="L142" s="341">
        <f>'2800'!L17+'2800'!L18</f>
        <v>0</v>
      </c>
      <c r="M142" s="256"/>
      <c r="N142" s="256">
        <f>'2800'!N17+'2800'!N18</f>
        <v>0</v>
      </c>
      <c r="O142" s="256"/>
      <c r="P142" s="256">
        <f t="shared" ref="P142:P150" si="11">R142-L142</f>
        <v>0</v>
      </c>
      <c r="Q142" s="256"/>
      <c r="R142" s="342">
        <f>'2800'!R17+'2800'!R18</f>
        <v>0</v>
      </c>
    </row>
    <row r="143" spans="2:23" x14ac:dyDescent="0.25">
      <c r="B143" s="253" t="s">
        <v>699</v>
      </c>
      <c r="C143" t="s">
        <v>143</v>
      </c>
      <c r="F143" s="341">
        <f>'2800'!$F$19</f>
        <v>0</v>
      </c>
      <c r="G143" s="256"/>
      <c r="H143" s="256">
        <f>'2800'!$H$19</f>
        <v>0</v>
      </c>
      <c r="I143" s="256"/>
      <c r="J143" s="342">
        <f>'2800'!$J$19</f>
        <v>0</v>
      </c>
      <c r="K143" s="256"/>
      <c r="L143" s="341">
        <f>'2800'!L19</f>
        <v>0</v>
      </c>
      <c r="M143" s="256"/>
      <c r="N143" s="256">
        <f>'2800'!N19</f>
        <v>0</v>
      </c>
      <c r="O143" s="256"/>
      <c r="P143" s="256">
        <f t="shared" si="11"/>
        <v>0</v>
      </c>
      <c r="Q143" s="256"/>
      <c r="R143" s="342">
        <f>'2800'!R19</f>
        <v>0</v>
      </c>
    </row>
    <row r="144" spans="2:23" x14ac:dyDescent="0.25">
      <c r="B144" s="253" t="s">
        <v>700</v>
      </c>
      <c r="C144" t="s">
        <v>144</v>
      </c>
      <c r="F144" s="341">
        <f>'2800'!F$20</f>
        <v>0</v>
      </c>
      <c r="G144" s="256"/>
      <c r="H144" s="256">
        <f>'2800'!$H$20</f>
        <v>0</v>
      </c>
      <c r="I144" s="256"/>
      <c r="J144" s="342">
        <f>'2800'!$J$20</f>
        <v>0</v>
      </c>
      <c r="K144" s="256"/>
      <c r="L144" s="341">
        <f>'2800'!L20</f>
        <v>0</v>
      </c>
      <c r="M144" s="256"/>
      <c r="N144" s="256">
        <f>'2800'!N20</f>
        <v>0</v>
      </c>
      <c r="O144" s="256"/>
      <c r="P144" s="256">
        <f t="shared" si="11"/>
        <v>0</v>
      </c>
      <c r="Q144" s="256"/>
      <c r="R144" s="342">
        <f>'2800'!R20</f>
        <v>0</v>
      </c>
    </row>
    <row r="145" spans="2:23" x14ac:dyDescent="0.25">
      <c r="B145" s="253" t="s">
        <v>701</v>
      </c>
      <c r="C145" t="s">
        <v>145</v>
      </c>
      <c r="F145" s="341">
        <f>'2800'!$F$21</f>
        <v>0</v>
      </c>
      <c r="G145" s="256"/>
      <c r="H145" s="256">
        <f>'2800'!$H$21</f>
        <v>0</v>
      </c>
      <c r="I145" s="256"/>
      <c r="J145" s="342">
        <f>'2800'!$J$21</f>
        <v>0</v>
      </c>
      <c r="K145" s="256"/>
      <c r="L145" s="341">
        <f>'2800'!L21</f>
        <v>0</v>
      </c>
      <c r="M145" s="256"/>
      <c r="N145" s="256">
        <f>'2800'!N21</f>
        <v>0</v>
      </c>
      <c r="O145" s="256"/>
      <c r="P145" s="256">
        <f t="shared" si="11"/>
        <v>0</v>
      </c>
      <c r="Q145" s="256"/>
      <c r="R145" s="342">
        <f>'2800'!R21</f>
        <v>0</v>
      </c>
    </row>
    <row r="146" spans="2:23" ht="15.75" x14ac:dyDescent="0.25">
      <c r="B146" s="253" t="s">
        <v>702</v>
      </c>
      <c r="C146" t="s">
        <v>99</v>
      </c>
      <c r="F146" s="341">
        <f>'2800'!$F$22</f>
        <v>0</v>
      </c>
      <c r="G146" s="256"/>
      <c r="H146" s="256">
        <f>'2800'!$H$22</f>
        <v>0</v>
      </c>
      <c r="I146" s="256"/>
      <c r="J146" s="342">
        <f>'2800'!$J$22</f>
        <v>0</v>
      </c>
      <c r="K146" s="256"/>
      <c r="L146" s="341">
        <f>'2800'!L22</f>
        <v>0</v>
      </c>
      <c r="M146" s="256"/>
      <c r="N146" s="256">
        <f>'2800'!N22</f>
        <v>0</v>
      </c>
      <c r="O146" s="256"/>
      <c r="P146" s="256">
        <f t="shared" si="11"/>
        <v>0</v>
      </c>
      <c r="Q146" s="256"/>
      <c r="R146" s="342">
        <f>'2800'!R22</f>
        <v>0</v>
      </c>
      <c r="W146" s="214" t="s">
        <v>652</v>
      </c>
    </row>
    <row r="147" spans="2:23" x14ac:dyDescent="0.25">
      <c r="B147" s="253" t="s">
        <v>703</v>
      </c>
      <c r="C147" t="s">
        <v>146</v>
      </c>
      <c r="F147" s="341">
        <f>'2800'!$F$23</f>
        <v>0</v>
      </c>
      <c r="G147" s="256"/>
      <c r="H147" s="256">
        <f>'2800'!$H$23</f>
        <v>0</v>
      </c>
      <c r="I147" s="256"/>
      <c r="J147" s="342">
        <f>'2800'!$J$23</f>
        <v>0</v>
      </c>
      <c r="K147" s="256"/>
      <c r="L147" s="341">
        <f>'2800'!L23</f>
        <v>0</v>
      </c>
      <c r="M147" s="256"/>
      <c r="N147" s="256">
        <f>'2800'!N23</f>
        <v>0</v>
      </c>
      <c r="O147" s="256"/>
      <c r="P147" s="256">
        <f t="shared" si="11"/>
        <v>0</v>
      </c>
      <c r="Q147" s="256"/>
      <c r="R147" s="342">
        <f>'2800'!R23</f>
        <v>0</v>
      </c>
    </row>
    <row r="148" spans="2:23" x14ac:dyDescent="0.25">
      <c r="B148" s="253" t="s">
        <v>704</v>
      </c>
      <c r="C148" t="s">
        <v>147</v>
      </c>
      <c r="F148" s="341">
        <f>'2800'!$F$24</f>
        <v>0</v>
      </c>
      <c r="G148" s="256"/>
      <c r="H148" s="256">
        <f>'2800'!$H$24</f>
        <v>0</v>
      </c>
      <c r="I148" s="256"/>
      <c r="J148" s="342">
        <f>'2800'!$J$24</f>
        <v>0</v>
      </c>
      <c r="K148" s="256"/>
      <c r="L148" s="341">
        <f>'2800'!L24</f>
        <v>0</v>
      </c>
      <c r="M148" s="256"/>
      <c r="N148" s="256">
        <f>'2800'!N24</f>
        <v>0</v>
      </c>
      <c r="O148" s="256"/>
      <c r="P148" s="256">
        <f t="shared" si="11"/>
        <v>0</v>
      </c>
      <c r="Q148" s="256"/>
      <c r="R148" s="342">
        <f>'2800'!R24</f>
        <v>0</v>
      </c>
    </row>
    <row r="149" spans="2:23" x14ac:dyDescent="0.25">
      <c r="B149" s="253" t="s">
        <v>705</v>
      </c>
      <c r="C149" t="s">
        <v>148</v>
      </c>
      <c r="F149" s="341">
        <f>'2800'!$F$25</f>
        <v>0</v>
      </c>
      <c r="G149" s="256"/>
      <c r="H149" s="256">
        <f>'2800'!$H$25</f>
        <v>0</v>
      </c>
      <c r="I149" s="256"/>
      <c r="J149" s="342">
        <f>'2800'!$J$25</f>
        <v>0</v>
      </c>
      <c r="K149" s="256"/>
      <c r="L149" s="341">
        <f>'2800'!L25</f>
        <v>0</v>
      </c>
      <c r="M149" s="256"/>
      <c r="N149" s="256">
        <f>'2800'!N25</f>
        <v>0</v>
      </c>
      <c r="O149" s="256"/>
      <c r="P149" s="256">
        <f t="shared" si="11"/>
        <v>0</v>
      </c>
      <c r="Q149" s="256"/>
      <c r="R149" s="342">
        <f>'2800'!R25</f>
        <v>0</v>
      </c>
    </row>
    <row r="150" spans="2:23" x14ac:dyDescent="0.25">
      <c r="B150" s="253" t="s">
        <v>706</v>
      </c>
      <c r="C150" t="s">
        <v>149</v>
      </c>
      <c r="F150" s="346">
        <f>'2800'!$F$26</f>
        <v>0</v>
      </c>
      <c r="G150" s="257"/>
      <c r="H150" s="257">
        <f>'2800'!$H$26</f>
        <v>0</v>
      </c>
      <c r="I150" s="257"/>
      <c r="J150" s="347">
        <f>'2800'!$J$26</f>
        <v>0</v>
      </c>
      <c r="K150" s="256"/>
      <c r="L150" s="346">
        <f>'2800'!L26</f>
        <v>0</v>
      </c>
      <c r="M150" s="256"/>
      <c r="N150" s="257">
        <f>'2800'!N26</f>
        <v>0</v>
      </c>
      <c r="O150" s="256"/>
      <c r="P150" s="257">
        <f t="shared" si="11"/>
        <v>0</v>
      </c>
      <c r="Q150" s="256"/>
      <c r="R150" s="347">
        <f>'2800'!R26</f>
        <v>0</v>
      </c>
    </row>
    <row r="151" spans="2:23" x14ac:dyDescent="0.25">
      <c r="B151" s="7" t="s">
        <v>171</v>
      </c>
      <c r="F151" s="343">
        <f>SUM(F141:F150)</f>
        <v>0</v>
      </c>
      <c r="G151" s="344"/>
      <c r="H151" s="344">
        <f>SUM(H141:H150)</f>
        <v>0</v>
      </c>
      <c r="I151" s="344"/>
      <c r="J151" s="345">
        <f>SUM(J141:J150)</f>
        <v>0</v>
      </c>
      <c r="K151" s="344"/>
      <c r="L151" s="343">
        <f>SUM(L141:L150)</f>
        <v>0</v>
      </c>
      <c r="M151" s="344"/>
      <c r="N151" s="344">
        <f>SUM(N141:N150)</f>
        <v>0</v>
      </c>
      <c r="O151" s="344"/>
      <c r="P151" s="344">
        <f>SUM(P141:P150)</f>
        <v>0</v>
      </c>
      <c r="Q151" s="344"/>
      <c r="R151" s="345">
        <f>SUM(R141:R150)</f>
        <v>0</v>
      </c>
    </row>
    <row r="152" spans="2:23" ht="6.75" customHeight="1" x14ac:dyDescent="0.25">
      <c r="F152" s="341"/>
      <c r="G152" s="256"/>
      <c r="H152" s="256"/>
      <c r="I152" s="256"/>
      <c r="J152" s="342"/>
      <c r="K152" s="256"/>
      <c r="L152" s="341"/>
      <c r="M152" s="256"/>
      <c r="N152" s="256"/>
      <c r="O152" s="256"/>
      <c r="P152" s="256"/>
      <c r="Q152" s="256"/>
      <c r="R152" s="342"/>
    </row>
    <row r="153" spans="2:23" x14ac:dyDescent="0.25">
      <c r="B153" s="7" t="s">
        <v>172</v>
      </c>
      <c r="F153" s="341"/>
      <c r="G153" s="256"/>
      <c r="H153" s="256"/>
      <c r="I153" s="256"/>
      <c r="J153" s="342"/>
      <c r="K153" s="256"/>
      <c r="L153" s="341"/>
      <c r="M153" s="256"/>
      <c r="N153" s="256"/>
      <c r="O153" s="256"/>
      <c r="P153" s="256"/>
      <c r="Q153" s="256"/>
      <c r="R153" s="342"/>
    </row>
    <row r="154" spans="2:23" x14ac:dyDescent="0.25">
      <c r="B154" s="253" t="s">
        <v>698</v>
      </c>
      <c r="C154" t="s">
        <v>142</v>
      </c>
      <c r="F154" s="341">
        <f>'3300'!$F$17+'3300'!$F$18</f>
        <v>0</v>
      </c>
      <c r="G154" s="256"/>
      <c r="H154" s="256">
        <f>'3300'!$H$17+'3300'!$H$18</f>
        <v>0</v>
      </c>
      <c r="I154" s="256"/>
      <c r="J154" s="342">
        <f>'3300'!$J$17+'3300'!$J$18</f>
        <v>0</v>
      </c>
      <c r="K154" s="256"/>
      <c r="L154" s="341">
        <f>'3300'!L17+'3300'!L18</f>
        <v>0</v>
      </c>
      <c r="M154" s="256"/>
      <c r="N154" s="256">
        <f>'3300'!N17+'3300'!N18</f>
        <v>0</v>
      </c>
      <c r="O154" s="256"/>
      <c r="P154" s="256">
        <f t="shared" ref="P154:P162" si="12">R154-L154</f>
        <v>0</v>
      </c>
      <c r="Q154" s="256"/>
      <c r="R154" s="342">
        <f>'3300'!R17+'3300'!R18</f>
        <v>0</v>
      </c>
    </row>
    <row r="155" spans="2:23" x14ac:dyDescent="0.25">
      <c r="B155" s="253" t="s">
        <v>699</v>
      </c>
      <c r="C155" t="s">
        <v>143</v>
      </c>
      <c r="F155" s="341">
        <f>'3300'!$F$19</f>
        <v>0</v>
      </c>
      <c r="G155" s="256"/>
      <c r="H155" s="256">
        <f>'3300'!$H$19</f>
        <v>0</v>
      </c>
      <c r="I155" s="256"/>
      <c r="J155" s="342">
        <f>'3300'!$J$19</f>
        <v>0</v>
      </c>
      <c r="K155" s="256"/>
      <c r="L155" s="341">
        <f>'3300'!L19</f>
        <v>0</v>
      </c>
      <c r="M155" s="256"/>
      <c r="N155" s="256">
        <f>'3300'!N19</f>
        <v>0</v>
      </c>
      <c r="O155" s="256"/>
      <c r="P155" s="256">
        <f t="shared" si="12"/>
        <v>0</v>
      </c>
      <c r="Q155" s="256"/>
      <c r="R155" s="342">
        <f>'3300'!R19</f>
        <v>0</v>
      </c>
    </row>
    <row r="156" spans="2:23" x14ac:dyDescent="0.25">
      <c r="B156" s="253" t="s">
        <v>700</v>
      </c>
      <c r="C156" t="s">
        <v>144</v>
      </c>
      <c r="F156" s="341">
        <f>'3300'!F$20</f>
        <v>0</v>
      </c>
      <c r="G156" s="256"/>
      <c r="H156" s="256">
        <f>'3300'!$H$20</f>
        <v>0</v>
      </c>
      <c r="I156" s="256"/>
      <c r="J156" s="342">
        <f>'3300'!$J$20</f>
        <v>0</v>
      </c>
      <c r="K156" s="256"/>
      <c r="L156" s="341">
        <f>'3300'!L20</f>
        <v>0</v>
      </c>
      <c r="M156" s="256"/>
      <c r="N156" s="256">
        <f>'3300'!N20</f>
        <v>0</v>
      </c>
      <c r="O156" s="256"/>
      <c r="P156" s="256">
        <f t="shared" si="12"/>
        <v>0</v>
      </c>
      <c r="Q156" s="256"/>
      <c r="R156" s="342">
        <f>'3300'!R20</f>
        <v>0</v>
      </c>
    </row>
    <row r="157" spans="2:23" x14ac:dyDescent="0.25">
      <c r="B157" s="253" t="s">
        <v>701</v>
      </c>
      <c r="C157" t="s">
        <v>145</v>
      </c>
      <c r="F157" s="341">
        <f>'3300'!$F$21</f>
        <v>0</v>
      </c>
      <c r="G157" s="256"/>
      <c r="H157" s="256">
        <f>'3300'!$H$21</f>
        <v>0</v>
      </c>
      <c r="I157" s="256"/>
      <c r="J157" s="342">
        <f>'3300'!$J$21</f>
        <v>0</v>
      </c>
      <c r="K157" s="256"/>
      <c r="L157" s="341">
        <f>'3300'!L21</f>
        <v>0</v>
      </c>
      <c r="M157" s="256"/>
      <c r="N157" s="256">
        <f>'3300'!N21</f>
        <v>0</v>
      </c>
      <c r="O157" s="256"/>
      <c r="P157" s="256">
        <f t="shared" si="12"/>
        <v>0</v>
      </c>
      <c r="Q157" s="256"/>
      <c r="R157" s="342">
        <f>'3300'!R21</f>
        <v>0</v>
      </c>
    </row>
    <row r="158" spans="2:23" x14ac:dyDescent="0.25">
      <c r="B158" s="253" t="s">
        <v>702</v>
      </c>
      <c r="C158" t="s">
        <v>99</v>
      </c>
      <c r="F158" s="341">
        <f>'3300'!$F$22</f>
        <v>0</v>
      </c>
      <c r="G158" s="256"/>
      <c r="H158" s="256">
        <f>'3300'!$H$22</f>
        <v>0</v>
      </c>
      <c r="I158" s="256"/>
      <c r="J158" s="342">
        <f>'3300'!$J$22</f>
        <v>0</v>
      </c>
      <c r="K158" s="256"/>
      <c r="L158" s="341">
        <f>'3300'!L22</f>
        <v>0</v>
      </c>
      <c r="M158" s="256"/>
      <c r="N158" s="256">
        <f>'3300'!N22</f>
        <v>0</v>
      </c>
      <c r="O158" s="256"/>
      <c r="P158" s="256">
        <f t="shared" si="12"/>
        <v>0</v>
      </c>
      <c r="Q158" s="256"/>
      <c r="R158" s="342">
        <f>'3300'!R22</f>
        <v>0</v>
      </c>
    </row>
    <row r="159" spans="2:23" ht="15.75" x14ac:dyDescent="0.25">
      <c r="B159" s="253" t="s">
        <v>703</v>
      </c>
      <c r="C159" t="s">
        <v>146</v>
      </c>
      <c r="F159" s="341">
        <f>'3300'!$F$23</f>
        <v>0</v>
      </c>
      <c r="G159" s="256"/>
      <c r="H159" s="256">
        <f>'3300'!$H$23</f>
        <v>0</v>
      </c>
      <c r="I159" s="256"/>
      <c r="J159" s="342">
        <f>'3300'!$J$23</f>
        <v>0</v>
      </c>
      <c r="K159" s="256"/>
      <c r="L159" s="341">
        <f>'3300'!L23</f>
        <v>0</v>
      </c>
      <c r="M159" s="256"/>
      <c r="N159" s="256">
        <f>'3300'!N23</f>
        <v>0</v>
      </c>
      <c r="O159" s="256"/>
      <c r="P159" s="256">
        <f t="shared" si="12"/>
        <v>0</v>
      </c>
      <c r="Q159" s="256"/>
      <c r="R159" s="342">
        <f>'3300'!R23</f>
        <v>0</v>
      </c>
      <c r="W159" s="214" t="s">
        <v>652</v>
      </c>
    </row>
    <row r="160" spans="2:23" x14ac:dyDescent="0.25">
      <c r="B160" s="253" t="s">
        <v>704</v>
      </c>
      <c r="C160" t="s">
        <v>147</v>
      </c>
      <c r="F160" s="341">
        <f>'3300'!$F$24</f>
        <v>0</v>
      </c>
      <c r="G160" s="256"/>
      <c r="H160" s="256">
        <f>'3300'!$H$24</f>
        <v>0</v>
      </c>
      <c r="I160" s="256"/>
      <c r="J160" s="342">
        <f>'3300'!$J$24</f>
        <v>0</v>
      </c>
      <c r="K160" s="256"/>
      <c r="L160" s="341">
        <f>'3300'!L24</f>
        <v>0</v>
      </c>
      <c r="M160" s="256"/>
      <c r="N160" s="256">
        <f>'3300'!N24</f>
        <v>0</v>
      </c>
      <c r="O160" s="256"/>
      <c r="P160" s="256">
        <f t="shared" si="12"/>
        <v>0</v>
      </c>
      <c r="Q160" s="256"/>
      <c r="R160" s="342">
        <f>'3300'!R24</f>
        <v>0</v>
      </c>
    </row>
    <row r="161" spans="2:23" x14ac:dyDescent="0.25">
      <c r="B161" s="253" t="s">
        <v>705</v>
      </c>
      <c r="C161" t="s">
        <v>148</v>
      </c>
      <c r="F161" s="341">
        <f>'3300'!$F$25</f>
        <v>0</v>
      </c>
      <c r="G161" s="256"/>
      <c r="H161" s="256">
        <f>'3300'!$H$25</f>
        <v>0</v>
      </c>
      <c r="I161" s="256"/>
      <c r="J161" s="342">
        <f>'3300'!$J$25</f>
        <v>0</v>
      </c>
      <c r="K161" s="256"/>
      <c r="L161" s="341">
        <f>'3300'!L25</f>
        <v>0</v>
      </c>
      <c r="M161" s="256"/>
      <c r="N161" s="256">
        <f>'3300'!N25</f>
        <v>0</v>
      </c>
      <c r="O161" s="256"/>
      <c r="P161" s="256">
        <f t="shared" si="12"/>
        <v>0</v>
      </c>
      <c r="Q161" s="256"/>
      <c r="R161" s="342">
        <f>'3300'!R25</f>
        <v>0</v>
      </c>
    </row>
    <row r="162" spans="2:23" x14ac:dyDescent="0.25">
      <c r="B162" s="253" t="s">
        <v>706</v>
      </c>
      <c r="C162" t="s">
        <v>149</v>
      </c>
      <c r="F162" s="346">
        <f>'3300'!$F$26</f>
        <v>0</v>
      </c>
      <c r="G162" s="257"/>
      <c r="H162" s="257">
        <f>'3300'!$H$26</f>
        <v>0</v>
      </c>
      <c r="I162" s="257"/>
      <c r="J162" s="347">
        <f>'3300'!$J$26</f>
        <v>0</v>
      </c>
      <c r="K162" s="256"/>
      <c r="L162" s="346">
        <f>'3300'!L26</f>
        <v>0</v>
      </c>
      <c r="M162" s="256"/>
      <c r="N162" s="257">
        <f>'3300'!N26</f>
        <v>0</v>
      </c>
      <c r="O162" s="256"/>
      <c r="P162" s="257">
        <f t="shared" si="12"/>
        <v>0</v>
      </c>
      <c r="Q162" s="256"/>
      <c r="R162" s="347">
        <f>'3300'!R26</f>
        <v>0</v>
      </c>
    </row>
    <row r="163" spans="2:23" x14ac:dyDescent="0.25">
      <c r="B163" s="7" t="s">
        <v>173</v>
      </c>
      <c r="F163" s="343">
        <f>SUM(F153:F162)</f>
        <v>0</v>
      </c>
      <c r="G163" s="344"/>
      <c r="H163" s="344">
        <f>SUM(H153:H162)</f>
        <v>0</v>
      </c>
      <c r="I163" s="344"/>
      <c r="J163" s="345">
        <f>SUM(J153:J162)</f>
        <v>0</v>
      </c>
      <c r="K163" s="344"/>
      <c r="L163" s="343">
        <f>SUM(L153:L162)</f>
        <v>0</v>
      </c>
      <c r="M163" s="344"/>
      <c r="N163" s="344">
        <f>SUM(N153:N162)</f>
        <v>0</v>
      </c>
      <c r="O163" s="344"/>
      <c r="P163" s="344">
        <f>SUM(P153:P162)</f>
        <v>0</v>
      </c>
      <c r="Q163" s="344"/>
      <c r="R163" s="345">
        <f>SUM(R153:R162)</f>
        <v>0</v>
      </c>
    </row>
    <row r="164" spans="2:23" ht="5.25" customHeight="1" x14ac:dyDescent="0.25">
      <c r="F164" s="341"/>
      <c r="G164" s="256"/>
      <c r="H164" s="256"/>
      <c r="I164" s="256"/>
      <c r="J164" s="342"/>
      <c r="K164" s="256"/>
      <c r="L164" s="341"/>
      <c r="M164" s="256"/>
      <c r="N164" s="256"/>
      <c r="O164" s="256"/>
      <c r="P164" s="256"/>
      <c r="Q164" s="256"/>
      <c r="R164" s="342"/>
    </row>
    <row r="165" spans="2:23" x14ac:dyDescent="0.25">
      <c r="B165" s="7" t="s">
        <v>174</v>
      </c>
      <c r="F165" s="341"/>
      <c r="G165" s="256"/>
      <c r="H165" s="256"/>
      <c r="I165" s="256"/>
      <c r="J165" s="342"/>
      <c r="K165" s="256"/>
      <c r="L165" s="341"/>
      <c r="M165" s="256"/>
      <c r="N165" s="256"/>
      <c r="O165" s="256"/>
      <c r="P165" s="256"/>
      <c r="Q165" s="256"/>
      <c r="R165" s="342"/>
    </row>
    <row r="166" spans="2:23" x14ac:dyDescent="0.25">
      <c r="B166" s="253" t="s">
        <v>698</v>
      </c>
      <c r="C166" t="s">
        <v>142</v>
      </c>
      <c r="F166" s="341">
        <f>'4000-5000'!$F$16+'4000-5000'!$F$17</f>
        <v>0</v>
      </c>
      <c r="G166" s="256"/>
      <c r="H166" s="256">
        <f>'4000-5000'!$H$16+'4000-5000'!$H$17</f>
        <v>0</v>
      </c>
      <c r="I166" s="256"/>
      <c r="J166" s="342">
        <f>'4000-5000'!$J$16+'4000-5000'!$J$17</f>
        <v>0</v>
      </c>
      <c r="K166" s="256"/>
      <c r="L166" s="341">
        <f>'4000-5000'!L16+'4000-5000'!L17</f>
        <v>0</v>
      </c>
      <c r="M166" s="256"/>
      <c r="N166" s="256">
        <f>'4000-5000'!N16+'4000-5000'!N17</f>
        <v>0</v>
      </c>
      <c r="O166" s="256"/>
      <c r="P166" s="256">
        <f t="shared" ref="P166:P174" si="13">R166-L166</f>
        <v>0</v>
      </c>
      <c r="Q166" s="256"/>
      <c r="R166" s="342">
        <f>'4000-5000'!R16+'4000-5000'!R17</f>
        <v>0</v>
      </c>
    </row>
    <row r="167" spans="2:23" x14ac:dyDescent="0.25">
      <c r="B167" s="253" t="s">
        <v>699</v>
      </c>
      <c r="C167" t="s">
        <v>143</v>
      </c>
      <c r="F167" s="341">
        <f>'4000-5000'!$F$18</f>
        <v>0</v>
      </c>
      <c r="G167" s="256"/>
      <c r="H167" s="256">
        <f>'4000-5000'!$H$18</f>
        <v>0</v>
      </c>
      <c r="I167" s="256"/>
      <c r="J167" s="342">
        <f>'4000-5000'!$J$18</f>
        <v>0</v>
      </c>
      <c r="K167" s="256"/>
      <c r="L167" s="341">
        <f>'4000-5000'!L18</f>
        <v>0</v>
      </c>
      <c r="M167" s="256"/>
      <c r="N167" s="256">
        <f>'4000-5000'!N18</f>
        <v>0</v>
      </c>
      <c r="O167" s="256"/>
      <c r="P167" s="256">
        <f t="shared" si="13"/>
        <v>0</v>
      </c>
      <c r="Q167" s="256"/>
      <c r="R167" s="342">
        <f>'4000-5000'!R18</f>
        <v>0</v>
      </c>
    </row>
    <row r="168" spans="2:23" x14ac:dyDescent="0.25">
      <c r="B168" s="253" t="s">
        <v>700</v>
      </c>
      <c r="C168" t="s">
        <v>144</v>
      </c>
      <c r="F168" s="341">
        <f>'4000-5000'!F$19</f>
        <v>0</v>
      </c>
      <c r="G168" s="256"/>
      <c r="H168" s="256">
        <f>'4000-5000'!$H$19</f>
        <v>0</v>
      </c>
      <c r="I168" s="256"/>
      <c r="J168" s="342">
        <f>'4000-5000'!$J$19</f>
        <v>0</v>
      </c>
      <c r="K168" s="256"/>
      <c r="L168" s="341">
        <f>'4000-5000'!L19</f>
        <v>0</v>
      </c>
      <c r="M168" s="256"/>
      <c r="N168" s="256">
        <f>'4000-5000'!N19</f>
        <v>0</v>
      </c>
      <c r="O168" s="256"/>
      <c r="P168" s="256">
        <f t="shared" si="13"/>
        <v>0</v>
      </c>
      <c r="Q168" s="256"/>
      <c r="R168" s="342">
        <f>'4000-5000'!R19</f>
        <v>0</v>
      </c>
    </row>
    <row r="169" spans="2:23" x14ac:dyDescent="0.25">
      <c r="B169" s="253" t="s">
        <v>701</v>
      </c>
      <c r="C169" t="s">
        <v>145</v>
      </c>
      <c r="F169" s="341">
        <f>'4000-5000'!$F$20</f>
        <v>0</v>
      </c>
      <c r="G169" s="256"/>
      <c r="H169" s="256">
        <f>'4000-5000'!$H$20</f>
        <v>0</v>
      </c>
      <c r="I169" s="256"/>
      <c r="J169" s="342">
        <f>'4000-5000'!$J$20</f>
        <v>0</v>
      </c>
      <c r="K169" s="256"/>
      <c r="L169" s="341">
        <f>'4000-5000'!L20</f>
        <v>0</v>
      </c>
      <c r="M169" s="256"/>
      <c r="N169" s="256">
        <f>'4000-5000'!N20</f>
        <v>0</v>
      </c>
      <c r="O169" s="256"/>
      <c r="P169" s="256">
        <f t="shared" si="13"/>
        <v>0</v>
      </c>
      <c r="Q169" s="256"/>
      <c r="R169" s="342">
        <f>'4000-5000'!R20</f>
        <v>0</v>
      </c>
    </row>
    <row r="170" spans="2:23" ht="15.75" x14ac:dyDescent="0.25">
      <c r="B170" s="253" t="s">
        <v>702</v>
      </c>
      <c r="C170" t="s">
        <v>99</v>
      </c>
      <c r="F170" s="341">
        <f>'4000-5000'!$F$21</f>
        <v>0</v>
      </c>
      <c r="G170" s="256"/>
      <c r="H170" s="256">
        <f>'4000-5000'!$H$21</f>
        <v>0</v>
      </c>
      <c r="I170" s="256"/>
      <c r="J170" s="342">
        <f>'4000-5000'!$J$21</f>
        <v>0</v>
      </c>
      <c r="K170" s="256"/>
      <c r="L170" s="341">
        <f>'4000-5000'!L21</f>
        <v>0</v>
      </c>
      <c r="M170" s="256"/>
      <c r="N170" s="256">
        <f>'4000-5000'!N21</f>
        <v>0</v>
      </c>
      <c r="O170" s="256"/>
      <c r="P170" s="256">
        <f t="shared" si="13"/>
        <v>0</v>
      </c>
      <c r="Q170" s="256"/>
      <c r="R170" s="342">
        <f>'4000-5000'!R21</f>
        <v>0</v>
      </c>
      <c r="W170" s="214" t="s">
        <v>652</v>
      </c>
    </row>
    <row r="171" spans="2:23" x14ac:dyDescent="0.25">
      <c r="B171" s="253" t="s">
        <v>703</v>
      </c>
      <c r="C171" t="s">
        <v>146</v>
      </c>
      <c r="F171" s="341">
        <f>'4000-5000'!$F$22</f>
        <v>0</v>
      </c>
      <c r="G171" s="256"/>
      <c r="H171" s="256">
        <f>'4000-5000'!$H$22</f>
        <v>0</v>
      </c>
      <c r="I171" s="256"/>
      <c r="J171" s="342">
        <f>'4000-5000'!$J$22</f>
        <v>0</v>
      </c>
      <c r="K171" s="256"/>
      <c r="L171" s="341">
        <f>'4000-5000'!L22</f>
        <v>0</v>
      </c>
      <c r="M171" s="256"/>
      <c r="N171" s="256">
        <f>'4000-5000'!N22</f>
        <v>0</v>
      </c>
      <c r="O171" s="256"/>
      <c r="P171" s="256">
        <f t="shared" si="13"/>
        <v>0</v>
      </c>
      <c r="Q171" s="256"/>
      <c r="R171" s="342">
        <f>'4000-5000'!R22</f>
        <v>0</v>
      </c>
    </row>
    <row r="172" spans="2:23" x14ac:dyDescent="0.25">
      <c r="B172" s="253" t="s">
        <v>704</v>
      </c>
      <c r="C172" t="s">
        <v>147</v>
      </c>
      <c r="F172" s="341">
        <f>'4000-5000'!$F$23</f>
        <v>0</v>
      </c>
      <c r="G172" s="256"/>
      <c r="H172" s="256">
        <f>'4000-5000'!$H$23</f>
        <v>0</v>
      </c>
      <c r="I172" s="256"/>
      <c r="J172" s="342">
        <f>'4000-5000'!$J$23</f>
        <v>0</v>
      </c>
      <c r="K172" s="256"/>
      <c r="L172" s="341">
        <f>'4000-5000'!L23</f>
        <v>0</v>
      </c>
      <c r="M172" s="256"/>
      <c r="N172" s="256">
        <f>'4000-5000'!N23</f>
        <v>0</v>
      </c>
      <c r="O172" s="256"/>
      <c r="P172" s="256">
        <f t="shared" si="13"/>
        <v>0</v>
      </c>
      <c r="Q172" s="256"/>
      <c r="R172" s="342">
        <f>'4000-5000'!R23</f>
        <v>0</v>
      </c>
    </row>
    <row r="173" spans="2:23" x14ac:dyDescent="0.25">
      <c r="B173" s="253" t="s">
        <v>705</v>
      </c>
      <c r="C173" t="s">
        <v>148</v>
      </c>
      <c r="F173" s="341">
        <f>'4000-5000'!$F$24</f>
        <v>0</v>
      </c>
      <c r="G173" s="256"/>
      <c r="H173" s="256">
        <f>'4000-5000'!$H$24</f>
        <v>0</v>
      </c>
      <c r="I173" s="256"/>
      <c r="J173" s="342">
        <f>'4000-5000'!$J$24</f>
        <v>0</v>
      </c>
      <c r="K173" s="256"/>
      <c r="L173" s="341">
        <f>'4000-5000'!L24</f>
        <v>0</v>
      </c>
      <c r="M173" s="256"/>
      <c r="N173" s="256">
        <f>'4000-5000'!N24</f>
        <v>0</v>
      </c>
      <c r="O173" s="256"/>
      <c r="P173" s="256">
        <f t="shared" si="13"/>
        <v>0</v>
      </c>
      <c r="Q173" s="256"/>
      <c r="R173" s="342">
        <f>'4000-5000'!R24</f>
        <v>0</v>
      </c>
    </row>
    <row r="174" spans="2:23" x14ac:dyDescent="0.25">
      <c r="B174" s="253" t="s">
        <v>706</v>
      </c>
      <c r="C174" t="s">
        <v>149</v>
      </c>
      <c r="F174" s="346">
        <f>'4000-5000'!$F$25</f>
        <v>0</v>
      </c>
      <c r="G174" s="257"/>
      <c r="H174" s="257">
        <f>'4000-5000'!$H$25</f>
        <v>0</v>
      </c>
      <c r="I174" s="257"/>
      <c r="J174" s="347">
        <f>'4000-5000'!$J$25</f>
        <v>0</v>
      </c>
      <c r="K174" s="256"/>
      <c r="L174" s="346">
        <f>'4000-5000'!L25</f>
        <v>0</v>
      </c>
      <c r="M174" s="256"/>
      <c r="N174" s="257">
        <f>'4000-5000'!N25</f>
        <v>0</v>
      </c>
      <c r="O174" s="256"/>
      <c r="P174" s="257">
        <f t="shared" si="13"/>
        <v>0</v>
      </c>
      <c r="Q174" s="256"/>
      <c r="R174" s="347">
        <f>'4000-5000'!R25</f>
        <v>0</v>
      </c>
    </row>
    <row r="175" spans="2:23" ht="15" customHeight="1" x14ac:dyDescent="0.25">
      <c r="B175" s="7" t="s">
        <v>175</v>
      </c>
      <c r="F175" s="343">
        <f>SUM(F165:F174)</f>
        <v>0</v>
      </c>
      <c r="G175" s="344"/>
      <c r="H175" s="344">
        <f>SUM(H165:H174)</f>
        <v>0</v>
      </c>
      <c r="I175" s="344"/>
      <c r="J175" s="345">
        <f>SUM(J165:J174)</f>
        <v>0</v>
      </c>
      <c r="K175" s="344"/>
      <c r="L175" s="343">
        <f>SUM(L165:L174)</f>
        <v>0</v>
      </c>
      <c r="M175" s="344"/>
      <c r="N175" s="344">
        <f>SUM(N165:N174)</f>
        <v>0</v>
      </c>
      <c r="O175" s="344"/>
      <c r="P175" s="344">
        <f>SUM(P165:P174)</f>
        <v>0</v>
      </c>
      <c r="Q175" s="344"/>
      <c r="R175" s="345">
        <f>SUM(R165:R174)</f>
        <v>0</v>
      </c>
    </row>
    <row r="176" spans="2:23" ht="15" customHeight="1" x14ac:dyDescent="0.25">
      <c r="F176" s="341"/>
      <c r="G176" s="256"/>
      <c r="H176" s="256"/>
      <c r="I176" s="256"/>
      <c r="J176" s="342"/>
      <c r="K176" s="256"/>
      <c r="L176" s="341"/>
      <c r="M176" s="256"/>
      <c r="N176" s="256"/>
      <c r="O176" s="256"/>
      <c r="P176" s="256"/>
      <c r="Q176" s="256"/>
      <c r="R176" s="342"/>
    </row>
    <row r="177" spans="2:18" ht="15" customHeight="1" thickBot="1" x14ac:dyDescent="0.3">
      <c r="B177" s="7" t="s">
        <v>100</v>
      </c>
      <c r="F177" s="348">
        <f>F19+F31+F43+F55+F67+F79+F91+F103+F115+F127+F139+F151+F163+F175</f>
        <v>0</v>
      </c>
      <c r="G177" s="349"/>
      <c r="H177" s="349">
        <f>H19+H31+H43+H55+H67+H79+H91+H103+H115+H127+H139+H151+H163+H175</f>
        <v>0</v>
      </c>
      <c r="I177" s="349"/>
      <c r="J177" s="350">
        <f>J19+J31+J43+J55+J67+J79+J91+J103+J115+J127+J139+J151+J163+J175</f>
        <v>0</v>
      </c>
      <c r="K177" s="242"/>
      <c r="L177" s="348">
        <f>L19+L31+L43+L55+L67+L79+L91+L103+L115+L127+L139+L151+L163+L175</f>
        <v>0</v>
      </c>
      <c r="M177" s="349"/>
      <c r="N177" s="349">
        <f>N19+N31+N43+N55+N67+N79+N91+N103+N115+N127+N139+N151+N163+N175</f>
        <v>0</v>
      </c>
      <c r="O177" s="349"/>
      <c r="P177" s="349">
        <f>P19+P31+P43+P55+P67+P79+P91+P103+P115+P127+P139+P151+P163+P175</f>
        <v>0</v>
      </c>
      <c r="Q177" s="349"/>
      <c r="R177" s="350">
        <f>R19+R31+R43+R55+R67+R79+R91+R103+R115+R127+R139+R151+R163+R175</f>
        <v>0</v>
      </c>
    </row>
    <row r="178" spans="2:18" ht="15" customHeight="1" thickTop="1" thickBot="1" x14ac:dyDescent="0.3">
      <c r="F178" s="309"/>
      <c r="G178" s="310"/>
      <c r="H178" s="310"/>
      <c r="I178" s="310"/>
      <c r="J178" s="311"/>
      <c r="K178" s="263"/>
      <c r="L178" s="309"/>
      <c r="M178" s="310"/>
      <c r="N178" s="310"/>
      <c r="O178" s="310"/>
      <c r="P178" s="310"/>
      <c r="Q178" s="310"/>
      <c r="R178" s="311"/>
    </row>
  </sheetData>
  <pageMargins left="0.27" right="0.25" top="0.43" bottom="0.4" header="0.3" footer="0.17"/>
  <pageSetup scale="81" fitToHeight="0" orientation="portrait" r:id="rId1"/>
  <headerFooter>
    <oddFooter>&amp;L&amp;D &amp;F&amp;C3&amp;R&amp;A</oddFooter>
  </headerFooter>
  <rowBreaks count="3" manualBreakCount="3">
    <brk id="56" max="16383" man="1"/>
    <brk id="104" max="16383" man="1"/>
    <brk id="15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9BA0E-9BAE-46E3-9755-47EB67553A4B}">
  <sheetPr codeName="Sheet12">
    <pageSetUpPr fitToPage="1"/>
  </sheetPr>
  <dimension ref="A1:BA47"/>
  <sheetViews>
    <sheetView topLeftCell="A7"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customWidth="1"/>
    <col min="15" max="15" width="1.42578125" customWidth="1"/>
    <col min="16" max="16" width="1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19.5703125" customWidth="1"/>
    <col min="46" max="46" width="22" customWidth="1"/>
    <col min="47" max="53" width="8.85546875" style="5"/>
  </cols>
  <sheetData>
    <row r="1" spans="1:53" ht="14.45" customHeight="1" x14ac:dyDescent="0.25">
      <c r="A1" s="3" t="str">
        <f>TOC!$A$1</f>
        <v>District Name</v>
      </c>
      <c r="B1" s="2"/>
      <c r="C1" s="1"/>
      <c r="D1" s="1"/>
      <c r="E1" s="1"/>
      <c r="F1" s="1"/>
      <c r="G1" s="1"/>
      <c r="H1" s="1"/>
      <c r="I1" s="1"/>
      <c r="J1" s="1"/>
      <c r="K1" s="1"/>
      <c r="L1" s="1"/>
      <c r="M1" s="1"/>
      <c r="N1" s="1"/>
      <c r="O1" s="1"/>
      <c r="P1" s="1"/>
      <c r="Q1" s="1"/>
      <c r="R1" s="1"/>
      <c r="S1" s="1"/>
      <c r="U1" s="480" t="s">
        <v>789</v>
      </c>
    </row>
    <row r="2" spans="1:53" x14ac:dyDescent="0.25">
      <c r="A2" s="4" t="str">
        <f>+Cover!E11</f>
        <v>Proposed Budget</v>
      </c>
      <c r="B2" s="2"/>
      <c r="C2" s="1"/>
      <c r="D2" s="1"/>
      <c r="E2" s="1"/>
      <c r="F2" s="1"/>
      <c r="G2" s="1"/>
      <c r="H2" s="1"/>
      <c r="I2" s="1"/>
      <c r="J2" s="1"/>
      <c r="K2" s="1"/>
      <c r="L2" s="1"/>
      <c r="M2" s="1"/>
      <c r="N2" s="1"/>
      <c r="O2" s="1"/>
      <c r="P2" s="1"/>
      <c r="Q2" s="1"/>
      <c r="R2" s="1"/>
      <c r="S2" s="1"/>
      <c r="U2" s="480"/>
    </row>
    <row r="3" spans="1:53" x14ac:dyDescent="0.25">
      <c r="A3" s="4" t="s">
        <v>205</v>
      </c>
      <c r="B3" s="2"/>
      <c r="C3" s="1"/>
      <c r="D3" s="1"/>
      <c r="E3" s="1"/>
      <c r="F3" s="1"/>
      <c r="G3" s="1"/>
      <c r="H3" s="1"/>
      <c r="I3" s="1"/>
      <c r="J3" s="1"/>
      <c r="K3" s="1"/>
      <c r="L3" s="1"/>
      <c r="M3" s="1"/>
      <c r="N3" s="1"/>
      <c r="O3" s="1"/>
      <c r="P3" s="1"/>
      <c r="Q3" s="1"/>
      <c r="R3" s="1"/>
      <c r="S3" s="1"/>
      <c r="U3" s="480"/>
    </row>
    <row r="4" spans="1:53" x14ac:dyDescent="0.25">
      <c r="A4" s="4" t="str">
        <f>+Cover!E14</f>
        <v>FY 2026/27</v>
      </c>
      <c r="B4" s="2"/>
      <c r="C4" s="1"/>
      <c r="D4" s="1"/>
      <c r="E4" s="1"/>
      <c r="F4" s="1"/>
      <c r="G4" s="1"/>
      <c r="H4" s="1"/>
      <c r="I4" s="1"/>
      <c r="J4" s="1"/>
      <c r="K4" s="1"/>
      <c r="L4" s="1"/>
      <c r="M4" s="1"/>
      <c r="N4" s="1"/>
      <c r="O4" s="1"/>
      <c r="P4" s="1"/>
      <c r="Q4" s="1"/>
      <c r="R4" s="1"/>
      <c r="S4" s="1"/>
      <c r="U4" s="480"/>
    </row>
    <row r="5" spans="1:53" ht="4.5" customHeight="1" x14ac:dyDescent="0.25">
      <c r="B5" s="7"/>
      <c r="U5" s="480"/>
    </row>
    <row r="6" spans="1:53" x14ac:dyDescent="0.25">
      <c r="B6" s="7" t="s">
        <v>206</v>
      </c>
      <c r="F6" t="s">
        <v>141</v>
      </c>
      <c r="U6" s="480"/>
    </row>
    <row r="7" spans="1:53" x14ac:dyDescent="0.25">
      <c r="B7" s="7" t="s">
        <v>207</v>
      </c>
      <c r="U7" s="480"/>
    </row>
    <row r="8" spans="1:53" x14ac:dyDescent="0.25">
      <c r="B8" s="7"/>
      <c r="U8" s="480"/>
    </row>
    <row r="9" spans="1:53" ht="15.75" thickBot="1" x14ac:dyDescent="0.3">
      <c r="B9" s="7" t="s">
        <v>208</v>
      </c>
      <c r="U9" s="480"/>
    </row>
    <row r="10" spans="1:53" ht="45.75" thickBot="1" x14ac:dyDescent="0.3">
      <c r="B10" s="7"/>
      <c r="C10" s="89" t="s">
        <v>441</v>
      </c>
      <c r="D10" s="90"/>
      <c r="E10" s="90"/>
      <c r="F10" s="90"/>
      <c r="G10" s="90"/>
      <c r="H10" s="90"/>
      <c r="I10" s="90"/>
      <c r="J10" s="90"/>
      <c r="K10" s="90"/>
      <c r="L10" s="90"/>
      <c r="M10" s="90"/>
      <c r="N10" s="90"/>
      <c r="O10" s="90"/>
      <c r="P10" s="90"/>
      <c r="Q10" s="90"/>
      <c r="R10" s="91"/>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
        <v>78</v>
      </c>
      <c r="G14" s="27"/>
      <c r="H14" s="27" t="s">
        <v>78</v>
      </c>
      <c r="I14" s="27"/>
      <c r="J14" s="28" t="s">
        <v>78</v>
      </c>
      <c r="K14" s="5"/>
      <c r="L14" s="26" t="s">
        <v>422</v>
      </c>
      <c r="M14" s="27"/>
      <c r="N14" s="27" t="s">
        <v>855</v>
      </c>
      <c r="O14" s="27"/>
      <c r="P14" s="27"/>
      <c r="Q14" s="27"/>
      <c r="R14" s="28" t="str">
        <f>'GF Exp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
        <v>203</v>
      </c>
      <c r="G15" s="30"/>
      <c r="H15" s="31" t="s">
        <v>1045</v>
      </c>
      <c r="I15" s="31"/>
      <c r="J15" s="32" t="s">
        <v>1042</v>
      </c>
      <c r="K15" s="5"/>
      <c r="L15" s="29" t="s">
        <v>1043</v>
      </c>
      <c r="M15" s="31"/>
      <c r="N15" s="31" t="s">
        <v>1043</v>
      </c>
      <c r="O15" s="31"/>
      <c r="P15" s="31" t="s">
        <v>1046</v>
      </c>
      <c r="Q15" s="31"/>
      <c r="R15" s="32" t="s">
        <v>1047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141</v>
      </c>
      <c r="F16" s="22"/>
      <c r="G16" s="23"/>
      <c r="H16" s="23"/>
      <c r="I16" s="23"/>
      <c r="J16" s="24"/>
      <c r="K16" s="23"/>
      <c r="L16" s="22"/>
      <c r="M16" s="23"/>
      <c r="N16" s="23"/>
      <c r="O16" s="23"/>
      <c r="P16" s="23"/>
      <c r="Q16" s="23"/>
      <c r="R16" s="24"/>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150</v>
      </c>
      <c r="F27" s="337">
        <f>SUM(F16:F26)</f>
        <v>0</v>
      </c>
      <c r="G27" s="338"/>
      <c r="H27" s="338">
        <f>SUM(H16:H26)</f>
        <v>0</v>
      </c>
      <c r="I27" s="338"/>
      <c r="J27" s="339">
        <f>SUM(J16:J26)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ht="15" customHeight="1" x14ac:dyDescent="0.25">
      <c r="F31" s="282" t="str">
        <f>'GF Summary'!$F$6</f>
        <v>Actuals</v>
      </c>
      <c r="G31" s="283"/>
      <c r="H31" s="283" t="str">
        <f>'GF Summary'!$H$6</f>
        <v>Actuals</v>
      </c>
      <c r="I31" s="283"/>
      <c r="J31" s="284" t="str">
        <f>'GF Summary'!$J$6</f>
        <v>Actuals</v>
      </c>
      <c r="K31" s="281"/>
      <c r="L31" s="282" t="str">
        <f>'GF Summary'!L6</f>
        <v>Budget</v>
      </c>
      <c r="M31" s="283"/>
      <c r="N31" s="283" t="str">
        <f>+N14</f>
        <v>Forecast</v>
      </c>
      <c r="O31" s="283"/>
      <c r="P31" s="433">
        <f>P14</f>
        <v>0</v>
      </c>
      <c r="Q31" s="283"/>
      <c r="R31" s="284" t="str">
        <f>'GF Summary'!$R$6</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'GF Summary'!L7</f>
        <v>FY 25/26</v>
      </c>
      <c r="M32" s="286"/>
      <c r="N32" s="286" t="str">
        <f>+N15</f>
        <v>FY 25/26</v>
      </c>
      <c r="O32" s="286"/>
      <c r="P32" s="434" t="s">
        <v>1035</v>
      </c>
      <c r="Q32" s="286"/>
      <c r="R32" s="287" t="str">
        <f>'GF Summary'!$R$7</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4"/>
      <c r="M33" s="355"/>
      <c r="N33" s="355"/>
      <c r="O33" s="355"/>
      <c r="P33" s="355">
        <f t="shared" ref="P33:P38" si="4">R33-L33</f>
        <v>0</v>
      </c>
      <c r="Q33" s="355"/>
      <c r="R33" s="356"/>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 t="shared" si="4"/>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si="4"/>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6"/>
      <c r="G40" s="15"/>
      <c r="H40" s="15"/>
      <c r="I40" s="15"/>
      <c r="J40" s="16"/>
      <c r="L40" s="6"/>
      <c r="M40" s="15"/>
      <c r="N40" s="15"/>
      <c r="O40" s="15"/>
      <c r="P40" s="15"/>
      <c r="Q40" s="15"/>
      <c r="R40" s="16"/>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5">
    <mergeCell ref="AU12:BA12"/>
    <mergeCell ref="AU13:BA13"/>
    <mergeCell ref="U1:U47"/>
    <mergeCell ref="W12:AC12"/>
    <mergeCell ref="W13:AC13"/>
  </mergeCells>
  <pageMargins left="0.27" right="0.25" top="0.43" bottom="0.4" header="0.3" footer="0.17"/>
  <pageSetup scale="86" orientation="portrait" r:id="rId1"/>
  <headerFooter>
    <oddFooter>&amp;L&amp;D &amp;F&amp;C4
&amp;R&amp;A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DDF96-0741-4878-BD18-659926F659CE}">
  <sheetPr codeName="Sheet13">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3" t="str">
        <f>TOC!$A$1</f>
        <v>District Name</v>
      </c>
      <c r="B1" s="2"/>
      <c r="C1" s="1"/>
      <c r="D1" s="1"/>
      <c r="E1" s="1"/>
      <c r="F1" s="1"/>
      <c r="G1" s="1"/>
      <c r="H1" s="1"/>
      <c r="I1" s="1"/>
      <c r="J1" s="1"/>
      <c r="K1" s="1"/>
      <c r="L1" s="1"/>
      <c r="M1" s="1"/>
      <c r="N1" s="1"/>
      <c r="O1" s="1"/>
      <c r="P1" s="1"/>
      <c r="Q1" s="1"/>
      <c r="R1" s="1"/>
      <c r="S1" s="1"/>
      <c r="U1" s="480" t="s">
        <v>789</v>
      </c>
    </row>
    <row r="2" spans="1:53" x14ac:dyDescent="0.25">
      <c r="A2" s="4" t="str">
        <f>'GF Exp Summary'!A2</f>
        <v>Proposed Budget</v>
      </c>
      <c r="B2" s="2"/>
      <c r="C2" s="1"/>
      <c r="D2" s="1"/>
      <c r="E2" s="1"/>
      <c r="F2" s="1"/>
      <c r="G2" s="1"/>
      <c r="H2" s="1"/>
      <c r="I2" s="1"/>
      <c r="J2" s="1"/>
      <c r="K2" s="1"/>
      <c r="L2" s="1"/>
      <c r="M2" s="1"/>
      <c r="N2" s="1"/>
      <c r="O2" s="1"/>
      <c r="P2" s="1"/>
      <c r="Q2" s="1"/>
      <c r="R2" s="1"/>
      <c r="S2" s="1"/>
      <c r="U2" s="480"/>
    </row>
    <row r="3" spans="1:53" x14ac:dyDescent="0.25">
      <c r="A3" s="4" t="s">
        <v>205</v>
      </c>
      <c r="B3" s="2"/>
      <c r="C3" s="1"/>
      <c r="D3" s="1"/>
      <c r="E3" s="1"/>
      <c r="F3" s="1"/>
      <c r="G3" s="1"/>
      <c r="H3" s="1"/>
      <c r="I3" s="1"/>
      <c r="J3" s="1"/>
      <c r="K3" s="1"/>
      <c r="L3" s="1"/>
      <c r="M3" s="1"/>
      <c r="N3" s="1"/>
      <c r="O3" s="1"/>
      <c r="P3" s="1"/>
      <c r="Q3" s="1"/>
      <c r="R3" s="1"/>
      <c r="S3" s="1"/>
      <c r="U3" s="480"/>
    </row>
    <row r="4" spans="1:53" x14ac:dyDescent="0.25">
      <c r="A4" s="4" t="str">
        <f>'GF Exp Summary'!A4</f>
        <v>FY 2026/27</v>
      </c>
      <c r="B4" s="2"/>
      <c r="C4" s="1"/>
      <c r="D4" s="1"/>
      <c r="E4" s="1"/>
      <c r="F4" s="1"/>
      <c r="G4" s="1"/>
      <c r="H4" s="1"/>
      <c r="I4" s="1"/>
      <c r="J4" s="1"/>
      <c r="K4" s="1"/>
      <c r="L4" s="1"/>
      <c r="M4" s="1"/>
      <c r="N4" s="1"/>
      <c r="O4" s="1"/>
      <c r="P4" s="1"/>
      <c r="Q4" s="1"/>
      <c r="R4" s="1"/>
      <c r="S4" s="1"/>
      <c r="U4" s="480"/>
    </row>
    <row r="5" spans="1:53" ht="4.5" customHeight="1" x14ac:dyDescent="0.25">
      <c r="B5" s="7"/>
      <c r="U5" s="480"/>
    </row>
    <row r="6" spans="1:53" x14ac:dyDescent="0.25">
      <c r="B6" s="7" t="s">
        <v>206</v>
      </c>
      <c r="F6" t="s">
        <v>216</v>
      </c>
      <c r="U6" s="480"/>
    </row>
    <row r="7" spans="1:53" x14ac:dyDescent="0.25">
      <c r="B7" s="7" t="s">
        <v>207</v>
      </c>
      <c r="U7" s="480"/>
    </row>
    <row r="8" spans="1:53" x14ac:dyDescent="0.25">
      <c r="B8" s="7"/>
      <c r="U8" s="480"/>
    </row>
    <row r="9" spans="1:53" ht="15.75" thickBot="1" x14ac:dyDescent="0.3">
      <c r="B9" s="7" t="s">
        <v>208</v>
      </c>
      <c r="U9" s="480"/>
    </row>
    <row r="10" spans="1:53" ht="60.75" thickBot="1" x14ac:dyDescent="0.3">
      <c r="B10" s="7"/>
      <c r="C10" s="89" t="s">
        <v>217</v>
      </c>
      <c r="D10" s="90"/>
      <c r="E10" s="90"/>
      <c r="F10" s="90"/>
      <c r="G10" s="90"/>
      <c r="H10" s="90"/>
      <c r="I10" s="90"/>
      <c r="J10" s="90"/>
      <c r="K10" s="90"/>
      <c r="L10" s="90"/>
      <c r="M10" s="90"/>
      <c r="N10" s="90"/>
      <c r="O10" s="90"/>
      <c r="P10" s="90"/>
      <c r="Q10" s="90"/>
      <c r="R10" s="91"/>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
        <v>78</v>
      </c>
      <c r="G14" s="27"/>
      <c r="H14" s="27" t="s">
        <v>78</v>
      </c>
      <c r="I14" s="27"/>
      <c r="J14" s="28" t="s">
        <v>78</v>
      </c>
      <c r="K14" s="5"/>
      <c r="L14" s="26" t="s">
        <v>422</v>
      </c>
      <c r="M14" s="27"/>
      <c r="N14" s="27" t="s">
        <v>855</v>
      </c>
      <c r="O14" s="27"/>
      <c r="P14" s="27"/>
      <c r="Q14" s="27"/>
      <c r="R14" s="28" t="str">
        <f>'GF Exp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
        <v>203</v>
      </c>
      <c r="G15" s="30"/>
      <c r="H15" s="31" t="s">
        <v>1045</v>
      </c>
      <c r="I15" s="31"/>
      <c r="J15" s="32" t="s">
        <v>1042</v>
      </c>
      <c r="K15" s="5"/>
      <c r="L15" s="29" t="s">
        <v>1043</v>
      </c>
      <c r="M15" s="31"/>
      <c r="N15" s="31" t="s">
        <v>1043</v>
      </c>
      <c r="O15" s="31"/>
      <c r="P15" s="31" t="s">
        <v>1046</v>
      </c>
      <c r="Q15" s="31"/>
      <c r="R15" s="32" t="s">
        <v>1047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151</v>
      </c>
      <c r="F16" s="22"/>
      <c r="G16" s="23"/>
      <c r="H16" s="23"/>
      <c r="I16" s="23"/>
      <c r="J16" s="24"/>
      <c r="K16" s="23"/>
      <c r="L16" s="22"/>
      <c r="M16" s="23"/>
      <c r="N16" s="23"/>
      <c r="O16" s="23"/>
      <c r="P16" s="23"/>
      <c r="Q16" s="23"/>
      <c r="R16" s="24"/>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361"/>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152</v>
      </c>
      <c r="F27" s="337">
        <f>SUM(F16:F26)</f>
        <v>0</v>
      </c>
      <c r="G27" s="338"/>
      <c r="H27" s="338">
        <f>SUM(H16:H26)</f>
        <v>0</v>
      </c>
      <c r="I27" s="338"/>
      <c r="J27" s="340">
        <f>SUM(J16:J26)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'GF Summary'!L6</f>
        <v>Budget</v>
      </c>
      <c r="M31" s="283"/>
      <c r="N31" s="283" t="str">
        <f>+N14</f>
        <v>Forecast</v>
      </c>
      <c r="O31" s="283"/>
      <c r="P31" s="433">
        <f>P14</f>
        <v>0</v>
      </c>
      <c r="Q31" s="283"/>
      <c r="R31" s="284" t="str">
        <f>'GF Summary'!$R$6</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'GF Summary'!L7</f>
        <v>FY 25/26</v>
      </c>
      <c r="M32" s="286"/>
      <c r="N32" s="286" t="str">
        <f>+N15</f>
        <v>FY 25/26</v>
      </c>
      <c r="O32" s="286"/>
      <c r="P32" s="434" t="s">
        <v>1035</v>
      </c>
      <c r="Q32" s="286"/>
      <c r="R32" s="287" t="str">
        <f>'GF Summary'!$R$7</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4"/>
      <c r="M33" s="355"/>
      <c r="N33" s="355"/>
      <c r="O33" s="355"/>
      <c r="P33" s="355">
        <f>R33-L33</f>
        <v>0</v>
      </c>
      <c r="Q33" s="355"/>
      <c r="R33" s="356"/>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5">
    <mergeCell ref="AU12:BA12"/>
    <mergeCell ref="AU13:BA13"/>
    <mergeCell ref="U1:U47"/>
    <mergeCell ref="W12:AC12"/>
    <mergeCell ref="W13:AC13"/>
  </mergeCells>
  <pageMargins left="0.27" right="0.25" top="0.43" bottom="0.4" header="0.3" footer="0.17"/>
  <pageSetup scale="86" orientation="portrait" r:id="rId1"/>
  <headerFooter>
    <oddFooter>&amp;L&amp;D &amp;F&amp;C5
&amp;R&amp;A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1CB8-573A-4BD9-911C-8153D5F276BA}">
  <sheetPr codeName="Sheet14">
    <pageSetUpPr fitToPage="1"/>
  </sheetPr>
  <dimension ref="A1:BA47"/>
  <sheetViews>
    <sheetView topLeftCell="A10"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v>13</v>
      </c>
      <c r="F6" t="s">
        <v>219</v>
      </c>
      <c r="U6" s="480"/>
    </row>
    <row r="7" spans="1:53" x14ac:dyDescent="0.25">
      <c r="B7" s="7" t="s">
        <v>207</v>
      </c>
      <c r="U7" s="480"/>
    </row>
    <row r="8" spans="1:53" x14ac:dyDescent="0.25">
      <c r="B8" s="7"/>
      <c r="U8" s="480"/>
    </row>
    <row r="9" spans="1:53" ht="15.75" thickBot="1" x14ac:dyDescent="0.3">
      <c r="B9" s="7" t="s">
        <v>208</v>
      </c>
      <c r="U9" s="480"/>
    </row>
    <row r="10" spans="1:53" ht="72.599999999999994" customHeight="1" thickBot="1" x14ac:dyDescent="0.3">
      <c r="B10" s="7"/>
      <c r="C10" s="461" t="s">
        <v>218</v>
      </c>
      <c r="D10" s="462"/>
      <c r="E10" s="462"/>
      <c r="F10" s="462"/>
      <c r="G10" s="462"/>
      <c r="H10" s="462"/>
      <c r="I10" s="462"/>
      <c r="J10" s="462"/>
      <c r="K10" s="462"/>
      <c r="L10" s="462"/>
      <c r="M10" s="462"/>
      <c r="N10" s="462"/>
      <c r="O10" s="462"/>
      <c r="P10" s="462"/>
      <c r="Q10" s="462"/>
      <c r="R10" s="463"/>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28.9" customHeight="1" thickBot="1" x14ac:dyDescent="0.3">
      <c r="B14" s="7"/>
      <c r="F14" s="26" t="s">
        <v>78</v>
      </c>
      <c r="G14" s="27"/>
      <c r="H14" s="27" t="s">
        <v>78</v>
      </c>
      <c r="I14" s="27"/>
      <c r="J14" s="28" t="s">
        <v>78</v>
      </c>
      <c r="K14" s="5"/>
      <c r="L14" s="26" t="s">
        <v>422</v>
      </c>
      <c r="M14" s="27"/>
      <c r="N14" s="27" t="s">
        <v>855</v>
      </c>
      <c r="O14" s="27"/>
      <c r="P14" s="27"/>
      <c r="Q14" s="27"/>
      <c r="R14" s="28" t="str">
        <f>'GF Exp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
        <v>203</v>
      </c>
      <c r="G15" s="30"/>
      <c r="H15" s="31" t="s">
        <v>1045</v>
      </c>
      <c r="I15" s="31"/>
      <c r="J15" s="32" t="s">
        <v>1042</v>
      </c>
      <c r="K15" s="5"/>
      <c r="L15" s="29" t="s">
        <v>1043</v>
      </c>
      <c r="M15" s="31"/>
      <c r="N15" s="31" t="s">
        <v>1043</v>
      </c>
      <c r="O15" s="31"/>
      <c r="P15" s="31" t="s">
        <v>1046</v>
      </c>
      <c r="Q15" s="31"/>
      <c r="R15" s="32" t="s">
        <v>1047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153</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361"/>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154</v>
      </c>
      <c r="F27" s="337">
        <f>SUM(F16:F26)</f>
        <v>0</v>
      </c>
      <c r="G27" s="338"/>
      <c r="H27" s="338">
        <f>SUM(H16:H26)</f>
        <v>0</v>
      </c>
      <c r="I27" s="338"/>
      <c r="J27" s="340">
        <f>SUM(J16:J26)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'GF Summary'!L6</f>
        <v>Budget</v>
      </c>
      <c r="M31" s="283"/>
      <c r="N31" s="283" t="str">
        <f>+N14</f>
        <v>Forecast</v>
      </c>
      <c r="O31" s="283"/>
      <c r="P31" s="27">
        <f>+P14</f>
        <v>0</v>
      </c>
      <c r="Q31" s="283"/>
      <c r="R31" s="284" t="str">
        <f>'GF Summary'!$R$6</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'GF Summary'!L7</f>
        <v>FY 25/26</v>
      </c>
      <c r="M32" s="286"/>
      <c r="N32" s="286" t="str">
        <f>+N15</f>
        <v>FY 25/26</v>
      </c>
      <c r="O32" s="286"/>
      <c r="P32" s="31" t="str">
        <f>'GF 13'!P15</f>
        <v>Difference</v>
      </c>
      <c r="Q32" s="286"/>
      <c r="R32" s="287" t="str">
        <f>'GF Summary'!$R$7</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4"/>
      <c r="M33" s="355"/>
      <c r="N33" s="355"/>
      <c r="O33" s="355"/>
      <c r="P33" s="355">
        <f>R33-L33</f>
        <v>0</v>
      </c>
      <c r="Q33" s="355"/>
      <c r="R33" s="356"/>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9">
    <mergeCell ref="AU13:BA13"/>
    <mergeCell ref="U1:U47"/>
    <mergeCell ref="W12:AC12"/>
    <mergeCell ref="W13:AC13"/>
    <mergeCell ref="A1:R1"/>
    <mergeCell ref="A2:R2"/>
    <mergeCell ref="A3:R3"/>
    <mergeCell ref="A4:R4"/>
    <mergeCell ref="AU12:BA12"/>
  </mergeCells>
  <pageMargins left="0.27" right="0.25" top="0.43" bottom="0.4" header="0.3" footer="0.17"/>
  <pageSetup scale="86" orientation="portrait" r:id="rId1"/>
  <headerFooter>
    <oddFooter>&amp;L&amp;D &amp;F&amp;C6
&amp;R&amp;A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BDDE-8CA0-4EDD-9B8F-369BA273A3CB}">
  <sheetPr codeName="Sheet15">
    <pageSetUpPr fitToPage="1"/>
  </sheetPr>
  <dimension ref="A1:BA47"/>
  <sheetViews>
    <sheetView topLeftCell="A7"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v>14</v>
      </c>
      <c r="F6" t="s">
        <v>220</v>
      </c>
      <c r="U6" s="480"/>
    </row>
    <row r="7" spans="1:53" x14ac:dyDescent="0.25">
      <c r="B7" s="7" t="s">
        <v>207</v>
      </c>
      <c r="U7" s="480"/>
    </row>
    <row r="8" spans="1:53" x14ac:dyDescent="0.25">
      <c r="B8" s="7"/>
      <c r="U8" s="480"/>
    </row>
    <row r="9" spans="1:53" ht="15.75" thickBot="1" x14ac:dyDescent="0.3">
      <c r="B9" s="7" t="s">
        <v>208</v>
      </c>
      <c r="U9" s="480"/>
    </row>
    <row r="10" spans="1:53" ht="44.1" customHeight="1" thickBot="1" x14ac:dyDescent="0.3">
      <c r="B10" s="7"/>
      <c r="C10" s="485" t="s">
        <v>440</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
        <v>78</v>
      </c>
      <c r="G14" s="27"/>
      <c r="H14" s="27" t="s">
        <v>78</v>
      </c>
      <c r="I14" s="27"/>
      <c r="J14" s="28" t="s">
        <v>78</v>
      </c>
      <c r="K14" s="5"/>
      <c r="L14" s="26" t="s">
        <v>422</v>
      </c>
      <c r="M14" s="27"/>
      <c r="N14" s="27" t="s">
        <v>855</v>
      </c>
      <c r="O14" s="27"/>
      <c r="P14" s="27"/>
      <c r="Q14" s="27"/>
      <c r="R14" s="28" t="str">
        <f>'GF Exp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
        <v>203</v>
      </c>
      <c r="G15" s="30"/>
      <c r="H15" s="31" t="s">
        <v>1045</v>
      </c>
      <c r="I15" s="31"/>
      <c r="J15" s="32" t="s">
        <v>1042</v>
      </c>
      <c r="K15" s="5"/>
      <c r="L15" s="29" t="s">
        <v>1043</v>
      </c>
      <c r="M15" s="31"/>
      <c r="N15" s="31" t="s">
        <v>1043</v>
      </c>
      <c r="O15" s="31"/>
      <c r="P15" s="31" t="s">
        <v>1046</v>
      </c>
      <c r="Q15" s="31"/>
      <c r="R15" s="32" t="s">
        <v>1047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221</v>
      </c>
      <c r="F16" s="22"/>
      <c r="G16" s="23"/>
      <c r="H16" s="23"/>
      <c r="I16" s="23"/>
      <c r="J16" s="24"/>
      <c r="K16" s="23"/>
      <c r="L16" s="22"/>
      <c r="M16" s="23"/>
      <c r="N16" s="23"/>
      <c r="O16" s="23"/>
      <c r="P16" s="23"/>
      <c r="Q16" s="23"/>
      <c r="R16" s="24"/>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361"/>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222</v>
      </c>
      <c r="F27" s="337">
        <f>SUM(F16:F26)</f>
        <v>0</v>
      </c>
      <c r="G27" s="338"/>
      <c r="H27" s="338">
        <f>SUM(H16:H26)</f>
        <v>0</v>
      </c>
      <c r="I27" s="338"/>
      <c r="J27" s="340">
        <f>SUM(J16:J26)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'GF Summary'!L6</f>
        <v>Budget</v>
      </c>
      <c r="M31" s="283"/>
      <c r="N31" s="283" t="str">
        <f>+N14</f>
        <v>Forecast</v>
      </c>
      <c r="O31" s="283"/>
      <c r="P31" s="27">
        <f>+P14</f>
        <v>0</v>
      </c>
      <c r="Q31" s="283"/>
      <c r="R31" s="284" t="str">
        <f>'GF Summary'!$R$6</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'GF Summary'!L7</f>
        <v>FY 25/26</v>
      </c>
      <c r="M32" s="286"/>
      <c r="N32" s="286" t="str">
        <f>+N15</f>
        <v>FY 25/26</v>
      </c>
      <c r="O32" s="286"/>
      <c r="P32" s="31" t="str">
        <f>P15</f>
        <v>Difference</v>
      </c>
      <c r="Q32" s="286"/>
      <c r="R32" s="287" t="str">
        <f>'GF Summary'!$R$7</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4"/>
      <c r="M33" s="355"/>
      <c r="N33" s="355"/>
      <c r="O33" s="355"/>
      <c r="P33" s="355">
        <f>R33-L33</f>
        <v>0</v>
      </c>
      <c r="Q33" s="355"/>
      <c r="R33" s="356"/>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6"/>
      <c r="G40" s="15"/>
      <c r="H40" s="15"/>
      <c r="I40" s="15"/>
      <c r="J40" s="16"/>
      <c r="L40" s="6"/>
      <c r="M40" s="15"/>
      <c r="N40" s="15"/>
      <c r="O40" s="15"/>
      <c r="P40" s="15"/>
      <c r="Q40" s="15"/>
      <c r="R40" s="16"/>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&amp;F&amp;C7
&amp;R&amp;A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F646-CF02-4412-9879-993CA8D94108}">
  <sheetPr codeName="Sheet16">
    <pageSetUpPr fitToPage="1"/>
  </sheetPr>
  <dimension ref="A1:BA47"/>
  <sheetViews>
    <sheetView topLeftCell="A10"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customWidth="1"/>
    <col min="15" max="15" width="1.42578125" customWidth="1"/>
    <col min="16" max="16" width="13.1406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v>2100</v>
      </c>
      <c r="F6" t="s">
        <v>223</v>
      </c>
      <c r="U6" s="480"/>
    </row>
    <row r="7" spans="1:53" x14ac:dyDescent="0.25">
      <c r="B7" s="7" t="s">
        <v>207</v>
      </c>
      <c r="U7" s="480"/>
    </row>
    <row r="8" spans="1:53" x14ac:dyDescent="0.25">
      <c r="B8" s="7"/>
      <c r="U8" s="480"/>
    </row>
    <row r="9" spans="1:53" ht="15.75" thickBot="1" x14ac:dyDescent="0.3">
      <c r="B9" s="7" t="s">
        <v>208</v>
      </c>
      <c r="U9" s="480"/>
    </row>
    <row r="10" spans="1:53" ht="44.1" customHeight="1" thickBot="1" x14ac:dyDescent="0.3">
      <c r="B10" s="7"/>
      <c r="C10" s="485" t="s">
        <v>225</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33">
        <f>'GF Summary'!P6</f>
        <v>0</v>
      </c>
      <c r="Q14" s="27"/>
      <c r="R14" s="28" t="str">
        <f>'GF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Summary'!L7</f>
        <v>FY 25/26</v>
      </c>
      <c r="M15" s="31"/>
      <c r="N15" s="31" t="str">
        <f>'GF Summary'!N7</f>
        <v>FY 25/26</v>
      </c>
      <c r="O15" s="31"/>
      <c r="P15" s="434" t="str">
        <f>'GF Summary'!P7</f>
        <v>Difference</v>
      </c>
      <c r="Q15" s="31"/>
      <c r="R15" s="32" t="str">
        <f>'GF Summary'!R7</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232</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224</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+L14</f>
        <v>Budget</v>
      </c>
      <c r="M31" s="283"/>
      <c r="N31" s="283" t="str">
        <f>+N14</f>
        <v>Forecast</v>
      </c>
      <c r="O31" s="283"/>
      <c r="P31" s="27">
        <f>+P14</f>
        <v>0</v>
      </c>
      <c r="Q31" s="283"/>
      <c r="R31" s="284" t="str">
        <f>+R14</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c r="N32" s="286" t="str">
        <f>+N15</f>
        <v>FY 25/26</v>
      </c>
      <c r="O32" s="286"/>
      <c r="P32" s="31" t="str">
        <f>P15</f>
        <v>Difference</v>
      </c>
      <c r="Q32" s="286"/>
      <c r="R32" s="287" t="str">
        <f>+R15</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&amp;F&amp;C8&amp;R&amp;A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L51"/>
  <sheetViews>
    <sheetView workbookViewId="0"/>
  </sheetViews>
  <sheetFormatPr defaultRowHeight="15" x14ac:dyDescent="0.25"/>
  <cols>
    <col min="1" max="1" width="1.85546875" customWidth="1"/>
    <col min="3" max="3" width="10.42578125" bestFit="1" customWidth="1"/>
    <col min="13" max="13" width="1.42578125" customWidth="1"/>
  </cols>
  <sheetData>
    <row r="1" spans="2:12" ht="15.75" thickBot="1" x14ac:dyDescent="0.3"/>
    <row r="2" spans="2:12" ht="15.75" thickTop="1" x14ac:dyDescent="0.25">
      <c r="B2" s="239"/>
      <c r="C2" s="240"/>
      <c r="D2" s="240"/>
      <c r="E2" s="240"/>
      <c r="F2" s="240"/>
      <c r="G2" s="240"/>
      <c r="H2" s="240"/>
      <c r="I2" s="240"/>
      <c r="J2" s="240"/>
      <c r="K2" s="240"/>
      <c r="L2" s="241"/>
    </row>
    <row r="3" spans="2:12" x14ac:dyDescent="0.25">
      <c r="B3" s="231"/>
      <c r="L3" s="232"/>
    </row>
    <row r="4" spans="2:12" x14ac:dyDescent="0.25">
      <c r="B4" s="231"/>
      <c r="L4" s="232"/>
    </row>
    <row r="5" spans="2:12" x14ac:dyDescent="0.25">
      <c r="B5" s="231"/>
      <c r="L5" s="232"/>
    </row>
    <row r="6" spans="2:12" x14ac:dyDescent="0.25">
      <c r="B6" s="231"/>
      <c r="L6" s="232"/>
    </row>
    <row r="7" spans="2:12" x14ac:dyDescent="0.25">
      <c r="B7" s="231"/>
      <c r="L7" s="232"/>
    </row>
    <row r="8" spans="2:12" ht="15.75" thickBot="1" x14ac:dyDescent="0.3">
      <c r="B8" s="231"/>
      <c r="L8" s="232"/>
    </row>
    <row r="9" spans="2:12" ht="24" thickBot="1" x14ac:dyDescent="0.4">
      <c r="B9" s="231"/>
      <c r="D9" s="221" t="s">
        <v>255</v>
      </c>
      <c r="E9" s="222"/>
      <c r="F9" s="222"/>
      <c r="G9" s="222"/>
      <c r="H9" s="222"/>
      <c r="I9" s="222"/>
      <c r="J9" s="223"/>
      <c r="L9" s="232"/>
    </row>
    <row r="10" spans="2:12" ht="15.75" thickBot="1" x14ac:dyDescent="0.3">
      <c r="B10" s="231"/>
      <c r="L10" s="232"/>
    </row>
    <row r="11" spans="2:12" ht="34.5" thickBot="1" x14ac:dyDescent="0.55000000000000004">
      <c r="B11" s="231"/>
      <c r="E11" s="224" t="s">
        <v>1021</v>
      </c>
      <c r="F11" s="225"/>
      <c r="G11" s="225"/>
      <c r="H11" s="225"/>
      <c r="I11" s="226"/>
      <c r="L11" s="232"/>
    </row>
    <row r="12" spans="2:12" x14ac:dyDescent="0.25">
      <c r="B12" s="231"/>
      <c r="L12" s="232"/>
    </row>
    <row r="13" spans="2:12" ht="15.75" thickBot="1" x14ac:dyDescent="0.3">
      <c r="B13" s="231"/>
      <c r="L13" s="232"/>
    </row>
    <row r="14" spans="2:12" ht="29.25" customHeight="1" thickBot="1" x14ac:dyDescent="0.3">
      <c r="B14" s="231"/>
      <c r="E14" s="227" t="s">
        <v>1037</v>
      </c>
      <c r="F14" s="228"/>
      <c r="G14" s="228"/>
      <c r="H14" s="228"/>
      <c r="I14" s="229"/>
      <c r="L14" s="232"/>
    </row>
    <row r="15" spans="2:12" x14ac:dyDescent="0.25">
      <c r="B15" s="231"/>
      <c r="L15" s="232"/>
    </row>
    <row r="16" spans="2:12" x14ac:dyDescent="0.25">
      <c r="B16" s="231"/>
      <c r="L16" s="232"/>
    </row>
    <row r="17" spans="2:12" x14ac:dyDescent="0.25">
      <c r="B17" s="231"/>
      <c r="L17" s="232"/>
    </row>
    <row r="18" spans="2:12" x14ac:dyDescent="0.25">
      <c r="B18" s="231"/>
      <c r="L18" s="232"/>
    </row>
    <row r="19" spans="2:12" x14ac:dyDescent="0.25">
      <c r="B19" s="231"/>
      <c r="L19" s="232"/>
    </row>
    <row r="20" spans="2:12" x14ac:dyDescent="0.25">
      <c r="B20" s="231"/>
      <c r="L20" s="232"/>
    </row>
    <row r="21" spans="2:12" x14ac:dyDescent="0.25">
      <c r="B21" s="231"/>
      <c r="L21" s="232"/>
    </row>
    <row r="22" spans="2:12" x14ac:dyDescent="0.25">
      <c r="B22" s="231"/>
      <c r="L22" s="232"/>
    </row>
    <row r="23" spans="2:12" x14ac:dyDescent="0.25">
      <c r="B23" s="231"/>
      <c r="L23" s="232"/>
    </row>
    <row r="24" spans="2:12" x14ac:dyDescent="0.25">
      <c r="B24" s="231"/>
      <c r="L24" s="232"/>
    </row>
    <row r="25" spans="2:12" x14ac:dyDescent="0.25">
      <c r="B25" s="231"/>
      <c r="L25" s="232"/>
    </row>
    <row r="26" spans="2:12" x14ac:dyDescent="0.25">
      <c r="B26" s="231"/>
      <c r="F26" s="230" t="s">
        <v>256</v>
      </c>
      <c r="G26" s="230"/>
      <c r="L26" s="232"/>
    </row>
    <row r="27" spans="2:12" x14ac:dyDescent="0.25">
      <c r="B27" s="231"/>
      <c r="L27" s="232"/>
    </row>
    <row r="28" spans="2:12" x14ac:dyDescent="0.25">
      <c r="B28" s="231"/>
      <c r="L28" s="232"/>
    </row>
    <row r="29" spans="2:12" x14ac:dyDescent="0.25">
      <c r="B29" s="231"/>
      <c r="L29" s="232"/>
    </row>
    <row r="30" spans="2:12" x14ac:dyDescent="0.25">
      <c r="B30" s="231"/>
      <c r="L30" s="232"/>
    </row>
    <row r="31" spans="2:12" x14ac:dyDescent="0.25">
      <c r="B31" s="231"/>
      <c r="L31" s="232"/>
    </row>
    <row r="32" spans="2:12" x14ac:dyDescent="0.25">
      <c r="B32" s="231"/>
      <c r="L32" s="232"/>
    </row>
    <row r="33" spans="2:12" x14ac:dyDescent="0.25">
      <c r="B33" s="231"/>
      <c r="L33" s="232"/>
    </row>
    <row r="34" spans="2:12" x14ac:dyDescent="0.25">
      <c r="B34" s="231"/>
      <c r="L34" s="232"/>
    </row>
    <row r="35" spans="2:12" x14ac:dyDescent="0.25">
      <c r="B35" s="231"/>
      <c r="L35" s="232"/>
    </row>
    <row r="36" spans="2:12" x14ac:dyDescent="0.25">
      <c r="B36" s="231"/>
      <c r="L36" s="232"/>
    </row>
    <row r="37" spans="2:12" x14ac:dyDescent="0.25">
      <c r="B37" s="231"/>
      <c r="L37" s="232"/>
    </row>
    <row r="38" spans="2:12" x14ac:dyDescent="0.25">
      <c r="B38" s="231"/>
      <c r="L38" s="232"/>
    </row>
    <row r="39" spans="2:12" x14ac:dyDescent="0.25">
      <c r="B39" s="231"/>
      <c r="L39" s="232"/>
    </row>
    <row r="40" spans="2:12" x14ac:dyDescent="0.25">
      <c r="B40" s="231"/>
      <c r="C40" s="233" t="s">
        <v>253</v>
      </c>
      <c r="D40" s="234"/>
      <c r="E40" s="234"/>
      <c r="F40" s="234"/>
      <c r="G40" s="234"/>
      <c r="L40" s="232"/>
    </row>
    <row r="41" spans="2:12" x14ac:dyDescent="0.25">
      <c r="B41" s="231"/>
      <c r="C41" s="233" t="s">
        <v>257</v>
      </c>
      <c r="D41" s="234"/>
      <c r="E41" s="234"/>
      <c r="F41" s="234"/>
      <c r="G41" s="234"/>
      <c r="L41" s="232"/>
    </row>
    <row r="42" spans="2:12" x14ac:dyDescent="0.25">
      <c r="B42" s="231"/>
      <c r="C42" s="233" t="s">
        <v>258</v>
      </c>
      <c r="D42" s="234"/>
      <c r="E42" s="234"/>
      <c r="F42" s="234"/>
      <c r="G42" s="234"/>
      <c r="L42" s="232"/>
    </row>
    <row r="43" spans="2:12" x14ac:dyDescent="0.25">
      <c r="B43" s="231"/>
      <c r="C43" s="234"/>
      <c r="D43" s="234"/>
      <c r="E43" s="234"/>
      <c r="F43" s="234"/>
      <c r="G43" s="234"/>
      <c r="L43" s="232"/>
    </row>
    <row r="44" spans="2:12" x14ac:dyDescent="0.25">
      <c r="B44" s="231"/>
      <c r="C44" s="233" t="s">
        <v>253</v>
      </c>
      <c r="D44" s="234"/>
      <c r="E44" s="234"/>
      <c r="F44" s="233" t="s">
        <v>253</v>
      </c>
      <c r="G44" s="234"/>
      <c r="L44" s="232"/>
    </row>
    <row r="45" spans="2:12" x14ac:dyDescent="0.25">
      <c r="B45" s="231"/>
      <c r="C45" s="233" t="s">
        <v>0</v>
      </c>
      <c r="D45" s="234"/>
      <c r="E45" s="234"/>
      <c r="F45" s="233" t="s">
        <v>1</v>
      </c>
      <c r="G45" s="234"/>
      <c r="L45" s="232"/>
    </row>
    <row r="46" spans="2:12" x14ac:dyDescent="0.25">
      <c r="B46" s="231"/>
      <c r="C46" s="234"/>
      <c r="D46" s="234"/>
      <c r="E46" s="234"/>
      <c r="F46" s="234"/>
      <c r="G46" s="234"/>
      <c r="L46" s="232"/>
    </row>
    <row r="47" spans="2:12" x14ac:dyDescent="0.25">
      <c r="B47" s="231"/>
      <c r="C47" s="234"/>
      <c r="D47" s="234"/>
      <c r="E47" s="234"/>
      <c r="F47" s="234"/>
      <c r="G47" s="234"/>
      <c r="L47" s="232"/>
    </row>
    <row r="48" spans="2:12" x14ac:dyDescent="0.25">
      <c r="B48" s="231"/>
      <c r="C48" s="235" t="s">
        <v>202</v>
      </c>
      <c r="D48" s="234"/>
      <c r="E48" s="234"/>
      <c r="F48" s="234"/>
      <c r="G48" s="234"/>
      <c r="L48" s="232"/>
    </row>
    <row r="49" spans="2:12" x14ac:dyDescent="0.25">
      <c r="B49" s="231"/>
      <c r="L49" s="232"/>
    </row>
    <row r="50" spans="2:12" ht="15.75" thickBot="1" x14ac:dyDescent="0.3">
      <c r="B50" s="236"/>
      <c r="C50" s="237"/>
      <c r="D50" s="237"/>
      <c r="E50" s="237"/>
      <c r="F50" s="237"/>
      <c r="G50" s="237"/>
      <c r="H50" s="237"/>
      <c r="I50" s="237"/>
      <c r="J50" s="237"/>
      <c r="K50" s="237"/>
      <c r="L50" s="238"/>
    </row>
    <row r="51" spans="2:12" ht="15.75" thickTop="1" x14ac:dyDescent="0.25"/>
  </sheetData>
  <pageMargins left="0.55000000000000004" right="0.4" top="0.56000000000000005" bottom="0.57999999999999996" header="0.3" footer="0.28000000000000003"/>
  <pageSetup scale="90" orientation="portrait" r:id="rId1"/>
  <headerFooter>
    <oddFooter>&amp;L&amp;D &amp;F&amp;R&amp;A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E6691-854C-4E7E-8812-6D165B0A97F8}">
  <sheetPr codeName="Sheet17">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customWidth="1"/>
    <col min="15" max="15" width="1.42578125" customWidth="1"/>
    <col min="16" max="16" width="13.1406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v>2200</v>
      </c>
      <c r="F6" t="s">
        <v>226</v>
      </c>
      <c r="U6" s="480"/>
    </row>
    <row r="7" spans="1:53" x14ac:dyDescent="0.25">
      <c r="B7" s="7" t="s">
        <v>207</v>
      </c>
      <c r="U7" s="480"/>
    </row>
    <row r="8" spans="1:53" x14ac:dyDescent="0.25">
      <c r="B8" s="7"/>
      <c r="U8" s="480"/>
    </row>
    <row r="9" spans="1:53" ht="15.75" thickBot="1" x14ac:dyDescent="0.3">
      <c r="B9" s="7" t="s">
        <v>208</v>
      </c>
      <c r="U9" s="480"/>
    </row>
    <row r="10" spans="1:53" ht="64.349999999999994" customHeight="1" thickBot="1" x14ac:dyDescent="0.3">
      <c r="B10" s="7"/>
      <c r="C10" s="485" t="s">
        <v>848</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33">
        <f>'GF Summary'!P6</f>
        <v>0</v>
      </c>
      <c r="Q14" s="27"/>
      <c r="R14" s="28" t="str">
        <f>'GF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Summary'!L7</f>
        <v>FY 25/26</v>
      </c>
      <c r="M15" s="31"/>
      <c r="N15" s="31" t="str">
        <f>'GF Summary'!N7</f>
        <v>FY 25/26</v>
      </c>
      <c r="O15" s="31"/>
      <c r="P15" s="434" t="str">
        <f>'GF Summary'!P7</f>
        <v>Difference</v>
      </c>
      <c r="Q15" s="31"/>
      <c r="R15" s="32" t="str">
        <f>'GF Summary'!R7</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838</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7"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7"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7"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7"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7"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7"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7"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7"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7"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7" t="s">
        <v>706</v>
      </c>
      <c r="C26" t="s">
        <v>149</v>
      </c>
      <c r="F26" s="331"/>
      <c r="G26" s="332"/>
      <c r="H26" s="332"/>
      <c r="I26" s="332"/>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224</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+L14</f>
        <v>Budget</v>
      </c>
      <c r="M31" s="283"/>
      <c r="N31" s="283" t="str">
        <f>+N14</f>
        <v>Forecast</v>
      </c>
      <c r="O31" s="283"/>
      <c r="P31" s="27">
        <f>+P14</f>
        <v>0</v>
      </c>
      <c r="Q31" s="283"/>
      <c r="R31" s="284" t="str">
        <f>+R14</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c r="N32" s="286" t="str">
        <f>+N15</f>
        <v>FY 25/26</v>
      </c>
      <c r="O32" s="286"/>
      <c r="P32" s="31" t="str">
        <f>P15</f>
        <v>Difference</v>
      </c>
      <c r="Q32" s="286"/>
      <c r="R32" s="287" t="str">
        <f>+R15</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6"/>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&amp;F&amp;C9
&amp;R&amp;A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F7E94-F90D-4812-9DB6-A3C39082E87D}">
  <sheetPr codeName="Sheet18">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customWidth="1"/>
    <col min="15" max="15" width="1.42578125" customWidth="1"/>
    <col min="16" max="16" width="13.1406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2300</v>
      </c>
      <c r="F6" t="s">
        <v>93</v>
      </c>
      <c r="U6" s="480"/>
    </row>
    <row r="7" spans="1:53" x14ac:dyDescent="0.25">
      <c r="B7" s="7" t="s">
        <v>207</v>
      </c>
      <c r="U7" s="480"/>
    </row>
    <row r="8" spans="1:53" x14ac:dyDescent="0.25">
      <c r="B8" s="7"/>
      <c r="U8" s="480"/>
    </row>
    <row r="9" spans="1:53" ht="15.75" thickBot="1" x14ac:dyDescent="0.3">
      <c r="B9" s="7" t="s">
        <v>208</v>
      </c>
      <c r="U9" s="480"/>
    </row>
    <row r="10" spans="1:53" ht="58.35" customHeight="1" thickBot="1" x14ac:dyDescent="0.3">
      <c r="B10" s="7"/>
      <c r="C10" s="485" t="s">
        <v>233</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33">
        <f>'GF Summary'!P6</f>
        <v>0</v>
      </c>
      <c r="Q14" s="27"/>
      <c r="R14" s="28" t="str">
        <f>'GF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Summary'!L7</f>
        <v>FY 25/26</v>
      </c>
      <c r="M15" s="31"/>
      <c r="N15" s="31" t="str">
        <f>'GF Summary'!N7</f>
        <v>FY 25/26</v>
      </c>
      <c r="O15" s="31"/>
      <c r="P15" s="434" t="str">
        <f>'GF Summary'!P7</f>
        <v>Difference</v>
      </c>
      <c r="Q15" s="31"/>
      <c r="R15" s="32" t="str">
        <f>'GF Summary'!R7</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160</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65"/>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161</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+L14</f>
        <v>Budget</v>
      </c>
      <c r="M31" s="283"/>
      <c r="N31" s="283" t="str">
        <f>+N14</f>
        <v>Forecast</v>
      </c>
      <c r="O31" s="283"/>
      <c r="P31" s="27">
        <f>+P14</f>
        <v>0</v>
      </c>
      <c r="Q31" s="283"/>
      <c r="R31" s="284" t="str">
        <f>+R14</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c r="N32" s="286" t="str">
        <f>+N15</f>
        <v>FY 25/26</v>
      </c>
      <c r="O32" s="286"/>
      <c r="P32" s="31" t="str">
        <f>P15</f>
        <v>Difference</v>
      </c>
      <c r="Q32" s="286"/>
      <c r="R32" s="287" t="str">
        <f>+R15</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&amp;F&amp;C10
&amp;R&amp;A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4259-8A68-4111-B606-4AD33967C768}">
  <sheetPr codeName="Sheet19">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1.140625" customWidth="1"/>
    <col min="15" max="15" width="1.42578125" customWidth="1"/>
    <col min="16" max="16" width="13.1406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2400</v>
      </c>
      <c r="F6" t="s">
        <v>94</v>
      </c>
      <c r="U6" s="480"/>
    </row>
    <row r="7" spans="1:53" x14ac:dyDescent="0.25">
      <c r="B7" s="7" t="s">
        <v>207</v>
      </c>
      <c r="U7" s="480"/>
    </row>
    <row r="8" spans="1:53" x14ac:dyDescent="0.25">
      <c r="B8" s="7"/>
      <c r="U8" s="480"/>
    </row>
    <row r="9" spans="1:53" ht="15.75" thickBot="1" x14ac:dyDescent="0.3">
      <c r="B9" s="7" t="s">
        <v>208</v>
      </c>
      <c r="U9" s="480"/>
    </row>
    <row r="10" spans="1:53" ht="58.35" customHeight="1" thickBot="1" x14ac:dyDescent="0.3">
      <c r="B10" s="7"/>
      <c r="C10" s="485" t="s">
        <v>439</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33">
        <f>'GF Summary'!P6</f>
        <v>0</v>
      </c>
      <c r="Q14" s="27"/>
      <c r="R14" s="28" t="str">
        <f>'GF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Summary'!L7</f>
        <v>FY 25/26</v>
      </c>
      <c r="M15" s="31"/>
      <c r="N15" s="31" t="str">
        <f>'GF Summary'!N7</f>
        <v>FY 25/26</v>
      </c>
      <c r="O15" s="31"/>
      <c r="P15" s="434" t="str">
        <f>'GF Summary'!P7</f>
        <v>Difference</v>
      </c>
      <c r="Q15" s="31"/>
      <c r="R15" s="32" t="str">
        <f>'GF Summary'!R7</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162</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150</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+L14</f>
        <v>Budget</v>
      </c>
      <c r="M31" s="283"/>
      <c r="N31" s="283" t="str">
        <f>+N14</f>
        <v>Forecast</v>
      </c>
      <c r="O31" s="283"/>
      <c r="P31" s="27">
        <f>+P14</f>
        <v>0</v>
      </c>
      <c r="Q31" s="283"/>
      <c r="R31" s="284" t="str">
        <f>+R14</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c r="N32" s="286" t="str">
        <f>+N15</f>
        <v>FY 25/26</v>
      </c>
      <c r="O32" s="286"/>
      <c r="P32" s="31" t="str">
        <f>P15</f>
        <v>Difference</v>
      </c>
      <c r="Q32" s="286"/>
      <c r="R32" s="287" t="str">
        <f>+R15</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&amp;F&amp;C11
&amp;R&amp;A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DBDC-5831-4710-BD1F-E41E2964FA5C}">
  <sheetPr codeName="Sheet20">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9.5703125" customWidth="1"/>
    <col min="15" max="15" width="1.42578125" customWidth="1"/>
    <col min="16" max="16" width="13.1406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2500</v>
      </c>
      <c r="F6" t="s">
        <v>95</v>
      </c>
      <c r="U6" s="480"/>
    </row>
    <row r="7" spans="1:53" x14ac:dyDescent="0.25">
      <c r="B7" s="7" t="s">
        <v>207</v>
      </c>
      <c r="U7" s="480"/>
    </row>
    <row r="8" spans="1:53" x14ac:dyDescent="0.25">
      <c r="B8" s="7"/>
      <c r="U8" s="480"/>
    </row>
    <row r="9" spans="1:53" ht="15.75" thickBot="1" x14ac:dyDescent="0.3">
      <c r="B9" s="7" t="s">
        <v>208</v>
      </c>
      <c r="U9" s="480"/>
    </row>
    <row r="10" spans="1:53" ht="58.35" customHeight="1" thickBot="1" x14ac:dyDescent="0.3">
      <c r="B10" s="7"/>
      <c r="C10" s="485" t="s">
        <v>235</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Summary'!L6</f>
        <v>Budget</v>
      </c>
      <c r="M14" s="27"/>
      <c r="N14" s="27" t="str">
        <f>'GF Summary'!N6</f>
        <v>Forecast</v>
      </c>
      <c r="O14" s="27"/>
      <c r="P14" s="433">
        <f>'GF Summary'!P6</f>
        <v>0</v>
      </c>
      <c r="Q14" s="27"/>
      <c r="R14" s="28" t="str">
        <f>'GF Summary'!R6</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Summary'!L7</f>
        <v>FY 25/26</v>
      </c>
      <c r="M15" s="31"/>
      <c r="N15" s="31" t="str">
        <f>'GF Summary'!N7</f>
        <v>FY 25/26</v>
      </c>
      <c r="O15" s="31"/>
      <c r="P15" s="434" t="str">
        <f>'GF Summary'!P7</f>
        <v>Difference</v>
      </c>
      <c r="Q15" s="31"/>
      <c r="R15" s="32" t="str">
        <f>'GF Summary'!R7</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164</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165</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x14ac:dyDescent="0.25">
      <c r="F31" s="282" t="str">
        <f>'GF Summary'!$F$6</f>
        <v>Actuals</v>
      </c>
      <c r="G31" s="283"/>
      <c r="H31" s="283" t="str">
        <f>'GF Summary'!$H$6</f>
        <v>Actuals</v>
      </c>
      <c r="I31" s="283"/>
      <c r="J31" s="284" t="str">
        <f>'GF Summary'!$J$6</f>
        <v>Actuals</v>
      </c>
      <c r="K31" s="281"/>
      <c r="L31" s="282" t="str">
        <f>+L14</f>
        <v>Budget</v>
      </c>
      <c r="M31" s="283"/>
      <c r="N31" s="283" t="str">
        <f>+N14</f>
        <v>Forecast</v>
      </c>
      <c r="O31" s="283"/>
      <c r="P31" s="27">
        <f>+P14</f>
        <v>0</v>
      </c>
      <c r="Q31" s="283"/>
      <c r="R31" s="284" t="str">
        <f>+R14</f>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c r="N32" s="286" t="str">
        <f>+N15</f>
        <v>FY 25/26</v>
      </c>
      <c r="O32" s="286"/>
      <c r="P32" s="31" t="str">
        <f>P15</f>
        <v>Difference</v>
      </c>
      <c r="Q32" s="286"/>
      <c r="R32" s="287" t="str">
        <f>+R15</f>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4">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4"/>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4"/>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295"/>
      <c r="G40" s="296"/>
      <c r="H40" s="296"/>
      <c r="I40" s="296"/>
      <c r="J40" s="297"/>
      <c r="K40" s="5"/>
      <c r="L40" s="295"/>
      <c r="M40" s="296"/>
      <c r="N40" s="296"/>
      <c r="O40" s="296"/>
      <c r="P40" s="296"/>
      <c r="Q40" s="296"/>
      <c r="R40" s="297"/>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&amp;F&amp;C12
&amp;R&amp;A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16EF2-8A2C-4AD2-9809-BF0506B929EA}">
  <sheetPr codeName="Sheet21">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11.1406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2600</v>
      </c>
      <c r="F6" s="95" t="s">
        <v>96</v>
      </c>
      <c r="U6" s="480"/>
    </row>
    <row r="7" spans="1:53" x14ac:dyDescent="0.25">
      <c r="B7" s="7" t="s">
        <v>207</v>
      </c>
      <c r="U7" s="480"/>
    </row>
    <row r="8" spans="1:53" x14ac:dyDescent="0.25">
      <c r="B8" s="7"/>
      <c r="U8" s="480"/>
    </row>
    <row r="9" spans="1:53" ht="15.75" thickBot="1" x14ac:dyDescent="0.3">
      <c r="B9" s="7" t="s">
        <v>208</v>
      </c>
      <c r="U9" s="480"/>
    </row>
    <row r="10" spans="1:53" ht="44.1" customHeight="1" thickBot="1" x14ac:dyDescent="0.3">
      <c r="B10" s="7"/>
      <c r="C10" s="485" t="s">
        <v>236</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33">
        <f>'GF Summary'!P6</f>
        <v>0</v>
      </c>
      <c r="Q14" s="27"/>
      <c r="R14" s="28" t="str">
        <f>+'GF 11'!R14</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11'!L15</f>
        <v>FY 25/26</v>
      </c>
      <c r="M15" s="31">
        <f>+'GF 11'!M15</f>
        <v>0</v>
      </c>
      <c r="N15" s="31" t="str">
        <f>+'GF 11'!N15</f>
        <v>FY 25/26</v>
      </c>
      <c r="O15" s="31">
        <f>+'GF 11'!O15</f>
        <v>0</v>
      </c>
      <c r="P15" s="434" t="str">
        <f>'GF Summary'!P7</f>
        <v>Difference</v>
      </c>
      <c r="Q15" s="31"/>
      <c r="R15" s="32" t="str">
        <f>+'GF 11'!R15</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166</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167</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ht="15" customHeight="1" x14ac:dyDescent="0.25">
      <c r="F31" s="282" t="str">
        <f>'GF Summary'!$F$6</f>
        <v>Actuals</v>
      </c>
      <c r="G31" s="283"/>
      <c r="H31" s="283" t="str">
        <f>'GF Summary'!$H$6</f>
        <v>Actuals</v>
      </c>
      <c r="I31" s="283"/>
      <c r="J31" s="284" t="str">
        <f>'GF Summary'!$J$6</f>
        <v>Actuals</v>
      </c>
      <c r="K31" s="281"/>
      <c r="L31" s="282" t="str">
        <f>+L14</f>
        <v>Budget</v>
      </c>
      <c r="M31" s="283">
        <f t="shared" ref="M31:R31" si="4">+M14</f>
        <v>0</v>
      </c>
      <c r="N31" s="283" t="str">
        <f t="shared" si="4"/>
        <v>Forecast</v>
      </c>
      <c r="O31" s="283">
        <f t="shared" si="4"/>
        <v>0</v>
      </c>
      <c r="P31" s="433">
        <f t="shared" si="4"/>
        <v>0</v>
      </c>
      <c r="Q31" s="283"/>
      <c r="R31" s="284" t="str">
        <f t="shared" si="4"/>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f t="shared" ref="M32:R32" si="5">+M15</f>
        <v>0</v>
      </c>
      <c r="N32" s="286" t="str">
        <f t="shared" si="5"/>
        <v>FY 25/26</v>
      </c>
      <c r="O32" s="286">
        <f t="shared" si="5"/>
        <v>0</v>
      </c>
      <c r="P32" s="434" t="str">
        <f>P15</f>
        <v>Difference</v>
      </c>
      <c r="Q32" s="286"/>
      <c r="R32" s="287" t="str">
        <f t="shared" si="5"/>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6">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6"/>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6"/>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6"/>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7">SUM(AP16:AP39)</f>
        <v>0</v>
      </c>
      <c r="AQ40" s="303">
        <f t="shared" si="7"/>
        <v>0</v>
      </c>
      <c r="AR40" s="303">
        <f t="shared" si="7"/>
        <v>0</v>
      </c>
      <c r="AS40" s="303">
        <f t="shared" si="7"/>
        <v>0</v>
      </c>
      <c r="AT40" s="303">
        <f t="shared" si="7"/>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&amp;F&amp;C13&amp;R&amp;A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D61F4-619C-43FE-ABC7-BFEB46844BBC}">
  <sheetPr codeName="Sheet22">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9.57031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2700</v>
      </c>
      <c r="F6" t="s">
        <v>126</v>
      </c>
      <c r="U6" s="480"/>
    </row>
    <row r="7" spans="1:53" x14ac:dyDescent="0.25">
      <c r="B7" s="7" t="s">
        <v>207</v>
      </c>
      <c r="U7" s="480"/>
    </row>
    <row r="8" spans="1:53" x14ac:dyDescent="0.25">
      <c r="B8" s="7"/>
      <c r="U8" s="480"/>
    </row>
    <row r="9" spans="1:53" ht="15.75" thickBot="1" x14ac:dyDescent="0.3">
      <c r="B9" s="7" t="s">
        <v>208</v>
      </c>
      <c r="U9" s="480"/>
    </row>
    <row r="10" spans="1:53" ht="72.599999999999994" customHeight="1" thickBot="1" x14ac:dyDescent="0.3">
      <c r="B10" s="7"/>
      <c r="C10" s="485" t="s">
        <v>237</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33">
        <f>'GF Summary'!P6</f>
        <v>0</v>
      </c>
      <c r="Q14" s="27"/>
      <c r="R14" s="28" t="str">
        <f>+'GF 11'!R14</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11'!L15</f>
        <v>FY 25/26</v>
      </c>
      <c r="M15" s="31">
        <f>+'GF 11'!M15</f>
        <v>0</v>
      </c>
      <c r="N15" s="31" t="str">
        <f>+'GF 11'!N15</f>
        <v>FY 25/26</v>
      </c>
      <c r="O15" s="31">
        <f>+'GF 11'!O15</f>
        <v>0</v>
      </c>
      <c r="P15" s="434" t="str">
        <f>'GF Summary'!P7</f>
        <v>Difference</v>
      </c>
      <c r="Q15" s="31"/>
      <c r="R15" s="32" t="str">
        <f>+'GF 11'!R15</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227</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228</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ht="15" customHeight="1" x14ac:dyDescent="0.25">
      <c r="F31" s="282" t="str">
        <f>'GF Summary'!$F$6</f>
        <v>Actuals</v>
      </c>
      <c r="G31" s="283"/>
      <c r="H31" s="283" t="str">
        <f>'GF Summary'!$H$6</f>
        <v>Actuals</v>
      </c>
      <c r="I31" s="283"/>
      <c r="J31" s="284" t="str">
        <f>'GF Summary'!$J$6</f>
        <v>Actuals</v>
      </c>
      <c r="K31" s="281"/>
      <c r="L31" s="282" t="str">
        <f>+L14</f>
        <v>Budget</v>
      </c>
      <c r="M31" s="283">
        <f t="shared" ref="M31:R31" si="4">+M14</f>
        <v>0</v>
      </c>
      <c r="N31" s="283" t="str">
        <f t="shared" si="4"/>
        <v>Forecast</v>
      </c>
      <c r="O31" s="283">
        <f t="shared" si="4"/>
        <v>0</v>
      </c>
      <c r="P31" s="433">
        <f t="shared" si="4"/>
        <v>0</v>
      </c>
      <c r="Q31" s="283"/>
      <c r="R31" s="284" t="str">
        <f t="shared" si="4"/>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f t="shared" ref="M32:R32" si="5">+M15</f>
        <v>0</v>
      </c>
      <c r="N32" s="286" t="str">
        <f t="shared" si="5"/>
        <v>FY 25/26</v>
      </c>
      <c r="O32" s="286">
        <f t="shared" si="5"/>
        <v>0</v>
      </c>
      <c r="P32" s="434" t="str">
        <f>P15</f>
        <v>Difference</v>
      </c>
      <c r="Q32" s="286"/>
      <c r="R32" s="287" t="str">
        <f t="shared" si="5"/>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6">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6"/>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6"/>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6"/>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7">SUM(AP16:AP39)</f>
        <v>0</v>
      </c>
      <c r="AQ40" s="303">
        <f t="shared" si="7"/>
        <v>0</v>
      </c>
      <c r="AR40" s="303">
        <f t="shared" si="7"/>
        <v>0</v>
      </c>
      <c r="AS40" s="303">
        <f t="shared" si="7"/>
        <v>0</v>
      </c>
      <c r="AT40" s="303">
        <f t="shared" si="7"/>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6" orientation="portrait" r:id="rId1"/>
  <headerFooter>
    <oddFooter>&amp;L&amp;D &amp;F&amp;C14
&amp;R&amp;A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48E9-0D9D-48D4-B160-77AF9CA7AE16}">
  <sheetPr codeName="Sheet23">
    <pageSetUpPr fitToPage="1"/>
  </sheetPr>
  <dimension ref="A1:BA47"/>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7.57031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2800</v>
      </c>
      <c r="F6" t="s">
        <v>229</v>
      </c>
      <c r="U6" s="480"/>
    </row>
    <row r="7" spans="1:53" x14ac:dyDescent="0.25">
      <c r="B7" s="7" t="s">
        <v>207</v>
      </c>
      <c r="U7" s="480"/>
    </row>
    <row r="8" spans="1:53" x14ac:dyDescent="0.25">
      <c r="B8" s="7"/>
      <c r="U8" s="480"/>
    </row>
    <row r="9" spans="1:53" ht="15.75" thickBot="1" x14ac:dyDescent="0.3">
      <c r="B9" s="7" t="s">
        <v>208</v>
      </c>
      <c r="U9" s="480"/>
    </row>
    <row r="10" spans="1:53" ht="58.35" customHeight="1" thickBot="1" x14ac:dyDescent="0.3">
      <c r="B10" s="7"/>
      <c r="C10" s="485" t="s">
        <v>438</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33">
        <f>'GF Summary'!P6</f>
        <v>0</v>
      </c>
      <c r="Q14" s="27"/>
      <c r="R14" s="28" t="str">
        <f>+'GF 11'!R14</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11'!L15</f>
        <v>FY 25/26</v>
      </c>
      <c r="M15" s="31">
        <f>+'GF 11'!M15</f>
        <v>0</v>
      </c>
      <c r="N15" s="31" t="str">
        <f>+'GF 11'!N15</f>
        <v>FY 25/26</v>
      </c>
      <c r="O15" s="31">
        <f>+'GF 11'!O15</f>
        <v>0</v>
      </c>
      <c r="P15" s="434" t="str">
        <f>'GF Summary'!P7</f>
        <v>Difference</v>
      </c>
      <c r="Q15" s="31"/>
      <c r="R15" s="32" t="str">
        <f>+'GF 11'!R15</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170</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171</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ht="15" customHeight="1" x14ac:dyDescent="0.25">
      <c r="F31" s="282" t="str">
        <f>'GF Summary'!$F$6</f>
        <v>Actuals</v>
      </c>
      <c r="G31" s="283"/>
      <c r="H31" s="283" t="str">
        <f>'GF Summary'!$H$6</f>
        <v>Actuals</v>
      </c>
      <c r="I31" s="283"/>
      <c r="J31" s="284" t="str">
        <f>'GF Summary'!$J$6</f>
        <v>Actuals</v>
      </c>
      <c r="K31" s="281"/>
      <c r="L31" s="282" t="str">
        <f>+L14</f>
        <v>Budget</v>
      </c>
      <c r="M31" s="283">
        <f t="shared" ref="M31:R31" si="4">+M14</f>
        <v>0</v>
      </c>
      <c r="N31" s="283" t="str">
        <f t="shared" si="4"/>
        <v>Forecast</v>
      </c>
      <c r="O31" s="283">
        <f t="shared" si="4"/>
        <v>0</v>
      </c>
      <c r="P31" s="433">
        <f t="shared" si="4"/>
        <v>0</v>
      </c>
      <c r="Q31" s="283"/>
      <c r="R31" s="284" t="str">
        <f t="shared" si="4"/>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f t="shared" ref="M32:R32" si="5">+M15</f>
        <v>0</v>
      </c>
      <c r="N32" s="286" t="str">
        <f t="shared" si="5"/>
        <v>FY 25/26</v>
      </c>
      <c r="O32" s="286">
        <f t="shared" si="5"/>
        <v>0</v>
      </c>
      <c r="P32" s="434" t="str">
        <f>P15</f>
        <v>Difference</v>
      </c>
      <c r="Q32" s="286"/>
      <c r="R32" s="287" t="str">
        <f t="shared" si="5"/>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6">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6"/>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6"/>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6"/>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295"/>
      <c r="G40" s="296"/>
      <c r="H40" s="296"/>
      <c r="I40" s="296"/>
      <c r="J40" s="297"/>
      <c r="K40" s="5"/>
      <c r="L40" s="295"/>
      <c r="M40" s="296"/>
      <c r="N40" s="296"/>
      <c r="O40" s="296"/>
      <c r="P40" s="296"/>
      <c r="Q40" s="296"/>
      <c r="R40" s="297"/>
      <c r="U40" s="480"/>
      <c r="AK40" s="300" t="s">
        <v>794</v>
      </c>
      <c r="AL40" s="302"/>
      <c r="AM40" s="301">
        <f>SUM(AM16:AM39)</f>
        <v>0</v>
      </c>
      <c r="AN40" s="302"/>
      <c r="AO40" s="302"/>
      <c r="AP40" s="303">
        <f t="shared" ref="AP40:AT40" si="7">SUM(AP16:AP39)</f>
        <v>0</v>
      </c>
      <c r="AQ40" s="303">
        <f t="shared" si="7"/>
        <v>0</v>
      </c>
      <c r="AR40" s="303">
        <f t="shared" si="7"/>
        <v>0</v>
      </c>
      <c r="AS40" s="303">
        <f t="shared" si="7"/>
        <v>0</v>
      </c>
      <c r="AT40" s="303">
        <f t="shared" si="7"/>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8" orientation="portrait" r:id="rId1"/>
  <headerFooter>
    <oddFooter>&amp;L&amp;D &amp;F&amp;C15
&amp;R&amp;A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4B4F-A11D-46C5-B781-17F82A46EA12}">
  <sheetPr codeName="Sheet24">
    <pageSetUpPr fitToPage="1"/>
  </sheetPr>
  <dimension ref="A1:BA47"/>
  <sheetViews>
    <sheetView topLeftCell="A10"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2.42578125" customWidth="1"/>
    <col min="13" max="13" width="1.42578125" customWidth="1"/>
    <col min="14" max="14" width="7.5703125" customWidth="1"/>
    <col min="15" max="15" width="1.42578125" customWidth="1"/>
    <col min="16" max="16" width="13.42578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20.42578125" bestFit="1"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v>3300</v>
      </c>
      <c r="F6" t="s">
        <v>230</v>
      </c>
      <c r="U6" s="480"/>
    </row>
    <row r="7" spans="1:53" x14ac:dyDescent="0.25">
      <c r="B7" s="7" t="s">
        <v>207</v>
      </c>
      <c r="U7" s="480"/>
    </row>
    <row r="8" spans="1:53" x14ac:dyDescent="0.25">
      <c r="B8" s="7"/>
      <c r="U8" s="480"/>
    </row>
    <row r="9" spans="1:53" ht="15.75" thickBot="1" x14ac:dyDescent="0.3">
      <c r="B9" s="7" t="s">
        <v>208</v>
      </c>
      <c r="U9" s="480"/>
    </row>
    <row r="10" spans="1:53" ht="44.1" customHeight="1" thickBot="1" x14ac:dyDescent="0.3">
      <c r="B10" s="7"/>
      <c r="C10" s="485" t="s">
        <v>238</v>
      </c>
      <c r="D10" s="486"/>
      <c r="E10" s="486"/>
      <c r="F10" s="486"/>
      <c r="G10" s="486"/>
      <c r="H10" s="486"/>
      <c r="I10" s="486"/>
      <c r="J10" s="486"/>
      <c r="K10" s="486"/>
      <c r="L10" s="486"/>
      <c r="M10" s="486"/>
      <c r="N10" s="486"/>
      <c r="O10" s="486"/>
      <c r="P10" s="486"/>
      <c r="Q10" s="486"/>
      <c r="R10" s="487"/>
      <c r="U10" s="480"/>
    </row>
    <row r="11" spans="1:53" ht="6" customHeight="1" x14ac:dyDescent="0.25">
      <c r="B11" s="7"/>
      <c r="U11" s="480"/>
    </row>
    <row r="12" spans="1:53" ht="16.5" thickBot="1" x14ac:dyDescent="0.3">
      <c r="B12" s="7"/>
      <c r="U12" s="480"/>
      <c r="W12" s="481" t="s">
        <v>660</v>
      </c>
      <c r="X12" s="481"/>
      <c r="Y12" s="481"/>
      <c r="Z12" s="481"/>
      <c r="AA12" s="481"/>
      <c r="AB12" s="481"/>
      <c r="AC12" s="481"/>
      <c r="AU12" s="481" t="s">
        <v>660</v>
      </c>
      <c r="AV12" s="481"/>
      <c r="AW12" s="481"/>
      <c r="AX12" s="481"/>
      <c r="AY12" s="481"/>
      <c r="AZ12" s="481"/>
      <c r="BA12" s="481"/>
    </row>
    <row r="13" spans="1:53" ht="16.5" thickBot="1" x14ac:dyDescent="0.3">
      <c r="B13" s="7"/>
      <c r="U13" s="480"/>
      <c r="W13" s="482" t="s">
        <v>853</v>
      </c>
      <c r="X13" s="482"/>
      <c r="Y13" s="482"/>
      <c r="Z13" s="482"/>
      <c r="AA13" s="482"/>
      <c r="AB13" s="482"/>
      <c r="AC13" s="482"/>
      <c r="AE13" s="220" t="str">
        <f>+'GF Rev Detail'!AD5</f>
        <v>FY 25/26</v>
      </c>
      <c r="AF13" s="220" t="str">
        <f>+'GF Rev Detail'!AE5</f>
        <v>FY 25/26</v>
      </c>
      <c r="AG13" s="220" t="str">
        <f>+'GF Rev Detail'!AF5</f>
        <v>FY 25/26</v>
      </c>
      <c r="AH13" s="220" t="str">
        <f>+'GF Rev Detail'!AG5</f>
        <v>FY 26/27</v>
      </c>
      <c r="AJ13" s="280"/>
      <c r="AK13" s="280"/>
      <c r="AM13" s="269"/>
      <c r="AN13" s="267"/>
      <c r="AO13" s="267"/>
      <c r="AP13" s="277" t="s">
        <v>793</v>
      </c>
      <c r="AQ13" s="279">
        <f>+BudgetAssump!$K$23+BudgetAssump!$K$24</f>
        <v>0.22850000000000001</v>
      </c>
      <c r="AR13" s="263"/>
      <c r="AS13" s="271" t="s">
        <v>791</v>
      </c>
      <c r="AT13" s="271"/>
      <c r="AU13" s="482" t="s">
        <v>852</v>
      </c>
      <c r="AV13" s="482"/>
      <c r="AW13" s="482"/>
      <c r="AX13" s="482"/>
      <c r="AY13" s="482"/>
      <c r="AZ13" s="482"/>
      <c r="BA13" s="482"/>
    </row>
    <row r="14" spans="1:53" ht="15.75" customHeight="1" thickBot="1" x14ac:dyDescent="0.3">
      <c r="B14" s="7"/>
      <c r="F14" s="26" t="str">
        <f>'GF Summary'!$F$6</f>
        <v>Actuals</v>
      </c>
      <c r="G14" s="27"/>
      <c r="H14" s="27" t="str">
        <f>'GF Summary'!$H$6</f>
        <v>Actuals</v>
      </c>
      <c r="I14" s="27"/>
      <c r="J14" s="28" t="str">
        <f>'GF Summary'!$J$6</f>
        <v>Actuals</v>
      </c>
      <c r="K14" s="5"/>
      <c r="L14" s="26" t="str">
        <f>+'GF 11'!L14</f>
        <v>Budget</v>
      </c>
      <c r="M14" s="27">
        <f>+'GF 11'!M14</f>
        <v>0</v>
      </c>
      <c r="N14" s="27" t="str">
        <f>+'GF 11'!N14</f>
        <v>Forecast</v>
      </c>
      <c r="O14" s="27">
        <f>+'GF 11'!O14</f>
        <v>0</v>
      </c>
      <c r="P14" s="433">
        <f>'GF Summary'!P6</f>
        <v>0</v>
      </c>
      <c r="Q14" s="27"/>
      <c r="R14" s="28" t="str">
        <f>+'GF 11'!R14</f>
        <v>Proposed Budget</v>
      </c>
      <c r="S14" s="5"/>
      <c r="U14" s="480"/>
      <c r="V14" s="425" t="s">
        <v>788</v>
      </c>
      <c r="W14" s="424" t="s">
        <v>786</v>
      </c>
      <c r="X14" s="424" t="s">
        <v>786</v>
      </c>
      <c r="Y14" s="424" t="s">
        <v>786</v>
      </c>
      <c r="Z14" s="424" t="s">
        <v>786</v>
      </c>
      <c r="AA14" s="424" t="s">
        <v>786</v>
      </c>
      <c r="AB14" s="424" t="s">
        <v>786</v>
      </c>
      <c r="AC14" s="424" t="s">
        <v>786</v>
      </c>
      <c r="AD14" s="425"/>
      <c r="AE14" s="424" t="s">
        <v>787</v>
      </c>
      <c r="AF14" s="424" t="s">
        <v>787</v>
      </c>
      <c r="AG14" s="424" t="s">
        <v>787</v>
      </c>
      <c r="AH14" s="424" t="s">
        <v>787</v>
      </c>
      <c r="AJ14" s="167" t="s">
        <v>786</v>
      </c>
      <c r="AK14" s="167" t="s">
        <v>786</v>
      </c>
      <c r="AL14" s="167" t="s">
        <v>786</v>
      </c>
      <c r="AM14" s="269" t="s">
        <v>787</v>
      </c>
      <c r="AN14" s="269" t="s">
        <v>787</v>
      </c>
      <c r="AO14" s="269" t="s">
        <v>787</v>
      </c>
      <c r="AP14" s="263" t="s">
        <v>787</v>
      </c>
      <c r="AQ14" s="271" t="s">
        <v>787</v>
      </c>
      <c r="AR14" s="263" t="s">
        <v>787</v>
      </c>
      <c r="AS14" s="271" t="s">
        <v>787</v>
      </c>
      <c r="AT14" s="271"/>
      <c r="AU14" s="263" t="s">
        <v>786</v>
      </c>
      <c r="AV14" s="263" t="s">
        <v>786</v>
      </c>
      <c r="AW14" s="263" t="s">
        <v>786</v>
      </c>
      <c r="AX14" s="263" t="s">
        <v>786</v>
      </c>
      <c r="AY14" s="263" t="s">
        <v>786</v>
      </c>
      <c r="AZ14" s="263" t="s">
        <v>786</v>
      </c>
      <c r="BA14" s="167" t="s">
        <v>786</v>
      </c>
    </row>
    <row r="15" spans="1:53" ht="15.75" thickBot="1" x14ac:dyDescent="0.3">
      <c r="B15" s="7"/>
      <c r="F15" s="29" t="str">
        <f>'GF Summary'!$F$7</f>
        <v>FY 22/23</v>
      </c>
      <c r="G15" s="30"/>
      <c r="H15" s="31" t="str">
        <f>'GF Summary'!$H$7</f>
        <v>FY 23/24</v>
      </c>
      <c r="I15" s="31"/>
      <c r="J15" s="32" t="str">
        <f>'GF Summary'!$J$7</f>
        <v>FY 24/25</v>
      </c>
      <c r="K15" s="5"/>
      <c r="L15" s="29" t="str">
        <f>+'GF 11'!L15</f>
        <v>FY 25/26</v>
      </c>
      <c r="M15" s="31">
        <f>+'GF 11'!M15</f>
        <v>0</v>
      </c>
      <c r="N15" s="31" t="str">
        <f>+'GF 11'!N15</f>
        <v>FY 25/26</v>
      </c>
      <c r="O15" s="31">
        <f>+'GF 11'!O15</f>
        <v>0</v>
      </c>
      <c r="P15" s="434" t="str">
        <f>'GF Summary'!P7</f>
        <v>Difference</v>
      </c>
      <c r="Q15" s="31"/>
      <c r="R15" s="32" t="str">
        <f>+'GF 11'!R15</f>
        <v>FY 26/27</v>
      </c>
      <c r="S15" s="5"/>
      <c r="U15" s="480"/>
      <c r="W15" s="216" t="s">
        <v>412</v>
      </c>
      <c r="X15" s="219" t="s">
        <v>407</v>
      </c>
      <c r="Y15" s="217" t="s">
        <v>413</v>
      </c>
      <c r="Z15" s="219" t="s">
        <v>661</v>
      </c>
      <c r="AA15" s="217" t="s">
        <v>662</v>
      </c>
      <c r="AB15" s="219" t="s">
        <v>416</v>
      </c>
      <c r="AC15" s="218" t="s">
        <v>417</v>
      </c>
      <c r="AD15" s="218" t="s">
        <v>780</v>
      </c>
      <c r="AE15" s="219" t="str">
        <f>+'GF Rev Detail'!AD7</f>
        <v>Budget</v>
      </c>
      <c r="AF15" s="219" t="str">
        <f>+'GF Rev Detail'!AE7</f>
        <v>YTD as of MM/DD/YY</v>
      </c>
      <c r="AG15" s="219" t="str">
        <f>+'GF Rev Detail'!AF7</f>
        <v>Forecast</v>
      </c>
      <c r="AH15" s="219" t="str">
        <f>+'GF Rev Detail'!AG7</f>
        <v>Budget</v>
      </c>
      <c r="AJ15" s="278" t="s">
        <v>406</v>
      </c>
      <c r="AK15" s="278" t="s">
        <v>418</v>
      </c>
      <c r="AL15" s="278" t="s">
        <v>790</v>
      </c>
      <c r="AM15" s="270" t="s">
        <v>408</v>
      </c>
      <c r="AN15" s="268" t="s">
        <v>409</v>
      </c>
      <c r="AO15" s="268" t="s">
        <v>410</v>
      </c>
      <c r="AP15" s="266" t="s">
        <v>411</v>
      </c>
      <c r="AQ15" s="272" t="s">
        <v>431</v>
      </c>
      <c r="AR15" s="266" t="s">
        <v>432</v>
      </c>
      <c r="AS15" s="272" t="s">
        <v>874</v>
      </c>
      <c r="AT15" s="272" t="s">
        <v>792</v>
      </c>
      <c r="AU15" s="166" t="s">
        <v>412</v>
      </c>
      <c r="AV15" s="166" t="s">
        <v>407</v>
      </c>
      <c r="AW15" s="166" t="s">
        <v>413</v>
      </c>
      <c r="AX15" s="166" t="s">
        <v>414</v>
      </c>
      <c r="AY15" s="166" t="s">
        <v>415</v>
      </c>
      <c r="AZ15" s="166" t="s">
        <v>416</v>
      </c>
      <c r="BA15" s="278" t="s">
        <v>417</v>
      </c>
    </row>
    <row r="16" spans="1:53" x14ac:dyDescent="0.25">
      <c r="B16" s="7" t="s">
        <v>172</v>
      </c>
      <c r="F16" s="322"/>
      <c r="G16" s="25"/>
      <c r="H16" s="25"/>
      <c r="I16" s="25"/>
      <c r="J16" s="323"/>
      <c r="K16" s="25"/>
      <c r="L16" s="322"/>
      <c r="M16" s="25"/>
      <c r="N16" s="25"/>
      <c r="O16" s="25"/>
      <c r="P16" s="25"/>
      <c r="Q16" s="25"/>
      <c r="R16" s="323"/>
      <c r="U16" s="480"/>
      <c r="W16" s="167"/>
      <c r="X16" s="167"/>
      <c r="Y16" s="167"/>
      <c r="Z16" s="167"/>
      <c r="AA16" s="167"/>
      <c r="AB16" s="167"/>
      <c r="AC16" s="167"/>
      <c r="AD16" s="167"/>
      <c r="AE16" s="263"/>
      <c r="AF16" s="263"/>
      <c r="AG16" s="263"/>
      <c r="AH16" s="264"/>
      <c r="AM16" s="269"/>
      <c r="AN16" s="267"/>
      <c r="AO16" s="267"/>
      <c r="AP16" s="263"/>
      <c r="AQ16" s="271">
        <f>+AP16*$AQ$13</f>
        <v>0</v>
      </c>
      <c r="AR16" s="263"/>
      <c r="AS16" s="271">
        <f>AQ16+AR16</f>
        <v>0</v>
      </c>
      <c r="AT16" s="271">
        <f>+AS16+AP16</f>
        <v>0</v>
      </c>
      <c r="AU16" s="167"/>
      <c r="AV16" s="167"/>
      <c r="AW16" s="167"/>
      <c r="AX16" s="167"/>
      <c r="AY16" s="167"/>
      <c r="AZ16" s="167"/>
      <c r="BA16" s="167"/>
    </row>
    <row r="17" spans="2:53" x14ac:dyDescent="0.25">
      <c r="B17" s="253" t="s">
        <v>707</v>
      </c>
      <c r="C17" t="s">
        <v>142</v>
      </c>
      <c r="F17" s="322"/>
      <c r="G17" s="25"/>
      <c r="H17" s="25"/>
      <c r="I17" s="25"/>
      <c r="J17" s="323"/>
      <c r="K17" s="25"/>
      <c r="L17" s="322"/>
      <c r="M17" s="25"/>
      <c r="N17" s="25"/>
      <c r="O17" s="25"/>
      <c r="P17" s="25">
        <f t="shared" ref="P17:P26" si="0">R17-L17</f>
        <v>0</v>
      </c>
      <c r="Q17" s="25"/>
      <c r="R17" s="323"/>
      <c r="U17" s="480"/>
      <c r="W17" s="167"/>
      <c r="X17" s="167"/>
      <c r="Y17" s="167"/>
      <c r="Z17" s="167"/>
      <c r="AA17" s="167"/>
      <c r="AB17" s="167"/>
      <c r="AC17" s="167"/>
      <c r="AD17" s="167"/>
      <c r="AE17" s="167"/>
      <c r="AF17" s="167"/>
      <c r="AG17" s="167"/>
      <c r="AH17" s="100"/>
      <c r="AM17" s="269"/>
      <c r="AN17" s="267"/>
      <c r="AO17" s="267"/>
      <c r="AP17" s="263"/>
      <c r="AQ17" s="271">
        <f t="shared" ref="AQ17:AQ39" si="1">+AP17*$AQ$13</f>
        <v>0</v>
      </c>
      <c r="AR17" s="263"/>
      <c r="AS17" s="271">
        <f t="shared" ref="AS17:AS39" si="2">AQ17+AR17</f>
        <v>0</v>
      </c>
      <c r="AT17" s="271">
        <f t="shared" ref="AT17:AT39" si="3">+AS17+AP17</f>
        <v>0</v>
      </c>
      <c r="AU17" s="167"/>
      <c r="AV17" s="167"/>
      <c r="AW17" s="167"/>
      <c r="AX17" s="167"/>
      <c r="AY17" s="167"/>
      <c r="AZ17" s="167"/>
      <c r="BA17" s="167"/>
    </row>
    <row r="18" spans="2:53" x14ac:dyDescent="0.25">
      <c r="B18" s="253" t="s">
        <v>698</v>
      </c>
      <c r="C18" t="s">
        <v>215</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699</v>
      </c>
      <c r="C19" t="s">
        <v>143</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700</v>
      </c>
      <c r="C20" t="s">
        <v>144</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701</v>
      </c>
      <c r="C21" t="s">
        <v>145</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702</v>
      </c>
      <c r="C22" t="s">
        <v>99</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703</v>
      </c>
      <c r="C23" t="s">
        <v>146</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704</v>
      </c>
      <c r="C24" t="s">
        <v>147</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705</v>
      </c>
      <c r="C25" t="s">
        <v>148</v>
      </c>
      <c r="F25" s="322"/>
      <c r="G25" s="25"/>
      <c r="H25" s="25"/>
      <c r="I25" s="25"/>
      <c r="J25" s="323"/>
      <c r="K25" s="25"/>
      <c r="L25" s="322"/>
      <c r="M25" s="25"/>
      <c r="N25" s="25"/>
      <c r="O25" s="25"/>
      <c r="P25" s="25">
        <f t="shared" si="0"/>
        <v>0</v>
      </c>
      <c r="Q25" s="25"/>
      <c r="R25" s="32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x14ac:dyDescent="0.25">
      <c r="B26" s="253" t="s">
        <v>706</v>
      </c>
      <c r="C26" t="s">
        <v>149</v>
      </c>
      <c r="F26" s="331"/>
      <c r="G26" s="25"/>
      <c r="H26" s="332"/>
      <c r="I26" s="25"/>
      <c r="J26" s="333"/>
      <c r="K26" s="25"/>
      <c r="L26" s="331"/>
      <c r="M26" s="25"/>
      <c r="N26" s="332"/>
      <c r="O26" s="25"/>
      <c r="P26" s="332">
        <f t="shared" si="0"/>
        <v>0</v>
      </c>
      <c r="Q26" s="25"/>
      <c r="R26" s="333"/>
      <c r="U26" s="480"/>
      <c r="W26" s="167"/>
      <c r="X26" s="167"/>
      <c r="Y26" s="167"/>
      <c r="Z26" s="167"/>
      <c r="AA26" s="167"/>
      <c r="AB26" s="167"/>
      <c r="AC26" s="167"/>
      <c r="AD26" s="167"/>
      <c r="AE26" s="167"/>
      <c r="AF26" s="167"/>
      <c r="AG26" s="167"/>
      <c r="AH26" s="100"/>
      <c r="AM26" s="269"/>
      <c r="AN26" s="267"/>
      <c r="AO26" s="267"/>
      <c r="AP26" s="263"/>
      <c r="AQ26" s="271">
        <f t="shared" si="1"/>
        <v>0</v>
      </c>
      <c r="AR26" s="263"/>
      <c r="AS26" s="271">
        <f t="shared" si="2"/>
        <v>0</v>
      </c>
      <c r="AT26" s="271">
        <f t="shared" si="3"/>
        <v>0</v>
      </c>
      <c r="AU26" s="167"/>
      <c r="AV26" s="167"/>
      <c r="AW26" s="167"/>
      <c r="AX26" s="167"/>
      <c r="AY26" s="167"/>
      <c r="AZ26" s="167"/>
      <c r="BA26" s="167"/>
    </row>
    <row r="27" spans="2:53" ht="15.75" thickBot="1" x14ac:dyDescent="0.3">
      <c r="B27" s="7" t="s">
        <v>173</v>
      </c>
      <c r="F27" s="337">
        <f>SUM(F16:F26)</f>
        <v>0</v>
      </c>
      <c r="G27" s="338"/>
      <c r="H27" s="338">
        <f>SUM(H16:H26)</f>
        <v>0</v>
      </c>
      <c r="I27" s="338"/>
      <c r="J27" s="340">
        <f>SUM(J17:J26)</f>
        <v>0</v>
      </c>
      <c r="K27" s="25"/>
      <c r="L27" s="337">
        <f>SUM(L16:L26)</f>
        <v>0</v>
      </c>
      <c r="M27" s="338"/>
      <c r="N27" s="338">
        <f>SUM(N16:N26)</f>
        <v>0</v>
      </c>
      <c r="O27" s="338"/>
      <c r="P27" s="338">
        <f>SUM(P16:P26)</f>
        <v>0</v>
      </c>
      <c r="Q27" s="338"/>
      <c r="R27" s="340">
        <f>SUM(R16:R26)</f>
        <v>0</v>
      </c>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x14ac:dyDescent="0.25">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ht="15.75" thickBot="1" x14ac:dyDescent="0.3">
      <c r="F30" s="281"/>
      <c r="G30" s="281"/>
      <c r="H30" s="281"/>
      <c r="I30" s="281"/>
      <c r="J30" s="281"/>
      <c r="K30" s="281"/>
      <c r="L30" s="281"/>
      <c r="M30" s="281"/>
      <c r="N30" s="281"/>
      <c r="O30" s="281"/>
      <c r="P30" s="281"/>
      <c r="Q30" s="281"/>
      <c r="R30" s="281"/>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ht="15" customHeight="1" x14ac:dyDescent="0.25">
      <c r="F31" s="282" t="str">
        <f>'GF Summary'!$F$6</f>
        <v>Actuals</v>
      </c>
      <c r="G31" s="283"/>
      <c r="H31" s="283" t="str">
        <f>'GF Summary'!$H$6</f>
        <v>Actuals</v>
      </c>
      <c r="I31" s="283"/>
      <c r="J31" s="284" t="str">
        <f>'GF Summary'!$J$6</f>
        <v>Actuals</v>
      </c>
      <c r="K31" s="281"/>
      <c r="L31" s="282" t="str">
        <f>+L14</f>
        <v>Budget</v>
      </c>
      <c r="M31" s="283">
        <f t="shared" ref="M31:R31" si="4">+M14</f>
        <v>0</v>
      </c>
      <c r="N31" s="283" t="str">
        <f t="shared" si="4"/>
        <v>Forecast</v>
      </c>
      <c r="O31" s="283">
        <f t="shared" si="4"/>
        <v>0</v>
      </c>
      <c r="P31" s="433">
        <f t="shared" si="4"/>
        <v>0</v>
      </c>
      <c r="Q31" s="283"/>
      <c r="R31" s="284" t="str">
        <f t="shared" si="4"/>
        <v>Proposed Budget</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ht="15.75" thickBot="1" x14ac:dyDescent="0.3">
      <c r="B32" s="7" t="s">
        <v>209</v>
      </c>
      <c r="F32" s="285" t="str">
        <f>'GF Summary'!$F$7</f>
        <v>FY 22/23</v>
      </c>
      <c r="G32" s="286"/>
      <c r="H32" s="286" t="str">
        <f>'GF Summary'!$H$7</f>
        <v>FY 23/24</v>
      </c>
      <c r="I32" s="286"/>
      <c r="J32" s="287" t="str">
        <f>'GF Summary'!$J$7</f>
        <v>FY 24/25</v>
      </c>
      <c r="K32" s="281"/>
      <c r="L32" s="285" t="str">
        <f>+L15</f>
        <v>FY 25/26</v>
      </c>
      <c r="M32" s="286">
        <f t="shared" ref="M32:R32" si="5">+M15</f>
        <v>0</v>
      </c>
      <c r="N32" s="286" t="str">
        <f t="shared" si="5"/>
        <v>FY 25/26</v>
      </c>
      <c r="O32" s="286">
        <f t="shared" si="5"/>
        <v>0</v>
      </c>
      <c r="P32" s="434" t="str">
        <f>P15</f>
        <v>Difference</v>
      </c>
      <c r="Q32" s="286"/>
      <c r="R32" s="287" t="str">
        <f t="shared" si="5"/>
        <v>FY 26/27</v>
      </c>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2:53" x14ac:dyDescent="0.25">
      <c r="B33" s="253" t="s">
        <v>708</v>
      </c>
      <c r="C33" t="s">
        <v>191</v>
      </c>
      <c r="F33" s="351"/>
      <c r="G33" s="352"/>
      <c r="H33" s="352"/>
      <c r="I33" s="352"/>
      <c r="J33" s="353"/>
      <c r="K33" s="281"/>
      <c r="L33" s="351"/>
      <c r="M33" s="352"/>
      <c r="N33" s="352"/>
      <c r="O33" s="352"/>
      <c r="P33" s="352">
        <f>R33-L33</f>
        <v>0</v>
      </c>
      <c r="Q33" s="352"/>
      <c r="R33" s="353"/>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2:53" x14ac:dyDescent="0.25">
      <c r="B34" s="253" t="s">
        <v>709</v>
      </c>
      <c r="C34" t="s">
        <v>210</v>
      </c>
      <c r="F34" s="354"/>
      <c r="G34" s="355"/>
      <c r="H34" s="355"/>
      <c r="I34" s="355"/>
      <c r="J34" s="356"/>
      <c r="K34" s="281"/>
      <c r="L34" s="354"/>
      <c r="M34" s="355"/>
      <c r="N34" s="355"/>
      <c r="O34" s="355"/>
      <c r="P34" s="355">
        <f>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2:53" x14ac:dyDescent="0.25">
      <c r="B35" s="253" t="s">
        <v>710</v>
      </c>
      <c r="C35" t="s">
        <v>211</v>
      </c>
      <c r="F35" s="354"/>
      <c r="G35" s="355"/>
      <c r="H35" s="355"/>
      <c r="I35" s="355"/>
      <c r="J35" s="356"/>
      <c r="K35" s="281"/>
      <c r="L35" s="354"/>
      <c r="M35" s="355"/>
      <c r="N35" s="355"/>
      <c r="O35" s="355"/>
      <c r="P35" s="355">
        <f t="shared" ref="P35:P38" si="6">R35-L35</f>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2:53" x14ac:dyDescent="0.25">
      <c r="B36" s="253" t="s">
        <v>711</v>
      </c>
      <c r="C36" t="s">
        <v>212</v>
      </c>
      <c r="F36" s="354"/>
      <c r="G36" s="355"/>
      <c r="H36" s="355"/>
      <c r="I36" s="355"/>
      <c r="J36" s="356"/>
      <c r="K36" s="281"/>
      <c r="L36" s="354"/>
      <c r="M36" s="355"/>
      <c r="N36" s="355"/>
      <c r="O36" s="355"/>
      <c r="P36" s="355">
        <f t="shared" si="6"/>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2:53" x14ac:dyDescent="0.25">
      <c r="B37" s="253" t="s">
        <v>712</v>
      </c>
      <c r="C37" t="s">
        <v>234</v>
      </c>
      <c r="F37" s="354"/>
      <c r="G37" s="355"/>
      <c r="H37" s="355"/>
      <c r="I37" s="355"/>
      <c r="J37" s="356"/>
      <c r="K37" s="281"/>
      <c r="L37" s="354"/>
      <c r="M37" s="355"/>
      <c r="N37" s="355"/>
      <c r="O37" s="355"/>
      <c r="P37" s="355">
        <f t="shared" si="6"/>
        <v>0</v>
      </c>
      <c r="Q37" s="355"/>
      <c r="R37" s="356"/>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2:53" x14ac:dyDescent="0.25">
      <c r="B38" s="253" t="s">
        <v>713</v>
      </c>
      <c r="C38" t="s">
        <v>213</v>
      </c>
      <c r="F38" s="357"/>
      <c r="G38" s="355"/>
      <c r="H38" s="358"/>
      <c r="I38" s="355"/>
      <c r="J38" s="359"/>
      <c r="K38" s="281"/>
      <c r="L38" s="357"/>
      <c r="M38" s="355"/>
      <c r="N38" s="358"/>
      <c r="O38" s="355"/>
      <c r="P38" s="358">
        <f t="shared" si="6"/>
        <v>0</v>
      </c>
      <c r="Q38" s="355"/>
      <c r="R38" s="359"/>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2:53" x14ac:dyDescent="0.25">
      <c r="D39" t="s">
        <v>214</v>
      </c>
      <c r="F39" s="354">
        <f>SUM(F33:F38)</f>
        <v>0</v>
      </c>
      <c r="G39" s="355"/>
      <c r="H39" s="355">
        <f>SUM(H33:H38)</f>
        <v>0</v>
      </c>
      <c r="I39" s="355"/>
      <c r="J39" s="360">
        <f>SUM(J33:J38)</f>
        <v>0</v>
      </c>
      <c r="K39" s="281"/>
      <c r="L39" s="354">
        <f>SUM(L33:L38)</f>
        <v>0</v>
      </c>
      <c r="M39" s="355"/>
      <c r="N39" s="355">
        <f>SUM(N33:N38)</f>
        <v>0</v>
      </c>
      <c r="O39" s="355"/>
      <c r="P39" s="355">
        <f>SUM(P33:P38)</f>
        <v>0</v>
      </c>
      <c r="Q39" s="355"/>
      <c r="R39" s="360">
        <f>SUM(R33:R38)</f>
        <v>0</v>
      </c>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2:53" ht="15" customHeight="1" thickBot="1" x14ac:dyDescent="0.3">
      <c r="F40" s="362"/>
      <c r="G40" s="363"/>
      <c r="H40" s="363"/>
      <c r="I40" s="363"/>
      <c r="J40" s="364"/>
      <c r="K40" s="281"/>
      <c r="L40" s="362"/>
      <c r="M40" s="363"/>
      <c r="N40" s="363"/>
      <c r="O40" s="363"/>
      <c r="P40" s="363"/>
      <c r="Q40" s="363"/>
      <c r="R40" s="364"/>
      <c r="U40" s="480"/>
      <c r="AK40" s="300" t="s">
        <v>794</v>
      </c>
      <c r="AL40" s="302"/>
      <c r="AM40" s="301">
        <f>SUM(AM16:AM39)</f>
        <v>0</v>
      </c>
      <c r="AN40" s="302"/>
      <c r="AO40" s="302"/>
      <c r="AP40" s="303">
        <f t="shared" ref="AP40:AT40" si="7">SUM(AP16:AP39)</f>
        <v>0</v>
      </c>
      <c r="AQ40" s="303">
        <f t="shared" si="7"/>
        <v>0</v>
      </c>
      <c r="AR40" s="303">
        <f t="shared" si="7"/>
        <v>0</v>
      </c>
      <c r="AS40" s="303">
        <f t="shared" si="7"/>
        <v>0</v>
      </c>
      <c r="AT40" s="303">
        <f t="shared" si="7"/>
        <v>0</v>
      </c>
      <c r="AV40" s="167"/>
      <c r="AW40" s="167"/>
      <c r="AX40" s="167"/>
      <c r="AY40" s="167"/>
      <c r="AZ40" s="167"/>
      <c r="BA40" s="167"/>
    </row>
    <row r="41" spans="2:53" x14ac:dyDescent="0.25">
      <c r="U41" s="480"/>
      <c r="AM41" s="269"/>
      <c r="AN41" s="267"/>
      <c r="AO41" s="267"/>
      <c r="AP41" s="263"/>
      <c r="AV41" s="167"/>
      <c r="AW41" s="167"/>
      <c r="AX41" s="167"/>
      <c r="AY41" s="167"/>
      <c r="AZ41" s="167"/>
      <c r="BA41" s="167"/>
    </row>
    <row r="42" spans="2:53" ht="14.45" customHeight="1" x14ac:dyDescent="0.25">
      <c r="U42" s="480"/>
      <c r="AM42" s="269"/>
      <c r="AN42" s="267"/>
      <c r="AO42" s="267"/>
      <c r="AP42" s="263"/>
      <c r="AV42" s="167"/>
      <c r="AW42" s="167"/>
      <c r="AX42" s="167"/>
      <c r="AY42" s="167"/>
      <c r="AZ42" s="167"/>
      <c r="BA42" s="167"/>
    </row>
    <row r="43" spans="2:53" x14ac:dyDescent="0.25">
      <c r="U43" s="480"/>
      <c r="AM43" s="269"/>
      <c r="AN43" s="267"/>
      <c r="AO43" s="267"/>
      <c r="AP43" s="263"/>
      <c r="AV43" s="167"/>
      <c r="AW43" s="167"/>
      <c r="AX43" s="167"/>
      <c r="AY43" s="167"/>
      <c r="AZ43" s="167"/>
      <c r="BA43" s="167"/>
    </row>
    <row r="44" spans="2:53" x14ac:dyDescent="0.25">
      <c r="U44" s="480"/>
      <c r="AM44" s="269"/>
      <c r="AN44" s="267"/>
      <c r="AO44" s="267"/>
      <c r="AP44" s="263"/>
      <c r="AV44" s="167"/>
      <c r="AW44" s="167"/>
      <c r="AX44" s="167"/>
      <c r="AY44" s="167"/>
      <c r="AZ44" s="167"/>
      <c r="BA44" s="167"/>
    </row>
    <row r="45" spans="2:53" x14ac:dyDescent="0.25">
      <c r="U45" s="480"/>
      <c r="AM45" s="269"/>
      <c r="AN45" s="267"/>
      <c r="AO45" s="267"/>
      <c r="AP45" s="263"/>
      <c r="AV45" s="167"/>
      <c r="AW45" s="167"/>
      <c r="AX45" s="167"/>
      <c r="AY45" s="167"/>
      <c r="AZ45" s="167"/>
      <c r="BA45" s="167"/>
    </row>
    <row r="46" spans="2:53" x14ac:dyDescent="0.25">
      <c r="U46" s="480"/>
      <c r="AM46" s="269"/>
      <c r="AN46" s="267"/>
      <c r="AO46" s="267"/>
      <c r="AP46" s="263"/>
      <c r="AV46" s="167"/>
      <c r="AW46" s="167"/>
      <c r="AX46" s="167"/>
      <c r="AY46" s="167"/>
      <c r="AZ46" s="167"/>
      <c r="BA46" s="167"/>
    </row>
    <row r="47" spans="2:53" x14ac:dyDescent="0.25">
      <c r="U47" s="480"/>
      <c r="AM47" s="269"/>
      <c r="AN47" s="267"/>
      <c r="AO47" s="267"/>
      <c r="AP47" s="263"/>
      <c r="AV47" s="167"/>
      <c r="AW47" s="167"/>
      <c r="AX47" s="167"/>
      <c r="AY47" s="167"/>
      <c r="AZ47" s="167"/>
      <c r="BA47" s="167"/>
    </row>
  </sheetData>
  <mergeCells count="10">
    <mergeCell ref="AU12:BA12"/>
    <mergeCell ref="AU13:BA13"/>
    <mergeCell ref="U1:U47"/>
    <mergeCell ref="W12:AC12"/>
    <mergeCell ref="W13:AC13"/>
    <mergeCell ref="A1:R1"/>
    <mergeCell ref="A2:R2"/>
    <mergeCell ref="A3:R3"/>
    <mergeCell ref="A4:R4"/>
    <mergeCell ref="C10:R10"/>
  </mergeCells>
  <pageMargins left="0.27" right="0.25" top="0.43" bottom="0.4" header="0.3" footer="0.17"/>
  <pageSetup scale="88" orientation="portrait" r:id="rId1"/>
  <headerFooter>
    <oddFooter>&amp;L&amp;D &amp;F&amp;C16&amp;R&amp;A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5C19-9F1C-448F-BCE0-012DB995720A}">
  <sheetPr codeName="Sheet25">
    <pageSetUpPr fitToPage="1"/>
  </sheetPr>
  <dimension ref="A1:BA46"/>
  <sheetViews>
    <sheetView workbookViewId="0">
      <selection activeCell="P30" sqref="P30"/>
    </sheetView>
  </sheetViews>
  <sheetFormatPr defaultRowHeight="15" x14ac:dyDescent="0.25"/>
  <cols>
    <col min="1" max="1" width="1.85546875" customWidth="1"/>
    <col min="2" max="2" width="6.42578125" customWidth="1"/>
    <col min="3" max="3" width="7.85546875" customWidth="1"/>
    <col min="4" max="4" width="21.5703125" customWidth="1"/>
    <col min="5" max="5" width="1.5703125" customWidth="1"/>
    <col min="6" max="6" width="11.140625" customWidth="1"/>
    <col min="7" max="7" width="1.42578125" customWidth="1"/>
    <col min="8" max="8" width="11.5703125" bestFit="1" customWidth="1"/>
    <col min="9" max="9" width="1" customWidth="1"/>
    <col min="10" max="10" width="12.42578125" customWidth="1"/>
    <col min="11" max="11" width="3.140625" customWidth="1"/>
    <col min="12" max="12" width="10.85546875" customWidth="1"/>
    <col min="13" max="13" width="1.42578125" customWidth="1"/>
    <col min="14" max="14" width="12" customWidth="1"/>
    <col min="15" max="15" width="1.42578125" customWidth="1"/>
    <col min="16" max="16" width="14.5703125" customWidth="1"/>
    <col min="17" max="17" width="2" customWidth="1"/>
    <col min="18" max="18" width="16.42578125" bestFit="1" customWidth="1"/>
    <col min="19" max="19" width="1.5703125" customWidth="1"/>
    <col min="21" max="21" width="8.85546875" style="265"/>
    <col min="22" max="22" width="11.140625" customWidth="1"/>
    <col min="30" max="30" width="31.85546875" customWidth="1"/>
    <col min="31" max="31" width="15.85546875" customWidth="1"/>
    <col min="32" max="32" width="19.42578125" bestFit="1" customWidth="1"/>
    <col min="33" max="33" width="16.5703125" customWidth="1"/>
    <col min="34" max="34" width="14.42578125" customWidth="1"/>
    <col min="36" max="36" width="8.85546875" style="167"/>
    <col min="37" max="37" width="13.42578125" style="167" customWidth="1"/>
    <col min="38" max="38" width="8.85546875" style="167"/>
    <col min="39" max="41" width="8.85546875" style="5"/>
    <col min="42" max="42" width="12.42578125" style="5" customWidth="1"/>
    <col min="43" max="43" width="15.42578125" customWidth="1"/>
    <col min="44" max="44" width="13.42578125" customWidth="1"/>
    <col min="45" max="45" width="19.5703125" customWidth="1"/>
    <col min="46" max="46" width="22" customWidth="1"/>
    <col min="47" max="53" width="8.85546875" style="5"/>
  </cols>
  <sheetData>
    <row r="1" spans="1:53"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53" x14ac:dyDescent="0.25">
      <c r="A3" s="484" t="s">
        <v>205</v>
      </c>
      <c r="B3" s="484"/>
      <c r="C3" s="484"/>
      <c r="D3" s="484"/>
      <c r="E3" s="484"/>
      <c r="F3" s="484"/>
      <c r="G3" s="484"/>
      <c r="H3" s="484"/>
      <c r="I3" s="484"/>
      <c r="J3" s="484"/>
      <c r="K3" s="484"/>
      <c r="L3" s="484"/>
      <c r="M3" s="484"/>
      <c r="N3" s="484"/>
      <c r="O3" s="484"/>
      <c r="P3" s="484"/>
      <c r="Q3" s="484"/>
      <c r="R3" s="484"/>
      <c r="S3" s="5"/>
      <c r="U3" s="480"/>
    </row>
    <row r="4" spans="1:53" x14ac:dyDescent="0.25">
      <c r="A4" s="484" t="str">
        <f>+Cover!E14</f>
        <v>FY 2026/27</v>
      </c>
      <c r="B4" s="484"/>
      <c r="C4" s="484"/>
      <c r="D4" s="484"/>
      <c r="E4" s="484"/>
      <c r="F4" s="484"/>
      <c r="G4" s="484"/>
      <c r="H4" s="484"/>
      <c r="I4" s="484"/>
      <c r="J4" s="484"/>
      <c r="K4" s="484"/>
      <c r="L4" s="484"/>
      <c r="M4" s="484"/>
      <c r="N4" s="484"/>
      <c r="O4" s="484"/>
      <c r="P4" s="484"/>
      <c r="Q4" s="484"/>
      <c r="R4" s="484"/>
      <c r="S4" s="5"/>
      <c r="U4" s="480"/>
    </row>
    <row r="5" spans="1:53" ht="4.5" customHeight="1" x14ac:dyDescent="0.25">
      <c r="B5" s="7"/>
      <c r="U5" s="480"/>
    </row>
    <row r="6" spans="1:53" x14ac:dyDescent="0.25">
      <c r="B6" s="7" t="s">
        <v>206</v>
      </c>
      <c r="D6" s="5" t="s">
        <v>875</v>
      </c>
      <c r="F6" t="s">
        <v>876</v>
      </c>
      <c r="U6" s="480"/>
    </row>
    <row r="7" spans="1:53" x14ac:dyDescent="0.25">
      <c r="B7" s="7" t="s">
        <v>207</v>
      </c>
      <c r="U7" s="480"/>
    </row>
    <row r="8" spans="1:53" x14ac:dyDescent="0.25">
      <c r="B8" s="7"/>
      <c r="U8" s="480"/>
    </row>
    <row r="9" spans="1:53" ht="15.75" thickBot="1" x14ac:dyDescent="0.3">
      <c r="B9" s="7" t="s">
        <v>208</v>
      </c>
      <c r="U9" s="480"/>
    </row>
    <row r="10" spans="1:53" ht="44.1" customHeight="1" thickBot="1" x14ac:dyDescent="0.3">
      <c r="B10" s="7"/>
      <c r="C10" s="488" t="s">
        <v>877</v>
      </c>
      <c r="D10" s="489"/>
      <c r="E10" s="489"/>
      <c r="F10" s="489"/>
      <c r="G10" s="489"/>
      <c r="H10" s="489"/>
      <c r="I10" s="489"/>
      <c r="J10" s="489"/>
      <c r="K10" s="489"/>
      <c r="L10" s="489"/>
      <c r="M10" s="489"/>
      <c r="N10" s="489"/>
      <c r="O10" s="489"/>
      <c r="P10" s="489"/>
      <c r="Q10" s="489"/>
      <c r="R10" s="490"/>
      <c r="U10" s="480"/>
    </row>
    <row r="11" spans="1:53" ht="16.5" thickBot="1" x14ac:dyDescent="0.3">
      <c r="B11" s="7"/>
      <c r="U11" s="480"/>
      <c r="W11" s="481" t="s">
        <v>660</v>
      </c>
      <c r="X11" s="481"/>
      <c r="Y11" s="481"/>
      <c r="Z11" s="481"/>
      <c r="AA11" s="481"/>
      <c r="AB11" s="481"/>
      <c r="AC11" s="481"/>
      <c r="AU11" s="481" t="s">
        <v>660</v>
      </c>
      <c r="AV11" s="481"/>
      <c r="AW11" s="481"/>
      <c r="AX11" s="481"/>
      <c r="AY11" s="481"/>
      <c r="AZ11" s="481"/>
      <c r="BA11" s="481"/>
    </row>
    <row r="12" spans="1:53" ht="16.5" thickBot="1" x14ac:dyDescent="0.3">
      <c r="B12" s="7"/>
      <c r="U12" s="480"/>
      <c r="W12" s="482" t="s">
        <v>853</v>
      </c>
      <c r="X12" s="482" t="s">
        <v>853</v>
      </c>
      <c r="Y12" s="482" t="s">
        <v>853</v>
      </c>
      <c r="Z12" s="482" t="s">
        <v>853</v>
      </c>
      <c r="AA12" s="482" t="s">
        <v>853</v>
      </c>
      <c r="AB12" s="482" t="s">
        <v>853</v>
      </c>
      <c r="AC12" s="482" t="s">
        <v>853</v>
      </c>
      <c r="AE12" s="220" t="str">
        <f>+'GF Rev Detail'!AD5</f>
        <v>FY 25/26</v>
      </c>
      <c r="AF12" s="220" t="str">
        <f>+'GF Rev Detail'!AE5</f>
        <v>FY 25/26</v>
      </c>
      <c r="AG12" s="220" t="str">
        <f>+'GF Rev Detail'!AF5</f>
        <v>FY 25/26</v>
      </c>
      <c r="AH12" s="220" t="str">
        <f>+'GF Rev Detail'!AG5</f>
        <v>FY 26/27</v>
      </c>
      <c r="AJ12" s="280"/>
      <c r="AK12" s="280"/>
      <c r="AM12" s="269"/>
      <c r="AN12" s="267"/>
      <c r="AO12" s="267"/>
      <c r="AP12" s="277" t="s">
        <v>793</v>
      </c>
      <c r="AQ12" s="279">
        <f>+BudgetAssump!$K$23+BudgetAssump!$K$24</f>
        <v>0.22850000000000001</v>
      </c>
      <c r="AR12" s="263"/>
      <c r="AS12" s="271" t="s">
        <v>791</v>
      </c>
      <c r="AT12" s="271"/>
      <c r="AU12" s="394" t="s">
        <v>852</v>
      </c>
      <c r="AV12" s="394" t="s">
        <v>852</v>
      </c>
      <c r="AW12" s="394" t="s">
        <v>852</v>
      </c>
      <c r="AX12" s="394" t="s">
        <v>852</v>
      </c>
      <c r="AY12" s="394" t="s">
        <v>852</v>
      </c>
      <c r="AZ12" s="394" t="s">
        <v>852</v>
      </c>
      <c r="BA12" s="394" t="s">
        <v>852</v>
      </c>
    </row>
    <row r="13" spans="1:53" ht="15.75" customHeight="1" thickBot="1" x14ac:dyDescent="0.3">
      <c r="B13" s="7"/>
      <c r="F13" s="26" t="str">
        <f>'GF Summary'!$F$6</f>
        <v>Actuals</v>
      </c>
      <c r="G13" s="27"/>
      <c r="H13" s="27" t="str">
        <f>'GF Summary'!$H$6</f>
        <v>Actuals</v>
      </c>
      <c r="I13" s="27"/>
      <c r="J13" s="28" t="str">
        <f>'GF Summary'!$J$6</f>
        <v>Actuals</v>
      </c>
      <c r="K13" s="5"/>
      <c r="L13" s="26" t="str">
        <f>+'GF 11'!L14</f>
        <v>Budget</v>
      </c>
      <c r="M13" s="27"/>
      <c r="N13" s="27" t="str">
        <f>+'GF 11'!N14</f>
        <v>Forecast</v>
      </c>
      <c r="O13" s="27">
        <f>+'GF 11'!O14</f>
        <v>0</v>
      </c>
      <c r="P13" s="27">
        <f>'GF Summary'!P6</f>
        <v>0</v>
      </c>
      <c r="Q13" s="27"/>
      <c r="R13" s="28" t="str">
        <f>+'GF 11'!R14</f>
        <v>Proposed Budget</v>
      </c>
      <c r="S13" s="5"/>
      <c r="U13" s="480"/>
      <c r="V13" s="425" t="s">
        <v>788</v>
      </c>
      <c r="W13" s="424" t="s">
        <v>786</v>
      </c>
      <c r="X13" s="424" t="s">
        <v>786</v>
      </c>
      <c r="Y13" s="424" t="s">
        <v>786</v>
      </c>
      <c r="Z13" s="424" t="s">
        <v>786</v>
      </c>
      <c r="AA13" s="424" t="s">
        <v>786</v>
      </c>
      <c r="AB13" s="424" t="s">
        <v>786</v>
      </c>
      <c r="AC13" s="424" t="s">
        <v>786</v>
      </c>
      <c r="AD13" s="425"/>
      <c r="AE13" s="424" t="s">
        <v>787</v>
      </c>
      <c r="AF13" s="424" t="s">
        <v>787</v>
      </c>
      <c r="AG13" s="424" t="s">
        <v>787</v>
      </c>
      <c r="AH13" s="424" t="s">
        <v>787</v>
      </c>
      <c r="AJ13" s="167" t="s">
        <v>786</v>
      </c>
      <c r="AK13" s="167" t="s">
        <v>786</v>
      </c>
      <c r="AL13" s="167" t="s">
        <v>786</v>
      </c>
      <c r="AM13" s="269" t="s">
        <v>787</v>
      </c>
      <c r="AN13" s="269" t="s">
        <v>787</v>
      </c>
      <c r="AO13" s="269" t="s">
        <v>787</v>
      </c>
      <c r="AP13" s="263" t="s">
        <v>787</v>
      </c>
      <c r="AQ13" s="271" t="s">
        <v>787</v>
      </c>
      <c r="AR13" s="263" t="s">
        <v>787</v>
      </c>
      <c r="AS13" s="271" t="s">
        <v>787</v>
      </c>
      <c r="AT13" s="271"/>
      <c r="AU13" s="263" t="s">
        <v>786</v>
      </c>
      <c r="AV13" s="263" t="s">
        <v>786</v>
      </c>
      <c r="AW13" s="263" t="s">
        <v>786</v>
      </c>
      <c r="AX13" s="263" t="s">
        <v>786</v>
      </c>
      <c r="AY13" s="263" t="s">
        <v>786</v>
      </c>
      <c r="AZ13" s="263" t="s">
        <v>786</v>
      </c>
      <c r="BA13" s="167" t="s">
        <v>786</v>
      </c>
    </row>
    <row r="14" spans="1:53" ht="15.75" thickBot="1" x14ac:dyDescent="0.3">
      <c r="B14" s="7"/>
      <c r="F14" s="29" t="str">
        <f>'GF Summary'!$F$7</f>
        <v>FY 22/23</v>
      </c>
      <c r="G14" s="30"/>
      <c r="H14" s="31" t="str">
        <f>'GF Summary'!$H$7</f>
        <v>FY 23/24</v>
      </c>
      <c r="I14" s="31"/>
      <c r="J14" s="32" t="str">
        <f>'GF Summary'!$J$7</f>
        <v>FY 24/25</v>
      </c>
      <c r="K14" s="5"/>
      <c r="L14" s="29" t="str">
        <f>+'GF 11'!L15</f>
        <v>FY 25/26</v>
      </c>
      <c r="M14" s="31"/>
      <c r="N14" s="31" t="str">
        <f>+'GF 11'!N15</f>
        <v>FY 25/26</v>
      </c>
      <c r="O14" s="31">
        <f>+'GF 11'!O15</f>
        <v>0</v>
      </c>
      <c r="P14" s="434" t="str">
        <f>'GF Summary'!P7</f>
        <v>Difference</v>
      </c>
      <c r="Q14" s="31"/>
      <c r="R14" s="32" t="str">
        <f>+'GF 11'!R15</f>
        <v>FY 26/27</v>
      </c>
      <c r="S14" s="5"/>
      <c r="U14" s="480"/>
      <c r="W14" s="216" t="s">
        <v>412</v>
      </c>
      <c r="X14" s="219" t="s">
        <v>407</v>
      </c>
      <c r="Y14" s="217" t="s">
        <v>413</v>
      </c>
      <c r="Z14" s="219" t="s">
        <v>661</v>
      </c>
      <c r="AA14" s="217" t="s">
        <v>662</v>
      </c>
      <c r="AB14" s="219" t="s">
        <v>416</v>
      </c>
      <c r="AC14" s="218" t="s">
        <v>417</v>
      </c>
      <c r="AD14" s="218" t="s">
        <v>780</v>
      </c>
      <c r="AE14" s="220" t="str">
        <f>+'GF Rev Detail'!AD7</f>
        <v>Budget</v>
      </c>
      <c r="AF14" s="220" t="str">
        <f>+'GF Rev Detail'!AE7</f>
        <v>YTD as of MM/DD/YY</v>
      </c>
      <c r="AG14" s="220" t="str">
        <f>+'GF Rev Detail'!AF7</f>
        <v>Forecast</v>
      </c>
      <c r="AH14" s="220" t="str">
        <f>+'GF Rev Detail'!AG7</f>
        <v>Budget</v>
      </c>
      <c r="AJ14" s="278" t="s">
        <v>406</v>
      </c>
      <c r="AK14" s="278" t="s">
        <v>418</v>
      </c>
      <c r="AL14" s="278" t="s">
        <v>790</v>
      </c>
      <c r="AM14" s="270" t="s">
        <v>408</v>
      </c>
      <c r="AN14" s="268" t="s">
        <v>409</v>
      </c>
      <c r="AO14" s="268" t="s">
        <v>410</v>
      </c>
      <c r="AP14" s="266" t="s">
        <v>411</v>
      </c>
      <c r="AQ14" s="272" t="s">
        <v>431</v>
      </c>
      <c r="AR14" s="266" t="s">
        <v>432</v>
      </c>
      <c r="AS14" s="272" t="s">
        <v>874</v>
      </c>
      <c r="AT14" s="272" t="s">
        <v>792</v>
      </c>
      <c r="AU14" s="166" t="s">
        <v>412</v>
      </c>
      <c r="AV14" s="166" t="s">
        <v>407</v>
      </c>
      <c r="AW14" s="166" t="s">
        <v>413</v>
      </c>
      <c r="AX14" s="166" t="s">
        <v>414</v>
      </c>
      <c r="AY14" s="166" t="s">
        <v>415</v>
      </c>
      <c r="AZ14" s="166" t="s">
        <v>416</v>
      </c>
      <c r="BA14" s="278" t="s">
        <v>417</v>
      </c>
    </row>
    <row r="15" spans="1:53" x14ac:dyDescent="0.25">
      <c r="B15" s="7" t="s">
        <v>231</v>
      </c>
      <c r="F15" s="322"/>
      <c r="G15" s="25"/>
      <c r="H15" s="25"/>
      <c r="I15" s="25"/>
      <c r="J15" s="323"/>
      <c r="K15" s="25"/>
      <c r="L15" s="322"/>
      <c r="M15" s="25"/>
      <c r="N15" s="25"/>
      <c r="O15" s="25"/>
      <c r="P15" s="25"/>
      <c r="Q15" s="25"/>
      <c r="R15" s="323"/>
      <c r="U15" s="480"/>
      <c r="W15" s="167"/>
      <c r="X15" s="167"/>
      <c r="Y15" s="167"/>
      <c r="Z15" s="167"/>
      <c r="AA15" s="167"/>
      <c r="AB15" s="167"/>
      <c r="AC15" s="167"/>
      <c r="AD15" s="167"/>
      <c r="AE15" s="263"/>
      <c r="AF15" s="263"/>
      <c r="AG15" s="263"/>
      <c r="AH15" s="263"/>
      <c r="AM15" s="269"/>
      <c r="AN15" s="267"/>
      <c r="AO15" s="267"/>
      <c r="AP15" s="263"/>
      <c r="AQ15" s="271">
        <f>+AP15*$AQ$12</f>
        <v>0</v>
      </c>
      <c r="AR15" s="263"/>
      <c r="AS15" s="271">
        <f>AQ15+AR15</f>
        <v>0</v>
      </c>
      <c r="AT15" s="271">
        <f>+AS15+AP15</f>
        <v>0</v>
      </c>
      <c r="AU15" s="167"/>
      <c r="AV15" s="167"/>
      <c r="AW15" s="167"/>
      <c r="AX15" s="167"/>
      <c r="AY15" s="167"/>
      <c r="AZ15" s="167"/>
      <c r="BA15" s="167"/>
    </row>
    <row r="16" spans="1:53" x14ac:dyDescent="0.25">
      <c r="B16" s="253" t="s">
        <v>707</v>
      </c>
      <c r="C16" t="s">
        <v>142</v>
      </c>
      <c r="F16" s="322"/>
      <c r="G16" s="25"/>
      <c r="H16" s="25"/>
      <c r="I16" s="25"/>
      <c r="J16" s="323"/>
      <c r="K16" s="25"/>
      <c r="L16" s="322"/>
      <c r="M16" s="25"/>
      <c r="N16" s="25"/>
      <c r="O16" s="25"/>
      <c r="P16" s="25">
        <f t="shared" ref="P16:P25" si="0">R16-L16</f>
        <v>0</v>
      </c>
      <c r="Q16" s="25"/>
      <c r="R16" s="323"/>
      <c r="U16" s="480"/>
      <c r="W16" s="167"/>
      <c r="X16" s="167"/>
      <c r="Y16" s="167"/>
      <c r="Z16" s="167"/>
      <c r="AA16" s="167"/>
      <c r="AB16" s="167"/>
      <c r="AC16" s="167"/>
      <c r="AD16" s="167"/>
      <c r="AE16" s="167"/>
      <c r="AF16" s="167"/>
      <c r="AG16" s="167"/>
      <c r="AH16" s="100"/>
      <c r="AM16" s="269"/>
      <c r="AN16" s="267"/>
      <c r="AO16" s="267"/>
      <c r="AP16" s="263"/>
      <c r="AQ16" s="271">
        <f t="shared" ref="AQ16:AQ39" si="1">+AP16*$AQ$12</f>
        <v>0</v>
      </c>
      <c r="AR16" s="263"/>
      <c r="AS16" s="271">
        <f t="shared" ref="AS16:AS39" si="2">AQ16+AR16</f>
        <v>0</v>
      </c>
      <c r="AT16" s="271">
        <f t="shared" ref="AT16:AT39" si="3">+AS16+AP16</f>
        <v>0</v>
      </c>
      <c r="AU16" s="167"/>
      <c r="AV16" s="167"/>
      <c r="AW16" s="167"/>
      <c r="AX16" s="167"/>
      <c r="AY16" s="167"/>
      <c r="AZ16" s="167"/>
      <c r="BA16" s="167"/>
    </row>
    <row r="17" spans="2:53" x14ac:dyDescent="0.25">
      <c r="B17" s="253" t="s">
        <v>698</v>
      </c>
      <c r="C17" t="s">
        <v>215</v>
      </c>
      <c r="F17" s="322"/>
      <c r="G17" s="25"/>
      <c r="H17" s="25"/>
      <c r="I17" s="25"/>
      <c r="J17" s="323"/>
      <c r="K17" s="25"/>
      <c r="L17" s="322"/>
      <c r="M17" s="25"/>
      <c r="N17" s="25"/>
      <c r="O17" s="25"/>
      <c r="P17" s="25">
        <f t="shared" si="0"/>
        <v>0</v>
      </c>
      <c r="Q17" s="25"/>
      <c r="R17" s="323"/>
      <c r="U17" s="480"/>
      <c r="W17" s="167"/>
      <c r="X17" s="167"/>
      <c r="Y17" s="167"/>
      <c r="Z17" s="167"/>
      <c r="AA17" s="167"/>
      <c r="AB17" s="167"/>
      <c r="AC17" s="167"/>
      <c r="AD17" s="167"/>
      <c r="AE17" s="167"/>
      <c r="AF17" s="167"/>
      <c r="AG17" s="167"/>
      <c r="AH17" s="100"/>
      <c r="AM17" s="269"/>
      <c r="AN17" s="267"/>
      <c r="AO17" s="267"/>
      <c r="AP17" s="263"/>
      <c r="AQ17" s="271">
        <f t="shared" si="1"/>
        <v>0</v>
      </c>
      <c r="AR17" s="263"/>
      <c r="AS17" s="271">
        <f t="shared" si="2"/>
        <v>0</v>
      </c>
      <c r="AT17" s="271">
        <f t="shared" si="3"/>
        <v>0</v>
      </c>
      <c r="AU17" s="167"/>
      <c r="AV17" s="167"/>
      <c r="AW17" s="167"/>
      <c r="AX17" s="167"/>
      <c r="AY17" s="167"/>
      <c r="AZ17" s="167"/>
      <c r="BA17" s="167"/>
    </row>
    <row r="18" spans="2:53" x14ac:dyDescent="0.25">
      <c r="B18" s="253" t="s">
        <v>699</v>
      </c>
      <c r="C18" t="s">
        <v>143</v>
      </c>
      <c r="F18" s="322"/>
      <c r="G18" s="25"/>
      <c r="H18" s="25"/>
      <c r="I18" s="25"/>
      <c r="J18" s="323"/>
      <c r="K18" s="25"/>
      <c r="L18" s="322"/>
      <c r="M18" s="25"/>
      <c r="N18" s="25"/>
      <c r="O18" s="25"/>
      <c r="P18" s="25">
        <f t="shared" si="0"/>
        <v>0</v>
      </c>
      <c r="Q18" s="25"/>
      <c r="R18" s="323"/>
      <c r="U18" s="480"/>
      <c r="W18" s="167"/>
      <c r="X18" s="167"/>
      <c r="Y18" s="167"/>
      <c r="Z18" s="167"/>
      <c r="AA18" s="167"/>
      <c r="AB18" s="167"/>
      <c r="AC18" s="167"/>
      <c r="AD18" s="167"/>
      <c r="AE18" s="167"/>
      <c r="AF18" s="167"/>
      <c r="AG18" s="167"/>
      <c r="AH18" s="100"/>
      <c r="AM18" s="269"/>
      <c r="AN18" s="267"/>
      <c r="AO18" s="267"/>
      <c r="AP18" s="263"/>
      <c r="AQ18" s="271">
        <f t="shared" si="1"/>
        <v>0</v>
      </c>
      <c r="AR18" s="263"/>
      <c r="AS18" s="271">
        <f t="shared" si="2"/>
        <v>0</v>
      </c>
      <c r="AT18" s="271">
        <f t="shared" si="3"/>
        <v>0</v>
      </c>
      <c r="AU18" s="167"/>
      <c r="AV18" s="167"/>
      <c r="AW18" s="167"/>
      <c r="AX18" s="167"/>
      <c r="AY18" s="167"/>
      <c r="AZ18" s="167"/>
      <c r="BA18" s="167"/>
    </row>
    <row r="19" spans="2:53" x14ac:dyDescent="0.25">
      <c r="B19" s="253" t="s">
        <v>700</v>
      </c>
      <c r="C19" t="s">
        <v>144</v>
      </c>
      <c r="F19" s="322"/>
      <c r="G19" s="25"/>
      <c r="H19" s="25"/>
      <c r="I19" s="25"/>
      <c r="J19" s="323"/>
      <c r="K19" s="25"/>
      <c r="L19" s="322"/>
      <c r="M19" s="25"/>
      <c r="N19" s="25"/>
      <c r="O19" s="25"/>
      <c r="P19" s="25">
        <f t="shared" si="0"/>
        <v>0</v>
      </c>
      <c r="Q19" s="25"/>
      <c r="R19" s="323"/>
      <c r="U19" s="480"/>
      <c r="W19" s="167"/>
      <c r="X19" s="167"/>
      <c r="Y19" s="167"/>
      <c r="Z19" s="167"/>
      <c r="AA19" s="167"/>
      <c r="AB19" s="167"/>
      <c r="AC19" s="167"/>
      <c r="AD19" s="167"/>
      <c r="AE19" s="167"/>
      <c r="AF19" s="167"/>
      <c r="AG19" s="167"/>
      <c r="AH19" s="100"/>
      <c r="AM19" s="269"/>
      <c r="AN19" s="267"/>
      <c r="AO19" s="267"/>
      <c r="AP19" s="263"/>
      <c r="AQ19" s="271">
        <f t="shared" si="1"/>
        <v>0</v>
      </c>
      <c r="AR19" s="263"/>
      <c r="AS19" s="271">
        <f t="shared" si="2"/>
        <v>0</v>
      </c>
      <c r="AT19" s="271">
        <f t="shared" si="3"/>
        <v>0</v>
      </c>
      <c r="AU19" s="167"/>
      <c r="AV19" s="167"/>
      <c r="AW19" s="167"/>
      <c r="AX19" s="167"/>
      <c r="AY19" s="167"/>
      <c r="AZ19" s="167"/>
      <c r="BA19" s="167"/>
    </row>
    <row r="20" spans="2:53" x14ac:dyDescent="0.25">
      <c r="B20" s="253" t="s">
        <v>701</v>
      </c>
      <c r="C20" t="s">
        <v>145</v>
      </c>
      <c r="F20" s="322"/>
      <c r="G20" s="25"/>
      <c r="H20" s="25"/>
      <c r="I20" s="25"/>
      <c r="J20" s="323"/>
      <c r="K20" s="25"/>
      <c r="L20" s="322"/>
      <c r="M20" s="25"/>
      <c r="N20" s="25"/>
      <c r="O20" s="25"/>
      <c r="P20" s="25">
        <f t="shared" si="0"/>
        <v>0</v>
      </c>
      <c r="Q20" s="25"/>
      <c r="R20" s="323"/>
      <c r="U20" s="480"/>
      <c r="W20" s="167"/>
      <c r="X20" s="167"/>
      <c r="Y20" s="167"/>
      <c r="Z20" s="167"/>
      <c r="AA20" s="167"/>
      <c r="AB20" s="167"/>
      <c r="AC20" s="167"/>
      <c r="AD20" s="167"/>
      <c r="AE20" s="167"/>
      <c r="AF20" s="167"/>
      <c r="AG20" s="167"/>
      <c r="AH20" s="100"/>
      <c r="AM20" s="269"/>
      <c r="AN20" s="267"/>
      <c r="AO20" s="267"/>
      <c r="AP20" s="263"/>
      <c r="AQ20" s="271">
        <f t="shared" si="1"/>
        <v>0</v>
      </c>
      <c r="AR20" s="263"/>
      <c r="AS20" s="271">
        <f t="shared" si="2"/>
        <v>0</v>
      </c>
      <c r="AT20" s="271">
        <f t="shared" si="3"/>
        <v>0</v>
      </c>
      <c r="AU20" s="167"/>
      <c r="AV20" s="167"/>
      <c r="AW20" s="167"/>
      <c r="AX20" s="167"/>
      <c r="AY20" s="167"/>
      <c r="AZ20" s="167"/>
      <c r="BA20" s="167"/>
    </row>
    <row r="21" spans="2:53" x14ac:dyDescent="0.25">
      <c r="B21" s="253" t="s">
        <v>702</v>
      </c>
      <c r="C21" t="s">
        <v>99</v>
      </c>
      <c r="F21" s="322"/>
      <c r="G21" s="25"/>
      <c r="H21" s="25"/>
      <c r="I21" s="25"/>
      <c r="J21" s="323"/>
      <c r="K21" s="25"/>
      <c r="L21" s="322"/>
      <c r="M21" s="25"/>
      <c r="N21" s="25"/>
      <c r="O21" s="25"/>
      <c r="P21" s="25">
        <f t="shared" si="0"/>
        <v>0</v>
      </c>
      <c r="Q21" s="25"/>
      <c r="R21" s="323"/>
      <c r="U21" s="480"/>
      <c r="W21" s="167"/>
      <c r="X21" s="167"/>
      <c r="Y21" s="167"/>
      <c r="Z21" s="167"/>
      <c r="AA21" s="167"/>
      <c r="AB21" s="167"/>
      <c r="AC21" s="167"/>
      <c r="AD21" s="167"/>
      <c r="AE21" s="167"/>
      <c r="AF21" s="167"/>
      <c r="AG21" s="167"/>
      <c r="AH21" s="100"/>
      <c r="AM21" s="269"/>
      <c r="AN21" s="267"/>
      <c r="AO21" s="267"/>
      <c r="AP21" s="263"/>
      <c r="AQ21" s="271">
        <f t="shared" si="1"/>
        <v>0</v>
      </c>
      <c r="AR21" s="263"/>
      <c r="AS21" s="271">
        <f t="shared" si="2"/>
        <v>0</v>
      </c>
      <c r="AT21" s="271">
        <f t="shared" si="3"/>
        <v>0</v>
      </c>
      <c r="AU21" s="167"/>
      <c r="AV21" s="167"/>
      <c r="AW21" s="167"/>
      <c r="AX21" s="167"/>
      <c r="AY21" s="167"/>
      <c r="AZ21" s="167"/>
      <c r="BA21" s="167"/>
    </row>
    <row r="22" spans="2:53" x14ac:dyDescent="0.25">
      <c r="B22" s="253" t="s">
        <v>703</v>
      </c>
      <c r="C22" t="s">
        <v>146</v>
      </c>
      <c r="F22" s="322"/>
      <c r="G22" s="25"/>
      <c r="H22" s="25"/>
      <c r="I22" s="25"/>
      <c r="J22" s="323"/>
      <c r="K22" s="25"/>
      <c r="L22" s="322"/>
      <c r="M22" s="25"/>
      <c r="N22" s="25"/>
      <c r="O22" s="25"/>
      <c r="P22" s="25">
        <f t="shared" si="0"/>
        <v>0</v>
      </c>
      <c r="Q22" s="25"/>
      <c r="R22" s="323"/>
      <c r="U22" s="480"/>
      <c r="W22" s="167"/>
      <c r="X22" s="167"/>
      <c r="Y22" s="167"/>
      <c r="Z22" s="167"/>
      <c r="AA22" s="167"/>
      <c r="AB22" s="167"/>
      <c r="AC22" s="167"/>
      <c r="AD22" s="167"/>
      <c r="AE22" s="167"/>
      <c r="AF22" s="167"/>
      <c r="AG22" s="167"/>
      <c r="AH22" s="100"/>
      <c r="AM22" s="269"/>
      <c r="AN22" s="267"/>
      <c r="AO22" s="267"/>
      <c r="AP22" s="263"/>
      <c r="AQ22" s="271">
        <f t="shared" si="1"/>
        <v>0</v>
      </c>
      <c r="AR22" s="263"/>
      <c r="AS22" s="271">
        <f t="shared" si="2"/>
        <v>0</v>
      </c>
      <c r="AT22" s="271">
        <f t="shared" si="3"/>
        <v>0</v>
      </c>
      <c r="AU22" s="167"/>
      <c r="AV22" s="167"/>
      <c r="AW22" s="167"/>
      <c r="AX22" s="167"/>
      <c r="AY22" s="167"/>
      <c r="AZ22" s="167"/>
      <c r="BA22" s="167"/>
    </row>
    <row r="23" spans="2:53" x14ac:dyDescent="0.25">
      <c r="B23" s="253" t="s">
        <v>704</v>
      </c>
      <c r="C23" t="s">
        <v>147</v>
      </c>
      <c r="F23" s="322"/>
      <c r="G23" s="25"/>
      <c r="H23" s="25"/>
      <c r="I23" s="25"/>
      <c r="J23" s="323"/>
      <c r="K23" s="25"/>
      <c r="L23" s="322"/>
      <c r="M23" s="25"/>
      <c r="N23" s="25"/>
      <c r="O23" s="25"/>
      <c r="P23" s="25">
        <f t="shared" si="0"/>
        <v>0</v>
      </c>
      <c r="Q23" s="25"/>
      <c r="R23" s="323"/>
      <c r="U23" s="480"/>
      <c r="W23" s="167"/>
      <c r="X23" s="167"/>
      <c r="Y23" s="167"/>
      <c r="Z23" s="167"/>
      <c r="AA23" s="167"/>
      <c r="AB23" s="167"/>
      <c r="AC23" s="167"/>
      <c r="AD23" s="167"/>
      <c r="AE23" s="167"/>
      <c r="AF23" s="167"/>
      <c r="AG23" s="167"/>
      <c r="AH23" s="100"/>
      <c r="AM23" s="269"/>
      <c r="AN23" s="267"/>
      <c r="AO23" s="267"/>
      <c r="AP23" s="263"/>
      <c r="AQ23" s="271">
        <f t="shared" si="1"/>
        <v>0</v>
      </c>
      <c r="AR23" s="263"/>
      <c r="AS23" s="271">
        <f t="shared" si="2"/>
        <v>0</v>
      </c>
      <c r="AT23" s="271">
        <f t="shared" si="3"/>
        <v>0</v>
      </c>
      <c r="AU23" s="167"/>
      <c r="AV23" s="167"/>
      <c r="AW23" s="167"/>
      <c r="AX23" s="167"/>
      <c r="AY23" s="167"/>
      <c r="AZ23" s="167"/>
      <c r="BA23" s="167"/>
    </row>
    <row r="24" spans="2:53" x14ac:dyDescent="0.25">
      <c r="B24" s="253" t="s">
        <v>705</v>
      </c>
      <c r="C24" t="s">
        <v>148</v>
      </c>
      <c r="F24" s="322"/>
      <c r="G24" s="25"/>
      <c r="H24" s="25"/>
      <c r="I24" s="25"/>
      <c r="J24" s="323"/>
      <c r="K24" s="25"/>
      <c r="L24" s="322"/>
      <c r="M24" s="25"/>
      <c r="N24" s="25"/>
      <c r="O24" s="25"/>
      <c r="P24" s="25">
        <f t="shared" si="0"/>
        <v>0</v>
      </c>
      <c r="Q24" s="25"/>
      <c r="R24" s="323"/>
      <c r="U24" s="480"/>
      <c r="W24" s="167"/>
      <c r="X24" s="167"/>
      <c r="Y24" s="167"/>
      <c r="Z24" s="167"/>
      <c r="AA24" s="167"/>
      <c r="AB24" s="167"/>
      <c r="AC24" s="167"/>
      <c r="AD24" s="167"/>
      <c r="AE24" s="167"/>
      <c r="AF24" s="167"/>
      <c r="AG24" s="167"/>
      <c r="AH24" s="100"/>
      <c r="AM24" s="269"/>
      <c r="AN24" s="267"/>
      <c r="AO24" s="267"/>
      <c r="AP24" s="263"/>
      <c r="AQ24" s="271">
        <f t="shared" si="1"/>
        <v>0</v>
      </c>
      <c r="AR24" s="263"/>
      <c r="AS24" s="271">
        <f t="shared" si="2"/>
        <v>0</v>
      </c>
      <c r="AT24" s="271">
        <f t="shared" si="3"/>
        <v>0</v>
      </c>
      <c r="AU24" s="167"/>
      <c r="AV24" s="167"/>
      <c r="AW24" s="167"/>
      <c r="AX24" s="167"/>
      <c r="AY24" s="167"/>
      <c r="AZ24" s="167"/>
      <c r="BA24" s="167"/>
    </row>
    <row r="25" spans="2:53" x14ac:dyDescent="0.25">
      <c r="B25" s="253" t="s">
        <v>706</v>
      </c>
      <c r="C25" t="s">
        <v>149</v>
      </c>
      <c r="F25" s="331"/>
      <c r="G25" s="25"/>
      <c r="H25" s="332"/>
      <c r="I25" s="25"/>
      <c r="J25" s="333"/>
      <c r="K25" s="25"/>
      <c r="L25" s="331"/>
      <c r="M25" s="25"/>
      <c r="N25" s="332"/>
      <c r="O25" s="25"/>
      <c r="P25" s="332">
        <f t="shared" si="0"/>
        <v>0</v>
      </c>
      <c r="Q25" s="25"/>
      <c r="R25" s="333"/>
      <c r="U25" s="480"/>
      <c r="W25" s="167"/>
      <c r="X25" s="167"/>
      <c r="Y25" s="167"/>
      <c r="Z25" s="167"/>
      <c r="AA25" s="167"/>
      <c r="AB25" s="167"/>
      <c r="AC25" s="167"/>
      <c r="AD25" s="167"/>
      <c r="AE25" s="167"/>
      <c r="AF25" s="167"/>
      <c r="AG25" s="167"/>
      <c r="AH25" s="100"/>
      <c r="AM25" s="269"/>
      <c r="AN25" s="267"/>
      <c r="AO25" s="267"/>
      <c r="AP25" s="263"/>
      <c r="AQ25" s="271">
        <f t="shared" si="1"/>
        <v>0</v>
      </c>
      <c r="AR25" s="263"/>
      <c r="AS25" s="271">
        <f t="shared" si="2"/>
        <v>0</v>
      </c>
      <c r="AT25" s="271">
        <f t="shared" si="3"/>
        <v>0</v>
      </c>
      <c r="AU25" s="167"/>
      <c r="AV25" s="167"/>
      <c r="AW25" s="167"/>
      <c r="AX25" s="167"/>
      <c r="AY25" s="167"/>
      <c r="AZ25" s="167"/>
      <c r="BA25" s="167"/>
    </row>
    <row r="26" spans="2:53" ht="15.75" thickBot="1" x14ac:dyDescent="0.3">
      <c r="B26" s="7" t="s">
        <v>175</v>
      </c>
      <c r="F26" s="337">
        <f>SUM(F15:F25)</f>
        <v>0</v>
      </c>
      <c r="G26" s="338"/>
      <c r="H26" s="338">
        <f>SUM(H15:H25)</f>
        <v>0</v>
      </c>
      <c r="I26" s="338"/>
      <c r="J26" s="340">
        <f>SUM(J16:J25)</f>
        <v>0</v>
      </c>
      <c r="K26" s="25"/>
      <c r="L26" s="337">
        <f>SUM(L15:L25)</f>
        <v>0</v>
      </c>
      <c r="M26" s="338"/>
      <c r="N26" s="338">
        <f>SUM(N15:N25)</f>
        <v>0</v>
      </c>
      <c r="O26" s="338"/>
      <c r="P26" s="338">
        <f>SUM(P15:P25)</f>
        <v>0</v>
      </c>
      <c r="Q26" s="338"/>
      <c r="R26" s="340">
        <f>SUM(R15:R25)</f>
        <v>0</v>
      </c>
      <c r="U26" s="480"/>
      <c r="AM26" s="269"/>
      <c r="AN26" s="267"/>
      <c r="AO26" s="267"/>
      <c r="AP26" s="263"/>
      <c r="AQ26" s="271">
        <f t="shared" si="1"/>
        <v>0</v>
      </c>
      <c r="AR26" s="263"/>
      <c r="AS26" s="271">
        <f t="shared" si="2"/>
        <v>0</v>
      </c>
      <c r="AT26" s="271">
        <f t="shared" si="3"/>
        <v>0</v>
      </c>
      <c r="AU26" s="167"/>
      <c r="AV26" s="167"/>
      <c r="AW26" s="167"/>
      <c r="AX26" s="167"/>
      <c r="AY26" s="167"/>
      <c r="AZ26" s="167"/>
      <c r="BA26" s="167"/>
    </row>
    <row r="27" spans="2:53" x14ac:dyDescent="0.25">
      <c r="F27" s="281"/>
      <c r="G27" s="281"/>
      <c r="H27" s="281"/>
      <c r="I27" s="281"/>
      <c r="J27" s="281"/>
      <c r="K27" s="281"/>
      <c r="L27" s="281"/>
      <c r="M27" s="281"/>
      <c r="N27" s="281"/>
      <c r="O27" s="281"/>
      <c r="P27" s="281"/>
      <c r="Q27" s="281"/>
      <c r="R27" s="281"/>
      <c r="U27" s="480"/>
      <c r="AM27" s="269"/>
      <c r="AN27" s="267"/>
      <c r="AO27" s="267"/>
      <c r="AP27" s="263"/>
      <c r="AQ27" s="271">
        <f t="shared" si="1"/>
        <v>0</v>
      </c>
      <c r="AR27" s="263"/>
      <c r="AS27" s="271">
        <f t="shared" si="2"/>
        <v>0</v>
      </c>
      <c r="AT27" s="271">
        <f t="shared" si="3"/>
        <v>0</v>
      </c>
      <c r="AU27" s="167"/>
      <c r="AV27" s="167"/>
      <c r="AW27" s="167"/>
      <c r="AX27" s="167"/>
      <c r="AY27" s="167"/>
      <c r="AZ27" s="167"/>
      <c r="BA27" s="167"/>
    </row>
    <row r="28" spans="2:53" x14ac:dyDescent="0.25">
      <c r="F28" s="281"/>
      <c r="G28" s="281"/>
      <c r="H28" s="281"/>
      <c r="I28" s="281"/>
      <c r="J28" s="281"/>
      <c r="K28" s="281"/>
      <c r="L28" s="281"/>
      <c r="M28" s="281"/>
      <c r="N28" s="281"/>
      <c r="O28" s="281"/>
      <c r="P28" s="281"/>
      <c r="Q28" s="281"/>
      <c r="R28" s="281"/>
      <c r="U28" s="480"/>
      <c r="AM28" s="269"/>
      <c r="AN28" s="267"/>
      <c r="AO28" s="267"/>
      <c r="AP28" s="263"/>
      <c r="AQ28" s="271">
        <f t="shared" si="1"/>
        <v>0</v>
      </c>
      <c r="AR28" s="263"/>
      <c r="AS28" s="271">
        <f t="shared" si="2"/>
        <v>0</v>
      </c>
      <c r="AT28" s="271">
        <f t="shared" si="3"/>
        <v>0</v>
      </c>
      <c r="AU28" s="167"/>
      <c r="AV28" s="167"/>
      <c r="AW28" s="167"/>
      <c r="AX28" s="167"/>
      <c r="AY28" s="167"/>
      <c r="AZ28" s="167"/>
      <c r="BA28" s="167"/>
    </row>
    <row r="29" spans="2:53" ht="15.75" thickBot="1" x14ac:dyDescent="0.3">
      <c r="F29" s="281"/>
      <c r="G29" s="281"/>
      <c r="H29" s="281"/>
      <c r="I29" s="281"/>
      <c r="J29" s="281"/>
      <c r="K29" s="281"/>
      <c r="L29" s="281"/>
      <c r="M29" s="281"/>
      <c r="N29" s="281"/>
      <c r="O29" s="281"/>
      <c r="P29" s="281"/>
      <c r="Q29" s="281"/>
      <c r="R29" s="281"/>
      <c r="U29" s="480"/>
      <c r="AM29" s="269"/>
      <c r="AN29" s="267"/>
      <c r="AO29" s="267"/>
      <c r="AP29" s="263"/>
      <c r="AQ29" s="271">
        <f t="shared" si="1"/>
        <v>0</v>
      </c>
      <c r="AR29" s="263"/>
      <c r="AS29" s="271">
        <f t="shared" si="2"/>
        <v>0</v>
      </c>
      <c r="AT29" s="271">
        <f t="shared" si="3"/>
        <v>0</v>
      </c>
      <c r="AU29" s="167"/>
      <c r="AV29" s="167"/>
      <c r="AW29" s="167"/>
      <c r="AX29" s="167"/>
      <c r="AY29" s="167"/>
      <c r="AZ29" s="167"/>
      <c r="BA29" s="167"/>
    </row>
    <row r="30" spans="2:53" x14ac:dyDescent="0.25">
      <c r="F30" s="282" t="str">
        <f>'GF Summary'!$F$6</f>
        <v>Actuals</v>
      </c>
      <c r="G30" s="283"/>
      <c r="H30" s="283" t="str">
        <f>'GF Summary'!$H$6</f>
        <v>Actuals</v>
      </c>
      <c r="I30" s="283"/>
      <c r="J30" s="284" t="str">
        <f>'GF Summary'!$J$6</f>
        <v>Actuals</v>
      </c>
      <c r="K30" s="281"/>
      <c r="L30" s="282" t="str">
        <f>+L13</f>
        <v>Budget</v>
      </c>
      <c r="M30" s="283"/>
      <c r="N30" s="283" t="str">
        <f>+N13</f>
        <v>Forecast</v>
      </c>
      <c r="O30" s="283"/>
      <c r="P30" s="27">
        <f>+P13</f>
        <v>0</v>
      </c>
      <c r="Q30" s="283"/>
      <c r="R30" s="284" t="str">
        <f>+R13</f>
        <v>Proposed Budget</v>
      </c>
      <c r="U30" s="480"/>
      <c r="AM30" s="269"/>
      <c r="AN30" s="267"/>
      <c r="AO30" s="267"/>
      <c r="AP30" s="263"/>
      <c r="AQ30" s="271">
        <f t="shared" si="1"/>
        <v>0</v>
      </c>
      <c r="AR30" s="263"/>
      <c r="AS30" s="271">
        <f t="shared" si="2"/>
        <v>0</v>
      </c>
      <c r="AT30" s="271">
        <f t="shared" si="3"/>
        <v>0</v>
      </c>
      <c r="AU30" s="167"/>
      <c r="AV30" s="167"/>
      <c r="AW30" s="167"/>
      <c r="AX30" s="167"/>
      <c r="AY30" s="167"/>
      <c r="AZ30" s="167"/>
      <c r="BA30" s="167"/>
    </row>
    <row r="31" spans="2:53" ht="15.75" thickBot="1" x14ac:dyDescent="0.3">
      <c r="B31" s="7" t="s">
        <v>209</v>
      </c>
      <c r="F31" s="285" t="str">
        <f>'GF Summary'!$F$7</f>
        <v>FY 22/23</v>
      </c>
      <c r="G31" s="286"/>
      <c r="H31" s="286" t="str">
        <f>'GF Summary'!$H$7</f>
        <v>FY 23/24</v>
      </c>
      <c r="I31" s="286"/>
      <c r="J31" s="287" t="str">
        <f>'GF Summary'!$J$7</f>
        <v>FY 24/25</v>
      </c>
      <c r="K31" s="281"/>
      <c r="L31" s="285" t="str">
        <f>+L14</f>
        <v>FY 25/26</v>
      </c>
      <c r="M31" s="286"/>
      <c r="N31" s="286" t="str">
        <f>+N14</f>
        <v>FY 25/26</v>
      </c>
      <c r="O31" s="286"/>
      <c r="P31" s="31" t="str">
        <f>P14</f>
        <v>Difference</v>
      </c>
      <c r="Q31" s="286"/>
      <c r="R31" s="287" t="str">
        <f>+R14</f>
        <v>FY 26/27</v>
      </c>
      <c r="U31" s="480"/>
      <c r="AM31" s="269"/>
      <c r="AN31" s="267"/>
      <c r="AO31" s="267"/>
      <c r="AP31" s="263"/>
      <c r="AQ31" s="271">
        <f t="shared" si="1"/>
        <v>0</v>
      </c>
      <c r="AR31" s="263"/>
      <c r="AS31" s="271">
        <f t="shared" si="2"/>
        <v>0</v>
      </c>
      <c r="AT31" s="271">
        <f t="shared" si="3"/>
        <v>0</v>
      </c>
      <c r="AU31" s="167"/>
      <c r="AV31" s="167"/>
      <c r="AW31" s="167"/>
      <c r="AX31" s="167"/>
      <c r="AY31" s="167"/>
      <c r="AZ31" s="167"/>
      <c r="BA31" s="167"/>
    </row>
    <row r="32" spans="2:53" x14ac:dyDescent="0.25">
      <c r="B32" s="253" t="s">
        <v>708</v>
      </c>
      <c r="C32" t="s">
        <v>191</v>
      </c>
      <c r="F32" s="351"/>
      <c r="G32" s="352"/>
      <c r="H32" s="352"/>
      <c r="I32" s="352"/>
      <c r="J32" s="353"/>
      <c r="K32" s="281"/>
      <c r="L32" s="351"/>
      <c r="M32" s="352"/>
      <c r="N32" s="352"/>
      <c r="O32" s="352"/>
      <c r="P32" s="352">
        <f>R32-L32</f>
        <v>0</v>
      </c>
      <c r="Q32" s="352"/>
      <c r="R32" s="353"/>
      <c r="U32" s="480"/>
      <c r="AM32" s="269"/>
      <c r="AN32" s="267"/>
      <c r="AO32" s="267"/>
      <c r="AP32" s="263"/>
      <c r="AQ32" s="271">
        <f t="shared" si="1"/>
        <v>0</v>
      </c>
      <c r="AR32" s="263"/>
      <c r="AS32" s="271">
        <f t="shared" si="2"/>
        <v>0</v>
      </c>
      <c r="AT32" s="271">
        <f t="shared" si="3"/>
        <v>0</v>
      </c>
      <c r="AU32" s="167"/>
      <c r="AV32" s="167"/>
      <c r="AW32" s="167"/>
      <c r="AX32" s="167"/>
      <c r="AY32" s="167"/>
      <c r="AZ32" s="167"/>
      <c r="BA32" s="167"/>
    </row>
    <row r="33" spans="1:53" x14ac:dyDescent="0.25">
      <c r="B33" s="253" t="s">
        <v>709</v>
      </c>
      <c r="C33" t="s">
        <v>210</v>
      </c>
      <c r="F33" s="354"/>
      <c r="G33" s="355"/>
      <c r="H33" s="355"/>
      <c r="I33" s="355"/>
      <c r="J33" s="356"/>
      <c r="K33" s="281"/>
      <c r="L33" s="354"/>
      <c r="M33" s="355"/>
      <c r="N33" s="355"/>
      <c r="O33" s="355"/>
      <c r="P33" s="355">
        <f>R33-L33</f>
        <v>0</v>
      </c>
      <c r="Q33" s="355"/>
      <c r="R33" s="356"/>
      <c r="U33" s="480"/>
      <c r="AM33" s="269"/>
      <c r="AN33" s="267"/>
      <c r="AO33" s="267"/>
      <c r="AP33" s="263"/>
      <c r="AQ33" s="271">
        <f t="shared" si="1"/>
        <v>0</v>
      </c>
      <c r="AR33" s="263"/>
      <c r="AS33" s="271">
        <f t="shared" si="2"/>
        <v>0</v>
      </c>
      <c r="AT33" s="271">
        <f t="shared" si="3"/>
        <v>0</v>
      </c>
      <c r="AU33" s="167"/>
      <c r="AV33" s="167"/>
      <c r="AW33" s="167"/>
      <c r="AX33" s="167"/>
      <c r="AY33" s="167"/>
      <c r="AZ33" s="167"/>
      <c r="BA33" s="167"/>
    </row>
    <row r="34" spans="1:53" x14ac:dyDescent="0.25">
      <c r="B34" s="253" t="s">
        <v>710</v>
      </c>
      <c r="C34" t="s">
        <v>211</v>
      </c>
      <c r="F34" s="354"/>
      <c r="G34" s="355"/>
      <c r="H34" s="355"/>
      <c r="I34" s="355"/>
      <c r="J34" s="356"/>
      <c r="K34" s="281"/>
      <c r="L34" s="354"/>
      <c r="M34" s="355"/>
      <c r="N34" s="355"/>
      <c r="O34" s="355"/>
      <c r="P34" s="355">
        <f t="shared" ref="P34:P37" si="4">R34-L34</f>
        <v>0</v>
      </c>
      <c r="Q34" s="355"/>
      <c r="R34" s="356"/>
      <c r="U34" s="480"/>
      <c r="AM34" s="269"/>
      <c r="AN34" s="267"/>
      <c r="AO34" s="267"/>
      <c r="AP34" s="263"/>
      <c r="AQ34" s="271">
        <f t="shared" si="1"/>
        <v>0</v>
      </c>
      <c r="AR34" s="263"/>
      <c r="AS34" s="271">
        <f t="shared" si="2"/>
        <v>0</v>
      </c>
      <c r="AT34" s="271">
        <f t="shared" si="3"/>
        <v>0</v>
      </c>
      <c r="AU34" s="167"/>
      <c r="AV34" s="167"/>
      <c r="AW34" s="167"/>
      <c r="AX34" s="167"/>
      <c r="AY34" s="167"/>
      <c r="AZ34" s="167"/>
      <c r="BA34" s="167"/>
    </row>
    <row r="35" spans="1:53" x14ac:dyDescent="0.25">
      <c r="B35" s="253" t="s">
        <v>711</v>
      </c>
      <c r="C35" t="s">
        <v>212</v>
      </c>
      <c r="F35" s="354"/>
      <c r="G35" s="355"/>
      <c r="H35" s="355"/>
      <c r="I35" s="355"/>
      <c r="J35" s="356"/>
      <c r="K35" s="281"/>
      <c r="L35" s="354"/>
      <c r="M35" s="355"/>
      <c r="N35" s="355"/>
      <c r="O35" s="355"/>
      <c r="P35" s="355">
        <f t="shared" si="4"/>
        <v>0</v>
      </c>
      <c r="Q35" s="355"/>
      <c r="R35" s="356"/>
      <c r="U35" s="480"/>
      <c r="AM35" s="269"/>
      <c r="AN35" s="267"/>
      <c r="AO35" s="267"/>
      <c r="AP35" s="263"/>
      <c r="AQ35" s="271">
        <f t="shared" si="1"/>
        <v>0</v>
      </c>
      <c r="AR35" s="263"/>
      <c r="AS35" s="271">
        <f t="shared" si="2"/>
        <v>0</v>
      </c>
      <c r="AT35" s="271">
        <f t="shared" si="3"/>
        <v>0</v>
      </c>
      <c r="AU35" s="167"/>
      <c r="AV35" s="167"/>
      <c r="AW35" s="167"/>
      <c r="AX35" s="167"/>
      <c r="AY35" s="167"/>
      <c r="AZ35" s="167"/>
      <c r="BA35" s="167"/>
    </row>
    <row r="36" spans="1:53" x14ac:dyDescent="0.25">
      <c r="B36" s="253" t="s">
        <v>712</v>
      </c>
      <c r="C36" t="s">
        <v>234</v>
      </c>
      <c r="F36" s="354"/>
      <c r="G36" s="355"/>
      <c r="H36" s="355"/>
      <c r="I36" s="355"/>
      <c r="J36" s="356"/>
      <c r="K36" s="281"/>
      <c r="L36" s="354"/>
      <c r="M36" s="355"/>
      <c r="N36" s="355"/>
      <c r="O36" s="355"/>
      <c r="P36" s="355">
        <f t="shared" si="4"/>
        <v>0</v>
      </c>
      <c r="Q36" s="355"/>
      <c r="R36" s="356"/>
      <c r="U36" s="480"/>
      <c r="AM36" s="269"/>
      <c r="AN36" s="267"/>
      <c r="AO36" s="267"/>
      <c r="AP36" s="263"/>
      <c r="AQ36" s="271">
        <f t="shared" si="1"/>
        <v>0</v>
      </c>
      <c r="AR36" s="263"/>
      <c r="AS36" s="271">
        <f t="shared" si="2"/>
        <v>0</v>
      </c>
      <c r="AT36" s="271">
        <f t="shared" si="3"/>
        <v>0</v>
      </c>
      <c r="AU36" s="167"/>
      <c r="AV36" s="167"/>
      <c r="AW36" s="167"/>
      <c r="AX36" s="167"/>
      <c r="AY36" s="167"/>
      <c r="AZ36" s="167"/>
      <c r="BA36" s="167"/>
    </row>
    <row r="37" spans="1:53" x14ac:dyDescent="0.25">
      <c r="B37" s="253" t="s">
        <v>713</v>
      </c>
      <c r="C37" t="s">
        <v>213</v>
      </c>
      <c r="F37" s="357"/>
      <c r="G37" s="355"/>
      <c r="H37" s="358"/>
      <c r="I37" s="355"/>
      <c r="J37" s="359"/>
      <c r="K37" s="281"/>
      <c r="L37" s="357"/>
      <c r="M37" s="355"/>
      <c r="N37" s="358"/>
      <c r="O37" s="355"/>
      <c r="P37" s="358">
        <f t="shared" si="4"/>
        <v>0</v>
      </c>
      <c r="Q37" s="355"/>
      <c r="R37" s="359"/>
      <c r="U37" s="480"/>
      <c r="AM37" s="269"/>
      <c r="AN37" s="267"/>
      <c r="AO37" s="267"/>
      <c r="AP37" s="263"/>
      <c r="AQ37" s="271">
        <f t="shared" si="1"/>
        <v>0</v>
      </c>
      <c r="AR37" s="263"/>
      <c r="AS37" s="271">
        <f t="shared" si="2"/>
        <v>0</v>
      </c>
      <c r="AT37" s="271">
        <f t="shared" si="3"/>
        <v>0</v>
      </c>
      <c r="AU37" s="167"/>
      <c r="AV37" s="167"/>
      <c r="AW37" s="167"/>
      <c r="AX37" s="167"/>
      <c r="AY37" s="167"/>
      <c r="AZ37" s="167"/>
      <c r="BA37" s="167"/>
    </row>
    <row r="38" spans="1:53" x14ac:dyDescent="0.25">
      <c r="D38" t="s">
        <v>214</v>
      </c>
      <c r="F38" s="354">
        <f>SUM(F32:F37)</f>
        <v>0</v>
      </c>
      <c r="G38" s="355"/>
      <c r="H38" s="355">
        <f>SUM(H32:H37)</f>
        <v>0</v>
      </c>
      <c r="I38" s="355"/>
      <c r="J38" s="360">
        <f>SUM(J32:J37)</f>
        <v>0</v>
      </c>
      <c r="K38" s="281"/>
      <c r="L38" s="354">
        <f>SUM(L32:L37)</f>
        <v>0</v>
      </c>
      <c r="M38" s="355"/>
      <c r="N38" s="355">
        <f>SUM(N32:N37)</f>
        <v>0</v>
      </c>
      <c r="O38" s="355"/>
      <c r="P38" s="355">
        <f>SUM(P32:P37)</f>
        <v>0</v>
      </c>
      <c r="Q38" s="355"/>
      <c r="R38" s="360">
        <f>SUM(R32:R37)</f>
        <v>0</v>
      </c>
      <c r="U38" s="480"/>
      <c r="AM38" s="269"/>
      <c r="AN38" s="267"/>
      <c r="AO38" s="267"/>
      <c r="AP38" s="263"/>
      <c r="AQ38" s="271">
        <f t="shared" si="1"/>
        <v>0</v>
      </c>
      <c r="AR38" s="263"/>
      <c r="AS38" s="271">
        <f t="shared" si="2"/>
        <v>0</v>
      </c>
      <c r="AT38" s="271">
        <f t="shared" si="3"/>
        <v>0</v>
      </c>
      <c r="AU38" s="167"/>
      <c r="AV38" s="167"/>
      <c r="AW38" s="167"/>
      <c r="AX38" s="167"/>
      <c r="AY38" s="167"/>
      <c r="AZ38" s="167"/>
      <c r="BA38" s="167"/>
    </row>
    <row r="39" spans="1:53" ht="15.6" customHeight="1" thickBot="1" x14ac:dyDescent="0.3">
      <c r="A39" s="5"/>
      <c r="F39" s="362"/>
      <c r="G39" s="363"/>
      <c r="H39" s="363"/>
      <c r="I39" s="363"/>
      <c r="J39" s="364"/>
      <c r="K39" s="281"/>
      <c r="L39" s="362"/>
      <c r="M39" s="363"/>
      <c r="N39" s="363"/>
      <c r="O39" s="363"/>
      <c r="P39" s="363"/>
      <c r="Q39" s="363"/>
      <c r="R39" s="364"/>
      <c r="U39" s="480"/>
      <c r="AL39" s="267"/>
      <c r="AM39" s="269"/>
      <c r="AN39" s="267"/>
      <c r="AO39" s="267"/>
      <c r="AP39" s="263"/>
      <c r="AQ39" s="271">
        <f t="shared" si="1"/>
        <v>0</v>
      </c>
      <c r="AR39" s="263"/>
      <c r="AS39" s="271">
        <f t="shared" si="2"/>
        <v>0</v>
      </c>
      <c r="AT39" s="271">
        <f t="shared" si="3"/>
        <v>0</v>
      </c>
      <c r="AU39" s="167"/>
      <c r="AV39" s="167"/>
      <c r="AW39" s="167"/>
      <c r="AX39" s="167"/>
      <c r="AY39" s="167"/>
      <c r="AZ39" s="167"/>
      <c r="BA39" s="167"/>
    </row>
    <row r="40" spans="1:53" ht="15" customHeight="1" x14ac:dyDescent="0.25">
      <c r="F40" s="5"/>
      <c r="G40" s="5"/>
      <c r="H40" s="5"/>
      <c r="I40" s="5"/>
      <c r="J40" s="5"/>
      <c r="K40" s="5"/>
      <c r="L40" s="5"/>
      <c r="M40" s="5"/>
      <c r="N40" s="5"/>
      <c r="O40" s="5"/>
      <c r="P40" s="5"/>
      <c r="Q40" s="5"/>
      <c r="R40" s="5"/>
      <c r="U40" s="480"/>
      <c r="AK40" s="300" t="s">
        <v>794</v>
      </c>
      <c r="AL40" s="302"/>
      <c r="AM40" s="301">
        <f>SUM(AM16:AM39)</f>
        <v>0</v>
      </c>
      <c r="AN40" s="302"/>
      <c r="AO40" s="302"/>
      <c r="AP40" s="303">
        <f t="shared" ref="AP40:AT40" si="5">SUM(AP16:AP39)</f>
        <v>0</v>
      </c>
      <c r="AQ40" s="303">
        <f t="shared" si="5"/>
        <v>0</v>
      </c>
      <c r="AR40" s="303">
        <f t="shared" si="5"/>
        <v>0</v>
      </c>
      <c r="AS40" s="303">
        <f t="shared" si="5"/>
        <v>0</v>
      </c>
      <c r="AT40" s="303">
        <f t="shared" si="5"/>
        <v>0</v>
      </c>
      <c r="AV40" s="167"/>
      <c r="AW40" s="167"/>
      <c r="AX40" s="167"/>
      <c r="AY40" s="167"/>
      <c r="AZ40" s="167"/>
      <c r="BA40" s="167"/>
    </row>
    <row r="41" spans="1:53" ht="14.45" customHeight="1" x14ac:dyDescent="0.25">
      <c r="U41" s="480"/>
      <c r="AM41" s="269"/>
      <c r="AN41" s="267"/>
      <c r="AO41" s="267"/>
      <c r="AP41" s="263"/>
      <c r="AV41" s="167"/>
      <c r="AW41" s="167"/>
      <c r="AX41" s="167"/>
      <c r="AY41" s="167"/>
      <c r="AZ41" s="167"/>
      <c r="BA41" s="167"/>
    </row>
    <row r="42" spans="1:53" x14ac:dyDescent="0.25">
      <c r="U42" s="480"/>
      <c r="AM42" s="269"/>
      <c r="AN42" s="267"/>
      <c r="AO42" s="267"/>
      <c r="AP42" s="263"/>
      <c r="AV42" s="167"/>
      <c r="AW42" s="167"/>
      <c r="AX42" s="167"/>
      <c r="AY42" s="167"/>
      <c r="AZ42" s="167"/>
      <c r="BA42" s="167"/>
    </row>
    <row r="43" spans="1:53" x14ac:dyDescent="0.25">
      <c r="U43" s="480"/>
      <c r="AM43" s="269"/>
      <c r="AN43" s="267"/>
      <c r="AO43" s="267"/>
      <c r="AP43" s="263"/>
      <c r="AV43" s="167"/>
      <c r="AW43" s="167"/>
      <c r="AX43" s="167"/>
      <c r="AY43" s="167"/>
      <c r="AZ43" s="167"/>
      <c r="BA43" s="167"/>
    </row>
    <row r="44" spans="1:53" x14ac:dyDescent="0.25">
      <c r="U44" s="480"/>
      <c r="AM44" s="269"/>
      <c r="AN44" s="267"/>
      <c r="AO44" s="267"/>
      <c r="AP44" s="263"/>
      <c r="AV44" s="167"/>
      <c r="AW44" s="167"/>
      <c r="AX44" s="167"/>
      <c r="AY44" s="167"/>
      <c r="AZ44" s="167"/>
      <c r="BA44" s="167"/>
    </row>
    <row r="45" spans="1:53" x14ac:dyDescent="0.25">
      <c r="U45" s="480"/>
      <c r="AM45" s="269"/>
      <c r="AN45" s="267"/>
      <c r="AO45" s="267"/>
      <c r="AP45" s="263"/>
      <c r="AV45" s="167"/>
      <c r="AW45" s="167"/>
      <c r="AX45" s="167"/>
      <c r="AY45" s="167"/>
      <c r="AZ45" s="167"/>
      <c r="BA45" s="167"/>
    </row>
    <row r="46" spans="1:53" x14ac:dyDescent="0.25">
      <c r="U46" s="480"/>
      <c r="AM46" s="269"/>
      <c r="AN46" s="267"/>
      <c r="AO46" s="267"/>
      <c r="AP46" s="263"/>
      <c r="AV46" s="167"/>
      <c r="AW46" s="167"/>
      <c r="AX46" s="167"/>
      <c r="AY46" s="167"/>
      <c r="AZ46" s="167"/>
      <c r="BA46" s="167"/>
    </row>
  </sheetData>
  <mergeCells count="9">
    <mergeCell ref="AU11:BA11"/>
    <mergeCell ref="U1:U46"/>
    <mergeCell ref="W11:AC11"/>
    <mergeCell ref="W12:AC12"/>
    <mergeCell ref="A1:R1"/>
    <mergeCell ref="A2:R2"/>
    <mergeCell ref="A3:R3"/>
    <mergeCell ref="A4:R4"/>
    <mergeCell ref="C10:R10"/>
  </mergeCells>
  <pageMargins left="0.27" right="0.25" top="0.43" bottom="0.4" header="0.3" footer="0.17"/>
  <pageSetup scale="88" orientation="portrait" r:id="rId1"/>
  <headerFooter>
    <oddFooter>&amp;L&amp;D &amp;F&amp;C17
&amp;R&amp;A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BE96-E734-45FE-9488-5DDFF74DBF95}">
  <sheetPr codeName="Sheet26">
    <tabColor rgb="FF00B050"/>
    <pageSetUpPr fitToPage="1"/>
  </sheetPr>
  <dimension ref="A1:H49"/>
  <sheetViews>
    <sheetView workbookViewId="0">
      <selection activeCell="E9" sqref="E9"/>
    </sheetView>
  </sheetViews>
  <sheetFormatPr defaultRowHeight="15" x14ac:dyDescent="0.25"/>
  <cols>
    <col min="1" max="1" width="1.85546875" customWidth="1"/>
    <col min="2" max="2" width="5" customWidth="1"/>
    <col min="3" max="3" width="5.5703125" customWidth="1"/>
    <col min="4" max="4" width="29" customWidth="1"/>
    <col min="5" max="5" width="21.140625" customWidth="1"/>
    <col min="6" max="6" width="2" customWidth="1"/>
    <col min="7" max="7" width="9.85546875" customWidth="1"/>
    <col min="8" max="8" width="1.5703125" customWidth="1"/>
  </cols>
  <sheetData>
    <row r="1" spans="1:8" x14ac:dyDescent="0.25">
      <c r="A1" s="3" t="str">
        <f>'GF Summary'!A1</f>
        <v>District Name</v>
      </c>
      <c r="B1" s="2"/>
      <c r="C1" s="1"/>
      <c r="D1" s="1"/>
      <c r="E1" s="1"/>
      <c r="F1" s="1"/>
      <c r="G1" s="1"/>
      <c r="H1" s="1"/>
    </row>
    <row r="2" spans="1:8" x14ac:dyDescent="0.25">
      <c r="A2" s="4" t="str">
        <f>+Cover!E11</f>
        <v>Proposed Budget</v>
      </c>
      <c r="B2" s="2"/>
      <c r="C2" s="1"/>
      <c r="D2" s="1"/>
      <c r="E2" s="1"/>
      <c r="F2" s="1"/>
      <c r="G2" s="1"/>
      <c r="H2" s="1"/>
    </row>
    <row r="3" spans="1:8" x14ac:dyDescent="0.25">
      <c r="A3" s="4" t="s">
        <v>205</v>
      </c>
      <c r="B3" s="2"/>
      <c r="C3" s="1"/>
      <c r="D3" s="1"/>
      <c r="E3" s="1"/>
      <c r="F3" s="1"/>
      <c r="G3" s="1"/>
      <c r="H3" s="1"/>
    </row>
    <row r="4" spans="1:8" x14ac:dyDescent="0.25">
      <c r="A4" s="4" t="str">
        <f>+Cover!E14</f>
        <v>FY 2026/27</v>
      </c>
      <c r="B4" s="2"/>
      <c r="C4" s="1"/>
      <c r="D4" s="1"/>
      <c r="E4" s="1"/>
      <c r="F4" s="1"/>
      <c r="G4" s="1"/>
      <c r="H4" s="1"/>
    </row>
    <row r="5" spans="1:8" ht="4.5" customHeight="1" x14ac:dyDescent="0.25">
      <c r="B5" s="7"/>
    </row>
    <row r="6" spans="1:8" x14ac:dyDescent="0.25">
      <c r="B6" s="7" t="s">
        <v>206</v>
      </c>
      <c r="D6" s="5"/>
      <c r="E6" t="s">
        <v>443</v>
      </c>
    </row>
    <row r="7" spans="1:8" x14ac:dyDescent="0.25">
      <c r="B7" s="7" t="s">
        <v>207</v>
      </c>
      <c r="E7" t="s">
        <v>109</v>
      </c>
    </row>
    <row r="8" spans="1:8" ht="15.75" thickBot="1" x14ac:dyDescent="0.3">
      <c r="B8" s="7"/>
    </row>
    <row r="9" spans="1:8" s="168" customFormat="1" x14ac:dyDescent="0.25">
      <c r="D9" s="169"/>
      <c r="E9" s="170" t="str">
        <f>+A4</f>
        <v>FY 2026/27</v>
      </c>
      <c r="F9"/>
    </row>
    <row r="10" spans="1:8" s="168" customFormat="1" ht="13.5" thickBot="1" x14ac:dyDescent="0.25">
      <c r="A10" s="168" t="s">
        <v>444</v>
      </c>
      <c r="D10" s="171"/>
      <c r="E10" s="172" t="s">
        <v>422</v>
      </c>
      <c r="F10" s="145"/>
    </row>
    <row r="11" spans="1:8" s="100" customFormat="1" ht="6.75" customHeight="1" x14ac:dyDescent="0.25">
      <c r="A11" s="99"/>
      <c r="C11" s="171"/>
      <c r="D11" s="173"/>
      <c r="E11" s="174"/>
      <c r="F11"/>
      <c r="G11" s="99"/>
    </row>
    <row r="12" spans="1:8" s="100" customFormat="1" ht="12.75" customHeight="1" x14ac:dyDescent="0.25">
      <c r="A12" s="175"/>
      <c r="C12" s="176" t="s">
        <v>445</v>
      </c>
      <c r="D12" s="177"/>
      <c r="E12" s="312"/>
      <c r="F12"/>
      <c r="G12" s="99"/>
    </row>
    <row r="13" spans="1:8" s="100" customFormat="1" x14ac:dyDescent="0.25">
      <c r="A13" s="145"/>
      <c r="C13" s="254" t="s">
        <v>714</v>
      </c>
      <c r="D13" s="178" t="s">
        <v>90</v>
      </c>
      <c r="E13" s="366">
        <f>'GF 11'!R27+'GF 12'!R27+'GF 13'!R27+'GF 14'!R27</f>
        <v>0</v>
      </c>
      <c r="F13"/>
      <c r="G13" s="99"/>
    </row>
    <row r="14" spans="1:8" s="100" customFormat="1" x14ac:dyDescent="0.25">
      <c r="A14" s="145"/>
      <c r="C14" s="255" t="s">
        <v>715</v>
      </c>
      <c r="D14" s="178" t="s">
        <v>91</v>
      </c>
      <c r="E14" s="366">
        <f>'2100'!R27</f>
        <v>0</v>
      </c>
      <c r="F14"/>
      <c r="G14" s="99"/>
    </row>
    <row r="15" spans="1:8" s="100" customFormat="1" x14ac:dyDescent="0.25">
      <c r="A15" s="145"/>
      <c r="C15" s="255" t="s">
        <v>716</v>
      </c>
      <c r="D15" s="178" t="s">
        <v>446</v>
      </c>
      <c r="E15" s="366">
        <f>'2200'!R27</f>
        <v>0</v>
      </c>
      <c r="F15"/>
      <c r="G15" s="99"/>
    </row>
    <row r="16" spans="1:8" s="100" customFormat="1" x14ac:dyDescent="0.25">
      <c r="A16" s="145"/>
      <c r="C16" s="255" t="s">
        <v>717</v>
      </c>
      <c r="D16" s="178" t="s">
        <v>93</v>
      </c>
      <c r="E16" s="366">
        <f>'2300'!R27</f>
        <v>0</v>
      </c>
      <c r="F16"/>
      <c r="G16" s="99"/>
    </row>
    <row r="17" spans="1:7" s="100" customFormat="1" x14ac:dyDescent="0.25">
      <c r="A17" s="145"/>
      <c r="C17" s="255" t="s">
        <v>718</v>
      </c>
      <c r="D17" s="178" t="s">
        <v>94</v>
      </c>
      <c r="E17" s="366">
        <f>'2400'!R27</f>
        <v>0</v>
      </c>
      <c r="F17"/>
      <c r="G17" s="99"/>
    </row>
    <row r="18" spans="1:7" s="100" customFormat="1" x14ac:dyDescent="0.25">
      <c r="A18" s="145"/>
      <c r="C18" s="255" t="s">
        <v>719</v>
      </c>
      <c r="D18" s="178" t="s">
        <v>95</v>
      </c>
      <c r="E18" s="366">
        <f>'2500'!R27</f>
        <v>0</v>
      </c>
      <c r="F18"/>
      <c r="G18" s="99"/>
    </row>
    <row r="19" spans="1:7" s="100" customFormat="1" x14ac:dyDescent="0.25">
      <c r="A19" s="145"/>
      <c r="C19" s="255" t="s">
        <v>720</v>
      </c>
      <c r="D19" s="178" t="s">
        <v>96</v>
      </c>
      <c r="E19" s="366">
        <f>'2600'!R27</f>
        <v>0</v>
      </c>
      <c r="F19"/>
      <c r="G19" s="99"/>
    </row>
    <row r="20" spans="1:7" s="100" customFormat="1" x14ac:dyDescent="0.25">
      <c r="A20" s="145"/>
      <c r="C20" s="255" t="s">
        <v>721</v>
      </c>
      <c r="D20" s="178" t="s">
        <v>126</v>
      </c>
      <c r="E20" s="366">
        <f>'2700'!R27</f>
        <v>0</v>
      </c>
      <c r="F20"/>
      <c r="G20" s="99"/>
    </row>
    <row r="21" spans="1:7" s="100" customFormat="1" x14ac:dyDescent="0.25">
      <c r="A21" s="145"/>
      <c r="C21" s="255" t="s">
        <v>722</v>
      </c>
      <c r="D21" s="178" t="s">
        <v>98</v>
      </c>
      <c r="E21" s="366">
        <f>'2800'!R27</f>
        <v>0</v>
      </c>
      <c r="F21"/>
      <c r="G21" s="99"/>
    </row>
    <row r="22" spans="1:7" s="100" customFormat="1" x14ac:dyDescent="0.25">
      <c r="A22" s="145"/>
      <c r="C22" s="255" t="s">
        <v>723</v>
      </c>
      <c r="D22" s="178" t="s">
        <v>230</v>
      </c>
      <c r="E22" s="366">
        <f>'3300'!R27</f>
        <v>0</v>
      </c>
      <c r="F22"/>
      <c r="G22" s="99"/>
    </row>
    <row r="23" spans="1:7" s="100" customFormat="1" x14ac:dyDescent="0.25">
      <c r="A23" s="145"/>
      <c r="C23" s="178"/>
      <c r="D23" s="178" t="s">
        <v>447</v>
      </c>
      <c r="E23" s="367">
        <f>'4000-5000'!R26</f>
        <v>0</v>
      </c>
      <c r="F23"/>
      <c r="G23" s="99"/>
    </row>
    <row r="24" spans="1:7" s="171" customFormat="1" ht="15.75" thickBot="1" x14ac:dyDescent="0.3">
      <c r="C24" s="179"/>
      <c r="D24" s="179" t="s">
        <v>448</v>
      </c>
      <c r="E24" s="368">
        <f>SUM(E13:E23)</f>
        <v>0</v>
      </c>
      <c r="F24"/>
    </row>
    <row r="25" spans="1:7" s="100" customFormat="1" ht="15.75" thickTop="1" x14ac:dyDescent="0.25">
      <c r="A25" s="99"/>
      <c r="C25" s="179"/>
      <c r="D25" s="179"/>
      <c r="E25" s="366"/>
      <c r="F25"/>
      <c r="G25" s="99"/>
    </row>
    <row r="26" spans="1:7" s="100" customFormat="1" x14ac:dyDescent="0.25">
      <c r="A26" s="99"/>
      <c r="C26" s="179"/>
      <c r="D26" s="179"/>
      <c r="E26" s="366"/>
      <c r="F26"/>
      <c r="G26" s="99"/>
    </row>
    <row r="27" spans="1:7" s="100" customFormat="1" x14ac:dyDescent="0.25">
      <c r="A27" s="99"/>
      <c r="C27" s="179"/>
      <c r="D27" s="180"/>
      <c r="E27" s="366"/>
      <c r="F27"/>
      <c r="G27" s="99"/>
    </row>
    <row r="28" spans="1:7" s="100" customFormat="1" ht="12.75" customHeight="1" x14ac:dyDescent="0.25">
      <c r="A28" s="175"/>
      <c r="C28" s="176" t="s">
        <v>449</v>
      </c>
      <c r="D28" s="177"/>
      <c r="E28" s="369"/>
      <c r="F28"/>
      <c r="G28" s="99"/>
    </row>
    <row r="29" spans="1:7" s="100" customFormat="1" x14ac:dyDescent="0.25">
      <c r="A29" s="99"/>
      <c r="C29" s="253" t="s">
        <v>707</v>
      </c>
      <c r="D29" s="181" t="s">
        <v>142</v>
      </c>
      <c r="E29" s="366">
        <f>'GF 11'!R17+'GF 11'!R18+'GF 12'!R17+'GF 12'!R18+'GF 13'!R17+'GF 13'!R18+'GF 14'!R17+'GF 14'!R18+'2100'!R17+'2100'!R18+'2200'!R17+'2200'!R18+'2300'!R17+'2300'!R18+'2400'!R17+'2400'!R18+'2500'!R17+'2500'!R18+'2600'!R17+'2600'!R18+'2700'!R17+'2700'!R18+'2800'!R17+'2800'!R18+'3300'!R17+'3300'!R18+'4000-5000'!R16+'4000-5000'!R17</f>
        <v>0</v>
      </c>
      <c r="F29"/>
      <c r="G29" s="99"/>
    </row>
    <row r="30" spans="1:7" s="100" customFormat="1" x14ac:dyDescent="0.25">
      <c r="A30" s="99"/>
      <c r="C30" s="253" t="s">
        <v>699</v>
      </c>
      <c r="D30" s="178" t="s">
        <v>143</v>
      </c>
      <c r="E30" s="366">
        <f>'GF 11'!R19+'GF 12'!R19+'GF 13'!R19+'GF 14'!R19+'2100'!R19+'2200'!R19+'2300'!R19+'2400'!R19+'2500'!R19+'2600'!R19+'2700'!R19+'2800'!R19+'3300'!R19+'4000-5000'!R18</f>
        <v>0</v>
      </c>
      <c r="F30"/>
      <c r="G30" s="99"/>
    </row>
    <row r="31" spans="1:7" s="100" customFormat="1" x14ac:dyDescent="0.25">
      <c r="A31" s="99"/>
      <c r="C31" s="253" t="s">
        <v>700</v>
      </c>
      <c r="D31" s="178" t="s">
        <v>327</v>
      </c>
      <c r="E31" s="366">
        <f>'GF 11'!R20+'GF 12'!R20+'GF 13'!R20+'GF 14'!R20+'2100'!R20+'2200'!R20+'2300'!R20+'2400'!R20+'2500'!R20+'2600'!R20+'2700'!R20+'2800'!R20+'3300'!R20+'4000-5000'!R19</f>
        <v>0</v>
      </c>
      <c r="F31"/>
      <c r="G31" s="99"/>
    </row>
    <row r="32" spans="1:7" s="100" customFormat="1" x14ac:dyDescent="0.25">
      <c r="A32" s="99"/>
      <c r="C32" s="253" t="s">
        <v>701</v>
      </c>
      <c r="D32" s="178" t="s">
        <v>450</v>
      </c>
      <c r="E32" s="366">
        <f>'GF 11'!R21+'GF 12'!R21+'GF 13'!R21+'GF 14'!R21+'2100'!R21+'2200'!R21+'2300'!R21+'2400'!R21+'2500'!R21+'2600'!R21+'2700'!R21+'2800'!R21+'3300'!R21+'4000-5000'!R20</f>
        <v>0</v>
      </c>
      <c r="F32"/>
      <c r="G32" s="99"/>
    </row>
    <row r="33" spans="1:7" s="100" customFormat="1" x14ac:dyDescent="0.25">
      <c r="A33" s="99"/>
      <c r="C33" s="253" t="s">
        <v>702</v>
      </c>
      <c r="D33" s="178" t="s">
        <v>99</v>
      </c>
      <c r="E33" s="366">
        <f>'GF 11'!R22+'GF 12'!R22+'GF 13'!R22+'GF 14'!R22+'2100'!R22+'2200'!R22+'2300'!R22+'2400'!R22+'2500'!R22+'2600'!R22+'2700'!R22+'2800'!R22+'3300'!R22+'4000-5000'!R21</f>
        <v>0</v>
      </c>
      <c r="F33"/>
      <c r="G33" s="99"/>
    </row>
    <row r="34" spans="1:7" s="100" customFormat="1" x14ac:dyDescent="0.25">
      <c r="A34" s="99"/>
      <c r="C34" s="253" t="s">
        <v>703</v>
      </c>
      <c r="D34" s="178" t="s">
        <v>146</v>
      </c>
      <c r="E34" s="366">
        <f>'GF 11'!R23+'GF 12'!R23+'GF 13'!R23+'GF 14'!R23+'2100'!R23+'2200'!R23+'2300'!R23+'2400'!R23+'2500'!R23+'2600'!R23+'2700'!R23+'2800'!R23+'3300'!R23+'4000-5000'!R22</f>
        <v>0</v>
      </c>
      <c r="F34"/>
      <c r="G34" s="99"/>
    </row>
    <row r="35" spans="1:7" s="100" customFormat="1" x14ac:dyDescent="0.25">
      <c r="A35" s="99"/>
      <c r="C35" s="253" t="s">
        <v>704</v>
      </c>
      <c r="D35" s="178" t="s">
        <v>243</v>
      </c>
      <c r="E35" s="366">
        <f>'GF 11'!R24+'GF 12'!R24+'GF 13'!R24+'GF 14'!R24+'2100'!R24+'2200'!R24+'2300'!R24+'2400'!R24+'2500'!R24+'2600'!R24+'2700'!R24+'2800'!R24+'3300'!R24+'4000-5000'!R23</f>
        <v>0</v>
      </c>
      <c r="F35"/>
      <c r="G35" s="99"/>
    </row>
    <row r="36" spans="1:7" s="99" customFormat="1" x14ac:dyDescent="0.25">
      <c r="C36" s="253" t="s">
        <v>705</v>
      </c>
      <c r="D36" s="178" t="s">
        <v>426</v>
      </c>
      <c r="E36" s="366">
        <f>'GF 11'!R25+'GF 11'!R26+'GF 12'!R25+'GF 12'!R26+'GF 13'!R25+'GF 13'!R26+'GF 14'!R25+'GF 14'!R26+'2100'!R25+'2100'!R26+'2200'!R25+'2200'!R26+'2300'!R25+'2300'!R26+'2400'!R25+'2400'!R26+'2500'!R25+'2500'!R26+'2600'!R25+'2600'!R26+'2700'!R25+'2700'!R26+'2800'!R25+'2800'!R26+'3300'!R25+'3300'!R26+'4000-5000'!R24+'4000-5000'!R25</f>
        <v>0</v>
      </c>
      <c r="F36"/>
    </row>
    <row r="37" spans="1:7" s="100" customFormat="1" ht="15.75" thickBot="1" x14ac:dyDescent="0.3">
      <c r="A37" s="99"/>
      <c r="C37" s="253" t="s">
        <v>706</v>
      </c>
      <c r="D37" s="179" t="s">
        <v>451</v>
      </c>
      <c r="E37" s="368">
        <f>SUM(E29:E36)</f>
        <v>0</v>
      </c>
      <c r="F37"/>
      <c r="G37" s="99"/>
    </row>
    <row r="38" spans="1:7" s="100" customFormat="1" ht="6.75" customHeight="1" thickTop="1" thickBot="1" x14ac:dyDescent="0.3">
      <c r="A38" s="99"/>
      <c r="C38" s="171"/>
      <c r="D38" s="171"/>
      <c r="E38" s="313"/>
      <c r="F38"/>
      <c r="G38" s="99"/>
    </row>
    <row r="39" spans="1:7" s="100" customFormat="1" ht="15.75" x14ac:dyDescent="0.25">
      <c r="A39" s="99"/>
      <c r="C39" s="171"/>
      <c r="D39" s="98"/>
      <c r="E39" s="99"/>
      <c r="F39"/>
      <c r="G39" s="99"/>
    </row>
    <row r="41" spans="1:7" ht="15.75" thickBot="1" x14ac:dyDescent="0.3">
      <c r="B41" s="92" t="s">
        <v>209</v>
      </c>
      <c r="E41" s="15"/>
    </row>
    <row r="42" spans="1:7" x14ac:dyDescent="0.25">
      <c r="B42" s="253" t="s">
        <v>708</v>
      </c>
      <c r="C42" t="s">
        <v>191</v>
      </c>
      <c r="E42" s="183">
        <f>'GF 11'!R33+'GF 12'!R33+'GF 13'!R33+'GF 14'!R33+'2100'!R33+'2200'!R33+'2300'!R33+'2400'!R33+'2500'!R33+'2600'!R33+'2700'!R33+'2800'!R33+'3300'!R33+'4000-5000'!R32</f>
        <v>0</v>
      </c>
      <c r="F42" s="93"/>
      <c r="G42" s="94"/>
    </row>
    <row r="43" spans="1:7" x14ac:dyDescent="0.25">
      <c r="B43" s="253" t="s">
        <v>709</v>
      </c>
      <c r="C43" t="s">
        <v>210</v>
      </c>
      <c r="E43" s="184">
        <f>'GF 11'!R34+'GF 12'!R34+'GF 13'!R34+'GF 14'!R34+'2100'!R34+'2200'!R34+'2300'!R34+'2400'!R34+'2500'!R34+'2600'!R34+'2700'!R34+'2800'!R34+'3300'!R34+'4000-5000'!R33</f>
        <v>0</v>
      </c>
      <c r="F43" s="93"/>
      <c r="G43" s="94"/>
    </row>
    <row r="44" spans="1:7" x14ac:dyDescent="0.25">
      <c r="B44" s="253" t="s">
        <v>710</v>
      </c>
      <c r="C44" t="s">
        <v>211</v>
      </c>
      <c r="E44" s="184">
        <f>'GF 11'!R35+'GF 12'!R35+'GF 13'!R35+'GF 14'!R35+'2100'!R35+'2200'!R35+'2300'!R35+'2400'!R35+'2500'!R35+'2600'!R35+'2700'!R35+'2800'!R35+'3300'!R35+'4000-5000'!R34</f>
        <v>0</v>
      </c>
      <c r="F44" s="93"/>
      <c r="G44" s="94"/>
    </row>
    <row r="45" spans="1:7" x14ac:dyDescent="0.25">
      <c r="B45" s="253" t="s">
        <v>711</v>
      </c>
      <c r="C45" t="s">
        <v>212</v>
      </c>
      <c r="E45" s="184">
        <f>'GF 11'!R36+'GF 12'!R36+'GF 13'!R36+'GF 14'!R36+'2100'!R36+'2200'!R36+'2300'!R36+'2400'!R36+'2500'!R36+'2600'!R36+'2700'!R36+'2800'!R36+'3300'!R36+'4000-5000'!R35</f>
        <v>0</v>
      </c>
      <c r="F45" s="93"/>
      <c r="G45" s="94"/>
    </row>
    <row r="46" spans="1:7" x14ac:dyDescent="0.25">
      <c r="B46" s="253" t="s">
        <v>712</v>
      </c>
      <c r="C46" t="s">
        <v>234</v>
      </c>
      <c r="E46" s="184">
        <f>'GF 11'!R37+'GF 12'!R37+'GF 13'!R37+'GF 14'!R37+'2100'!R37+'2200'!R37+'2300'!R37+'2400'!R37+'2500'!R37+'2600'!R37+'2700'!R37+'2800'!R37+'3300'!R37+'4000-5000'!R36</f>
        <v>0</v>
      </c>
      <c r="F46" s="93"/>
      <c r="G46" s="94"/>
    </row>
    <row r="47" spans="1:7" ht="15.75" thickBot="1" x14ac:dyDescent="0.3">
      <c r="B47" s="253" t="s">
        <v>713</v>
      </c>
      <c r="C47" t="s">
        <v>213</v>
      </c>
      <c r="E47" s="185">
        <f>'GF 11'!R38+'GF 12'!R38+'GF 13'!R38+'GF 14'!R38+'2100'!R38+'2200'!R38+'2300'!R38+'2400'!R38+'2500'!R38+'2600'!R38+'2700'!R38+'2800'!R38+'3300'!R38+'4000-5000'!R37</f>
        <v>0</v>
      </c>
      <c r="F47" s="93"/>
      <c r="G47" s="94"/>
    </row>
    <row r="48" spans="1:7" ht="15.75" thickBot="1" x14ac:dyDescent="0.3">
      <c r="D48" t="s">
        <v>214</v>
      </c>
      <c r="E48" s="186">
        <f>SUM(E42:E47)</f>
        <v>0</v>
      </c>
      <c r="F48" s="93"/>
      <c r="G48" s="94"/>
    </row>
    <row r="49" spans="5:6" ht="6.75" customHeight="1" thickTop="1" thickBot="1" x14ac:dyDescent="0.3">
      <c r="E49" s="182"/>
      <c r="F49" s="13"/>
    </row>
  </sheetData>
  <pageMargins left="0.7" right="0.7" top="0.75" bottom="0.75" header="0.3" footer="0.3"/>
  <pageSetup orientation="portrait" horizontalDpi="1200" verticalDpi="1200" r:id="rId1"/>
  <headerFooter>
    <oddFooter>&amp;L&amp;D &amp;F&amp;R&amp;A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8"/>
  <sheetViews>
    <sheetView workbookViewId="0">
      <selection activeCell="J13" sqref="J13"/>
    </sheetView>
  </sheetViews>
  <sheetFormatPr defaultRowHeight="15" x14ac:dyDescent="0.25"/>
  <cols>
    <col min="1" max="1" width="1.42578125" customWidth="1"/>
    <col min="2" max="2" width="5.42578125" customWidth="1"/>
    <col min="5" max="5" width="24.42578125" customWidth="1"/>
    <col min="6" max="6" width="12.5703125" customWidth="1"/>
    <col min="12" max="12" width="1.140625" customWidth="1"/>
    <col min="13" max="13" width="9.140625" style="5"/>
    <col min="16" max="16" width="1.42578125" customWidth="1"/>
  </cols>
  <sheetData>
    <row r="1" spans="1:12" x14ac:dyDescent="0.25">
      <c r="A1" s="3" t="str">
        <f>Cover!D9</f>
        <v>District Name</v>
      </c>
      <c r="B1" s="2"/>
      <c r="C1" s="1"/>
      <c r="D1" s="1"/>
      <c r="E1" s="1"/>
      <c r="F1" s="1"/>
      <c r="G1" s="1"/>
      <c r="H1" s="1"/>
      <c r="I1" s="1"/>
      <c r="J1" s="1"/>
      <c r="K1" s="1"/>
      <c r="L1" s="1"/>
    </row>
    <row r="2" spans="1:12" x14ac:dyDescent="0.25">
      <c r="A2" s="4" t="str">
        <f>Cover!E11</f>
        <v>Proposed Budget</v>
      </c>
      <c r="B2" s="2"/>
      <c r="C2" s="1"/>
      <c r="D2" s="1"/>
      <c r="E2" s="1"/>
      <c r="F2" s="1"/>
      <c r="G2" s="1"/>
      <c r="H2" s="1"/>
      <c r="I2" s="1"/>
      <c r="J2" s="1"/>
      <c r="K2" s="1"/>
      <c r="L2" s="1"/>
    </row>
    <row r="3" spans="1:12" x14ac:dyDescent="0.25">
      <c r="A3" s="4" t="s">
        <v>2</v>
      </c>
      <c r="B3" s="2"/>
      <c r="C3" s="1"/>
      <c r="D3" s="1"/>
      <c r="E3" s="1"/>
      <c r="F3" s="1"/>
      <c r="G3" s="1"/>
      <c r="H3" s="1"/>
      <c r="I3" s="1"/>
      <c r="J3" s="1"/>
      <c r="K3" s="1"/>
      <c r="L3" s="1"/>
    </row>
    <row r="4" spans="1:12" x14ac:dyDescent="0.25">
      <c r="A4" s="4" t="str">
        <f>Cover!E14</f>
        <v>FY 2026/27</v>
      </c>
      <c r="B4" s="2"/>
      <c r="C4" s="1"/>
      <c r="D4" s="1"/>
      <c r="E4" s="1"/>
      <c r="F4" s="1"/>
      <c r="G4" s="1"/>
      <c r="H4" s="1"/>
      <c r="I4" s="1"/>
      <c r="J4" s="1"/>
      <c r="K4" s="1"/>
      <c r="L4" s="1"/>
    </row>
    <row r="5" spans="1:12" ht="4.5" customHeight="1" x14ac:dyDescent="0.25">
      <c r="B5" s="7"/>
    </row>
    <row r="6" spans="1:12" ht="21" x14ac:dyDescent="0.35">
      <c r="B6" s="33"/>
      <c r="C6" s="33"/>
      <c r="D6" s="33"/>
      <c r="E6" s="33"/>
      <c r="F6" s="33"/>
      <c r="G6" s="33"/>
      <c r="H6" s="33"/>
      <c r="I6" s="33"/>
      <c r="J6" s="33"/>
      <c r="K6" s="33"/>
    </row>
    <row r="7" spans="1:12" ht="21" x14ac:dyDescent="0.35">
      <c r="B7" s="33"/>
      <c r="C7" s="34" t="s">
        <v>4</v>
      </c>
      <c r="D7" s="34" t="s">
        <v>5</v>
      </c>
      <c r="E7" s="34"/>
      <c r="F7" s="34"/>
      <c r="G7" s="34"/>
      <c r="H7" s="33"/>
      <c r="I7" s="33"/>
      <c r="J7" s="33"/>
      <c r="K7" s="33"/>
    </row>
    <row r="8" spans="1:12" ht="21" x14ac:dyDescent="0.35">
      <c r="B8" s="33"/>
      <c r="C8" s="34"/>
      <c r="D8" s="34"/>
      <c r="E8" s="34"/>
      <c r="F8" s="34"/>
      <c r="G8" s="34"/>
      <c r="H8" s="33"/>
      <c r="I8" s="33"/>
      <c r="J8" s="33"/>
      <c r="K8" s="33"/>
    </row>
    <row r="9" spans="1:12" ht="21" x14ac:dyDescent="0.35">
      <c r="B9" s="33"/>
      <c r="C9" s="33"/>
      <c r="D9" s="33" t="s">
        <v>2</v>
      </c>
      <c r="E9" s="33"/>
      <c r="F9" s="33" t="s">
        <v>6</v>
      </c>
      <c r="G9" s="33"/>
      <c r="H9" s="33"/>
      <c r="I9" s="33"/>
      <c r="J9" s="35" t="s">
        <v>7</v>
      </c>
      <c r="K9" s="33"/>
    </row>
    <row r="10" spans="1:12" ht="21" x14ac:dyDescent="0.35">
      <c r="B10" s="33"/>
      <c r="C10" s="33"/>
      <c r="D10" s="33" t="s">
        <v>8</v>
      </c>
      <c r="E10" s="33"/>
      <c r="F10" s="33" t="s">
        <v>6</v>
      </c>
      <c r="G10" s="33"/>
      <c r="H10" s="33"/>
      <c r="I10" s="33"/>
      <c r="J10" s="35" t="s">
        <v>9</v>
      </c>
      <c r="K10" s="33"/>
    </row>
    <row r="11" spans="1:12" ht="21" x14ac:dyDescent="0.35">
      <c r="B11" s="33"/>
      <c r="C11" s="33"/>
      <c r="D11" s="33" t="s">
        <v>10</v>
      </c>
      <c r="E11" s="33"/>
      <c r="F11" s="33" t="s">
        <v>11</v>
      </c>
      <c r="G11" s="33" t="s">
        <v>12</v>
      </c>
      <c r="H11" s="33"/>
      <c r="I11" s="33"/>
      <c r="J11" s="35" t="s">
        <v>13</v>
      </c>
      <c r="K11" s="33"/>
    </row>
    <row r="12" spans="1:12" ht="21" x14ac:dyDescent="0.35">
      <c r="B12" s="33"/>
      <c r="C12" s="33"/>
      <c r="D12" s="33" t="s">
        <v>14</v>
      </c>
      <c r="E12" s="33"/>
      <c r="F12" s="33"/>
      <c r="G12" s="33" t="s">
        <v>12</v>
      </c>
      <c r="H12" s="33"/>
      <c r="I12" s="33"/>
      <c r="J12" s="35" t="s">
        <v>15</v>
      </c>
      <c r="K12" s="33"/>
    </row>
    <row r="13" spans="1:12" ht="21" x14ac:dyDescent="0.35">
      <c r="B13" s="33"/>
      <c r="C13" s="33"/>
      <c r="D13" s="33" t="s">
        <v>16</v>
      </c>
      <c r="E13" s="33"/>
      <c r="F13" s="33"/>
      <c r="G13" s="33" t="s">
        <v>12</v>
      </c>
      <c r="H13" s="33"/>
      <c r="I13" s="33"/>
      <c r="J13" s="35" t="s">
        <v>17</v>
      </c>
      <c r="K13" s="33"/>
    </row>
    <row r="14" spans="1:12" ht="21" x14ac:dyDescent="0.35">
      <c r="B14" s="33"/>
      <c r="C14" s="33"/>
      <c r="D14" s="33" t="s">
        <v>18</v>
      </c>
      <c r="E14" s="33"/>
      <c r="F14" s="33" t="s">
        <v>11</v>
      </c>
      <c r="G14" s="33" t="s">
        <v>12</v>
      </c>
      <c r="H14" s="33"/>
      <c r="I14" s="33"/>
      <c r="J14" s="35" t="s">
        <v>19</v>
      </c>
      <c r="K14" s="33"/>
    </row>
    <row r="15" spans="1:12" ht="21" x14ac:dyDescent="0.35">
      <c r="B15" s="33"/>
      <c r="C15" s="33"/>
      <c r="D15" s="33" t="s">
        <v>840</v>
      </c>
      <c r="E15" s="33"/>
      <c r="F15" s="33" t="s">
        <v>11</v>
      </c>
      <c r="G15" s="33" t="s">
        <v>12</v>
      </c>
      <c r="H15" s="33"/>
      <c r="I15" s="33"/>
      <c r="J15" s="35" t="s">
        <v>841</v>
      </c>
      <c r="K15" s="33"/>
    </row>
    <row r="16" spans="1:12" ht="21" x14ac:dyDescent="0.35">
      <c r="B16" s="33"/>
      <c r="C16" s="33"/>
      <c r="D16" s="33"/>
      <c r="E16" s="33"/>
      <c r="F16" s="33"/>
      <c r="G16" s="33"/>
      <c r="H16" s="33"/>
      <c r="I16" s="33"/>
      <c r="J16" s="33"/>
      <c r="K16" s="33"/>
    </row>
    <row r="17" spans="2:11" ht="21" x14ac:dyDescent="0.35">
      <c r="B17" s="33"/>
      <c r="C17" s="34" t="s">
        <v>20</v>
      </c>
      <c r="D17" s="34" t="s">
        <v>21</v>
      </c>
      <c r="E17" s="34"/>
      <c r="F17" s="34"/>
      <c r="G17" s="33"/>
      <c r="H17" s="33"/>
      <c r="I17" s="33"/>
      <c r="J17" s="33"/>
      <c r="K17" s="33"/>
    </row>
    <row r="18" spans="2:11" ht="21" x14ac:dyDescent="0.35">
      <c r="B18" s="33"/>
      <c r="C18" s="33"/>
      <c r="D18" s="33"/>
      <c r="E18" s="33"/>
      <c r="F18" s="33"/>
      <c r="G18" s="33"/>
      <c r="H18" s="33"/>
      <c r="I18" s="33"/>
      <c r="J18" s="33"/>
      <c r="K18" s="33"/>
    </row>
    <row r="19" spans="2:11" ht="21" x14ac:dyDescent="0.35">
      <c r="B19" s="33"/>
      <c r="C19" s="33"/>
      <c r="D19" s="33" t="s">
        <v>22</v>
      </c>
      <c r="E19" s="33"/>
      <c r="F19" s="33" t="s">
        <v>6</v>
      </c>
      <c r="G19" s="33"/>
      <c r="H19" s="33"/>
      <c r="I19" s="33"/>
      <c r="J19" s="35">
        <v>1</v>
      </c>
      <c r="K19" s="33"/>
    </row>
    <row r="20" spans="2:11" ht="21" x14ac:dyDescent="0.35">
      <c r="B20" s="33"/>
      <c r="C20" s="33"/>
      <c r="D20" s="33" t="s">
        <v>23</v>
      </c>
      <c r="E20" s="33"/>
      <c r="F20" s="33"/>
      <c r="G20" s="33" t="s">
        <v>24</v>
      </c>
      <c r="H20" s="33"/>
      <c r="I20" s="33"/>
      <c r="J20" s="35">
        <v>2</v>
      </c>
      <c r="K20" s="33"/>
    </row>
    <row r="21" spans="2:11" ht="21" x14ac:dyDescent="0.35">
      <c r="B21" s="33"/>
      <c r="C21" s="33"/>
      <c r="D21" s="33" t="s">
        <v>252</v>
      </c>
      <c r="E21" s="33"/>
      <c r="F21" s="33"/>
      <c r="G21" s="33" t="s">
        <v>25</v>
      </c>
      <c r="H21" s="33"/>
      <c r="I21" s="33"/>
      <c r="J21" s="36" t="s">
        <v>273</v>
      </c>
      <c r="K21" s="33"/>
    </row>
    <row r="22" spans="2:11" ht="21" x14ac:dyDescent="0.35">
      <c r="B22" s="33"/>
      <c r="C22" s="33"/>
      <c r="D22" s="33" t="s">
        <v>250</v>
      </c>
      <c r="E22" s="33"/>
      <c r="F22" s="33"/>
      <c r="G22" s="33" t="s">
        <v>251</v>
      </c>
      <c r="H22" s="33"/>
      <c r="I22" s="33"/>
      <c r="J22" s="36" t="s">
        <v>274</v>
      </c>
      <c r="K22" s="33"/>
    </row>
    <row r="23" spans="2:11" ht="21" x14ac:dyDescent="0.35">
      <c r="B23" s="33"/>
      <c r="C23" s="33"/>
      <c r="D23" s="33" t="s">
        <v>769</v>
      </c>
      <c r="E23" s="33"/>
      <c r="F23" s="33" t="s">
        <v>27</v>
      </c>
      <c r="G23" s="33"/>
      <c r="H23" s="33"/>
      <c r="I23" s="33"/>
      <c r="J23" s="35" t="s">
        <v>777</v>
      </c>
      <c r="K23" s="33"/>
    </row>
    <row r="24" spans="2:11" ht="21" x14ac:dyDescent="0.35">
      <c r="B24" s="33"/>
      <c r="C24" s="33"/>
      <c r="D24" s="33" t="s">
        <v>26</v>
      </c>
      <c r="E24" s="33"/>
      <c r="F24" s="33" t="s">
        <v>27</v>
      </c>
      <c r="G24" s="33"/>
      <c r="H24" s="33"/>
      <c r="I24" s="33"/>
      <c r="J24" s="35">
        <v>21</v>
      </c>
      <c r="K24" s="33"/>
    </row>
    <row r="25" spans="2:11" ht="21" x14ac:dyDescent="0.35">
      <c r="B25" s="33"/>
      <c r="C25" s="33"/>
      <c r="D25" s="33" t="s">
        <v>403</v>
      </c>
      <c r="E25" s="33"/>
      <c r="F25" s="33" t="s">
        <v>27</v>
      </c>
      <c r="G25" s="33"/>
      <c r="H25" s="33"/>
      <c r="I25" s="33"/>
      <c r="J25" s="35">
        <v>22</v>
      </c>
      <c r="K25" s="33"/>
    </row>
    <row r="26" spans="2:11" ht="21" x14ac:dyDescent="0.35">
      <c r="B26" s="33"/>
      <c r="C26" s="33"/>
      <c r="D26" s="33" t="s">
        <v>28</v>
      </c>
      <c r="E26" s="33"/>
      <c r="F26" s="33" t="s">
        <v>27</v>
      </c>
      <c r="G26" s="33"/>
      <c r="H26" s="33"/>
      <c r="I26" s="33"/>
      <c r="J26" s="35">
        <v>23</v>
      </c>
      <c r="K26" s="33"/>
    </row>
    <row r="27" spans="2:11" ht="21" x14ac:dyDescent="0.35">
      <c r="B27" s="33"/>
      <c r="C27" s="33"/>
      <c r="D27" s="33" t="s">
        <v>29</v>
      </c>
      <c r="E27" s="33"/>
      <c r="F27" s="33"/>
      <c r="G27" s="33" t="s">
        <v>25</v>
      </c>
      <c r="H27" s="33"/>
      <c r="I27" s="33"/>
      <c r="J27" s="35">
        <v>24</v>
      </c>
      <c r="K27" s="33"/>
    </row>
    <row r="28" spans="2:11" ht="21" x14ac:dyDescent="0.35">
      <c r="B28" s="33"/>
      <c r="C28" s="33"/>
      <c r="D28" s="33" t="s">
        <v>31</v>
      </c>
      <c r="E28" s="33"/>
      <c r="F28" s="33" t="s">
        <v>27</v>
      </c>
      <c r="G28" s="33"/>
      <c r="H28" s="33"/>
      <c r="I28" s="33"/>
      <c r="J28" s="35">
        <v>25</v>
      </c>
      <c r="K28" s="33"/>
    </row>
    <row r="29" spans="2:11" ht="21" x14ac:dyDescent="0.35">
      <c r="B29" s="33"/>
      <c r="C29" s="33"/>
      <c r="D29" s="33" t="s">
        <v>261</v>
      </c>
      <c r="E29" s="33"/>
      <c r="F29" s="33" t="s">
        <v>27</v>
      </c>
      <c r="G29" s="33"/>
      <c r="H29" s="33"/>
      <c r="I29" s="33"/>
      <c r="J29" s="35">
        <v>26</v>
      </c>
      <c r="K29" s="33"/>
    </row>
    <row r="30" spans="2:11" ht="21" x14ac:dyDescent="0.35">
      <c r="B30" s="33"/>
      <c r="C30" s="33"/>
      <c r="D30" s="33" t="s">
        <v>261</v>
      </c>
      <c r="E30" s="33"/>
      <c r="F30" s="33" t="s">
        <v>27</v>
      </c>
      <c r="G30" s="33"/>
      <c r="H30" s="33"/>
      <c r="I30" s="33"/>
      <c r="J30" s="35">
        <v>27</v>
      </c>
      <c r="K30" s="33"/>
    </row>
    <row r="31" spans="2:11" ht="21" x14ac:dyDescent="0.35">
      <c r="B31" s="33"/>
      <c r="C31" s="33"/>
      <c r="D31" s="33" t="s">
        <v>32</v>
      </c>
      <c r="E31" s="33"/>
      <c r="F31" s="33" t="s">
        <v>27</v>
      </c>
      <c r="G31" s="33"/>
      <c r="H31" s="33"/>
      <c r="I31" s="33"/>
      <c r="J31" s="35">
        <v>28</v>
      </c>
      <c r="K31" s="33"/>
    </row>
    <row r="32" spans="2:11" ht="21" x14ac:dyDescent="0.35">
      <c r="B32" s="33"/>
      <c r="C32" s="33"/>
      <c r="D32" s="33" t="s">
        <v>34</v>
      </c>
      <c r="E32" s="33"/>
      <c r="F32" s="33" t="s">
        <v>27</v>
      </c>
      <c r="G32" s="33"/>
      <c r="H32" s="33"/>
      <c r="I32" s="33"/>
      <c r="J32" s="35">
        <v>29</v>
      </c>
      <c r="K32" s="33"/>
    </row>
    <row r="33" spans="2:11" ht="21" x14ac:dyDescent="0.35">
      <c r="B33" s="33"/>
      <c r="C33" s="33"/>
      <c r="D33" s="33" t="s">
        <v>30</v>
      </c>
      <c r="E33" s="33"/>
      <c r="F33" s="33" t="s">
        <v>27</v>
      </c>
      <c r="G33" s="33"/>
      <c r="H33" s="33"/>
      <c r="I33" s="33"/>
      <c r="J33" s="35">
        <v>30</v>
      </c>
      <c r="K33" s="33"/>
    </row>
    <row r="34" spans="2:11" ht="21" x14ac:dyDescent="0.35">
      <c r="B34" s="33"/>
      <c r="C34" s="33"/>
      <c r="D34" s="33" t="s">
        <v>262</v>
      </c>
      <c r="E34" s="33"/>
      <c r="F34" s="33" t="s">
        <v>27</v>
      </c>
      <c r="G34" s="33"/>
      <c r="H34" s="33"/>
      <c r="I34" s="33"/>
      <c r="J34" s="35">
        <v>31</v>
      </c>
      <c r="K34" s="33"/>
    </row>
    <row r="35" spans="2:11" ht="21" x14ac:dyDescent="0.35">
      <c r="B35" s="33"/>
      <c r="C35" s="33"/>
      <c r="K35" s="33"/>
    </row>
    <row r="36" spans="2:11" ht="21" x14ac:dyDescent="0.35">
      <c r="B36" s="33"/>
      <c r="C36" s="34" t="s">
        <v>842</v>
      </c>
      <c r="D36" s="34" t="s">
        <v>275</v>
      </c>
      <c r="E36" s="34"/>
      <c r="F36" s="33" t="s">
        <v>27</v>
      </c>
      <c r="G36" s="34"/>
      <c r="H36" s="34"/>
      <c r="I36" s="34"/>
      <c r="J36" s="35">
        <v>32</v>
      </c>
      <c r="K36" s="33"/>
    </row>
    <row r="37" spans="2:11" s="7" customFormat="1" ht="21" x14ac:dyDescent="0.35">
      <c r="B37" s="34"/>
      <c r="C37" s="34"/>
      <c r="D37" s="34"/>
      <c r="E37" s="34"/>
      <c r="F37" s="33"/>
      <c r="G37" s="34"/>
      <c r="H37" s="34"/>
      <c r="I37" s="34"/>
      <c r="J37" s="112"/>
      <c r="K37" s="34"/>
    </row>
    <row r="38" spans="2:11" s="7" customFormat="1" ht="21" x14ac:dyDescent="0.35">
      <c r="B38" s="34"/>
      <c r="C38" s="34" t="s">
        <v>843</v>
      </c>
      <c r="D38" s="34" t="s">
        <v>204</v>
      </c>
      <c r="E38" s="34"/>
      <c r="F38" s="33" t="s">
        <v>27</v>
      </c>
      <c r="G38" s="34"/>
      <c r="H38" s="34"/>
      <c r="I38" s="34"/>
      <c r="J38" s="35" t="s">
        <v>778</v>
      </c>
      <c r="K38" s="34"/>
    </row>
  </sheetData>
  <pageMargins left="0.49" right="0.42" top="0.57999999999999996" bottom="0.75" header="0.3" footer="0.3"/>
  <pageSetup scale="85" orientation="portrait" r:id="rId1"/>
  <headerFooter>
    <oddFooter>&amp;L&amp;D &amp;F&amp;Ci&amp;R&amp;A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F927C-2162-4C86-BA32-EB5E6822F17D}">
  <sheetPr>
    <pageSetUpPr fitToPage="1"/>
  </sheetPr>
  <dimension ref="A1:U183"/>
  <sheetViews>
    <sheetView topLeftCell="A155" workbookViewId="0">
      <selection activeCell="B31" sqref="B31"/>
    </sheetView>
  </sheetViews>
  <sheetFormatPr defaultRowHeight="15" x14ac:dyDescent="0.25"/>
  <cols>
    <col min="1" max="1" width="2.42578125" customWidth="1"/>
    <col min="19" max="19" width="1.85546875" customWidth="1"/>
    <col min="257" max="257" width="2.42578125" customWidth="1"/>
    <col min="275" max="275" width="1.85546875" customWidth="1"/>
    <col min="513" max="513" width="2.42578125" customWidth="1"/>
    <col min="531" max="531" width="1.85546875" customWidth="1"/>
    <col min="769" max="769" width="2.42578125" customWidth="1"/>
    <col min="787" max="787" width="1.85546875" customWidth="1"/>
    <col min="1025" max="1025" width="2.42578125" customWidth="1"/>
    <col min="1043" max="1043" width="1.85546875" customWidth="1"/>
    <col min="1281" max="1281" width="2.42578125" customWidth="1"/>
    <col min="1299" max="1299" width="1.85546875" customWidth="1"/>
    <col min="1537" max="1537" width="2.42578125" customWidth="1"/>
    <col min="1555" max="1555" width="1.85546875" customWidth="1"/>
    <col min="1793" max="1793" width="2.42578125" customWidth="1"/>
    <col min="1811" max="1811" width="1.85546875" customWidth="1"/>
    <col min="2049" max="2049" width="2.42578125" customWidth="1"/>
    <col min="2067" max="2067" width="1.85546875" customWidth="1"/>
    <col min="2305" max="2305" width="2.42578125" customWidth="1"/>
    <col min="2323" max="2323" width="1.85546875" customWidth="1"/>
    <col min="2561" max="2561" width="2.42578125" customWidth="1"/>
    <col min="2579" max="2579" width="1.85546875" customWidth="1"/>
    <col min="2817" max="2817" width="2.42578125" customWidth="1"/>
    <col min="2835" max="2835" width="1.85546875" customWidth="1"/>
    <col min="3073" max="3073" width="2.42578125" customWidth="1"/>
    <col min="3091" max="3091" width="1.85546875" customWidth="1"/>
    <col min="3329" max="3329" width="2.42578125" customWidth="1"/>
    <col min="3347" max="3347" width="1.85546875" customWidth="1"/>
    <col min="3585" max="3585" width="2.42578125" customWidth="1"/>
    <col min="3603" max="3603" width="1.85546875" customWidth="1"/>
    <col min="3841" max="3841" width="2.42578125" customWidth="1"/>
    <col min="3859" max="3859" width="1.85546875" customWidth="1"/>
    <col min="4097" max="4097" width="2.42578125" customWidth="1"/>
    <col min="4115" max="4115" width="1.85546875" customWidth="1"/>
    <col min="4353" max="4353" width="2.42578125" customWidth="1"/>
    <col min="4371" max="4371" width="1.85546875" customWidth="1"/>
    <col min="4609" max="4609" width="2.42578125" customWidth="1"/>
    <col min="4627" max="4627" width="1.85546875" customWidth="1"/>
    <col min="4865" max="4865" width="2.42578125" customWidth="1"/>
    <col min="4883" max="4883" width="1.85546875" customWidth="1"/>
    <col min="5121" max="5121" width="2.42578125" customWidth="1"/>
    <col min="5139" max="5139" width="1.85546875" customWidth="1"/>
    <col min="5377" max="5377" width="2.42578125" customWidth="1"/>
    <col min="5395" max="5395" width="1.85546875" customWidth="1"/>
    <col min="5633" max="5633" width="2.42578125" customWidth="1"/>
    <col min="5651" max="5651" width="1.85546875" customWidth="1"/>
    <col min="5889" max="5889" width="2.42578125" customWidth="1"/>
    <col min="5907" max="5907" width="1.85546875" customWidth="1"/>
    <col min="6145" max="6145" width="2.42578125" customWidth="1"/>
    <col min="6163" max="6163" width="1.85546875" customWidth="1"/>
    <col min="6401" max="6401" width="2.42578125" customWidth="1"/>
    <col min="6419" max="6419" width="1.85546875" customWidth="1"/>
    <col min="6657" max="6657" width="2.42578125" customWidth="1"/>
    <col min="6675" max="6675" width="1.85546875" customWidth="1"/>
    <col min="6913" max="6913" width="2.42578125" customWidth="1"/>
    <col min="6931" max="6931" width="1.85546875" customWidth="1"/>
    <col min="7169" max="7169" width="2.42578125" customWidth="1"/>
    <col min="7187" max="7187" width="1.85546875" customWidth="1"/>
    <col min="7425" max="7425" width="2.42578125" customWidth="1"/>
    <col min="7443" max="7443" width="1.85546875" customWidth="1"/>
    <col min="7681" max="7681" width="2.42578125" customWidth="1"/>
    <col min="7699" max="7699" width="1.85546875" customWidth="1"/>
    <col min="7937" max="7937" width="2.42578125" customWidth="1"/>
    <col min="7955" max="7955" width="1.85546875" customWidth="1"/>
    <col min="8193" max="8193" width="2.42578125" customWidth="1"/>
    <col min="8211" max="8211" width="1.85546875" customWidth="1"/>
    <col min="8449" max="8449" width="2.42578125" customWidth="1"/>
    <col min="8467" max="8467" width="1.85546875" customWidth="1"/>
    <col min="8705" max="8705" width="2.42578125" customWidth="1"/>
    <col min="8723" max="8723" width="1.85546875" customWidth="1"/>
    <col min="8961" max="8961" width="2.42578125" customWidth="1"/>
    <col min="8979" max="8979" width="1.85546875" customWidth="1"/>
    <col min="9217" max="9217" width="2.42578125" customWidth="1"/>
    <col min="9235" max="9235" width="1.85546875" customWidth="1"/>
    <col min="9473" max="9473" width="2.42578125" customWidth="1"/>
    <col min="9491" max="9491" width="1.85546875" customWidth="1"/>
    <col min="9729" max="9729" width="2.42578125" customWidth="1"/>
    <col min="9747" max="9747" width="1.85546875" customWidth="1"/>
    <col min="9985" max="9985" width="2.42578125" customWidth="1"/>
    <col min="10003" max="10003" width="1.85546875" customWidth="1"/>
    <col min="10241" max="10241" width="2.42578125" customWidth="1"/>
    <col min="10259" max="10259" width="1.85546875" customWidth="1"/>
    <col min="10497" max="10497" width="2.42578125" customWidth="1"/>
    <col min="10515" max="10515" width="1.85546875" customWidth="1"/>
    <col min="10753" max="10753" width="2.42578125" customWidth="1"/>
    <col min="10771" max="10771" width="1.85546875" customWidth="1"/>
    <col min="11009" max="11009" width="2.42578125" customWidth="1"/>
    <col min="11027" max="11027" width="1.85546875" customWidth="1"/>
    <col min="11265" max="11265" width="2.42578125" customWidth="1"/>
    <col min="11283" max="11283" width="1.85546875" customWidth="1"/>
    <col min="11521" max="11521" width="2.42578125" customWidth="1"/>
    <col min="11539" max="11539" width="1.85546875" customWidth="1"/>
    <col min="11777" max="11777" width="2.42578125" customWidth="1"/>
    <col min="11795" max="11795" width="1.85546875" customWidth="1"/>
    <col min="12033" max="12033" width="2.42578125" customWidth="1"/>
    <col min="12051" max="12051" width="1.85546875" customWidth="1"/>
    <col min="12289" max="12289" width="2.42578125" customWidth="1"/>
    <col min="12307" max="12307" width="1.85546875" customWidth="1"/>
    <col min="12545" max="12545" width="2.42578125" customWidth="1"/>
    <col min="12563" max="12563" width="1.85546875" customWidth="1"/>
    <col min="12801" max="12801" width="2.42578125" customWidth="1"/>
    <col min="12819" max="12819" width="1.85546875" customWidth="1"/>
    <col min="13057" max="13057" width="2.42578125" customWidth="1"/>
    <col min="13075" max="13075" width="1.85546875" customWidth="1"/>
    <col min="13313" max="13313" width="2.42578125" customWidth="1"/>
    <col min="13331" max="13331" width="1.85546875" customWidth="1"/>
    <col min="13569" max="13569" width="2.42578125" customWidth="1"/>
    <col min="13587" max="13587" width="1.85546875" customWidth="1"/>
    <col min="13825" max="13825" width="2.42578125" customWidth="1"/>
    <col min="13843" max="13843" width="1.85546875" customWidth="1"/>
    <col min="14081" max="14081" width="2.42578125" customWidth="1"/>
    <col min="14099" max="14099" width="1.85546875" customWidth="1"/>
    <col min="14337" max="14337" width="2.42578125" customWidth="1"/>
    <col min="14355" max="14355" width="1.85546875" customWidth="1"/>
    <col min="14593" max="14593" width="2.42578125" customWidth="1"/>
    <col min="14611" max="14611" width="1.85546875" customWidth="1"/>
    <col min="14849" max="14849" width="2.42578125" customWidth="1"/>
    <col min="14867" max="14867" width="1.85546875" customWidth="1"/>
    <col min="15105" max="15105" width="2.42578125" customWidth="1"/>
    <col min="15123" max="15123" width="1.85546875" customWidth="1"/>
    <col min="15361" max="15361" width="2.42578125" customWidth="1"/>
    <col min="15379" max="15379" width="1.85546875" customWidth="1"/>
    <col min="15617" max="15617" width="2.42578125" customWidth="1"/>
    <col min="15635" max="15635" width="1.85546875" customWidth="1"/>
    <col min="15873" max="15873" width="2.42578125" customWidth="1"/>
    <col min="15891" max="15891" width="1.85546875" customWidth="1"/>
    <col min="16129" max="16129" width="2.42578125" customWidth="1"/>
    <col min="16147" max="16147" width="1.85546875" customWidth="1"/>
  </cols>
  <sheetData>
    <row r="1" spans="1:21" ht="6" customHeight="1" x14ac:dyDescent="0.25"/>
    <row r="2" spans="1:21" s="100" customFormat="1" ht="15.75" x14ac:dyDescent="0.25">
      <c r="A2" s="96"/>
      <c r="B2" s="97" t="str">
        <f>'4000-5000'!A1</f>
        <v>District Name</v>
      </c>
      <c r="C2" s="97"/>
      <c r="D2" s="97"/>
      <c r="E2" s="98"/>
      <c r="F2" s="98"/>
      <c r="G2" s="98"/>
      <c r="H2" s="98"/>
      <c r="I2" s="98"/>
      <c r="J2" s="98"/>
      <c r="K2" s="98"/>
      <c r="L2" s="98"/>
      <c r="M2" s="98"/>
      <c r="N2" s="98"/>
      <c r="O2" s="98"/>
      <c r="P2" s="98"/>
      <c r="Q2" s="98"/>
      <c r="R2" s="98"/>
      <c r="S2" s="98"/>
      <c r="T2"/>
      <c r="U2" s="99"/>
    </row>
    <row r="3" spans="1:21" s="100" customFormat="1" x14ac:dyDescent="0.25">
      <c r="A3" s="96"/>
      <c r="B3" s="101" t="str">
        <f>+Cover!E11</f>
        <v>Proposed Budget</v>
      </c>
      <c r="C3" s="101"/>
      <c r="D3" s="101"/>
      <c r="E3" s="101"/>
      <c r="F3" s="101"/>
      <c r="G3" s="101"/>
      <c r="H3" s="101"/>
      <c r="I3" s="101"/>
      <c r="J3" s="101"/>
      <c r="K3" s="101"/>
      <c r="L3" s="101"/>
      <c r="M3" s="101"/>
      <c r="N3" s="101"/>
      <c r="O3" s="101"/>
      <c r="P3" s="101"/>
      <c r="Q3" s="101"/>
      <c r="R3" s="101"/>
      <c r="S3" s="101"/>
      <c r="T3"/>
      <c r="U3" s="99"/>
    </row>
    <row r="4" spans="1:21" s="100" customFormat="1" x14ac:dyDescent="0.25">
      <c r="A4" s="96"/>
      <c r="B4" s="101" t="s">
        <v>769</v>
      </c>
      <c r="C4" s="101"/>
      <c r="D4" s="101"/>
      <c r="E4" s="101"/>
      <c r="F4" s="101"/>
      <c r="G4" s="101"/>
      <c r="H4" s="101"/>
      <c r="I4" s="101"/>
      <c r="J4" s="101"/>
      <c r="K4" s="101"/>
      <c r="L4" s="101"/>
      <c r="M4" s="101"/>
      <c r="N4" s="101"/>
      <c r="O4" s="101"/>
      <c r="P4" s="101"/>
      <c r="Q4" s="101"/>
      <c r="R4" s="101"/>
      <c r="S4" s="101"/>
      <c r="T4"/>
      <c r="U4" s="99"/>
    </row>
    <row r="5" spans="1:21" s="100" customFormat="1" ht="13.5" customHeight="1" x14ac:dyDescent="0.25">
      <c r="A5" s="96"/>
      <c r="B5" s="103" t="str">
        <f>+Cover!E14</f>
        <v>FY 2026/27</v>
      </c>
      <c r="C5" s="103"/>
      <c r="D5" s="103"/>
      <c r="E5" s="101"/>
      <c r="F5" s="101"/>
      <c r="G5" s="101"/>
      <c r="H5" s="101"/>
      <c r="I5" s="101"/>
      <c r="J5" s="101"/>
      <c r="K5" s="101"/>
      <c r="L5" s="101"/>
      <c r="M5" s="101"/>
      <c r="N5" s="101"/>
      <c r="O5" s="101"/>
      <c r="P5" s="101"/>
      <c r="Q5" s="101"/>
      <c r="R5" s="101"/>
      <c r="S5" s="101"/>
      <c r="T5"/>
      <c r="U5" s="102"/>
    </row>
    <row r="6" spans="1:21" ht="6.75" customHeight="1" thickBot="1" x14ac:dyDescent="0.3"/>
    <row r="7" spans="1:21" ht="15.75" thickBot="1" x14ac:dyDescent="0.3">
      <c r="B7" s="260" t="s">
        <v>770</v>
      </c>
      <c r="C7" s="261"/>
      <c r="D7" s="261"/>
      <c r="E7" s="261"/>
      <c r="F7" s="261"/>
      <c r="G7" s="261"/>
      <c r="H7" s="261"/>
      <c r="I7" s="261"/>
      <c r="J7" s="261"/>
      <c r="K7" s="261"/>
      <c r="L7" s="261"/>
      <c r="M7" s="261"/>
      <c r="N7" s="261"/>
      <c r="O7" s="261"/>
      <c r="P7" s="261"/>
      <c r="Q7" s="261"/>
      <c r="R7" s="262"/>
    </row>
    <row r="29" spans="2:18" ht="15.75" thickBot="1" x14ac:dyDescent="0.3"/>
    <row r="30" spans="2:18" ht="15.75" thickBot="1" x14ac:dyDescent="0.3">
      <c r="B30" s="260" t="s">
        <v>1014</v>
      </c>
      <c r="C30" s="261"/>
      <c r="D30" s="261"/>
      <c r="E30" s="261"/>
      <c r="F30" s="261"/>
      <c r="G30" s="261"/>
      <c r="H30" s="261"/>
      <c r="I30" s="261"/>
      <c r="J30" s="261"/>
      <c r="K30" s="261"/>
      <c r="L30" s="261"/>
      <c r="M30" s="261"/>
      <c r="N30" s="261"/>
      <c r="O30" s="261"/>
      <c r="P30" s="261"/>
      <c r="Q30" s="261"/>
      <c r="R30" s="262"/>
    </row>
    <row r="59" spans="2:18" ht="15.75" thickBot="1" x14ac:dyDescent="0.3"/>
    <row r="60" spans="2:18" ht="15.75" thickBot="1" x14ac:dyDescent="0.3">
      <c r="B60" s="260" t="s">
        <v>771</v>
      </c>
      <c r="C60" s="261"/>
      <c r="D60" s="261"/>
      <c r="E60" s="261"/>
      <c r="F60" s="261"/>
      <c r="G60" s="261"/>
      <c r="H60" s="261"/>
      <c r="I60" s="261"/>
      <c r="J60" s="261"/>
      <c r="K60" s="261"/>
      <c r="L60" s="261"/>
      <c r="M60" s="261"/>
      <c r="N60" s="261"/>
      <c r="O60" s="261"/>
      <c r="P60" s="261"/>
      <c r="Q60" s="261"/>
      <c r="R60" s="262"/>
    </row>
    <row r="82" spans="2:18" ht="15.75" thickBot="1" x14ac:dyDescent="0.3">
      <c r="J82">
        <v>18</v>
      </c>
    </row>
    <row r="83" spans="2:18" ht="15.75" thickBot="1" x14ac:dyDescent="0.3">
      <c r="B83" s="260" t="s">
        <v>772</v>
      </c>
      <c r="C83" s="261"/>
      <c r="D83" s="261"/>
      <c r="E83" s="261"/>
      <c r="F83" s="261"/>
      <c r="G83" s="261"/>
      <c r="H83" s="261"/>
      <c r="I83" s="261"/>
      <c r="J83" s="261"/>
      <c r="K83" s="261"/>
      <c r="L83" s="261"/>
      <c r="M83" s="261"/>
      <c r="N83" s="261"/>
      <c r="O83" s="261"/>
      <c r="P83" s="261"/>
      <c r="Q83" s="261"/>
      <c r="R83" s="262"/>
    </row>
    <row r="107" spans="2:18" ht="15.75" thickBot="1" x14ac:dyDescent="0.3"/>
    <row r="108" spans="2:18" ht="15.75" thickBot="1" x14ac:dyDescent="0.3">
      <c r="B108" s="260" t="s">
        <v>773</v>
      </c>
      <c r="C108" s="261"/>
      <c r="D108" s="261"/>
      <c r="E108" s="261"/>
      <c r="F108" s="261"/>
      <c r="G108" s="261"/>
      <c r="H108" s="261"/>
      <c r="I108" s="261"/>
      <c r="J108" s="261"/>
      <c r="K108" s="261"/>
      <c r="L108" s="261"/>
      <c r="M108" s="261"/>
      <c r="N108" s="261"/>
      <c r="O108" s="261"/>
      <c r="P108" s="261"/>
      <c r="Q108" s="261"/>
      <c r="R108" s="262"/>
    </row>
    <row r="133" spans="2:18" ht="15.75" thickBot="1" x14ac:dyDescent="0.3"/>
    <row r="134" spans="2:18" ht="15.75" thickBot="1" x14ac:dyDescent="0.3">
      <c r="B134" s="260" t="s">
        <v>32</v>
      </c>
      <c r="C134" s="261"/>
      <c r="D134" s="261"/>
      <c r="E134" s="261"/>
      <c r="F134" s="261"/>
      <c r="G134" s="261"/>
      <c r="H134" s="261"/>
      <c r="I134" s="261"/>
      <c r="J134" s="261"/>
      <c r="K134" s="261"/>
      <c r="L134" s="261"/>
      <c r="M134" s="261"/>
      <c r="N134" s="261"/>
      <c r="O134" s="261"/>
      <c r="P134" s="261"/>
      <c r="Q134" s="261"/>
      <c r="R134" s="262"/>
    </row>
    <row r="156" spans="10:10" x14ac:dyDescent="0.25">
      <c r="J156">
        <v>19</v>
      </c>
    </row>
    <row r="160" spans="10:10" ht="15.75" thickBot="1" x14ac:dyDescent="0.3"/>
    <row r="161" spans="2:18" ht="15.75" thickBot="1" x14ac:dyDescent="0.3">
      <c r="B161" s="260" t="s">
        <v>30</v>
      </c>
      <c r="C161" s="261"/>
      <c r="D161" s="261"/>
      <c r="E161" s="261"/>
      <c r="F161" s="261"/>
      <c r="G161" s="261"/>
      <c r="H161" s="261"/>
      <c r="I161" s="261"/>
      <c r="J161" s="261"/>
      <c r="K161" s="261"/>
      <c r="L161" s="261"/>
      <c r="M161" s="261"/>
      <c r="N161" s="261"/>
      <c r="O161" s="261"/>
      <c r="P161" s="261"/>
      <c r="Q161" s="261"/>
      <c r="R161" s="262"/>
    </row>
    <row r="183" spans="10:10" x14ac:dyDescent="0.25">
      <c r="J183">
        <v>20</v>
      </c>
    </row>
  </sheetData>
  <pageMargins left="0.7" right="0.7" top="0.75" bottom="0.75" header="0.3" footer="0.3"/>
  <pageSetup scale="58" fitToHeight="0" orientation="portrait" r:id="rId1"/>
  <headerFooter>
    <oddFooter>&amp;L&amp;D &amp;F&amp;C18&amp;R&amp;A</oddFooter>
  </headerFooter>
  <rowBreaks count="1" manualBreakCount="1">
    <brk id="82"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7">
    <pageSetUpPr fitToPage="1"/>
  </sheetPr>
  <dimension ref="A1:BA42"/>
  <sheetViews>
    <sheetView workbookViewId="0">
      <selection activeCell="P27" sqref="P27"/>
    </sheetView>
  </sheetViews>
  <sheetFormatPr defaultRowHeight="15" x14ac:dyDescent="0.25"/>
  <cols>
    <col min="1" max="1" width="2.42578125" customWidth="1"/>
    <col min="2" max="2" width="6.5703125"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3.42578125" bestFit="1" customWidth="1"/>
    <col min="13" max="13" width="0.85546875" customWidth="1"/>
    <col min="14" max="14" width="12.42578125" customWidth="1"/>
    <col min="15" max="15" width="0.85546875" customWidth="1"/>
    <col min="16" max="16" width="14.85546875" customWidth="1"/>
    <col min="17" max="17" width="0.5703125" customWidth="1"/>
    <col min="18" max="18" width="16.42578125" bestFit="1" customWidth="1"/>
    <col min="19" max="19" width="1.5703125" customWidth="1"/>
    <col min="20" max="20" width="4.42578125" customWidth="1"/>
    <col min="21" max="21" width="8.85546875" style="265"/>
    <col min="22" max="22" width="13.140625" customWidth="1"/>
    <col min="30" max="30" width="34.42578125" customWidth="1"/>
    <col min="31" max="31" width="18" customWidth="1"/>
    <col min="32" max="32" width="19.5703125" customWidth="1"/>
    <col min="33" max="33" width="17.42578125" customWidth="1"/>
    <col min="34" max="34" width="16.140625" customWidth="1"/>
    <col min="35" max="35" width="10.5703125" customWidth="1"/>
    <col min="37" max="37" width="13.85546875" customWidth="1"/>
    <col min="43" max="43" width="12.42578125" customWidth="1"/>
    <col min="44" max="44" width="10" bestFit="1" customWidth="1"/>
    <col min="45" max="45" width="20.42578125" bestFit="1" customWidth="1"/>
    <col min="46" max="46" width="18.140625" bestFit="1" customWidth="1"/>
    <col min="53" max="53" width="12.85546875" customWidth="1"/>
  </cols>
  <sheetData>
    <row r="1" spans="1:34" x14ac:dyDescent="0.25">
      <c r="A1" s="3" t="str">
        <f>TOC!$A$1</f>
        <v>District Name</v>
      </c>
      <c r="B1" s="2"/>
      <c r="C1" s="1"/>
      <c r="D1" s="1"/>
      <c r="E1" s="1"/>
      <c r="F1" s="1"/>
      <c r="G1" s="1"/>
      <c r="H1" s="1"/>
      <c r="I1" s="1"/>
      <c r="J1" s="1"/>
      <c r="K1" s="1"/>
      <c r="L1" s="1"/>
      <c r="M1" s="1"/>
      <c r="N1" s="1"/>
      <c r="O1" s="1"/>
      <c r="P1" s="1"/>
      <c r="Q1" s="1"/>
      <c r="R1" s="1"/>
      <c r="S1" s="1"/>
      <c r="U1" s="480" t="s">
        <v>789</v>
      </c>
    </row>
    <row r="2" spans="1:34" x14ac:dyDescent="0.25">
      <c r="A2" s="4" t="str">
        <f>+Cover!E11</f>
        <v>Proposed Budget</v>
      </c>
      <c r="B2" s="2"/>
      <c r="C2" s="1"/>
      <c r="D2" s="1"/>
      <c r="E2" s="1"/>
      <c r="F2" s="1"/>
      <c r="G2" s="1"/>
      <c r="H2" s="1"/>
      <c r="I2" s="1"/>
      <c r="J2" s="1"/>
      <c r="K2" s="1"/>
      <c r="L2" s="1"/>
      <c r="M2" s="1"/>
      <c r="N2" s="1"/>
      <c r="O2" s="1"/>
      <c r="P2" s="1"/>
      <c r="Q2" s="1"/>
      <c r="R2" s="1"/>
      <c r="S2" s="1"/>
      <c r="U2" s="480"/>
      <c r="W2" s="7" t="s">
        <v>980</v>
      </c>
    </row>
    <row r="3" spans="1:34" ht="16.5" thickBot="1" x14ac:dyDescent="0.3">
      <c r="A3" s="4" t="s">
        <v>825</v>
      </c>
      <c r="B3" s="2"/>
      <c r="C3" s="1"/>
      <c r="D3" s="1"/>
      <c r="E3" s="1"/>
      <c r="F3" s="1"/>
      <c r="G3" s="1"/>
      <c r="H3" s="1"/>
      <c r="I3" s="1"/>
      <c r="J3" s="1"/>
      <c r="K3" s="1"/>
      <c r="L3" s="1"/>
      <c r="M3" s="1"/>
      <c r="N3" s="1"/>
      <c r="O3" s="1"/>
      <c r="P3" s="1"/>
      <c r="Q3" s="1"/>
      <c r="R3" s="1"/>
      <c r="S3" s="1"/>
      <c r="U3" s="480"/>
      <c r="W3" s="459" t="s">
        <v>882</v>
      </c>
      <c r="X3" s="459"/>
      <c r="Y3" s="459"/>
      <c r="Z3" s="459"/>
      <c r="AA3" s="459"/>
      <c r="AB3" s="459"/>
      <c r="AC3" s="459"/>
    </row>
    <row r="4" spans="1:34" ht="16.5" thickBot="1" x14ac:dyDescent="0.3">
      <c r="A4" s="4" t="str">
        <f>+Cover!E14</f>
        <v>FY 2026/27</v>
      </c>
      <c r="B4" s="2"/>
      <c r="C4" s="1"/>
      <c r="D4" s="1"/>
      <c r="E4" s="1"/>
      <c r="F4" s="1"/>
      <c r="G4" s="1"/>
      <c r="H4" s="1"/>
      <c r="I4" s="1"/>
      <c r="J4" s="1"/>
      <c r="K4" s="1"/>
      <c r="L4" s="1"/>
      <c r="M4" s="1"/>
      <c r="N4" s="1"/>
      <c r="O4" s="1"/>
      <c r="P4" s="1"/>
      <c r="Q4" s="1"/>
      <c r="R4" s="1"/>
      <c r="S4" s="1"/>
      <c r="U4" s="480"/>
      <c r="W4" s="460"/>
      <c r="X4" s="460"/>
      <c r="Y4" s="460"/>
      <c r="Z4" s="460"/>
      <c r="AA4" s="460"/>
      <c r="AB4" s="460"/>
      <c r="AC4" s="460"/>
      <c r="AE4" s="220" t="str">
        <f>+'GF Rev Detail'!AD5</f>
        <v>FY 25/26</v>
      </c>
      <c r="AF4" s="220" t="str">
        <f>+'GF Rev Detail'!AE5</f>
        <v>FY 25/26</v>
      </c>
      <c r="AG4" s="220" t="str">
        <f>+'GF Rev Detail'!AF5</f>
        <v>FY 25/26</v>
      </c>
      <c r="AH4" s="220" t="str">
        <f>+'GF Rev Detail'!AG5</f>
        <v>FY 26/27</v>
      </c>
    </row>
    <row r="5" spans="1:34" ht="15.75" customHeight="1" thickBot="1" x14ac:dyDescent="0.3">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33">
        <f>'GF Summary'!P6</f>
        <v>0</v>
      </c>
      <c r="Q5" s="27">
        <f>'GF Summary'!Q6</f>
        <v>0</v>
      </c>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row>
    <row r="6" spans="1:34" ht="15.75" thickBot="1" x14ac:dyDescent="0.3">
      <c r="F6" s="29" t="str">
        <f>'GF Summary'!$F$7</f>
        <v>FY 22/23</v>
      </c>
      <c r="G6" s="30"/>
      <c r="H6" s="31" t="str">
        <f>'GF Summary'!$H$7</f>
        <v>FY 23/24</v>
      </c>
      <c r="I6" s="31"/>
      <c r="J6" s="32" t="str">
        <f>'GF Summary'!$J$7</f>
        <v>FY 24/25</v>
      </c>
      <c r="K6" s="5"/>
      <c r="L6" s="29" t="str">
        <f>'GF Summary'!L7</f>
        <v>FY 25/26</v>
      </c>
      <c r="M6" s="31">
        <f>'GF Summary'!M7</f>
        <v>0</v>
      </c>
      <c r="N6" s="31" t="str">
        <f>'GF Summary'!N7</f>
        <v>FY 25/26</v>
      </c>
      <c r="O6" s="31">
        <f>'GF Summary'!O7</f>
        <v>0</v>
      </c>
      <c r="P6" s="434" t="str">
        <f>'GF Summary'!P7</f>
        <v>Difference</v>
      </c>
      <c r="Q6" s="31">
        <f>'GF Summary'!Q7</f>
        <v>0</v>
      </c>
      <c r="R6" s="32" t="str">
        <f>'GF Summary'!R7</f>
        <v>FY 26/27</v>
      </c>
      <c r="S6" s="5"/>
      <c r="U6" s="480"/>
      <c r="W6" s="216" t="s">
        <v>412</v>
      </c>
      <c r="X6" s="219" t="s">
        <v>407</v>
      </c>
      <c r="Y6" s="217" t="s">
        <v>413</v>
      </c>
      <c r="Z6" s="219" t="s">
        <v>661</v>
      </c>
      <c r="AA6" s="217" t="s">
        <v>662</v>
      </c>
      <c r="AB6" s="219" t="s">
        <v>416</v>
      </c>
      <c r="AC6" s="218" t="s">
        <v>417</v>
      </c>
      <c r="AD6" s="218" t="s">
        <v>780</v>
      </c>
      <c r="AE6" s="219" t="str">
        <f>+'GF Rev Detail'!AD7</f>
        <v>Budget</v>
      </c>
      <c r="AF6" s="219" t="str">
        <f>+'GF Rev Detail'!AE7</f>
        <v>YTD as of MM/DD/YY</v>
      </c>
      <c r="AG6" s="219" t="str">
        <f>+'GF Rev Detail'!AF7</f>
        <v>Forecast</v>
      </c>
      <c r="AH6" s="219" t="str">
        <f>+'GF Rev Detail'!AG7</f>
        <v>Budget</v>
      </c>
    </row>
    <row r="7" spans="1:34" x14ac:dyDescent="0.25">
      <c r="B7" s="7" t="s">
        <v>79</v>
      </c>
      <c r="F7" s="329"/>
      <c r="G7" s="328"/>
      <c r="H7" s="328"/>
      <c r="I7" s="328"/>
      <c r="J7" s="330"/>
      <c r="K7" s="25"/>
      <c r="L7" s="329"/>
      <c r="M7" s="328"/>
      <c r="N7" s="328"/>
      <c r="O7" s="328"/>
      <c r="P7" s="328"/>
      <c r="Q7" s="328"/>
      <c r="R7" s="330"/>
      <c r="S7" s="5"/>
      <c r="U7" s="480"/>
      <c r="W7" s="167">
        <v>18</v>
      </c>
      <c r="X7" s="167" t="s">
        <v>860</v>
      </c>
      <c r="Y7" s="167" t="s">
        <v>861</v>
      </c>
      <c r="Z7" s="167" t="s">
        <v>862</v>
      </c>
      <c r="AA7" s="167" t="s">
        <v>883</v>
      </c>
      <c r="AB7" s="167" t="s">
        <v>860</v>
      </c>
      <c r="AC7" s="167" t="s">
        <v>862</v>
      </c>
      <c r="AD7" t="s">
        <v>425</v>
      </c>
      <c r="AE7" s="264"/>
      <c r="AF7" s="264"/>
      <c r="AG7" s="264"/>
      <c r="AH7" s="264"/>
    </row>
    <row r="8" spans="1:34" x14ac:dyDescent="0.25">
      <c r="C8" t="s">
        <v>724</v>
      </c>
      <c r="F8" s="322"/>
      <c r="G8" s="25"/>
      <c r="H8" s="25"/>
      <c r="I8" s="25"/>
      <c r="J8" s="323"/>
      <c r="K8" s="25"/>
      <c r="L8" s="322"/>
      <c r="M8" s="25"/>
      <c r="N8" s="25"/>
      <c r="O8" s="25"/>
      <c r="P8" s="25">
        <f>R8-L8</f>
        <v>0</v>
      </c>
      <c r="Q8" s="25"/>
      <c r="R8" s="323"/>
      <c r="S8" s="5"/>
      <c r="U8" s="480"/>
      <c r="W8" s="167">
        <v>18</v>
      </c>
      <c r="X8" s="167" t="s">
        <v>860</v>
      </c>
      <c r="Y8" s="167" t="s">
        <v>861</v>
      </c>
      <c r="Z8" s="167" t="s">
        <v>862</v>
      </c>
      <c r="AA8" s="167" t="s">
        <v>884</v>
      </c>
      <c r="AB8" s="167" t="s">
        <v>860</v>
      </c>
      <c r="AC8" s="167" t="s">
        <v>862</v>
      </c>
      <c r="AD8" t="s">
        <v>424</v>
      </c>
      <c r="AE8" s="264"/>
      <c r="AF8" s="264"/>
      <c r="AG8" s="264"/>
      <c r="AH8" s="264"/>
    </row>
    <row r="9" spans="1:34" x14ac:dyDescent="0.25">
      <c r="B9" s="7" t="s">
        <v>81</v>
      </c>
      <c r="F9" s="324">
        <f>SUM(F8:F8)</f>
        <v>0</v>
      </c>
      <c r="G9" s="325"/>
      <c r="H9" s="326">
        <f>SUM(H8:H8)</f>
        <v>0</v>
      </c>
      <c r="I9" s="325"/>
      <c r="J9" s="327">
        <f>SUM(J8:J8)</f>
        <v>0</v>
      </c>
      <c r="K9" s="25"/>
      <c r="L9" s="324">
        <f>SUM(L8:L8)</f>
        <v>0</v>
      </c>
      <c r="M9" s="325"/>
      <c r="N9" s="326">
        <f>SUM(N8:N8)</f>
        <v>0</v>
      </c>
      <c r="O9" s="325"/>
      <c r="P9" s="326">
        <f>SUM(P8:P8)</f>
        <v>0</v>
      </c>
      <c r="Q9" s="325"/>
      <c r="R9" s="327">
        <f>SUM(R8:R8)</f>
        <v>0</v>
      </c>
      <c r="S9" s="5"/>
      <c r="U9" s="480"/>
      <c r="W9" s="167">
        <v>18</v>
      </c>
      <c r="X9" s="167" t="s">
        <v>860</v>
      </c>
      <c r="Y9" s="167" t="s">
        <v>861</v>
      </c>
      <c r="Z9" s="167" t="s">
        <v>862</v>
      </c>
      <c r="AA9" s="167" t="s">
        <v>885</v>
      </c>
      <c r="AB9" s="167" t="s">
        <v>860</v>
      </c>
      <c r="AC9" s="167" t="s">
        <v>862</v>
      </c>
      <c r="AD9" t="s">
        <v>423</v>
      </c>
      <c r="AE9" s="264"/>
      <c r="AF9" s="264"/>
      <c r="AG9" s="264"/>
      <c r="AH9" s="264"/>
    </row>
    <row r="10" spans="1:34" x14ac:dyDescent="0.25">
      <c r="F10" s="329"/>
      <c r="G10" s="328"/>
      <c r="H10" s="328"/>
      <c r="I10" s="328"/>
      <c r="J10" s="330"/>
      <c r="K10" s="25"/>
      <c r="L10" s="329"/>
      <c r="M10" s="328"/>
      <c r="N10" s="328"/>
      <c r="O10" s="328"/>
      <c r="P10" s="328"/>
      <c r="Q10" s="328"/>
      <c r="R10" s="330"/>
      <c r="S10" s="5"/>
      <c r="U10" s="480"/>
      <c r="W10" s="167"/>
      <c r="X10" s="167"/>
      <c r="Y10" s="167"/>
      <c r="Z10" s="167"/>
      <c r="AA10" s="167"/>
      <c r="AB10" s="167"/>
      <c r="AC10" s="167"/>
      <c r="AE10" s="264"/>
      <c r="AF10" s="264"/>
      <c r="AG10" s="264"/>
      <c r="AH10" s="264"/>
    </row>
    <row r="11" spans="1:34" x14ac:dyDescent="0.25">
      <c r="B11" s="7" t="s">
        <v>82</v>
      </c>
      <c r="F11" s="322"/>
      <c r="G11" s="25"/>
      <c r="H11" s="25"/>
      <c r="I11" s="25"/>
      <c r="J11" s="323"/>
      <c r="K11" s="25"/>
      <c r="L11" s="322"/>
      <c r="M11" s="25"/>
      <c r="N11" s="25"/>
      <c r="O11" s="25"/>
      <c r="P11" s="25"/>
      <c r="Q11" s="25"/>
      <c r="R11" s="323"/>
      <c r="U11" s="480"/>
      <c r="W11" s="167"/>
      <c r="X11" s="167"/>
      <c r="Y11" s="167"/>
      <c r="Z11" s="167"/>
      <c r="AA11" s="167"/>
      <c r="AB11" s="167"/>
      <c r="AC11" s="167"/>
      <c r="AE11" s="264"/>
      <c r="AF11" s="264"/>
      <c r="AG11" s="264"/>
      <c r="AH11" s="264"/>
    </row>
    <row r="12" spans="1:34" x14ac:dyDescent="0.25">
      <c r="B12" s="7">
        <v>1985</v>
      </c>
      <c r="C12" t="s">
        <v>425</v>
      </c>
      <c r="F12" s="322"/>
      <c r="G12" s="25"/>
      <c r="H12" s="25"/>
      <c r="I12" s="25"/>
      <c r="J12" s="323"/>
      <c r="K12" s="25"/>
      <c r="L12" s="322">
        <f>+AE7</f>
        <v>0</v>
      </c>
      <c r="M12" s="25"/>
      <c r="N12" s="25">
        <f>+AG7</f>
        <v>0</v>
      </c>
      <c r="O12" s="25"/>
      <c r="P12" s="25">
        <f t="shared" ref="P12" si="0">R12-L12</f>
        <v>0</v>
      </c>
      <c r="Q12" s="25"/>
      <c r="R12" s="323">
        <f>+AH7</f>
        <v>0</v>
      </c>
      <c r="U12" s="480"/>
      <c r="W12" s="167"/>
      <c r="X12" s="167"/>
      <c r="Y12" s="167"/>
      <c r="Z12" s="167"/>
      <c r="AA12" s="167"/>
      <c r="AB12" s="167"/>
      <c r="AC12" s="167"/>
      <c r="AE12" s="264"/>
      <c r="AF12" s="264"/>
      <c r="AG12" s="264"/>
      <c r="AH12" s="264"/>
    </row>
    <row r="13" spans="1:34" x14ac:dyDescent="0.25">
      <c r="B13" s="7">
        <v>1990</v>
      </c>
      <c r="C13" t="s">
        <v>424</v>
      </c>
      <c r="F13" s="322"/>
      <c r="G13" s="25"/>
      <c r="H13" s="25"/>
      <c r="I13" s="25"/>
      <c r="J13" s="323"/>
      <c r="K13" s="25"/>
      <c r="L13" s="322">
        <f>+AE8</f>
        <v>0</v>
      </c>
      <c r="M13" s="25"/>
      <c r="N13" s="25">
        <f>+AG8</f>
        <v>0</v>
      </c>
      <c r="O13" s="25"/>
      <c r="P13" s="25">
        <f t="shared" ref="P13:P14" si="1">R13-L13</f>
        <v>0</v>
      </c>
      <c r="Q13" s="25"/>
      <c r="R13" s="323">
        <f>+AH8</f>
        <v>0</v>
      </c>
      <c r="U13" s="480"/>
      <c r="W13" s="167"/>
      <c r="X13" s="167"/>
      <c r="Y13" s="167"/>
      <c r="Z13" s="167"/>
      <c r="AA13" s="167"/>
      <c r="AB13" s="167"/>
      <c r="AC13" s="167"/>
      <c r="AE13" s="264"/>
      <c r="AF13" s="264"/>
      <c r="AG13" s="264"/>
      <c r="AH13" s="264"/>
    </row>
    <row r="14" spans="1:34" x14ac:dyDescent="0.25">
      <c r="B14" s="7">
        <v>5210</v>
      </c>
      <c r="C14" t="s">
        <v>423</v>
      </c>
      <c r="F14" s="322"/>
      <c r="G14" s="25"/>
      <c r="H14" s="25"/>
      <c r="I14" s="25"/>
      <c r="J14" s="323"/>
      <c r="K14" s="25"/>
      <c r="L14" s="322">
        <f>+AE9</f>
        <v>0</v>
      </c>
      <c r="M14" s="25"/>
      <c r="N14" s="25">
        <f>+AG9</f>
        <v>0</v>
      </c>
      <c r="O14" s="25"/>
      <c r="P14" s="25">
        <f t="shared" si="1"/>
        <v>0</v>
      </c>
      <c r="Q14" s="25"/>
      <c r="R14" s="323">
        <f>+AH9</f>
        <v>0</v>
      </c>
      <c r="U14" s="480"/>
      <c r="W14" s="167"/>
      <c r="X14" s="167"/>
      <c r="Y14" s="167"/>
      <c r="Z14" s="167"/>
      <c r="AA14" s="167"/>
      <c r="AB14" s="167"/>
      <c r="AC14" s="167"/>
      <c r="AE14" s="264"/>
      <c r="AF14" s="264"/>
      <c r="AG14" s="264"/>
      <c r="AH14" s="264"/>
    </row>
    <row r="15" spans="1:34" x14ac:dyDescent="0.25">
      <c r="B15" s="7" t="s">
        <v>87</v>
      </c>
      <c r="F15" s="324">
        <f>SUM(F11:F14)</f>
        <v>0</v>
      </c>
      <c r="G15" s="326"/>
      <c r="H15" s="326">
        <f>SUM(H11:H14)</f>
        <v>0</v>
      </c>
      <c r="I15" s="326"/>
      <c r="J15" s="327">
        <f>SUM(J12:J14)</f>
        <v>0</v>
      </c>
      <c r="K15" s="25"/>
      <c r="L15" s="324">
        <f>SUM(L11:L14)</f>
        <v>0</v>
      </c>
      <c r="M15" s="326"/>
      <c r="N15" s="326">
        <f>SUM(N11:N14)</f>
        <v>0</v>
      </c>
      <c r="O15" s="326"/>
      <c r="P15" s="326">
        <f>SUM(P11:P14)</f>
        <v>0</v>
      </c>
      <c r="Q15" s="326"/>
      <c r="R15" s="327">
        <f>SUM(R11:R14)</f>
        <v>0</v>
      </c>
      <c r="U15" s="480"/>
      <c r="AE15" s="264"/>
      <c r="AF15" s="264"/>
      <c r="AG15" s="264"/>
      <c r="AH15" s="264"/>
    </row>
    <row r="16" spans="1:34" x14ac:dyDescent="0.25">
      <c r="F16" s="322"/>
      <c r="G16" s="25"/>
      <c r="H16" s="25"/>
      <c r="I16" s="25"/>
      <c r="J16" s="323"/>
      <c r="K16" s="25"/>
      <c r="L16" s="322"/>
      <c r="M16" s="25"/>
      <c r="N16" s="25"/>
      <c r="O16" s="25"/>
      <c r="P16" s="25"/>
      <c r="Q16" s="25"/>
      <c r="R16" s="323"/>
      <c r="U16" s="480"/>
    </row>
    <row r="17" spans="2:53" ht="16.5" thickBot="1" x14ac:dyDescent="0.3">
      <c r="B17" s="7" t="s">
        <v>88</v>
      </c>
      <c r="F17" s="324">
        <f>F9+F15</f>
        <v>0</v>
      </c>
      <c r="G17" s="326"/>
      <c r="H17" s="326">
        <f>H9+H15</f>
        <v>0</v>
      </c>
      <c r="I17" s="326"/>
      <c r="J17" s="327">
        <f>J9+J15</f>
        <v>0</v>
      </c>
      <c r="K17" s="25"/>
      <c r="L17" s="324">
        <f>L9+L15</f>
        <v>0</v>
      </c>
      <c r="M17" s="326"/>
      <c r="N17" s="326">
        <f>N9+N15</f>
        <v>0</v>
      </c>
      <c r="O17" s="326"/>
      <c r="P17" s="326">
        <f>P9+P15</f>
        <v>0</v>
      </c>
      <c r="Q17" s="326"/>
      <c r="R17" s="327">
        <f>R9+R15</f>
        <v>0</v>
      </c>
      <c r="U17" s="480"/>
      <c r="W17" s="481" t="s">
        <v>880</v>
      </c>
      <c r="X17" s="481"/>
      <c r="Y17" s="481"/>
      <c r="Z17" s="481"/>
      <c r="AA17" s="481"/>
      <c r="AB17" s="481"/>
      <c r="AC17" s="481"/>
      <c r="AJ17" s="167"/>
      <c r="AK17" s="167"/>
      <c r="AL17" s="167"/>
      <c r="AM17" s="5"/>
      <c r="AN17" s="5"/>
      <c r="AO17" s="5"/>
      <c r="AP17" s="5"/>
      <c r="AU17" s="481" t="s">
        <v>881</v>
      </c>
      <c r="AV17" s="481"/>
      <c r="AW17" s="481"/>
      <c r="AX17" s="481"/>
      <c r="AY17" s="481"/>
      <c r="AZ17" s="481"/>
      <c r="BA17" s="481"/>
    </row>
    <row r="18" spans="2:53" ht="16.5" thickBot="1" x14ac:dyDescent="0.3">
      <c r="F18" s="322"/>
      <c r="G18" s="25"/>
      <c r="H18" s="25"/>
      <c r="I18" s="25"/>
      <c r="J18" s="323"/>
      <c r="K18" s="25"/>
      <c r="L18" s="322"/>
      <c r="M18" s="25"/>
      <c r="N18" s="25"/>
      <c r="O18" s="25"/>
      <c r="P18" s="25"/>
      <c r="Q18" s="25"/>
      <c r="R18" s="323"/>
      <c r="U18" s="480"/>
      <c r="W18" s="482" t="s">
        <v>853</v>
      </c>
      <c r="X18" s="482"/>
      <c r="Y18" s="482"/>
      <c r="Z18" s="482"/>
      <c r="AA18" s="482"/>
      <c r="AB18" s="482"/>
      <c r="AC18" s="482"/>
      <c r="AE18" s="220" t="str">
        <f>+'GF Rev Detail'!AD5</f>
        <v>FY 25/26</v>
      </c>
      <c r="AF18" s="220" t="str">
        <f>+'GF Rev Detail'!AE5</f>
        <v>FY 25/26</v>
      </c>
      <c r="AG18" s="220" t="str">
        <f>+'GF Rev Detail'!AF5</f>
        <v>FY 25/26</v>
      </c>
      <c r="AH18" s="220" t="str">
        <f>+'GF Rev Detail'!AG5</f>
        <v>FY 26/27</v>
      </c>
      <c r="AJ18" s="280"/>
      <c r="AK18" s="280"/>
      <c r="AL18" s="167"/>
      <c r="AM18" s="269"/>
      <c r="AN18" s="267"/>
      <c r="AO18" s="267"/>
      <c r="AP18" s="277" t="s">
        <v>793</v>
      </c>
      <c r="AQ18" s="279">
        <f>+BudgetAssump!$K$23+BudgetAssump!$K$24</f>
        <v>0.22850000000000001</v>
      </c>
      <c r="AR18" s="263"/>
      <c r="AS18" s="271" t="s">
        <v>791</v>
      </c>
      <c r="AT18" s="271"/>
      <c r="AU18" s="482" t="s">
        <v>852</v>
      </c>
      <c r="AV18" s="482"/>
      <c r="AW18" s="482"/>
      <c r="AX18" s="482"/>
      <c r="AY18" s="482"/>
      <c r="AZ18" s="482"/>
      <c r="BA18" s="482"/>
    </row>
    <row r="19" spans="2:53" ht="15.75" thickBot="1" x14ac:dyDescent="0.3">
      <c r="B19" s="7" t="s">
        <v>89</v>
      </c>
      <c r="F19" s="322"/>
      <c r="G19" s="25"/>
      <c r="H19" s="25"/>
      <c r="I19" s="25"/>
      <c r="J19" s="323"/>
      <c r="K19" s="25"/>
      <c r="L19" s="322"/>
      <c r="M19" s="25"/>
      <c r="N19" s="25"/>
      <c r="O19" s="25"/>
      <c r="P19" s="25"/>
      <c r="Q19" s="25"/>
      <c r="R19" s="323"/>
      <c r="U19" s="480"/>
      <c r="V19" s="423" t="s">
        <v>788</v>
      </c>
      <c r="W19" s="424" t="s">
        <v>786</v>
      </c>
      <c r="X19" s="424" t="s">
        <v>786</v>
      </c>
      <c r="Y19" s="424" t="s">
        <v>786</v>
      </c>
      <c r="Z19" s="424" t="s">
        <v>786</v>
      </c>
      <c r="AA19" s="424" t="s">
        <v>786</v>
      </c>
      <c r="AB19" s="424" t="s">
        <v>786</v>
      </c>
      <c r="AC19" s="424" t="s">
        <v>786</v>
      </c>
      <c r="AD19" s="423" t="s">
        <v>788</v>
      </c>
      <c r="AE19" s="424" t="s">
        <v>787</v>
      </c>
      <c r="AF19" s="424" t="s">
        <v>787</v>
      </c>
      <c r="AG19" s="424" t="s">
        <v>787</v>
      </c>
      <c r="AH19" s="424" t="s">
        <v>787</v>
      </c>
      <c r="AJ19" s="167" t="s">
        <v>786</v>
      </c>
      <c r="AK19" s="167" t="s">
        <v>786</v>
      </c>
      <c r="AL19" s="167" t="s">
        <v>786</v>
      </c>
      <c r="AM19" s="269" t="s">
        <v>787</v>
      </c>
      <c r="AN19" s="269" t="s">
        <v>787</v>
      </c>
      <c r="AO19" s="269" t="s">
        <v>787</v>
      </c>
      <c r="AP19" s="263" t="s">
        <v>787</v>
      </c>
      <c r="AQ19" s="271" t="s">
        <v>787</v>
      </c>
      <c r="AR19" s="263" t="s">
        <v>787</v>
      </c>
      <c r="AS19" s="271" t="s">
        <v>787</v>
      </c>
      <c r="AT19" s="271"/>
      <c r="AU19" s="263" t="s">
        <v>786</v>
      </c>
      <c r="AV19" s="263" t="s">
        <v>786</v>
      </c>
      <c r="AW19" s="263" t="s">
        <v>786</v>
      </c>
      <c r="AX19" s="263" t="s">
        <v>786</v>
      </c>
      <c r="AY19" s="263" t="s">
        <v>786</v>
      </c>
      <c r="AZ19" s="263" t="s">
        <v>786</v>
      </c>
      <c r="BA19" s="167" t="s">
        <v>786</v>
      </c>
    </row>
    <row r="20" spans="2:53" ht="15.75" thickBot="1" x14ac:dyDescent="0.3">
      <c r="B20" s="253" t="s">
        <v>707</v>
      </c>
      <c r="C20" t="s">
        <v>142</v>
      </c>
      <c r="F20" s="322"/>
      <c r="G20" s="25"/>
      <c r="H20" s="25"/>
      <c r="I20" s="25"/>
      <c r="J20" s="323"/>
      <c r="K20" s="25"/>
      <c r="L20" s="322"/>
      <c r="M20" s="25"/>
      <c r="N20" s="25"/>
      <c r="O20" s="25"/>
      <c r="P20" s="25">
        <f t="shared" ref="P20:P28" si="2">R20-L20</f>
        <v>0</v>
      </c>
      <c r="Q20" s="25"/>
      <c r="R20" s="323"/>
      <c r="U20" s="480"/>
      <c r="W20" s="216" t="s">
        <v>412</v>
      </c>
      <c r="X20" s="219" t="s">
        <v>407</v>
      </c>
      <c r="Y20" s="217" t="s">
        <v>413</v>
      </c>
      <c r="Z20" s="219" t="s">
        <v>661</v>
      </c>
      <c r="AA20" s="217" t="s">
        <v>662</v>
      </c>
      <c r="AB20" s="219" t="s">
        <v>416</v>
      </c>
      <c r="AC20" s="218" t="s">
        <v>417</v>
      </c>
      <c r="AD20" s="218" t="s">
        <v>780</v>
      </c>
      <c r="AE20" s="219" t="str">
        <f>+'GF Rev Detail'!AD7</f>
        <v>Budget</v>
      </c>
      <c r="AF20" s="219" t="str">
        <f>+'GF Rev Detail'!AE7</f>
        <v>YTD as of MM/DD/YY</v>
      </c>
      <c r="AG20" s="219" t="str">
        <f>+'GF Rev Detail'!AF7</f>
        <v>Forecast</v>
      </c>
      <c r="AH20" s="219" t="str">
        <f>+'GF Rev Detail'!AG7</f>
        <v>Budget</v>
      </c>
      <c r="AJ20" s="278" t="s">
        <v>406</v>
      </c>
      <c r="AK20" s="278" t="s">
        <v>418</v>
      </c>
      <c r="AL20" s="278" t="s">
        <v>790</v>
      </c>
      <c r="AM20" s="270" t="s">
        <v>408</v>
      </c>
      <c r="AN20" s="268" t="s">
        <v>409</v>
      </c>
      <c r="AO20" s="268" t="s">
        <v>410</v>
      </c>
      <c r="AP20" s="266" t="s">
        <v>411</v>
      </c>
      <c r="AQ20" s="272" t="s">
        <v>431</v>
      </c>
      <c r="AR20" s="266" t="s">
        <v>432</v>
      </c>
      <c r="AS20" s="272" t="s">
        <v>874</v>
      </c>
      <c r="AT20" s="272" t="s">
        <v>792</v>
      </c>
      <c r="AU20" s="166" t="s">
        <v>412</v>
      </c>
      <c r="AV20" s="166" t="s">
        <v>407</v>
      </c>
      <c r="AW20" s="166" t="s">
        <v>413</v>
      </c>
      <c r="AX20" s="166" t="s">
        <v>414</v>
      </c>
      <c r="AY20" s="166" t="s">
        <v>415</v>
      </c>
      <c r="AZ20" s="166" t="s">
        <v>416</v>
      </c>
      <c r="BA20" s="278" t="s">
        <v>417</v>
      </c>
    </row>
    <row r="21" spans="2:53" x14ac:dyDescent="0.25">
      <c r="B21" s="253" t="s">
        <v>699</v>
      </c>
      <c r="C21" t="s">
        <v>143</v>
      </c>
      <c r="F21" s="322"/>
      <c r="G21" s="25"/>
      <c r="H21" s="25"/>
      <c r="I21" s="25"/>
      <c r="J21" s="323"/>
      <c r="K21" s="25"/>
      <c r="L21" s="322"/>
      <c r="M21" s="25"/>
      <c r="N21" s="25"/>
      <c r="O21" s="25"/>
      <c r="P21" s="25">
        <f t="shared" si="2"/>
        <v>0</v>
      </c>
      <c r="Q21" s="25"/>
      <c r="R21" s="323"/>
      <c r="U21" s="480"/>
      <c r="W21" s="167" t="s">
        <v>886</v>
      </c>
      <c r="X21" s="167" t="s">
        <v>887</v>
      </c>
      <c r="Y21" s="167" t="s">
        <v>861</v>
      </c>
      <c r="Z21" s="167" t="s">
        <v>888</v>
      </c>
      <c r="AA21" s="167" t="s">
        <v>889</v>
      </c>
      <c r="AB21" s="167" t="s">
        <v>860</v>
      </c>
      <c r="AC21" s="167" t="s">
        <v>862</v>
      </c>
      <c r="AD21" s="406" t="s">
        <v>903</v>
      </c>
      <c r="AE21" s="263"/>
      <c r="AF21" s="263"/>
      <c r="AG21" s="263"/>
      <c r="AH21" s="264"/>
      <c r="AJ21" s="167"/>
      <c r="AK21" s="167"/>
      <c r="AL21" s="167"/>
      <c r="AM21" s="269"/>
      <c r="AN21" s="267"/>
      <c r="AO21" s="267"/>
      <c r="AP21" s="263"/>
      <c r="AQ21" s="271">
        <f>+AP21*AQ$18</f>
        <v>0</v>
      </c>
      <c r="AR21" s="263"/>
      <c r="AS21" s="271">
        <f>AQ21+AR21</f>
        <v>0</v>
      </c>
      <c r="AT21" s="271">
        <f>+AS21+AP21</f>
        <v>0</v>
      </c>
      <c r="AU21" s="167"/>
      <c r="AV21" s="167"/>
      <c r="AW21" s="167"/>
      <c r="AX21" s="167"/>
      <c r="AY21" s="167"/>
      <c r="AZ21" s="167"/>
      <c r="BA21" s="167"/>
    </row>
    <row r="22" spans="2:53" ht="15.75" thickBot="1" x14ac:dyDescent="0.3">
      <c r="B22" s="253" t="s">
        <v>700</v>
      </c>
      <c r="C22" t="s">
        <v>144</v>
      </c>
      <c r="F22" s="322"/>
      <c r="G22" s="25"/>
      <c r="H22" s="25"/>
      <c r="I22" s="25"/>
      <c r="J22" s="323"/>
      <c r="K22" s="25"/>
      <c r="L22" s="322"/>
      <c r="M22" s="25"/>
      <c r="N22" s="25"/>
      <c r="O22" s="25"/>
      <c r="P22" s="25">
        <f t="shared" si="2"/>
        <v>0</v>
      </c>
      <c r="Q22" s="25"/>
      <c r="R22" s="323"/>
      <c r="U22" s="480"/>
      <c r="W22" s="167" t="s">
        <v>886</v>
      </c>
      <c r="X22" s="167" t="s">
        <v>887</v>
      </c>
      <c r="Y22" s="167" t="s">
        <v>861</v>
      </c>
      <c r="Z22" s="167" t="s">
        <v>900</v>
      </c>
      <c r="AA22" s="167" t="s">
        <v>901</v>
      </c>
      <c r="AB22" s="167" t="s">
        <v>860</v>
      </c>
      <c r="AC22" s="167" t="s">
        <v>862</v>
      </c>
      <c r="AD22" s="406" t="s">
        <v>902</v>
      </c>
      <c r="AE22" s="263"/>
      <c r="AF22" s="263"/>
      <c r="AG22" s="263"/>
      <c r="AH22" s="264"/>
      <c r="AJ22" s="167"/>
      <c r="AK22" s="167"/>
      <c r="AL22" s="167"/>
      <c r="AM22" s="269"/>
      <c r="AN22" s="267"/>
      <c r="AO22" s="267"/>
      <c r="AP22" s="263"/>
      <c r="AQ22" s="271">
        <f t="shared" ref="AQ22:AQ27" si="3">+AP22*AQ$18</f>
        <v>0</v>
      </c>
      <c r="AR22" s="263"/>
      <c r="AS22" s="271">
        <f t="shared" ref="AS22:AS27" si="4">AQ22+AR22</f>
        <v>0</v>
      </c>
      <c r="AT22" s="271">
        <f t="shared" ref="AT22:AT27" si="5">+AS22+AP22</f>
        <v>0</v>
      </c>
      <c r="AU22" s="167"/>
      <c r="AV22" s="167"/>
      <c r="AW22" s="167"/>
      <c r="AX22" s="167"/>
      <c r="AY22" s="167"/>
      <c r="AZ22" s="167"/>
      <c r="BA22" s="167"/>
    </row>
    <row r="23" spans="2:53" ht="15.75" thickBot="1" x14ac:dyDescent="0.3">
      <c r="B23" s="253" t="s">
        <v>701</v>
      </c>
      <c r="C23" t="s">
        <v>145</v>
      </c>
      <c r="F23" s="322"/>
      <c r="G23" s="25"/>
      <c r="H23" s="25"/>
      <c r="I23" s="25"/>
      <c r="J23" s="323"/>
      <c r="K23" s="25"/>
      <c r="L23" s="322"/>
      <c r="M23" s="25"/>
      <c r="N23" s="25"/>
      <c r="O23" s="25"/>
      <c r="P23" s="25">
        <f t="shared" si="2"/>
        <v>0</v>
      </c>
      <c r="Q23" s="25"/>
      <c r="R23" s="323"/>
      <c r="U23" s="480"/>
      <c r="W23" s="167" t="s">
        <v>886</v>
      </c>
      <c r="X23" s="167" t="s">
        <v>887</v>
      </c>
      <c r="Y23" s="167" t="s">
        <v>861</v>
      </c>
      <c r="Z23" s="167" t="s">
        <v>890</v>
      </c>
      <c r="AA23" s="167" t="s">
        <v>891</v>
      </c>
      <c r="AB23" s="167" t="s">
        <v>860</v>
      </c>
      <c r="AC23" s="167" t="s">
        <v>862</v>
      </c>
      <c r="AD23" s="407" t="s">
        <v>892</v>
      </c>
      <c r="AE23" s="263"/>
      <c r="AF23" s="263"/>
      <c r="AG23" s="263"/>
      <c r="AH23" s="264"/>
      <c r="AJ23" s="167"/>
      <c r="AK23" s="167"/>
      <c r="AL23" s="167"/>
      <c r="AM23" s="269"/>
      <c r="AN23" s="267"/>
      <c r="AO23" s="267"/>
      <c r="AP23" s="263"/>
      <c r="AQ23" s="271">
        <f t="shared" si="3"/>
        <v>0</v>
      </c>
      <c r="AR23" s="263"/>
      <c r="AS23" s="271">
        <f t="shared" si="4"/>
        <v>0</v>
      </c>
      <c r="AT23" s="271">
        <f t="shared" si="5"/>
        <v>0</v>
      </c>
      <c r="AU23" s="167"/>
      <c r="AV23" s="167"/>
      <c r="AW23" s="167"/>
      <c r="AX23" s="167"/>
      <c r="AY23" s="167"/>
      <c r="AZ23" s="167"/>
      <c r="BA23" s="167"/>
    </row>
    <row r="24" spans="2:53" ht="15.75" thickBot="1" x14ac:dyDescent="0.3">
      <c r="B24" s="253" t="s">
        <v>702</v>
      </c>
      <c r="C24" t="s">
        <v>99</v>
      </c>
      <c r="F24" s="322"/>
      <c r="G24" s="25"/>
      <c r="H24" s="25"/>
      <c r="I24" s="25"/>
      <c r="J24" s="323"/>
      <c r="K24" s="25"/>
      <c r="L24" s="322">
        <f>+AE26</f>
        <v>0</v>
      </c>
      <c r="M24" s="25"/>
      <c r="N24" s="25">
        <f>+AG26</f>
        <v>0</v>
      </c>
      <c r="O24" s="25"/>
      <c r="P24" s="25">
        <f t="shared" si="2"/>
        <v>0</v>
      </c>
      <c r="Q24" s="25"/>
      <c r="R24" s="323">
        <f>+AH26</f>
        <v>0</v>
      </c>
      <c r="U24" s="480"/>
      <c r="W24" s="167" t="s">
        <v>886</v>
      </c>
      <c r="X24" s="167" t="s">
        <v>887</v>
      </c>
      <c r="Y24" s="167" t="s">
        <v>861</v>
      </c>
      <c r="Z24" s="167" t="s">
        <v>890</v>
      </c>
      <c r="AA24" s="167" t="s">
        <v>891</v>
      </c>
      <c r="AB24" s="167" t="s">
        <v>860</v>
      </c>
      <c r="AC24" s="167" t="s">
        <v>862</v>
      </c>
      <c r="AD24" s="407" t="s">
        <v>893</v>
      </c>
      <c r="AE24" s="263"/>
      <c r="AF24" s="263"/>
      <c r="AG24" s="263"/>
      <c r="AH24" s="264"/>
      <c r="AJ24" s="167"/>
      <c r="AK24" s="167"/>
      <c r="AL24" s="167"/>
      <c r="AM24" s="269"/>
      <c r="AN24" s="267"/>
      <c r="AO24" s="267"/>
      <c r="AP24" s="263"/>
      <c r="AQ24" s="271">
        <f t="shared" si="3"/>
        <v>0</v>
      </c>
      <c r="AR24" s="263"/>
      <c r="AS24" s="271">
        <f t="shared" si="4"/>
        <v>0</v>
      </c>
      <c r="AT24" s="271">
        <f t="shared" si="5"/>
        <v>0</v>
      </c>
      <c r="AU24" s="167"/>
      <c r="AV24" s="167"/>
      <c r="AW24" s="167"/>
      <c r="AX24" s="167"/>
      <c r="AY24" s="167"/>
      <c r="AZ24" s="167"/>
      <c r="BA24" s="167"/>
    </row>
    <row r="25" spans="2:53" ht="15" customHeight="1" thickBot="1" x14ac:dyDescent="0.3">
      <c r="B25" s="253" t="s">
        <v>703</v>
      </c>
      <c r="C25" t="s">
        <v>146</v>
      </c>
      <c r="F25" s="322"/>
      <c r="G25" s="25"/>
      <c r="H25" s="25"/>
      <c r="I25" s="25"/>
      <c r="J25" s="323"/>
      <c r="K25" s="25"/>
      <c r="L25" s="322"/>
      <c r="M25" s="25"/>
      <c r="N25" s="25"/>
      <c r="O25" s="25"/>
      <c r="P25" s="25">
        <f t="shared" si="2"/>
        <v>0</v>
      </c>
      <c r="Q25" s="25"/>
      <c r="R25" s="323"/>
      <c r="U25" s="480"/>
      <c r="W25" s="167" t="s">
        <v>886</v>
      </c>
      <c r="X25" s="167" t="s">
        <v>887</v>
      </c>
      <c r="Y25" s="167" t="s">
        <v>861</v>
      </c>
      <c r="Z25" s="167" t="s">
        <v>900</v>
      </c>
      <c r="AA25" s="167" t="s">
        <v>891</v>
      </c>
      <c r="AB25" s="167" t="s">
        <v>860</v>
      </c>
      <c r="AC25" s="167" t="s">
        <v>862</v>
      </c>
      <c r="AD25" s="407" t="s">
        <v>904</v>
      </c>
      <c r="AE25" s="263"/>
      <c r="AF25" s="263"/>
      <c r="AG25" s="263"/>
      <c r="AH25" s="264"/>
      <c r="AJ25" s="167"/>
      <c r="AK25" s="167"/>
      <c r="AL25" s="167"/>
      <c r="AM25" s="269"/>
      <c r="AN25" s="267"/>
      <c r="AO25" s="267"/>
      <c r="AP25" s="263"/>
      <c r="AQ25" s="271">
        <f t="shared" si="3"/>
        <v>0</v>
      </c>
      <c r="AR25" s="263"/>
      <c r="AS25" s="271">
        <f t="shared" si="4"/>
        <v>0</v>
      </c>
      <c r="AT25" s="271">
        <f t="shared" si="5"/>
        <v>0</v>
      </c>
      <c r="AU25" s="167"/>
      <c r="AV25" s="167"/>
      <c r="AW25" s="167"/>
      <c r="AX25" s="167"/>
      <c r="AY25" s="167"/>
      <c r="AZ25" s="167"/>
      <c r="BA25" s="167"/>
    </row>
    <row r="26" spans="2:53" x14ac:dyDescent="0.25">
      <c r="B26" s="253" t="s">
        <v>704</v>
      </c>
      <c r="C26" t="s">
        <v>147</v>
      </c>
      <c r="F26" s="322"/>
      <c r="G26" s="25"/>
      <c r="H26" s="25"/>
      <c r="I26" s="25"/>
      <c r="J26" s="323"/>
      <c r="K26" s="25"/>
      <c r="L26" s="322"/>
      <c r="M26" s="25"/>
      <c r="N26" s="25"/>
      <c r="O26" s="25"/>
      <c r="P26" s="25">
        <f t="shared" si="2"/>
        <v>0</v>
      </c>
      <c r="Q26" s="25"/>
      <c r="R26" s="323"/>
      <c r="U26" s="480"/>
      <c r="W26" s="167"/>
      <c r="X26" s="167"/>
      <c r="Y26" s="167"/>
      <c r="Z26" s="167"/>
      <c r="AA26" s="167"/>
      <c r="AB26" s="167"/>
      <c r="AC26" s="167"/>
      <c r="AD26" s="409" t="s">
        <v>899</v>
      </c>
      <c r="AE26" s="410">
        <f>SUM(AE21:AE25)</f>
        <v>0</v>
      </c>
      <c r="AF26" s="410">
        <f>SUM(AF21:AF25)</f>
        <v>0</v>
      </c>
      <c r="AG26" s="410">
        <f>SUM(AG21:AG25)</f>
        <v>0</v>
      </c>
      <c r="AH26" s="410">
        <f>SUM(AH21:AH25)</f>
        <v>0</v>
      </c>
      <c r="AJ26" s="167"/>
      <c r="AK26" s="167"/>
      <c r="AL26" s="167"/>
      <c r="AM26" s="269"/>
      <c r="AN26" s="267"/>
      <c r="AO26" s="267"/>
      <c r="AP26" s="263"/>
      <c r="AQ26" s="271">
        <f t="shared" si="3"/>
        <v>0</v>
      </c>
      <c r="AR26" s="263"/>
      <c r="AS26" s="271">
        <f t="shared" si="4"/>
        <v>0</v>
      </c>
      <c r="AT26" s="271">
        <f t="shared" si="5"/>
        <v>0</v>
      </c>
      <c r="AU26" s="167"/>
      <c r="AV26" s="167"/>
      <c r="AW26" s="167"/>
      <c r="AX26" s="167"/>
      <c r="AY26" s="167"/>
      <c r="AZ26" s="167"/>
      <c r="BA26" s="167"/>
    </row>
    <row r="27" spans="2:53" x14ac:dyDescent="0.25">
      <c r="B27" s="253" t="s">
        <v>705</v>
      </c>
      <c r="C27" t="s">
        <v>148</v>
      </c>
      <c r="F27" s="322"/>
      <c r="G27" s="25"/>
      <c r="H27" s="25"/>
      <c r="I27" s="25"/>
      <c r="J27" s="323"/>
      <c r="K27" s="25"/>
      <c r="L27" s="322"/>
      <c r="M27" s="25"/>
      <c r="N27" s="25"/>
      <c r="O27" s="25"/>
      <c r="P27" s="25">
        <f t="shared" si="2"/>
        <v>0</v>
      </c>
      <c r="Q27" s="25"/>
      <c r="R27" s="323"/>
      <c r="U27" s="480"/>
      <c r="W27" s="167"/>
      <c r="X27" s="167"/>
      <c r="Y27" s="167"/>
      <c r="Z27" s="167"/>
      <c r="AA27" s="167"/>
      <c r="AB27" s="167"/>
      <c r="AC27" s="167"/>
      <c r="AD27" s="167"/>
      <c r="AE27" s="263"/>
      <c r="AF27" s="263"/>
      <c r="AG27" s="263"/>
      <c r="AH27" s="264"/>
      <c r="AJ27" s="167"/>
      <c r="AK27" s="167"/>
      <c r="AL27" s="167"/>
      <c r="AM27" s="269"/>
      <c r="AN27" s="267"/>
      <c r="AO27" s="267"/>
      <c r="AP27" s="263"/>
      <c r="AQ27" s="271">
        <f t="shared" si="3"/>
        <v>0</v>
      </c>
      <c r="AR27" s="263"/>
      <c r="AS27" s="271">
        <f t="shared" si="4"/>
        <v>0</v>
      </c>
      <c r="AT27" s="271">
        <f t="shared" si="5"/>
        <v>0</v>
      </c>
      <c r="AU27" s="167"/>
      <c r="AV27" s="167"/>
      <c r="AW27" s="167"/>
      <c r="AX27" s="167"/>
      <c r="AY27" s="167"/>
      <c r="AZ27" s="167"/>
      <c r="BA27" s="167"/>
    </row>
    <row r="28" spans="2:53" x14ac:dyDescent="0.25">
      <c r="B28" s="253" t="s">
        <v>706</v>
      </c>
      <c r="C28" t="s">
        <v>149</v>
      </c>
      <c r="F28" s="322"/>
      <c r="G28" s="25"/>
      <c r="H28" s="25"/>
      <c r="I28" s="25"/>
      <c r="J28" s="323"/>
      <c r="K28" s="25"/>
      <c r="L28" s="322"/>
      <c r="M28" s="25"/>
      <c r="N28" s="25"/>
      <c r="O28" s="25"/>
      <c r="P28" s="25">
        <f t="shared" si="2"/>
        <v>0</v>
      </c>
      <c r="Q28" s="25"/>
      <c r="R28" s="323"/>
      <c r="U28" s="480"/>
      <c r="W28" s="167"/>
      <c r="X28" s="167"/>
      <c r="Y28" s="167"/>
      <c r="Z28" s="167"/>
      <c r="AA28" s="167"/>
      <c r="AB28" s="167"/>
      <c r="AC28" s="167"/>
      <c r="AD28" s="167"/>
      <c r="AE28" s="263"/>
      <c r="AF28" s="263"/>
      <c r="AG28" s="263"/>
      <c r="AH28" s="264"/>
      <c r="AL28" s="7" t="s">
        <v>795</v>
      </c>
      <c r="AM28" s="304">
        <f>SUM(AM21:AM27)</f>
        <v>0</v>
      </c>
      <c r="AN28" s="305"/>
      <c r="AO28" s="305"/>
      <c r="AP28" s="306">
        <f>SUM(AP21:AP27)</f>
        <v>0</v>
      </c>
      <c r="AQ28" s="306">
        <f>SUM(AQ21:AQ27)</f>
        <v>0</v>
      </c>
      <c r="AR28" s="306">
        <f>SUM(AR21:AR27)</f>
        <v>0</v>
      </c>
      <c r="AS28" s="306">
        <f>SUM(AS21:AS27)</f>
        <v>0</v>
      </c>
      <c r="AT28" s="306">
        <f>SUM(AT21:AT27)</f>
        <v>0</v>
      </c>
    </row>
    <row r="29" spans="2:53" x14ac:dyDescent="0.25">
      <c r="B29" s="7" t="s">
        <v>100</v>
      </c>
      <c r="F29" s="324">
        <f>SUM(F19:F28)</f>
        <v>0</v>
      </c>
      <c r="G29" s="326"/>
      <c r="H29" s="326">
        <f>SUM(H19:H28)</f>
        <v>0</v>
      </c>
      <c r="I29" s="326"/>
      <c r="J29" s="327">
        <f>SUM(J19:J28)</f>
        <v>0</v>
      </c>
      <c r="K29" s="25"/>
      <c r="L29" s="324">
        <f>SUM(L19:L28)</f>
        <v>0</v>
      </c>
      <c r="M29" s="326"/>
      <c r="N29" s="326">
        <f>SUM(N19:N28)</f>
        <v>0</v>
      </c>
      <c r="O29" s="326"/>
      <c r="P29" s="326">
        <f>SUM(P19:P28)</f>
        <v>0</v>
      </c>
      <c r="Q29" s="326"/>
      <c r="R29" s="327">
        <f>SUM(R19:R28)</f>
        <v>0</v>
      </c>
      <c r="U29" s="480"/>
      <c r="W29" s="167"/>
      <c r="X29" s="167"/>
      <c r="Y29" s="167"/>
      <c r="Z29" s="167"/>
      <c r="AA29" s="167"/>
      <c r="AB29" s="167"/>
      <c r="AC29" s="167"/>
      <c r="AD29" s="167"/>
      <c r="AE29" s="263"/>
      <c r="AF29" s="263"/>
      <c r="AG29" s="263"/>
      <c r="AH29" s="264"/>
    </row>
    <row r="30" spans="2:53" x14ac:dyDescent="0.25">
      <c r="F30" s="322"/>
      <c r="G30" s="25"/>
      <c r="H30" s="25"/>
      <c r="I30" s="25"/>
      <c r="J30" s="323"/>
      <c r="K30" s="25"/>
      <c r="L30" s="322"/>
      <c r="M30" s="25"/>
      <c r="N30" s="25"/>
      <c r="O30" s="25"/>
      <c r="P30" s="25"/>
      <c r="Q30" s="25"/>
      <c r="R30" s="323"/>
      <c r="U30" s="480"/>
      <c r="W30" s="167"/>
      <c r="X30" s="167"/>
      <c r="Y30" s="167"/>
      <c r="Z30" s="167"/>
      <c r="AA30" s="167"/>
      <c r="AB30" s="167"/>
      <c r="AC30" s="167"/>
      <c r="AD30" s="167"/>
      <c r="AE30" s="263"/>
      <c r="AF30" s="263"/>
      <c r="AG30" s="263"/>
      <c r="AH30" s="264"/>
    </row>
    <row r="31" spans="2:53" ht="15.75" thickBot="1" x14ac:dyDescent="0.3">
      <c r="D31" s="110" t="s">
        <v>696</v>
      </c>
      <c r="F31" s="334">
        <f>+F15-F29</f>
        <v>0</v>
      </c>
      <c r="G31" s="335"/>
      <c r="H31" s="335">
        <f>+H15-H29</f>
        <v>0</v>
      </c>
      <c r="I31" s="335"/>
      <c r="J31" s="336">
        <f>+J15-J29</f>
        <v>0</v>
      </c>
      <c r="K31" s="335"/>
      <c r="L31" s="334">
        <f>+L15-L29</f>
        <v>0</v>
      </c>
      <c r="M31" s="335"/>
      <c r="N31" s="335">
        <f>+N15-N29</f>
        <v>0</v>
      </c>
      <c r="O31" s="335"/>
      <c r="P31" s="335">
        <f>+P15-P29</f>
        <v>0</v>
      </c>
      <c r="Q31" s="335"/>
      <c r="R31" s="336">
        <f>+R15-R29</f>
        <v>0</v>
      </c>
      <c r="U31" s="480"/>
      <c r="W31" s="167"/>
      <c r="X31" s="167"/>
      <c r="Y31" s="167"/>
      <c r="Z31" s="167"/>
      <c r="AA31" s="167"/>
      <c r="AB31" s="167"/>
      <c r="AC31" s="167"/>
      <c r="AD31" s="167"/>
      <c r="AE31" s="263"/>
      <c r="AF31" s="263"/>
      <c r="AG31" s="263"/>
      <c r="AH31" s="264"/>
    </row>
    <row r="32" spans="2:53" ht="14.1" customHeight="1" thickTop="1" x14ac:dyDescent="0.25">
      <c r="F32" s="322"/>
      <c r="G32" s="25"/>
      <c r="H32" s="25"/>
      <c r="I32" s="25"/>
      <c r="J32" s="323"/>
      <c r="K32" s="25"/>
      <c r="L32" s="322"/>
      <c r="M32" s="25"/>
      <c r="N32" s="25"/>
      <c r="O32" s="25"/>
      <c r="P32" s="25"/>
      <c r="Q32" s="25"/>
      <c r="R32" s="323"/>
      <c r="U32" s="480"/>
      <c r="W32" s="167"/>
      <c r="X32" s="167"/>
      <c r="Y32" s="167"/>
      <c r="Z32" s="167"/>
      <c r="AA32" s="167"/>
      <c r="AB32" s="167"/>
      <c r="AC32" s="167"/>
      <c r="AD32" s="167"/>
      <c r="AE32" s="263"/>
      <c r="AF32" s="263"/>
      <c r="AG32" s="263"/>
      <c r="AH32" s="264"/>
    </row>
    <row r="33" spans="2:34" ht="15.75" thickBot="1" x14ac:dyDescent="0.3">
      <c r="B33" s="7" t="s">
        <v>103</v>
      </c>
      <c r="F33" s="322"/>
      <c r="G33" s="25"/>
      <c r="H33" s="25"/>
      <c r="I33" s="25"/>
      <c r="J33" s="323"/>
      <c r="K33" s="25"/>
      <c r="L33" s="408"/>
      <c r="M33" s="25"/>
      <c r="N33" s="25"/>
      <c r="O33" s="25"/>
      <c r="P33" s="25"/>
      <c r="Q33" s="25"/>
      <c r="R33" s="323"/>
      <c r="U33" s="480"/>
      <c r="W33" s="422" t="s">
        <v>896</v>
      </c>
      <c r="X33" s="422"/>
      <c r="Y33" s="422"/>
      <c r="Z33" s="411"/>
      <c r="AA33" s="167"/>
      <c r="AB33" s="167"/>
      <c r="AC33" s="167"/>
      <c r="AD33" s="167"/>
      <c r="AE33" s="263"/>
      <c r="AF33" s="263"/>
      <c r="AG33" s="263"/>
      <c r="AH33" s="264"/>
    </row>
    <row r="34" spans="2:34" ht="15.75" thickBot="1" x14ac:dyDescent="0.3">
      <c r="C34" t="s">
        <v>724</v>
      </c>
      <c r="F34" s="322">
        <f>F9+F31</f>
        <v>0</v>
      </c>
      <c r="G34" s="25"/>
      <c r="H34" s="25">
        <f>H9+H31</f>
        <v>0</v>
      </c>
      <c r="I34" s="25"/>
      <c r="J34" s="323">
        <f>J9+J31</f>
        <v>0</v>
      </c>
      <c r="K34" s="25"/>
      <c r="L34" s="322">
        <f>+L9+L15-L29</f>
        <v>0</v>
      </c>
      <c r="M34" s="25"/>
      <c r="N34" s="25">
        <f>+N9+N15-N29</f>
        <v>0</v>
      </c>
      <c r="O34" s="25"/>
      <c r="P34" s="25">
        <f t="shared" ref="P34" si="6">R34-L34</f>
        <v>0</v>
      </c>
      <c r="Q34" s="25"/>
      <c r="R34" s="323">
        <f>+R9+R15-R29</f>
        <v>0</v>
      </c>
      <c r="U34" s="480"/>
      <c r="W34" s="300" t="s">
        <v>886</v>
      </c>
      <c r="X34" s="300" t="s">
        <v>887</v>
      </c>
      <c r="Y34" s="300" t="s">
        <v>861</v>
      </c>
      <c r="Z34" s="300" t="s">
        <v>897</v>
      </c>
      <c r="AA34" s="300" t="s">
        <v>361</v>
      </c>
      <c r="AB34" s="300" t="s">
        <v>860</v>
      </c>
      <c r="AC34" s="300" t="s">
        <v>862</v>
      </c>
      <c r="AD34" s="418" t="s">
        <v>836</v>
      </c>
      <c r="AE34" s="491" t="s">
        <v>898</v>
      </c>
      <c r="AF34" s="492"/>
      <c r="AG34" s="492"/>
      <c r="AH34" s="492"/>
    </row>
    <row r="35" spans="2:34" ht="15.75" thickBot="1" x14ac:dyDescent="0.3">
      <c r="B35" s="7" t="s">
        <v>400</v>
      </c>
      <c r="F35" s="372">
        <f>SUM(F33:F34)</f>
        <v>0</v>
      </c>
      <c r="G35" s="373"/>
      <c r="H35" s="373">
        <f>SUM(H33:H34)</f>
        <v>0</v>
      </c>
      <c r="I35" s="373"/>
      <c r="J35" s="339">
        <f>SUM(J33:J34)</f>
        <v>0</v>
      </c>
      <c r="K35" s="25"/>
      <c r="L35" s="372">
        <f>SUM(L33:L34)</f>
        <v>0</v>
      </c>
      <c r="M35" s="373"/>
      <c r="N35" s="373">
        <f>SUM(N33:N34)</f>
        <v>0</v>
      </c>
      <c r="O35" s="373"/>
      <c r="P35" s="373">
        <f>SUM(P33:P34)</f>
        <v>0</v>
      </c>
      <c r="Q35" s="373"/>
      <c r="R35" s="339">
        <f>SUM(R33:R34)</f>
        <v>0</v>
      </c>
      <c r="U35" s="480"/>
      <c r="AE35" s="264"/>
      <c r="AF35" s="264"/>
      <c r="AG35" s="264"/>
      <c r="AH35" s="264"/>
    </row>
    <row r="36" spans="2:34" ht="15.75" thickBot="1" x14ac:dyDescent="0.3">
      <c r="F36" s="25"/>
      <c r="G36" s="25"/>
      <c r="H36" s="25"/>
      <c r="I36" s="25"/>
      <c r="J36" s="110"/>
      <c r="K36" s="25"/>
      <c r="L36" s="25"/>
      <c r="M36" s="25"/>
      <c r="N36" s="25"/>
      <c r="O36" s="25"/>
      <c r="P36" s="25"/>
      <c r="Q36" s="25"/>
      <c r="R36" s="110"/>
      <c r="U36" s="480"/>
    </row>
    <row r="37" spans="2:34" ht="15.75" thickBot="1" x14ac:dyDescent="0.3">
      <c r="F37" s="281"/>
      <c r="G37" s="281"/>
      <c r="H37" s="281"/>
      <c r="I37" s="281"/>
      <c r="J37" s="110" t="s">
        <v>846</v>
      </c>
      <c r="K37" s="281"/>
      <c r="L37" s="371">
        <f>+L35+L29</f>
        <v>0</v>
      </c>
      <c r="M37" s="256"/>
      <c r="N37" s="256"/>
      <c r="O37" s="256"/>
      <c r="P37" s="256"/>
      <c r="Q37" s="256"/>
      <c r="R37" s="371">
        <f>+R35+R29</f>
        <v>0</v>
      </c>
      <c r="U37" s="480"/>
    </row>
    <row r="38" spans="2:34" x14ac:dyDescent="0.25">
      <c r="F38" s="5"/>
      <c r="G38" s="5"/>
      <c r="H38" s="5"/>
      <c r="I38" s="5"/>
      <c r="J38" s="5"/>
      <c r="K38" s="5"/>
      <c r="L38" s="5"/>
      <c r="M38" s="5"/>
      <c r="N38" s="5"/>
      <c r="O38" s="5"/>
      <c r="P38" s="5"/>
      <c r="Q38" s="5"/>
      <c r="R38" s="5"/>
      <c r="U38" s="480"/>
    </row>
    <row r="39" spans="2:34" x14ac:dyDescent="0.25">
      <c r="U39" s="480"/>
    </row>
    <row r="40" spans="2:34" x14ac:dyDescent="0.25">
      <c r="U40" s="480"/>
    </row>
    <row r="41" spans="2:34" x14ac:dyDescent="0.25">
      <c r="U41" s="480"/>
    </row>
    <row r="42" spans="2:34" x14ac:dyDescent="0.25">
      <c r="U42" s="480"/>
    </row>
  </sheetData>
  <mergeCells count="6">
    <mergeCell ref="U1:U42"/>
    <mergeCell ref="W17:AC17"/>
    <mergeCell ref="AU17:BA17"/>
    <mergeCell ref="W18:AC18"/>
    <mergeCell ref="AU18:BA18"/>
    <mergeCell ref="AE34:AH34"/>
  </mergeCells>
  <pageMargins left="0.27" right="0.25" top="0.43" bottom="0.4" header="0.3" footer="0.17"/>
  <pageSetup scale="73" orientation="portrait" r:id="rId1"/>
  <headerFooter>
    <oddFooter>&amp;L&amp;D &amp;F&amp;C21&amp;R&amp;A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8F3D-605D-4C38-8D21-549C150E203D}">
  <sheetPr codeName="Sheet28">
    <pageSetUpPr fitToPage="1"/>
  </sheetPr>
  <dimension ref="A1:BA59"/>
  <sheetViews>
    <sheetView workbookViewId="0">
      <selection activeCell="P27" sqref="P27"/>
    </sheetView>
  </sheetViews>
  <sheetFormatPr defaultRowHeight="15" x14ac:dyDescent="0.25"/>
  <cols>
    <col min="1" max="1" width="2.42578125" customWidth="1"/>
    <col min="2" max="2" width="9.42578125"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3.42578125" bestFit="1" customWidth="1"/>
    <col min="13" max="13" width="0.85546875" customWidth="1"/>
    <col min="14" max="14" width="10.42578125" customWidth="1"/>
    <col min="15" max="15" width="0.85546875" customWidth="1"/>
    <col min="16" max="16" width="13.42578125" customWidth="1"/>
    <col min="17" max="17" width="0.5703125" customWidth="1"/>
    <col min="18" max="18" width="16.42578125" bestFit="1" customWidth="1"/>
    <col min="19" max="19" width="2" customWidth="1"/>
    <col min="21" max="21" width="8.85546875" style="265"/>
    <col min="22" max="22" width="13.140625" customWidth="1"/>
    <col min="30" max="30" width="27.5703125" customWidth="1"/>
    <col min="31" max="31" width="18" customWidth="1"/>
    <col min="32" max="32" width="19.42578125" bestFit="1" customWidth="1"/>
    <col min="33" max="33" width="17.42578125" customWidth="1"/>
    <col min="34" max="34" width="16.5703125" customWidth="1"/>
    <col min="37" max="37" width="13.85546875" customWidth="1"/>
    <col min="43" max="43" width="12.42578125" customWidth="1"/>
    <col min="44" max="44" width="10" bestFit="1" customWidth="1"/>
    <col min="45" max="45" width="20.42578125" bestFit="1" customWidth="1"/>
    <col min="46" max="46" width="18.140625" bestFit="1" customWidth="1"/>
    <col min="53" max="53" width="12.85546875" customWidth="1"/>
  </cols>
  <sheetData>
    <row r="1" spans="1:34" x14ac:dyDescent="0.25">
      <c r="A1" s="3" t="str">
        <f>InsRsv!A1</f>
        <v>District Name</v>
      </c>
      <c r="B1" s="2"/>
      <c r="C1" s="1"/>
      <c r="D1" s="1"/>
      <c r="E1" s="1"/>
      <c r="F1" s="1"/>
      <c r="G1" s="1"/>
      <c r="H1" s="1"/>
      <c r="I1" s="1"/>
      <c r="J1" s="1"/>
      <c r="K1" s="1"/>
      <c r="L1" s="1"/>
      <c r="M1" s="1"/>
      <c r="N1" s="1"/>
      <c r="O1" s="1"/>
      <c r="P1" s="1"/>
      <c r="Q1" s="1"/>
      <c r="R1" s="1"/>
      <c r="S1" s="1"/>
      <c r="U1" s="480" t="s">
        <v>789</v>
      </c>
    </row>
    <row r="2" spans="1:34" x14ac:dyDescent="0.25">
      <c r="A2" s="4" t="str">
        <f>+Cover!E11</f>
        <v>Proposed Budget</v>
      </c>
      <c r="B2" s="2"/>
      <c r="C2" s="1"/>
      <c r="D2" s="1"/>
      <c r="E2" s="1"/>
      <c r="F2" s="1"/>
      <c r="G2" s="1"/>
      <c r="H2" s="1"/>
      <c r="I2" s="1"/>
      <c r="J2" s="1"/>
      <c r="K2" s="1"/>
      <c r="L2" s="1"/>
      <c r="M2" s="1"/>
      <c r="N2" s="1"/>
      <c r="O2" s="1"/>
      <c r="P2" s="1"/>
      <c r="Q2" s="1"/>
      <c r="R2" s="1"/>
      <c r="S2" s="1"/>
      <c r="U2" s="480"/>
      <c r="W2" s="7" t="s">
        <v>980</v>
      </c>
    </row>
    <row r="3" spans="1:34" ht="16.5" thickBot="1" x14ac:dyDescent="0.3">
      <c r="A3" s="4" t="s">
        <v>826</v>
      </c>
      <c r="B3" s="2"/>
      <c r="C3" s="1"/>
      <c r="D3" s="1"/>
      <c r="E3" s="1"/>
      <c r="F3" s="1"/>
      <c r="G3" s="1"/>
      <c r="H3" s="1"/>
      <c r="I3" s="1"/>
      <c r="J3" s="1"/>
      <c r="K3" s="1"/>
      <c r="L3" s="1"/>
      <c r="M3" s="1"/>
      <c r="N3" s="1"/>
      <c r="O3" s="1"/>
      <c r="P3" s="1"/>
      <c r="Q3" s="1"/>
      <c r="R3" s="1"/>
      <c r="S3" s="1"/>
      <c r="U3" s="480"/>
      <c r="W3" s="459" t="s">
        <v>882</v>
      </c>
      <c r="X3" s="459"/>
      <c r="Y3" s="459"/>
      <c r="Z3" s="459"/>
      <c r="AA3" s="459"/>
      <c r="AB3" s="459"/>
      <c r="AC3" s="459"/>
    </row>
    <row r="4" spans="1:34" ht="16.5" thickBot="1" x14ac:dyDescent="0.3">
      <c r="A4" s="4" t="str">
        <f>+Cover!E14</f>
        <v>FY 2026/27</v>
      </c>
      <c r="B4" s="2"/>
      <c r="C4" s="1"/>
      <c r="D4" s="1"/>
      <c r="E4" s="1"/>
      <c r="F4" s="1"/>
      <c r="G4" s="1"/>
      <c r="H4" s="1"/>
      <c r="I4" s="1"/>
      <c r="J4" s="1"/>
      <c r="K4" s="1"/>
      <c r="L4" s="1"/>
      <c r="M4" s="1"/>
      <c r="N4" s="1"/>
      <c r="O4" s="1"/>
      <c r="P4" s="1"/>
      <c r="Q4" s="1"/>
      <c r="R4" s="1"/>
      <c r="S4" s="1"/>
      <c r="U4" s="480"/>
      <c r="W4" s="460"/>
      <c r="X4" s="460"/>
      <c r="Y4" s="460"/>
      <c r="Z4" s="460"/>
      <c r="AA4" s="460"/>
      <c r="AB4" s="460"/>
      <c r="AC4" s="460"/>
      <c r="AE4" s="220" t="str">
        <f>+'GF Rev Detail'!AD5</f>
        <v>FY 25/26</v>
      </c>
      <c r="AF4" s="220" t="str">
        <f>+'GF Rev Detail'!AE5</f>
        <v>FY 25/26</v>
      </c>
      <c r="AG4" s="220" t="str">
        <f>+'GF Rev Detail'!AF5</f>
        <v>FY 25/26</v>
      </c>
      <c r="AH4" s="220" t="str">
        <f>+'GF Rev Detail'!AG5</f>
        <v>FY 26/27</v>
      </c>
    </row>
    <row r="5" spans="1:34" ht="15.75" customHeight="1" thickBot="1" x14ac:dyDescent="0.3">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433">
        <f>'GF Summary'!P6</f>
        <v>0</v>
      </c>
      <c r="Q5" s="27">
        <f>'GF Summary'!Q6</f>
        <v>0</v>
      </c>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row>
    <row r="6" spans="1:34" ht="15.75" thickBot="1" x14ac:dyDescent="0.3">
      <c r="F6" s="29" t="str">
        <f>'GF Summary'!$F$7</f>
        <v>FY 22/23</v>
      </c>
      <c r="G6" s="30"/>
      <c r="H6" s="31" t="str">
        <f>'GF Summary'!$H$7</f>
        <v>FY 23/24</v>
      </c>
      <c r="I6" s="31"/>
      <c r="J6" s="32" t="str">
        <f>'GF Summary'!$J$7</f>
        <v>FY 24/25</v>
      </c>
      <c r="K6" s="5"/>
      <c r="L6" s="29" t="str">
        <f>'GF Summary'!L7</f>
        <v>FY 25/26</v>
      </c>
      <c r="M6" s="31">
        <f>'GF Summary'!M7</f>
        <v>0</v>
      </c>
      <c r="N6" s="31" t="str">
        <f>'GF Summary'!N7</f>
        <v>FY 25/26</v>
      </c>
      <c r="O6" s="31">
        <f>'GF Summary'!O7</f>
        <v>0</v>
      </c>
      <c r="P6" s="434" t="str">
        <f>'GF Summary'!P7</f>
        <v>Difference</v>
      </c>
      <c r="Q6" s="31">
        <f>'GF Summary'!Q7</f>
        <v>0</v>
      </c>
      <c r="R6" s="32" t="str">
        <f>'GF Summary'!R7</f>
        <v>FY 26/27</v>
      </c>
      <c r="S6" s="5"/>
      <c r="U6" s="480"/>
      <c r="W6" s="216" t="s">
        <v>412</v>
      </c>
      <c r="X6" s="219" t="s">
        <v>407</v>
      </c>
      <c r="Y6" s="217" t="s">
        <v>413</v>
      </c>
      <c r="Z6" s="219" t="s">
        <v>661</v>
      </c>
      <c r="AA6" s="217" t="s">
        <v>662</v>
      </c>
      <c r="AB6" s="219" t="s">
        <v>416</v>
      </c>
      <c r="AC6" s="218" t="s">
        <v>417</v>
      </c>
      <c r="AD6" s="218" t="s">
        <v>780</v>
      </c>
      <c r="AE6" s="219" t="str">
        <f>+'GF Rev Detail'!AD7</f>
        <v>Budget</v>
      </c>
      <c r="AF6" s="219" t="str">
        <f>+'GF Rev Detail'!AE7</f>
        <v>YTD as of MM/DD/YY</v>
      </c>
      <c r="AG6" s="219" t="str">
        <f>+'GF Rev Detail'!AF7</f>
        <v>Forecast</v>
      </c>
      <c r="AH6" s="219" t="str">
        <f>+'GF Rev Detail'!AG7</f>
        <v>Budget</v>
      </c>
    </row>
    <row r="7" spans="1:34" x14ac:dyDescent="0.25">
      <c r="B7" s="7" t="s">
        <v>79</v>
      </c>
      <c r="F7" s="329"/>
      <c r="G7" s="328"/>
      <c r="H7" s="328"/>
      <c r="I7" s="328"/>
      <c r="J7" s="330"/>
      <c r="K7" s="25"/>
      <c r="L7" s="329"/>
      <c r="M7" s="328"/>
      <c r="N7" s="328"/>
      <c r="O7" s="328"/>
      <c r="P7" s="328"/>
      <c r="Q7" s="328"/>
      <c r="R7" s="330"/>
      <c r="S7" s="5"/>
      <c r="U7" s="480"/>
      <c r="W7" s="167" t="s">
        <v>905</v>
      </c>
      <c r="X7" s="167" t="s">
        <v>860</v>
      </c>
      <c r="Y7" s="167" t="s">
        <v>861</v>
      </c>
      <c r="Z7" s="167" t="s">
        <v>862</v>
      </c>
      <c r="AA7" s="167" t="s">
        <v>908</v>
      </c>
      <c r="AB7" s="167" t="s">
        <v>860</v>
      </c>
      <c r="AC7" s="167" t="s">
        <v>862</v>
      </c>
      <c r="AD7" t="s">
        <v>113</v>
      </c>
      <c r="AE7" s="264"/>
      <c r="AF7" s="264"/>
      <c r="AG7" s="264"/>
      <c r="AH7" s="264"/>
    </row>
    <row r="8" spans="1:34" x14ac:dyDescent="0.25">
      <c r="B8" s="7">
        <v>6724</v>
      </c>
      <c r="C8" t="s">
        <v>833</v>
      </c>
      <c r="F8" s="322"/>
      <c r="G8" s="25"/>
      <c r="H8" s="25"/>
      <c r="I8" s="25"/>
      <c r="J8" s="323"/>
      <c r="K8" s="25"/>
      <c r="L8" s="322"/>
      <c r="M8" s="25"/>
      <c r="N8" s="25"/>
      <c r="O8" s="25"/>
      <c r="P8" s="25">
        <f>R8-L8</f>
        <v>0</v>
      </c>
      <c r="Q8" s="25"/>
      <c r="R8" s="323"/>
      <c r="S8" s="5"/>
      <c r="U8" s="480"/>
      <c r="W8" s="167" t="s">
        <v>905</v>
      </c>
      <c r="X8" s="167" t="s">
        <v>860</v>
      </c>
      <c r="Y8" s="167" t="s">
        <v>861</v>
      </c>
      <c r="Z8" s="167" t="s">
        <v>862</v>
      </c>
      <c r="AA8" s="167" t="s">
        <v>909</v>
      </c>
      <c r="AB8" s="167" t="s">
        <v>860</v>
      </c>
      <c r="AC8" s="167" t="s">
        <v>862</v>
      </c>
      <c r="AD8" t="s">
        <v>814</v>
      </c>
      <c r="AE8" s="264"/>
      <c r="AF8" s="264"/>
      <c r="AG8" s="264"/>
      <c r="AH8" s="264"/>
    </row>
    <row r="9" spans="1:34" x14ac:dyDescent="0.25">
      <c r="B9" s="7">
        <v>6725</v>
      </c>
      <c r="C9" t="s">
        <v>879</v>
      </c>
      <c r="F9" s="322"/>
      <c r="G9" s="25"/>
      <c r="H9" s="25"/>
      <c r="I9" s="25"/>
      <c r="J9" s="323"/>
      <c r="K9" s="25"/>
      <c r="L9" s="322"/>
      <c r="M9" s="25"/>
      <c r="N9" s="25"/>
      <c r="O9" s="25"/>
      <c r="P9" s="25">
        <f>R9-L9</f>
        <v>0</v>
      </c>
      <c r="Q9" s="25"/>
      <c r="R9" s="323"/>
      <c r="S9" s="5"/>
      <c r="U9" s="480"/>
      <c r="W9" s="167" t="s">
        <v>905</v>
      </c>
      <c r="X9" s="167" t="s">
        <v>860</v>
      </c>
      <c r="Y9" s="167" t="s">
        <v>861</v>
      </c>
      <c r="Z9" s="167" t="s">
        <v>862</v>
      </c>
      <c r="AA9" s="167" t="s">
        <v>884</v>
      </c>
      <c r="AB9" s="167" t="s">
        <v>860</v>
      </c>
      <c r="AC9" s="167" t="s">
        <v>862</v>
      </c>
      <c r="AD9" t="s">
        <v>910</v>
      </c>
      <c r="AE9" s="264"/>
      <c r="AF9" s="264"/>
      <c r="AG9" s="264"/>
      <c r="AH9" s="264"/>
    </row>
    <row r="10" spans="1:34" x14ac:dyDescent="0.25">
      <c r="B10" s="7">
        <v>6760</v>
      </c>
      <c r="C10" t="s">
        <v>834</v>
      </c>
      <c r="F10" s="322"/>
      <c r="G10" s="25"/>
      <c r="H10" s="25"/>
      <c r="I10" s="25"/>
      <c r="J10" s="323"/>
      <c r="K10" s="25"/>
      <c r="L10" s="322"/>
      <c r="M10" s="25"/>
      <c r="N10" s="25"/>
      <c r="O10" s="25"/>
      <c r="P10" s="25">
        <f>R10-L10</f>
        <v>0</v>
      </c>
      <c r="Q10" s="25"/>
      <c r="R10" s="323"/>
      <c r="S10" s="5"/>
      <c r="U10" s="480"/>
      <c r="W10" s="167" t="s">
        <v>905</v>
      </c>
      <c r="X10" s="167" t="s">
        <v>860</v>
      </c>
      <c r="Y10" s="167" t="s">
        <v>861</v>
      </c>
      <c r="Z10" s="167" t="s">
        <v>862</v>
      </c>
      <c r="AA10" s="167" t="s">
        <v>867</v>
      </c>
      <c r="AB10" s="167" t="s">
        <v>860</v>
      </c>
      <c r="AC10" s="167" t="s">
        <v>906</v>
      </c>
      <c r="AD10" t="s">
        <v>907</v>
      </c>
      <c r="AE10" s="264"/>
      <c r="AF10" s="264"/>
      <c r="AG10" s="264"/>
      <c r="AH10" s="264"/>
    </row>
    <row r="11" spans="1:34" x14ac:dyDescent="0.25">
      <c r="B11" s="7" t="s">
        <v>81</v>
      </c>
      <c r="F11" s="324">
        <f>SUM(F8:F10)</f>
        <v>0</v>
      </c>
      <c r="G11" s="325"/>
      <c r="H11" s="326">
        <f>SUM(H8:H10)</f>
        <v>0</v>
      </c>
      <c r="I11" s="325"/>
      <c r="J11" s="327">
        <f>SUM(J8:J10)</f>
        <v>0</v>
      </c>
      <c r="K11" s="25"/>
      <c r="L11" s="324">
        <f>SUM(L8:L10)</f>
        <v>0</v>
      </c>
      <c r="M11" s="325"/>
      <c r="N11" s="326">
        <f>SUM(N8:N10)</f>
        <v>0</v>
      </c>
      <c r="O11" s="325"/>
      <c r="P11" s="326">
        <f>SUM(P8:P10)</f>
        <v>0</v>
      </c>
      <c r="Q11" s="325"/>
      <c r="R11" s="327">
        <f>SUM(R8:R10)</f>
        <v>0</v>
      </c>
      <c r="U11" s="480"/>
      <c r="W11" s="167"/>
      <c r="X11" s="167"/>
      <c r="Y11" s="167"/>
      <c r="Z11" s="167"/>
      <c r="AA11" s="167"/>
      <c r="AB11" s="167"/>
      <c r="AC11" s="167"/>
      <c r="AD11" t="s">
        <v>176</v>
      </c>
      <c r="AE11" s="264"/>
      <c r="AF11" s="264"/>
      <c r="AG11" s="264"/>
      <c r="AH11" s="264"/>
    </row>
    <row r="12" spans="1:34" x14ac:dyDescent="0.25">
      <c r="F12" s="322"/>
      <c r="G12" s="328"/>
      <c r="H12" s="25"/>
      <c r="I12" s="328"/>
      <c r="J12" s="323"/>
      <c r="K12" s="25"/>
      <c r="L12" s="322"/>
      <c r="M12" s="328"/>
      <c r="N12" s="25"/>
      <c r="O12" s="328"/>
      <c r="P12" s="25"/>
      <c r="Q12" s="328"/>
      <c r="R12" s="323"/>
      <c r="U12" s="480"/>
      <c r="AD12" t="s">
        <v>176</v>
      </c>
      <c r="AE12" s="264"/>
      <c r="AF12" s="264"/>
      <c r="AG12" s="264"/>
      <c r="AH12" s="264"/>
    </row>
    <row r="13" spans="1:34" x14ac:dyDescent="0.25">
      <c r="B13" s="7" t="s">
        <v>82</v>
      </c>
      <c r="F13" s="322"/>
      <c r="G13" s="25"/>
      <c r="H13" s="25"/>
      <c r="I13" s="25"/>
      <c r="J13" s="323"/>
      <c r="K13" s="25"/>
      <c r="L13" s="322"/>
      <c r="M13" s="25"/>
      <c r="N13" s="25"/>
      <c r="O13" s="25"/>
      <c r="P13" s="25"/>
      <c r="Q13" s="25"/>
      <c r="R13" s="323"/>
      <c r="U13" s="480"/>
      <c r="W13" s="167"/>
      <c r="X13" s="167"/>
      <c r="Y13" s="167"/>
      <c r="Z13" s="167"/>
      <c r="AA13" s="167"/>
      <c r="AB13" s="167"/>
      <c r="AC13" s="167"/>
      <c r="AD13" t="s">
        <v>176</v>
      </c>
      <c r="AE13" s="264"/>
      <c r="AF13" s="264"/>
      <c r="AG13" s="264"/>
      <c r="AH13" s="264"/>
    </row>
    <row r="14" spans="1:34" x14ac:dyDescent="0.25">
      <c r="B14" s="7">
        <v>1324</v>
      </c>
      <c r="C14" t="s">
        <v>113</v>
      </c>
      <c r="F14" s="322"/>
      <c r="G14" s="25"/>
      <c r="H14" s="25"/>
      <c r="I14" s="25"/>
      <c r="J14" s="323"/>
      <c r="K14" s="25"/>
      <c r="L14" s="322">
        <f>+AE7</f>
        <v>0</v>
      </c>
      <c r="M14" s="25"/>
      <c r="N14" s="25">
        <f>+AG7</f>
        <v>0</v>
      </c>
      <c r="O14" s="25"/>
      <c r="P14" s="25">
        <f>+R14-L14</f>
        <v>0</v>
      </c>
      <c r="Q14" s="25"/>
      <c r="R14" s="323">
        <f>+AH7</f>
        <v>0</v>
      </c>
      <c r="U14" s="480"/>
      <c r="W14" s="167"/>
      <c r="X14" s="167"/>
      <c r="Y14" s="167"/>
      <c r="Z14" s="167"/>
      <c r="AA14" s="167"/>
      <c r="AB14" s="167"/>
      <c r="AC14" s="167"/>
      <c r="AD14" t="s">
        <v>176</v>
      </c>
      <c r="AE14" s="264"/>
      <c r="AF14" s="264"/>
      <c r="AG14" s="264"/>
      <c r="AH14" s="264"/>
    </row>
    <row r="15" spans="1:34" x14ac:dyDescent="0.25">
      <c r="B15" s="7">
        <v>1510</v>
      </c>
      <c r="C15" t="s">
        <v>814</v>
      </c>
      <c r="F15" s="322"/>
      <c r="G15" s="25"/>
      <c r="H15" s="25"/>
      <c r="I15" s="25"/>
      <c r="J15" s="323"/>
      <c r="K15" s="25"/>
      <c r="L15" s="322">
        <f t="shared" ref="L15:L23" si="0">+AE8</f>
        <v>0</v>
      </c>
      <c r="M15" s="25"/>
      <c r="N15" s="25">
        <f t="shared" ref="N15:N23" si="1">+AG8</f>
        <v>0</v>
      </c>
      <c r="O15" s="25"/>
      <c r="P15" s="25">
        <f t="shared" ref="P15:P23" si="2">+R15-L15</f>
        <v>0</v>
      </c>
      <c r="Q15" s="25"/>
      <c r="R15" s="323">
        <f t="shared" ref="R15:R23" si="3">+AH8</f>
        <v>0</v>
      </c>
      <c r="U15" s="480"/>
      <c r="W15" s="167" t="s">
        <v>905</v>
      </c>
      <c r="X15" s="167" t="s">
        <v>860</v>
      </c>
      <c r="Y15" s="167" t="s">
        <v>861</v>
      </c>
      <c r="Z15" s="167" t="s">
        <v>862</v>
      </c>
      <c r="AA15" s="167" t="s">
        <v>885</v>
      </c>
      <c r="AB15" s="167" t="s">
        <v>860</v>
      </c>
      <c r="AC15" s="167" t="s">
        <v>862</v>
      </c>
      <c r="AD15" t="s">
        <v>423</v>
      </c>
      <c r="AE15" s="264"/>
      <c r="AF15" s="264"/>
      <c r="AG15" s="264"/>
      <c r="AH15" s="264"/>
    </row>
    <row r="16" spans="1:34" x14ac:dyDescent="0.25">
      <c r="B16" s="7">
        <v>1990</v>
      </c>
      <c r="C16" t="s">
        <v>910</v>
      </c>
      <c r="F16" s="322"/>
      <c r="G16" s="25"/>
      <c r="H16" s="25"/>
      <c r="I16" s="25"/>
      <c r="J16" s="323"/>
      <c r="K16" s="25"/>
      <c r="L16" s="322">
        <f t="shared" si="0"/>
        <v>0</v>
      </c>
      <c r="M16" s="25"/>
      <c r="N16" s="25">
        <f t="shared" si="1"/>
        <v>0</v>
      </c>
      <c r="O16" s="25"/>
      <c r="P16" s="25">
        <f t="shared" si="2"/>
        <v>0</v>
      </c>
      <c r="Q16" s="25"/>
      <c r="R16" s="323">
        <f t="shared" si="3"/>
        <v>0</v>
      </c>
      <c r="U16" s="480"/>
    </row>
    <row r="17" spans="2:53" ht="16.5" thickBot="1" x14ac:dyDescent="0.3">
      <c r="B17" s="7" t="s">
        <v>916</v>
      </c>
      <c r="C17" t="s">
        <v>907</v>
      </c>
      <c r="F17" s="322"/>
      <c r="G17" s="25"/>
      <c r="H17" s="25"/>
      <c r="I17" s="25"/>
      <c r="J17" s="323"/>
      <c r="K17" s="25"/>
      <c r="L17" s="322">
        <f t="shared" si="0"/>
        <v>0</v>
      </c>
      <c r="M17" s="25"/>
      <c r="N17" s="25">
        <f t="shared" si="1"/>
        <v>0</v>
      </c>
      <c r="O17" s="25"/>
      <c r="P17" s="25">
        <f t="shared" si="2"/>
        <v>0</v>
      </c>
      <c r="Q17" s="25"/>
      <c r="R17" s="323">
        <f t="shared" si="3"/>
        <v>0</v>
      </c>
      <c r="U17" s="480"/>
      <c r="W17" s="481" t="s">
        <v>880</v>
      </c>
      <c r="X17" s="481"/>
      <c r="Y17" s="481"/>
      <c r="Z17" s="481"/>
      <c r="AA17" s="481"/>
      <c r="AB17" s="481"/>
      <c r="AC17" s="481"/>
      <c r="AJ17" s="167"/>
      <c r="AK17" s="167"/>
      <c r="AL17" s="167"/>
      <c r="AM17" s="5"/>
      <c r="AN17" s="5"/>
      <c r="AO17" s="5"/>
      <c r="AP17" s="5"/>
      <c r="AU17" s="481" t="s">
        <v>881</v>
      </c>
      <c r="AV17" s="481"/>
      <c r="AW17" s="481"/>
      <c r="AX17" s="481"/>
      <c r="AY17" s="481"/>
      <c r="AZ17" s="481"/>
      <c r="BA17" s="481"/>
    </row>
    <row r="18" spans="2:53" ht="16.5" thickBot="1" x14ac:dyDescent="0.3">
      <c r="C18" t="s">
        <v>176</v>
      </c>
      <c r="F18" s="322"/>
      <c r="G18" s="25"/>
      <c r="H18" s="25"/>
      <c r="I18" s="25"/>
      <c r="J18" s="323"/>
      <c r="K18" s="25"/>
      <c r="L18" s="322">
        <f t="shared" si="0"/>
        <v>0</v>
      </c>
      <c r="M18" s="25"/>
      <c r="N18" s="25">
        <f t="shared" si="1"/>
        <v>0</v>
      </c>
      <c r="O18" s="25"/>
      <c r="P18" s="25">
        <f t="shared" si="2"/>
        <v>0</v>
      </c>
      <c r="Q18" s="25"/>
      <c r="R18" s="323">
        <f t="shared" si="3"/>
        <v>0</v>
      </c>
      <c r="U18" s="480"/>
      <c r="W18" s="482" t="s">
        <v>853</v>
      </c>
      <c r="X18" s="482"/>
      <c r="Y18" s="482"/>
      <c r="Z18" s="482"/>
      <c r="AA18" s="482"/>
      <c r="AB18" s="482"/>
      <c r="AC18" s="482"/>
      <c r="AE18" s="220" t="str">
        <f>+'GF Rev Detail'!AD5</f>
        <v>FY 25/26</v>
      </c>
      <c r="AF18" s="220" t="str">
        <f>+'GF Rev Detail'!AE5</f>
        <v>FY 25/26</v>
      </c>
      <c r="AG18" s="220" t="str">
        <f>+'GF Rev Detail'!AF5</f>
        <v>FY 25/26</v>
      </c>
      <c r="AH18" s="220" t="str">
        <f>+'GF Rev Detail'!AG5</f>
        <v>FY 26/27</v>
      </c>
      <c r="AJ18" s="280"/>
      <c r="AK18" s="280"/>
      <c r="AL18" s="167"/>
      <c r="AM18" s="269"/>
      <c r="AN18" s="267"/>
      <c r="AO18" s="267"/>
      <c r="AP18" s="277" t="s">
        <v>793</v>
      </c>
      <c r="AQ18" s="279">
        <f>+BudgetAssump!$K$23+BudgetAssump!$K$24</f>
        <v>0.22850000000000001</v>
      </c>
      <c r="AR18" s="263"/>
      <c r="AS18" s="271" t="s">
        <v>791</v>
      </c>
      <c r="AT18" s="271"/>
      <c r="AU18" s="482" t="s">
        <v>852</v>
      </c>
      <c r="AV18" s="482"/>
      <c r="AW18" s="482"/>
      <c r="AX18" s="482"/>
      <c r="AY18" s="482"/>
      <c r="AZ18" s="482"/>
      <c r="BA18" s="482"/>
    </row>
    <row r="19" spans="2:53" ht="15.75" thickBot="1" x14ac:dyDescent="0.3">
      <c r="C19" t="s">
        <v>176</v>
      </c>
      <c r="F19" s="322"/>
      <c r="G19" s="25"/>
      <c r="H19" s="25"/>
      <c r="I19" s="25"/>
      <c r="J19" s="323"/>
      <c r="K19" s="25"/>
      <c r="L19" s="322">
        <f t="shared" si="0"/>
        <v>0</v>
      </c>
      <c r="M19" s="25"/>
      <c r="N19" s="25">
        <f t="shared" si="1"/>
        <v>0</v>
      </c>
      <c r="O19" s="25"/>
      <c r="P19" s="25">
        <f t="shared" si="2"/>
        <v>0</v>
      </c>
      <c r="Q19" s="25"/>
      <c r="R19" s="323">
        <f t="shared" si="3"/>
        <v>0</v>
      </c>
      <c r="U19" s="480"/>
      <c r="V19" s="423" t="s">
        <v>788</v>
      </c>
      <c r="W19" s="424" t="s">
        <v>786</v>
      </c>
      <c r="X19" s="424" t="s">
        <v>786</v>
      </c>
      <c r="Y19" s="424" t="s">
        <v>786</v>
      </c>
      <c r="Z19" s="424" t="s">
        <v>786</v>
      </c>
      <c r="AA19" s="424" t="s">
        <v>786</v>
      </c>
      <c r="AB19" s="424" t="s">
        <v>786</v>
      </c>
      <c r="AC19" s="424" t="s">
        <v>786</v>
      </c>
      <c r="AD19" s="423" t="s">
        <v>788</v>
      </c>
      <c r="AE19" s="424" t="s">
        <v>787</v>
      </c>
      <c r="AF19" s="424" t="s">
        <v>787</v>
      </c>
      <c r="AG19" s="424" t="s">
        <v>787</v>
      </c>
      <c r="AH19" s="424" t="s">
        <v>787</v>
      </c>
      <c r="AJ19" s="167" t="s">
        <v>786</v>
      </c>
      <c r="AK19" s="167" t="s">
        <v>786</v>
      </c>
      <c r="AL19" s="167" t="s">
        <v>786</v>
      </c>
      <c r="AM19" s="269" t="s">
        <v>787</v>
      </c>
      <c r="AN19" s="269" t="s">
        <v>787</v>
      </c>
      <c r="AO19" s="269" t="s">
        <v>787</v>
      </c>
      <c r="AP19" s="263" t="s">
        <v>787</v>
      </c>
      <c r="AQ19" s="271" t="s">
        <v>787</v>
      </c>
      <c r="AR19" s="263" t="s">
        <v>787</v>
      </c>
      <c r="AS19" s="271" t="s">
        <v>787</v>
      </c>
      <c r="AT19" s="271"/>
      <c r="AU19" s="263" t="s">
        <v>786</v>
      </c>
      <c r="AV19" s="263" t="s">
        <v>786</v>
      </c>
      <c r="AW19" s="263" t="s">
        <v>786</v>
      </c>
      <c r="AX19" s="263" t="s">
        <v>786</v>
      </c>
      <c r="AY19" s="263" t="s">
        <v>786</v>
      </c>
      <c r="AZ19" s="263" t="s">
        <v>786</v>
      </c>
      <c r="BA19" s="167" t="s">
        <v>786</v>
      </c>
    </row>
    <row r="20" spans="2:53" ht="15.75" thickBot="1" x14ac:dyDescent="0.3">
      <c r="C20" t="s">
        <v>176</v>
      </c>
      <c r="F20" s="322"/>
      <c r="G20" s="25"/>
      <c r="H20" s="25"/>
      <c r="I20" s="25"/>
      <c r="J20" s="323"/>
      <c r="K20" s="25"/>
      <c r="L20" s="322">
        <f t="shared" si="0"/>
        <v>0</v>
      </c>
      <c r="M20" s="25"/>
      <c r="N20" s="25">
        <f t="shared" si="1"/>
        <v>0</v>
      </c>
      <c r="O20" s="25"/>
      <c r="P20" s="25">
        <f t="shared" si="2"/>
        <v>0</v>
      </c>
      <c r="Q20" s="25"/>
      <c r="R20" s="323">
        <f t="shared" si="3"/>
        <v>0</v>
      </c>
      <c r="U20" s="480"/>
      <c r="W20" s="216" t="s">
        <v>412</v>
      </c>
      <c r="X20" s="219" t="s">
        <v>407</v>
      </c>
      <c r="Y20" s="217" t="s">
        <v>413</v>
      </c>
      <c r="Z20" s="219" t="s">
        <v>661</v>
      </c>
      <c r="AA20" s="217" t="s">
        <v>662</v>
      </c>
      <c r="AB20" s="219" t="s">
        <v>416</v>
      </c>
      <c r="AC20" s="218" t="s">
        <v>417</v>
      </c>
      <c r="AD20" s="218" t="s">
        <v>780</v>
      </c>
      <c r="AE20" s="219" t="str">
        <f>+'GF Rev Detail'!AD7</f>
        <v>Budget</v>
      </c>
      <c r="AF20" s="219" t="str">
        <f>+'GF Rev Detail'!AE7</f>
        <v>YTD as of MM/DD/YY</v>
      </c>
      <c r="AG20" s="219" t="str">
        <f>+'GF Rev Detail'!AF7</f>
        <v>Forecast</v>
      </c>
      <c r="AH20" s="219" t="str">
        <f>+'GF Rev Detail'!AG7</f>
        <v>Budget</v>
      </c>
      <c r="AJ20" s="278" t="s">
        <v>406</v>
      </c>
      <c r="AK20" s="278" t="s">
        <v>418</v>
      </c>
      <c r="AL20" s="278" t="s">
        <v>790</v>
      </c>
      <c r="AM20" s="270" t="s">
        <v>408</v>
      </c>
      <c r="AN20" s="268" t="s">
        <v>409</v>
      </c>
      <c r="AO20" s="268" t="s">
        <v>410</v>
      </c>
      <c r="AP20" s="266" t="s">
        <v>411</v>
      </c>
      <c r="AQ20" s="272" t="s">
        <v>431</v>
      </c>
      <c r="AR20" s="266" t="s">
        <v>432</v>
      </c>
      <c r="AS20" s="272" t="s">
        <v>874</v>
      </c>
      <c r="AT20" s="272" t="s">
        <v>792</v>
      </c>
      <c r="AU20" s="166" t="s">
        <v>412</v>
      </c>
      <c r="AV20" s="166" t="s">
        <v>407</v>
      </c>
      <c r="AW20" s="166" t="s">
        <v>413</v>
      </c>
      <c r="AX20" s="166" t="s">
        <v>414</v>
      </c>
      <c r="AY20" s="166" t="s">
        <v>415</v>
      </c>
      <c r="AZ20" s="166" t="s">
        <v>416</v>
      </c>
      <c r="BA20" s="278" t="s">
        <v>417</v>
      </c>
    </row>
    <row r="21" spans="2:53" x14ac:dyDescent="0.25">
      <c r="C21" t="s">
        <v>176</v>
      </c>
      <c r="F21" s="322"/>
      <c r="G21" s="25"/>
      <c r="H21" s="25"/>
      <c r="I21" s="25"/>
      <c r="J21" s="323"/>
      <c r="K21" s="25"/>
      <c r="L21" s="322">
        <f t="shared" si="0"/>
        <v>0</v>
      </c>
      <c r="M21" s="25"/>
      <c r="N21" s="25">
        <f t="shared" si="1"/>
        <v>0</v>
      </c>
      <c r="O21" s="25"/>
      <c r="P21" s="25">
        <f t="shared" si="2"/>
        <v>0</v>
      </c>
      <c r="Q21" s="25"/>
      <c r="R21" s="323">
        <f t="shared" si="3"/>
        <v>0</v>
      </c>
      <c r="U21" s="480"/>
      <c r="W21" s="167"/>
      <c r="X21" s="167"/>
      <c r="Y21" s="167"/>
      <c r="Z21" s="167"/>
      <c r="AA21" s="167"/>
      <c r="AB21" s="167"/>
      <c r="AC21" s="167"/>
      <c r="AD21" s="406"/>
      <c r="AE21" s="263"/>
      <c r="AF21" s="263"/>
      <c r="AG21" s="263"/>
      <c r="AH21" s="264"/>
      <c r="AJ21" s="167"/>
      <c r="AK21" s="167"/>
      <c r="AL21" s="167"/>
      <c r="AM21" s="269"/>
      <c r="AN21" s="267"/>
      <c r="AO21" s="267"/>
      <c r="AP21" s="263"/>
      <c r="AQ21" s="271">
        <f>+AP21*AQ$18</f>
        <v>0</v>
      </c>
      <c r="AR21" s="263"/>
      <c r="AS21" s="271">
        <f>AQ21+AR21</f>
        <v>0</v>
      </c>
      <c r="AT21" s="271">
        <f>+AS21+AP21</f>
        <v>0</v>
      </c>
      <c r="AU21" s="167"/>
      <c r="AV21" s="167"/>
      <c r="AW21" s="167"/>
      <c r="AX21" s="167"/>
      <c r="AY21" s="167"/>
      <c r="AZ21" s="167"/>
      <c r="BA21" s="167"/>
    </row>
    <row r="22" spans="2:53" x14ac:dyDescent="0.25">
      <c r="B22" s="7">
        <v>5210</v>
      </c>
      <c r="C22" t="s">
        <v>811</v>
      </c>
      <c r="F22" s="322"/>
      <c r="G22" s="25"/>
      <c r="H22" s="25"/>
      <c r="I22" s="25"/>
      <c r="J22" s="323"/>
      <c r="K22" s="25"/>
      <c r="L22" s="322">
        <f t="shared" si="0"/>
        <v>0</v>
      </c>
      <c r="M22" s="25"/>
      <c r="N22" s="25">
        <f t="shared" si="1"/>
        <v>0</v>
      </c>
      <c r="O22" s="25"/>
      <c r="P22" s="25">
        <f t="shared" si="2"/>
        <v>0</v>
      </c>
      <c r="Q22" s="25"/>
      <c r="R22" s="323">
        <f t="shared" si="3"/>
        <v>0</v>
      </c>
      <c r="U22" s="480"/>
      <c r="W22" s="167"/>
      <c r="X22" s="167"/>
      <c r="Y22" s="167"/>
      <c r="Z22" s="167"/>
      <c r="AA22" s="167"/>
      <c r="AB22" s="167"/>
      <c r="AC22" s="167"/>
      <c r="AD22" s="406"/>
      <c r="AE22" s="263"/>
      <c r="AF22" s="263"/>
      <c r="AG22" s="263"/>
      <c r="AH22" s="264"/>
      <c r="AJ22" s="167"/>
      <c r="AK22" s="167"/>
      <c r="AL22" s="167"/>
      <c r="AM22" s="269"/>
      <c r="AN22" s="267"/>
      <c r="AO22" s="267"/>
      <c r="AP22" s="263"/>
      <c r="AQ22" s="271">
        <f t="shared" ref="AQ22:AQ45" si="4">+AP22*AQ$18</f>
        <v>0</v>
      </c>
      <c r="AR22" s="263"/>
      <c r="AS22" s="271">
        <f t="shared" ref="AS22:AS45" si="5">AQ22+AR22</f>
        <v>0</v>
      </c>
      <c r="AT22" s="271">
        <f t="shared" ref="AT22:AT45" si="6">+AS22+AP22</f>
        <v>0</v>
      </c>
      <c r="AU22" s="167"/>
      <c r="AV22" s="167"/>
      <c r="AW22" s="167"/>
      <c r="AX22" s="167"/>
      <c r="AY22" s="167"/>
      <c r="AZ22" s="167"/>
      <c r="BA22" s="167"/>
    </row>
    <row r="23" spans="2:53" x14ac:dyDescent="0.25">
      <c r="B23" s="7" t="s">
        <v>808</v>
      </c>
      <c r="C23" t="s">
        <v>176</v>
      </c>
      <c r="F23" s="322"/>
      <c r="G23" s="25"/>
      <c r="H23" s="25"/>
      <c r="I23" s="25"/>
      <c r="J23" s="323"/>
      <c r="K23" s="25"/>
      <c r="L23" s="322">
        <f t="shared" si="0"/>
        <v>0</v>
      </c>
      <c r="M23" s="25"/>
      <c r="N23" s="25">
        <f t="shared" si="1"/>
        <v>0</v>
      </c>
      <c r="O23" s="25"/>
      <c r="P23" s="25">
        <f t="shared" si="2"/>
        <v>0</v>
      </c>
      <c r="Q23" s="25"/>
      <c r="R23" s="323">
        <f t="shared" si="3"/>
        <v>0</v>
      </c>
      <c r="U23" s="480"/>
      <c r="W23" s="167"/>
      <c r="X23" s="167"/>
      <c r="Y23" s="167"/>
      <c r="Z23" s="167"/>
      <c r="AA23" s="167"/>
      <c r="AB23" s="167"/>
      <c r="AC23" s="167"/>
      <c r="AD23" s="210"/>
      <c r="AE23" s="263"/>
      <c r="AF23" s="263"/>
      <c r="AG23" s="263"/>
      <c r="AH23" s="264"/>
      <c r="AJ23" s="167"/>
      <c r="AK23" s="167"/>
      <c r="AL23" s="167"/>
      <c r="AM23" s="269"/>
      <c r="AN23" s="267"/>
      <c r="AO23" s="267"/>
      <c r="AP23" s="263"/>
      <c r="AQ23" s="271">
        <f t="shared" si="4"/>
        <v>0</v>
      </c>
      <c r="AR23" s="263"/>
      <c r="AS23" s="271">
        <f t="shared" si="5"/>
        <v>0</v>
      </c>
      <c r="AT23" s="271">
        <f t="shared" si="6"/>
        <v>0</v>
      </c>
      <c r="AU23" s="167"/>
      <c r="AV23" s="167"/>
      <c r="AW23" s="167"/>
      <c r="AX23" s="167"/>
      <c r="AY23" s="167"/>
      <c r="AZ23" s="167"/>
      <c r="BA23" s="167"/>
    </row>
    <row r="24" spans="2:53" x14ac:dyDescent="0.25">
      <c r="B24" s="7" t="s">
        <v>87</v>
      </c>
      <c r="F24" s="324">
        <f>SUM(F13:F23)</f>
        <v>0</v>
      </c>
      <c r="G24" s="326"/>
      <c r="H24" s="326">
        <f>SUM(H13:H23)</f>
        <v>0</v>
      </c>
      <c r="I24" s="326"/>
      <c r="J24" s="327">
        <f>SUM(J20:J23)</f>
        <v>0</v>
      </c>
      <c r="K24" s="25"/>
      <c r="L24" s="324">
        <f>SUM(L14:L23)</f>
        <v>0</v>
      </c>
      <c r="M24" s="326"/>
      <c r="N24" s="326">
        <f>SUM(N14:N23)</f>
        <v>0</v>
      </c>
      <c r="O24" s="326"/>
      <c r="P24" s="326">
        <f>SUM(P14:P23)</f>
        <v>0</v>
      </c>
      <c r="Q24" s="326"/>
      <c r="R24" s="327">
        <f>SUM(R14:R23)</f>
        <v>0</v>
      </c>
      <c r="U24" s="480"/>
      <c r="W24" s="167"/>
      <c r="X24" s="167"/>
      <c r="Y24" s="167"/>
      <c r="Z24" s="167"/>
      <c r="AA24" s="167"/>
      <c r="AB24" s="167"/>
      <c r="AC24" s="167"/>
      <c r="AD24" s="210"/>
      <c r="AE24" s="263"/>
      <c r="AF24" s="263"/>
      <c r="AG24" s="263"/>
      <c r="AH24" s="264"/>
      <c r="AJ24" s="167"/>
      <c r="AK24" s="167"/>
      <c r="AL24" s="167"/>
      <c r="AM24" s="269"/>
      <c r="AN24" s="267"/>
      <c r="AO24" s="267"/>
      <c r="AP24" s="263"/>
      <c r="AQ24" s="271">
        <f t="shared" si="4"/>
        <v>0</v>
      </c>
      <c r="AR24" s="263"/>
      <c r="AS24" s="271">
        <f t="shared" si="5"/>
        <v>0</v>
      </c>
      <c r="AT24" s="271">
        <f t="shared" si="6"/>
        <v>0</v>
      </c>
      <c r="AU24" s="167"/>
      <c r="AV24" s="167"/>
      <c r="AW24" s="167"/>
      <c r="AX24" s="167"/>
      <c r="AY24" s="167"/>
      <c r="AZ24" s="167"/>
      <c r="BA24" s="167"/>
    </row>
    <row r="25" spans="2:53" x14ac:dyDescent="0.25">
      <c r="F25" s="322"/>
      <c r="G25" s="25"/>
      <c r="H25" s="25"/>
      <c r="I25" s="25"/>
      <c r="J25" s="323"/>
      <c r="K25" s="25"/>
      <c r="L25" s="322"/>
      <c r="M25" s="25"/>
      <c r="N25" s="25"/>
      <c r="O25" s="25"/>
      <c r="P25" s="25"/>
      <c r="Q25" s="25"/>
      <c r="R25" s="323"/>
      <c r="U25" s="480"/>
      <c r="W25" s="167"/>
      <c r="X25" s="167"/>
      <c r="Y25" s="167"/>
      <c r="Z25" s="167"/>
      <c r="AA25" s="167"/>
      <c r="AB25" s="167"/>
      <c r="AC25" s="167"/>
      <c r="AD25" s="210"/>
      <c r="AE25" s="263"/>
      <c r="AF25" s="263"/>
      <c r="AG25" s="263"/>
      <c r="AH25" s="264"/>
      <c r="AJ25" s="167"/>
      <c r="AK25" s="167"/>
      <c r="AL25" s="167"/>
      <c r="AM25" s="269"/>
      <c r="AN25" s="267"/>
      <c r="AO25" s="267"/>
      <c r="AP25" s="263"/>
      <c r="AQ25" s="271">
        <f t="shared" si="4"/>
        <v>0</v>
      </c>
      <c r="AR25" s="263"/>
      <c r="AS25" s="271">
        <f t="shared" si="5"/>
        <v>0</v>
      </c>
      <c r="AT25" s="271">
        <f t="shared" si="6"/>
        <v>0</v>
      </c>
      <c r="AU25" s="167"/>
      <c r="AV25" s="167"/>
      <c r="AW25" s="167"/>
      <c r="AX25" s="167"/>
      <c r="AY25" s="167"/>
      <c r="AZ25" s="167"/>
      <c r="BA25" s="167"/>
    </row>
    <row r="26" spans="2:53" x14ac:dyDescent="0.25">
      <c r="B26" s="7" t="s">
        <v>88</v>
      </c>
      <c r="F26" s="412">
        <f>F11+F24</f>
        <v>0</v>
      </c>
      <c r="G26" s="413"/>
      <c r="H26" s="413">
        <f>H11+H24</f>
        <v>0</v>
      </c>
      <c r="I26" s="413"/>
      <c r="J26" s="414">
        <f>J11+J24</f>
        <v>0</v>
      </c>
      <c r="K26" s="25"/>
      <c r="L26" s="412">
        <f>L11+L24</f>
        <v>0</v>
      </c>
      <c r="M26" s="413"/>
      <c r="N26" s="413">
        <f>N11+N24</f>
        <v>0</v>
      </c>
      <c r="O26" s="413"/>
      <c r="P26" s="413">
        <f>P11+P24</f>
        <v>0</v>
      </c>
      <c r="Q26" s="413"/>
      <c r="R26" s="414">
        <f>R11+R24</f>
        <v>0</v>
      </c>
      <c r="U26" s="480"/>
      <c r="W26" s="167"/>
      <c r="X26" s="167"/>
      <c r="Y26" s="167"/>
      <c r="Z26" s="167"/>
      <c r="AA26" s="167"/>
      <c r="AB26" s="167"/>
      <c r="AC26" s="167"/>
      <c r="AD26" s="409"/>
      <c r="AE26" s="415"/>
      <c r="AF26" s="415"/>
      <c r="AG26" s="415"/>
      <c r="AH26" s="415"/>
      <c r="AJ26" s="167"/>
      <c r="AK26" s="167"/>
      <c r="AL26" s="167"/>
      <c r="AM26" s="269"/>
      <c r="AN26" s="267"/>
      <c r="AO26" s="267"/>
      <c r="AP26" s="263"/>
      <c r="AQ26" s="271">
        <f t="shared" si="4"/>
        <v>0</v>
      </c>
      <c r="AR26" s="263"/>
      <c r="AS26" s="271">
        <f t="shared" si="5"/>
        <v>0</v>
      </c>
      <c r="AT26" s="271">
        <f t="shared" si="6"/>
        <v>0</v>
      </c>
      <c r="AU26" s="167"/>
      <c r="AV26" s="167"/>
      <c r="AW26" s="167"/>
      <c r="AX26" s="167"/>
      <c r="AY26" s="167"/>
      <c r="AZ26" s="167"/>
      <c r="BA26" s="167"/>
    </row>
    <row r="27" spans="2:53" x14ac:dyDescent="0.25">
      <c r="F27" s="322"/>
      <c r="G27" s="25"/>
      <c r="H27" s="25"/>
      <c r="I27" s="25"/>
      <c r="J27" s="323"/>
      <c r="K27" s="25"/>
      <c r="L27" s="322"/>
      <c r="M27" s="25"/>
      <c r="N27" s="25"/>
      <c r="O27" s="25"/>
      <c r="P27" s="25"/>
      <c r="Q27" s="25"/>
      <c r="R27" s="323"/>
      <c r="U27" s="480"/>
      <c r="W27" s="167"/>
      <c r="X27" s="167"/>
      <c r="Y27" s="167"/>
      <c r="Z27" s="167"/>
      <c r="AA27" s="167"/>
      <c r="AB27" s="167"/>
      <c r="AC27" s="167"/>
      <c r="AD27" s="167"/>
      <c r="AE27" s="263"/>
      <c r="AF27" s="263"/>
      <c r="AG27" s="263"/>
      <c r="AH27" s="264"/>
      <c r="AJ27" s="167"/>
      <c r="AK27" s="167"/>
      <c r="AL27" s="167"/>
      <c r="AM27" s="269"/>
      <c r="AN27" s="267"/>
      <c r="AO27" s="267"/>
      <c r="AP27" s="263"/>
      <c r="AQ27" s="271">
        <f t="shared" si="4"/>
        <v>0</v>
      </c>
      <c r="AR27" s="263"/>
      <c r="AS27" s="271">
        <f t="shared" si="5"/>
        <v>0</v>
      </c>
      <c r="AT27" s="271">
        <f t="shared" si="6"/>
        <v>0</v>
      </c>
      <c r="AU27" s="167"/>
      <c r="AV27" s="167"/>
      <c r="AW27" s="167"/>
      <c r="AX27" s="167"/>
      <c r="AY27" s="167"/>
      <c r="AZ27" s="167"/>
      <c r="BA27" s="167"/>
    </row>
    <row r="28" spans="2:53" x14ac:dyDescent="0.25">
      <c r="B28" s="7" t="s">
        <v>419</v>
      </c>
      <c r="F28" s="322"/>
      <c r="G28" s="25"/>
      <c r="H28" s="25"/>
      <c r="I28" s="25"/>
      <c r="J28" s="323"/>
      <c r="K28" s="25"/>
      <c r="L28" s="322"/>
      <c r="M28" s="25"/>
      <c r="N28" s="25"/>
      <c r="O28" s="25"/>
      <c r="P28" s="25"/>
      <c r="Q28" s="25"/>
      <c r="R28" s="323"/>
      <c r="U28" s="480"/>
      <c r="W28" s="167"/>
      <c r="X28" s="167"/>
      <c r="Y28" s="167"/>
      <c r="Z28" s="167"/>
      <c r="AA28" s="167"/>
      <c r="AB28" s="167"/>
      <c r="AC28" s="167"/>
      <c r="AD28" s="167"/>
      <c r="AE28" s="263"/>
      <c r="AF28" s="263"/>
      <c r="AG28" s="263"/>
      <c r="AH28" s="264"/>
      <c r="AJ28" s="167"/>
      <c r="AK28" s="167"/>
      <c r="AL28" s="167"/>
      <c r="AM28" s="269"/>
      <c r="AN28" s="267"/>
      <c r="AO28" s="267"/>
      <c r="AP28" s="263"/>
      <c r="AQ28" s="271">
        <f t="shared" si="4"/>
        <v>0</v>
      </c>
      <c r="AR28" s="263"/>
      <c r="AS28" s="271">
        <f t="shared" si="5"/>
        <v>0</v>
      </c>
      <c r="AT28" s="271">
        <f t="shared" si="6"/>
        <v>0</v>
      </c>
      <c r="AU28" s="167"/>
      <c r="AV28" s="167"/>
      <c r="AW28" s="167"/>
      <c r="AX28" s="167"/>
      <c r="AY28" s="167"/>
      <c r="AZ28" s="167"/>
      <c r="BA28" s="167"/>
    </row>
    <row r="29" spans="2:53" x14ac:dyDescent="0.25">
      <c r="B29" s="253" t="s">
        <v>707</v>
      </c>
      <c r="C29" t="s">
        <v>142</v>
      </c>
      <c r="F29" s="322"/>
      <c r="G29" s="25"/>
      <c r="H29" s="25"/>
      <c r="I29" s="25"/>
      <c r="J29" s="323"/>
      <c r="K29" s="25"/>
      <c r="L29" s="322"/>
      <c r="M29" s="25"/>
      <c r="N29" s="25"/>
      <c r="O29" s="25"/>
      <c r="P29" s="25">
        <f t="shared" ref="P29:P38" si="7">R29-L29</f>
        <v>0</v>
      </c>
      <c r="Q29" s="25"/>
      <c r="R29" s="323"/>
      <c r="U29" s="480"/>
      <c r="W29" s="167"/>
      <c r="X29" s="167"/>
      <c r="Y29" s="167"/>
      <c r="Z29" s="167"/>
      <c r="AA29" s="167"/>
      <c r="AB29" s="167"/>
      <c r="AC29" s="167"/>
      <c r="AD29" s="167"/>
      <c r="AE29" s="263"/>
      <c r="AF29" s="263"/>
      <c r="AG29" s="263"/>
      <c r="AH29" s="264"/>
      <c r="AJ29" s="167"/>
      <c r="AK29" s="167"/>
      <c r="AL29" s="167"/>
      <c r="AM29" s="269"/>
      <c r="AN29" s="267"/>
      <c r="AO29" s="267"/>
      <c r="AP29" s="263"/>
      <c r="AQ29" s="271">
        <f t="shared" si="4"/>
        <v>0</v>
      </c>
      <c r="AR29" s="263"/>
      <c r="AS29" s="271">
        <f t="shared" si="5"/>
        <v>0</v>
      </c>
      <c r="AT29" s="271">
        <f t="shared" si="6"/>
        <v>0</v>
      </c>
      <c r="AU29" s="167"/>
      <c r="AV29" s="167"/>
      <c r="AW29" s="167"/>
      <c r="AX29" s="167"/>
      <c r="AY29" s="167"/>
      <c r="AZ29" s="167"/>
      <c r="BA29" s="167"/>
    </row>
    <row r="30" spans="2:53" x14ac:dyDescent="0.25">
      <c r="B30" s="253" t="s">
        <v>698</v>
      </c>
      <c r="C30" t="s">
        <v>765</v>
      </c>
      <c r="F30" s="322"/>
      <c r="G30" s="25"/>
      <c r="H30" s="25"/>
      <c r="I30" s="25"/>
      <c r="J30" s="323"/>
      <c r="K30" s="25"/>
      <c r="L30" s="322"/>
      <c r="M30" s="25"/>
      <c r="N30" s="25"/>
      <c r="O30" s="25"/>
      <c r="P30" s="25">
        <f t="shared" si="7"/>
        <v>0</v>
      </c>
      <c r="Q30" s="25"/>
      <c r="R30" s="323"/>
      <c r="U30" s="480"/>
      <c r="W30" s="167"/>
      <c r="X30" s="167"/>
      <c r="Y30" s="167"/>
      <c r="Z30" s="167"/>
      <c r="AA30" s="167"/>
      <c r="AB30" s="167"/>
      <c r="AC30" s="167"/>
      <c r="AD30" s="167"/>
      <c r="AE30" s="263"/>
      <c r="AF30" s="263"/>
      <c r="AG30" s="263"/>
      <c r="AH30" s="264"/>
      <c r="AJ30" s="167"/>
      <c r="AK30" s="167"/>
      <c r="AL30" s="167"/>
      <c r="AM30" s="269"/>
      <c r="AN30" s="267"/>
      <c r="AO30" s="267"/>
      <c r="AP30" s="263"/>
      <c r="AQ30" s="271">
        <f t="shared" si="4"/>
        <v>0</v>
      </c>
      <c r="AR30" s="263"/>
      <c r="AS30" s="271">
        <f t="shared" si="5"/>
        <v>0</v>
      </c>
      <c r="AT30" s="271">
        <f t="shared" si="6"/>
        <v>0</v>
      </c>
      <c r="AU30" s="167"/>
      <c r="AV30" s="167"/>
      <c r="AW30" s="167"/>
      <c r="AX30" s="167"/>
      <c r="AY30" s="167"/>
      <c r="AZ30" s="167"/>
      <c r="BA30" s="167"/>
    </row>
    <row r="31" spans="2:53" x14ac:dyDescent="0.25">
      <c r="B31" s="253" t="s">
        <v>699</v>
      </c>
      <c r="C31" t="s">
        <v>143</v>
      </c>
      <c r="F31" s="322"/>
      <c r="G31" s="25"/>
      <c r="H31" s="25"/>
      <c r="I31" s="25"/>
      <c r="J31" s="323"/>
      <c r="K31" s="25"/>
      <c r="L31" s="322"/>
      <c r="M31" s="25"/>
      <c r="N31" s="25"/>
      <c r="O31" s="25"/>
      <c r="P31" s="25">
        <f t="shared" si="7"/>
        <v>0</v>
      </c>
      <c r="Q31" s="25"/>
      <c r="R31" s="323"/>
      <c r="U31" s="480"/>
      <c r="W31" s="167"/>
      <c r="X31" s="167"/>
      <c r="Y31" s="167"/>
      <c r="Z31" s="167"/>
      <c r="AA31" s="167"/>
      <c r="AB31" s="167"/>
      <c r="AC31" s="167"/>
      <c r="AD31" s="167"/>
      <c r="AE31" s="263"/>
      <c r="AF31" s="263"/>
      <c r="AG31" s="263"/>
      <c r="AH31" s="264"/>
      <c r="AJ31" s="167"/>
      <c r="AK31" s="167"/>
      <c r="AL31" s="167"/>
      <c r="AM31" s="269"/>
      <c r="AN31" s="267"/>
      <c r="AO31" s="267"/>
      <c r="AP31" s="263"/>
      <c r="AQ31" s="271">
        <f t="shared" si="4"/>
        <v>0</v>
      </c>
      <c r="AR31" s="263"/>
      <c r="AS31" s="271">
        <f t="shared" si="5"/>
        <v>0</v>
      </c>
      <c r="AT31" s="271">
        <f t="shared" si="6"/>
        <v>0</v>
      </c>
      <c r="AU31" s="167"/>
      <c r="AV31" s="167"/>
      <c r="AW31" s="167"/>
      <c r="AX31" s="167"/>
      <c r="AY31" s="167"/>
      <c r="AZ31" s="167"/>
      <c r="BA31" s="167"/>
    </row>
    <row r="32" spans="2:53" ht="14.1" customHeight="1" x14ac:dyDescent="0.25">
      <c r="B32" s="253" t="s">
        <v>700</v>
      </c>
      <c r="C32" t="s">
        <v>327</v>
      </c>
      <c r="F32" s="322"/>
      <c r="G32" s="25"/>
      <c r="H32" s="25"/>
      <c r="I32" s="25"/>
      <c r="J32" s="323"/>
      <c r="K32" s="25"/>
      <c r="L32" s="322"/>
      <c r="M32" s="25"/>
      <c r="N32" s="25"/>
      <c r="O32" s="25"/>
      <c r="P32" s="25">
        <f t="shared" si="7"/>
        <v>0</v>
      </c>
      <c r="Q32" s="25"/>
      <c r="R32" s="323"/>
      <c r="U32" s="480"/>
      <c r="W32" s="167"/>
      <c r="X32" s="167"/>
      <c r="Y32" s="167"/>
      <c r="Z32" s="167"/>
      <c r="AA32" s="167"/>
      <c r="AB32" s="167"/>
      <c r="AC32" s="167"/>
      <c r="AD32" s="167"/>
      <c r="AE32" s="263"/>
      <c r="AF32" s="263"/>
      <c r="AG32" s="263"/>
      <c r="AH32" s="264"/>
      <c r="AJ32" s="167"/>
      <c r="AK32" s="167"/>
      <c r="AL32" s="167"/>
      <c r="AM32" s="269"/>
      <c r="AN32" s="267"/>
      <c r="AO32" s="267"/>
      <c r="AP32" s="263"/>
      <c r="AQ32" s="271">
        <f t="shared" si="4"/>
        <v>0</v>
      </c>
      <c r="AR32" s="263"/>
      <c r="AS32" s="271">
        <f t="shared" si="5"/>
        <v>0</v>
      </c>
      <c r="AT32" s="271">
        <f t="shared" si="6"/>
        <v>0</v>
      </c>
      <c r="AU32" s="167"/>
      <c r="AV32" s="167"/>
      <c r="AW32" s="167"/>
      <c r="AX32" s="167"/>
      <c r="AY32" s="167"/>
      <c r="AZ32" s="167"/>
      <c r="BA32" s="167"/>
    </row>
    <row r="33" spans="2:53" x14ac:dyDescent="0.25">
      <c r="B33" s="253" t="s">
        <v>701</v>
      </c>
      <c r="C33" t="s">
        <v>766</v>
      </c>
      <c r="F33" s="322"/>
      <c r="G33" s="25"/>
      <c r="H33" s="25"/>
      <c r="I33" s="25"/>
      <c r="J33" s="323"/>
      <c r="K33" s="25"/>
      <c r="L33" s="322"/>
      <c r="M33" s="25"/>
      <c r="N33" s="25"/>
      <c r="O33" s="25"/>
      <c r="P33" s="25">
        <f t="shared" si="7"/>
        <v>0</v>
      </c>
      <c r="Q33" s="25"/>
      <c r="R33" s="323"/>
      <c r="U33" s="480"/>
      <c r="W33" s="167"/>
      <c r="X33" s="167"/>
      <c r="Y33" s="167"/>
      <c r="Z33" s="167"/>
      <c r="AA33" s="167"/>
      <c r="AB33" s="167"/>
      <c r="AC33" s="167"/>
      <c r="AD33" s="167"/>
      <c r="AE33" s="263"/>
      <c r="AF33" s="263"/>
      <c r="AG33" s="263"/>
      <c r="AH33" s="264"/>
      <c r="AJ33" s="167"/>
      <c r="AK33" s="167"/>
      <c r="AL33" s="167"/>
      <c r="AM33" s="269"/>
      <c r="AN33" s="267"/>
      <c r="AO33" s="267"/>
      <c r="AP33" s="263"/>
      <c r="AQ33" s="271">
        <f t="shared" si="4"/>
        <v>0</v>
      </c>
      <c r="AR33" s="263"/>
      <c r="AS33" s="271">
        <f t="shared" si="5"/>
        <v>0</v>
      </c>
      <c r="AT33" s="271">
        <f t="shared" si="6"/>
        <v>0</v>
      </c>
      <c r="AU33" s="167"/>
      <c r="AV33" s="167"/>
      <c r="AW33" s="167"/>
      <c r="AX33" s="167"/>
      <c r="AY33" s="167"/>
      <c r="AZ33" s="167"/>
      <c r="BA33" s="167"/>
    </row>
    <row r="34" spans="2:53" x14ac:dyDescent="0.25">
      <c r="B34" s="253" t="s">
        <v>702</v>
      </c>
      <c r="C34" t="s">
        <v>421</v>
      </c>
      <c r="F34" s="322"/>
      <c r="G34" s="25"/>
      <c r="H34" s="25"/>
      <c r="I34" s="25"/>
      <c r="J34" s="323"/>
      <c r="K34" s="25"/>
      <c r="L34" s="322"/>
      <c r="M34" s="25"/>
      <c r="N34" s="25"/>
      <c r="O34" s="25"/>
      <c r="P34" s="25">
        <f t="shared" si="7"/>
        <v>0</v>
      </c>
      <c r="Q34" s="25"/>
      <c r="R34" s="323"/>
      <c r="U34" s="480"/>
      <c r="W34" s="167"/>
      <c r="X34" s="167"/>
      <c r="Y34" s="167"/>
      <c r="Z34" s="167"/>
      <c r="AA34" s="167"/>
      <c r="AB34" s="167"/>
      <c r="AC34" s="167"/>
      <c r="AD34" s="167"/>
      <c r="AE34" s="263"/>
      <c r="AF34" s="263"/>
      <c r="AG34" s="263"/>
      <c r="AH34" s="264"/>
      <c r="AJ34" s="167"/>
      <c r="AK34" s="167"/>
      <c r="AL34" s="167"/>
      <c r="AM34" s="269"/>
      <c r="AN34" s="267"/>
      <c r="AO34" s="267"/>
      <c r="AP34" s="263"/>
      <c r="AQ34" s="271">
        <f t="shared" si="4"/>
        <v>0</v>
      </c>
      <c r="AR34" s="263"/>
      <c r="AS34" s="271">
        <f t="shared" si="5"/>
        <v>0</v>
      </c>
      <c r="AT34" s="271">
        <f t="shared" si="6"/>
        <v>0</v>
      </c>
      <c r="AU34" s="167"/>
      <c r="AV34" s="167"/>
      <c r="AW34" s="167"/>
      <c r="AX34" s="167"/>
      <c r="AY34" s="167"/>
      <c r="AZ34" s="167"/>
      <c r="BA34" s="167"/>
    </row>
    <row r="35" spans="2:53" x14ac:dyDescent="0.25">
      <c r="B35" s="253" t="s">
        <v>703</v>
      </c>
      <c r="C35" t="s">
        <v>146</v>
      </c>
      <c r="F35" s="322"/>
      <c r="G35" s="25"/>
      <c r="H35" s="25"/>
      <c r="I35" s="25"/>
      <c r="J35" s="323"/>
      <c r="K35" s="25"/>
      <c r="L35" s="322"/>
      <c r="M35" s="25"/>
      <c r="N35" s="25"/>
      <c r="O35" s="25"/>
      <c r="P35" s="25">
        <f t="shared" si="7"/>
        <v>0</v>
      </c>
      <c r="Q35" s="25"/>
      <c r="R35" s="323"/>
      <c r="U35" s="480"/>
      <c r="AE35" s="264"/>
      <c r="AF35" s="264"/>
      <c r="AG35" s="264"/>
      <c r="AH35" s="264"/>
      <c r="AJ35" s="167"/>
      <c r="AK35" s="167"/>
      <c r="AL35" s="167"/>
      <c r="AM35" s="269"/>
      <c r="AN35" s="267"/>
      <c r="AO35" s="267"/>
      <c r="AP35" s="263"/>
      <c r="AQ35" s="271">
        <f t="shared" si="4"/>
        <v>0</v>
      </c>
      <c r="AR35" s="263"/>
      <c r="AS35" s="271">
        <f t="shared" si="5"/>
        <v>0</v>
      </c>
      <c r="AT35" s="271">
        <f t="shared" si="6"/>
        <v>0</v>
      </c>
      <c r="AU35" s="167"/>
      <c r="AV35" s="167"/>
      <c r="AW35" s="167"/>
      <c r="AX35" s="167"/>
      <c r="AY35" s="167"/>
      <c r="AZ35" s="167"/>
      <c r="BA35" s="167"/>
    </row>
    <row r="36" spans="2:53" x14ac:dyDescent="0.25">
      <c r="B36" s="253" t="s">
        <v>704</v>
      </c>
      <c r="C36" t="s">
        <v>420</v>
      </c>
      <c r="F36" s="322"/>
      <c r="G36" s="25"/>
      <c r="H36" s="25"/>
      <c r="I36" s="25"/>
      <c r="J36" s="323"/>
      <c r="K36" s="25"/>
      <c r="L36" s="322"/>
      <c r="M36" s="25"/>
      <c r="N36" s="25"/>
      <c r="O36" s="25"/>
      <c r="P36" s="25">
        <f t="shared" si="7"/>
        <v>0</v>
      </c>
      <c r="Q36" s="25"/>
      <c r="R36" s="323"/>
      <c r="U36" s="480"/>
      <c r="AJ36" s="167"/>
      <c r="AK36" s="167"/>
      <c r="AL36" s="167"/>
      <c r="AM36" s="269"/>
      <c r="AN36" s="267"/>
      <c r="AO36" s="267"/>
      <c r="AP36" s="263"/>
      <c r="AQ36" s="271">
        <f t="shared" si="4"/>
        <v>0</v>
      </c>
      <c r="AR36" s="263"/>
      <c r="AS36" s="271">
        <f t="shared" si="5"/>
        <v>0</v>
      </c>
      <c r="AT36" s="271">
        <f t="shared" si="6"/>
        <v>0</v>
      </c>
      <c r="AU36" s="167"/>
      <c r="AV36" s="167"/>
      <c r="AW36" s="167"/>
      <c r="AX36" s="167"/>
      <c r="AY36" s="167"/>
      <c r="AZ36" s="167"/>
      <c r="BA36" s="167"/>
    </row>
    <row r="37" spans="2:53" x14ac:dyDescent="0.25">
      <c r="B37" s="253" t="s">
        <v>705</v>
      </c>
      <c r="C37" t="s">
        <v>767</v>
      </c>
      <c r="F37" s="322"/>
      <c r="G37" s="25"/>
      <c r="H37" s="25"/>
      <c r="I37" s="25"/>
      <c r="J37" s="323"/>
      <c r="K37" s="25"/>
      <c r="L37" s="322"/>
      <c r="M37" s="25"/>
      <c r="N37" s="25"/>
      <c r="O37" s="25"/>
      <c r="P37" s="25">
        <f t="shared" si="7"/>
        <v>0</v>
      </c>
      <c r="Q37" s="25"/>
      <c r="R37" s="323"/>
      <c r="U37" s="480"/>
      <c r="AJ37" s="167"/>
      <c r="AK37" s="167"/>
      <c r="AL37" s="167"/>
      <c r="AM37" s="269"/>
      <c r="AN37" s="267"/>
      <c r="AO37" s="267"/>
      <c r="AP37" s="263"/>
      <c r="AQ37" s="271">
        <f t="shared" si="4"/>
        <v>0</v>
      </c>
      <c r="AR37" s="263"/>
      <c r="AS37" s="271">
        <f t="shared" si="5"/>
        <v>0</v>
      </c>
      <c r="AT37" s="271">
        <f t="shared" si="6"/>
        <v>0</v>
      </c>
      <c r="AU37" s="167"/>
      <c r="AV37" s="167"/>
      <c r="AW37" s="167"/>
      <c r="AX37" s="167"/>
      <c r="AY37" s="167"/>
      <c r="AZ37" s="167"/>
      <c r="BA37" s="167"/>
    </row>
    <row r="38" spans="2:53" x14ac:dyDescent="0.25">
      <c r="B38" s="253" t="s">
        <v>706</v>
      </c>
      <c r="C38" t="s">
        <v>768</v>
      </c>
      <c r="F38" s="331"/>
      <c r="G38" s="25"/>
      <c r="H38" s="332"/>
      <c r="I38" s="25"/>
      <c r="J38" s="333"/>
      <c r="K38" s="25"/>
      <c r="L38" s="331"/>
      <c r="M38" s="25"/>
      <c r="N38" s="332"/>
      <c r="O38" s="25"/>
      <c r="P38" s="332">
        <f t="shared" si="7"/>
        <v>0</v>
      </c>
      <c r="Q38" s="25"/>
      <c r="R38" s="333"/>
      <c r="U38" s="480"/>
      <c r="AJ38" s="167"/>
      <c r="AK38" s="167"/>
      <c r="AL38" s="167"/>
      <c r="AM38" s="269"/>
      <c r="AN38" s="267"/>
      <c r="AO38" s="267"/>
      <c r="AP38" s="263"/>
      <c r="AQ38" s="271">
        <f t="shared" si="4"/>
        <v>0</v>
      </c>
      <c r="AR38" s="263"/>
      <c r="AS38" s="271">
        <f t="shared" si="5"/>
        <v>0</v>
      </c>
      <c r="AT38" s="271">
        <f t="shared" si="6"/>
        <v>0</v>
      </c>
      <c r="AU38" s="167"/>
      <c r="AV38" s="167"/>
      <c r="AW38" s="167"/>
      <c r="AX38" s="167"/>
      <c r="AY38" s="167"/>
      <c r="AZ38" s="167"/>
      <c r="BA38" s="167"/>
    </row>
    <row r="39" spans="2:53" x14ac:dyDescent="0.25">
      <c r="B39" s="7" t="s">
        <v>100</v>
      </c>
      <c r="F39" s="322">
        <f>SUM(F28:F38)</f>
        <v>0</v>
      </c>
      <c r="G39" s="25"/>
      <c r="H39" s="25">
        <f>SUM(H28:H38)</f>
        <v>0</v>
      </c>
      <c r="I39" s="25"/>
      <c r="J39" s="323">
        <f>SUM(J28:J38)</f>
        <v>0</v>
      </c>
      <c r="K39" s="25"/>
      <c r="L39" s="322">
        <f>SUM(L28:L38)</f>
        <v>0</v>
      </c>
      <c r="M39" s="25"/>
      <c r="N39" s="25">
        <f>SUM(N28:N38)</f>
        <v>0</v>
      </c>
      <c r="O39" s="25"/>
      <c r="P39" s="25">
        <f>SUM(P28:P38)</f>
        <v>0</v>
      </c>
      <c r="Q39" s="25"/>
      <c r="R39" s="323">
        <f>SUM(R28:R38)</f>
        <v>0</v>
      </c>
      <c r="U39" s="480"/>
      <c r="AJ39" s="167"/>
      <c r="AK39" s="167"/>
      <c r="AL39" s="167"/>
      <c r="AM39" s="269"/>
      <c r="AN39" s="267"/>
      <c r="AO39" s="267"/>
      <c r="AP39" s="263"/>
      <c r="AQ39" s="271">
        <f t="shared" si="4"/>
        <v>0</v>
      </c>
      <c r="AR39" s="263"/>
      <c r="AS39" s="271">
        <f t="shared" si="5"/>
        <v>0</v>
      </c>
      <c r="AT39" s="271">
        <f t="shared" si="6"/>
        <v>0</v>
      </c>
      <c r="AU39" s="167"/>
      <c r="AV39" s="167"/>
      <c r="AW39" s="167"/>
      <c r="AX39" s="167"/>
      <c r="AY39" s="167"/>
      <c r="AZ39" s="167"/>
      <c r="BA39" s="167"/>
    </row>
    <row r="40" spans="2:53" x14ac:dyDescent="0.25">
      <c r="F40" s="322"/>
      <c r="G40" s="25"/>
      <c r="H40" s="25"/>
      <c r="I40" s="25"/>
      <c r="J40" s="323"/>
      <c r="K40" s="25"/>
      <c r="L40" s="322"/>
      <c r="M40" s="25"/>
      <c r="N40" s="25"/>
      <c r="O40" s="25"/>
      <c r="P40" s="25"/>
      <c r="Q40" s="25"/>
      <c r="R40" s="323"/>
      <c r="U40" s="480"/>
      <c r="AJ40" s="167"/>
      <c r="AK40" s="167"/>
      <c r="AL40" s="167"/>
      <c r="AM40" s="269"/>
      <c r="AN40" s="267"/>
      <c r="AO40" s="267"/>
      <c r="AP40" s="263"/>
      <c r="AQ40" s="271">
        <f t="shared" si="4"/>
        <v>0</v>
      </c>
      <c r="AR40" s="263"/>
      <c r="AS40" s="271">
        <f t="shared" si="5"/>
        <v>0</v>
      </c>
      <c r="AT40" s="271">
        <f t="shared" si="6"/>
        <v>0</v>
      </c>
      <c r="AU40" s="167"/>
      <c r="AV40" s="167"/>
      <c r="AW40" s="167"/>
      <c r="AX40" s="167"/>
      <c r="AY40" s="167"/>
      <c r="AZ40" s="167"/>
      <c r="BA40" s="167"/>
    </row>
    <row r="41" spans="2:53" ht="15.75" thickBot="1" x14ac:dyDescent="0.3">
      <c r="D41" s="110" t="s">
        <v>696</v>
      </c>
      <c r="F41" s="334">
        <f>+F24-F39</f>
        <v>0</v>
      </c>
      <c r="G41" s="335"/>
      <c r="H41" s="335">
        <f>+H24-H39</f>
        <v>0</v>
      </c>
      <c r="I41" s="335"/>
      <c r="J41" s="336">
        <f>+J24-J39</f>
        <v>0</v>
      </c>
      <c r="K41" s="335"/>
      <c r="L41" s="334">
        <f>+L24-L39</f>
        <v>0</v>
      </c>
      <c r="M41" s="335"/>
      <c r="N41" s="335">
        <f>+N24-N39</f>
        <v>0</v>
      </c>
      <c r="O41" s="335"/>
      <c r="P41" s="335">
        <f>+P24-P39</f>
        <v>0</v>
      </c>
      <c r="Q41" s="335"/>
      <c r="R41" s="336">
        <f>+R24-R39</f>
        <v>0</v>
      </c>
      <c r="U41" s="480"/>
      <c r="AJ41" s="167"/>
      <c r="AK41" s="167"/>
      <c r="AL41" s="167"/>
      <c r="AM41" s="269"/>
      <c r="AN41" s="267"/>
      <c r="AO41" s="267"/>
      <c r="AP41" s="263"/>
      <c r="AQ41" s="271">
        <f t="shared" si="4"/>
        <v>0</v>
      </c>
      <c r="AR41" s="263"/>
      <c r="AS41" s="271">
        <f t="shared" si="5"/>
        <v>0</v>
      </c>
      <c r="AT41" s="271">
        <f t="shared" si="6"/>
        <v>0</v>
      </c>
      <c r="AU41" s="167"/>
      <c r="AV41" s="167"/>
      <c r="AW41" s="167"/>
      <c r="AX41" s="167"/>
      <c r="AY41" s="167"/>
      <c r="AZ41" s="167"/>
      <c r="BA41" s="167"/>
    </row>
    <row r="42" spans="2:53" ht="15.75" thickTop="1" x14ac:dyDescent="0.25">
      <c r="F42" s="322"/>
      <c r="G42" s="25"/>
      <c r="H42" s="25"/>
      <c r="I42" s="25"/>
      <c r="J42" s="323"/>
      <c r="K42" s="25"/>
      <c r="L42" s="322"/>
      <c r="M42" s="25"/>
      <c r="N42" s="25"/>
      <c r="O42" s="25"/>
      <c r="P42" s="25"/>
      <c r="Q42" s="25"/>
      <c r="R42" s="323"/>
      <c r="U42" s="480"/>
      <c r="AJ42" s="167"/>
      <c r="AK42" s="167"/>
      <c r="AL42" s="167"/>
      <c r="AM42" s="269"/>
      <c r="AN42" s="267"/>
      <c r="AO42" s="267"/>
      <c r="AP42" s="263"/>
      <c r="AQ42" s="271">
        <f t="shared" si="4"/>
        <v>0</v>
      </c>
      <c r="AR42" s="263"/>
      <c r="AS42" s="271">
        <f t="shared" si="5"/>
        <v>0</v>
      </c>
      <c r="AT42" s="271">
        <f t="shared" si="6"/>
        <v>0</v>
      </c>
      <c r="AU42" s="167"/>
      <c r="AV42" s="167"/>
      <c r="AW42" s="167"/>
      <c r="AX42" s="167"/>
      <c r="AY42" s="167"/>
      <c r="AZ42" s="167"/>
      <c r="BA42" s="167"/>
    </row>
    <row r="43" spans="2:53" ht="15.75" thickBot="1" x14ac:dyDescent="0.3">
      <c r="B43" s="7" t="s">
        <v>103</v>
      </c>
      <c r="F43" s="322"/>
      <c r="G43" s="25"/>
      <c r="H43" s="25"/>
      <c r="I43" s="25"/>
      <c r="J43" s="323"/>
      <c r="K43" s="25"/>
      <c r="L43" s="322"/>
      <c r="M43" s="25"/>
      <c r="N43" s="25"/>
      <c r="O43" s="25"/>
      <c r="P43" s="25"/>
      <c r="Q43" s="25"/>
      <c r="R43" s="323"/>
      <c r="U43" s="480"/>
      <c r="W43" s="422" t="s">
        <v>896</v>
      </c>
      <c r="X43" s="422"/>
      <c r="Y43" s="422"/>
      <c r="Z43" s="411"/>
      <c r="AJ43" s="167"/>
      <c r="AK43" s="167"/>
      <c r="AL43" s="167"/>
      <c r="AM43" s="269"/>
      <c r="AN43" s="267"/>
      <c r="AO43" s="267"/>
      <c r="AP43" s="263"/>
      <c r="AQ43" s="271">
        <f t="shared" si="4"/>
        <v>0</v>
      </c>
      <c r="AR43" s="263"/>
      <c r="AS43" s="271">
        <f t="shared" si="5"/>
        <v>0</v>
      </c>
      <c r="AT43" s="271">
        <f t="shared" si="6"/>
        <v>0</v>
      </c>
      <c r="AU43" s="167"/>
      <c r="AV43" s="167"/>
      <c r="AW43" s="167"/>
      <c r="AX43" s="167"/>
      <c r="AY43" s="167"/>
      <c r="AZ43" s="167"/>
      <c r="BA43" s="167"/>
    </row>
    <row r="44" spans="2:53" ht="15.75" thickBot="1" x14ac:dyDescent="0.3">
      <c r="B44" s="7">
        <v>6724</v>
      </c>
      <c r="C44" t="s">
        <v>833</v>
      </c>
      <c r="F44" s="322">
        <f>+F8</f>
        <v>0</v>
      </c>
      <c r="G44" s="25"/>
      <c r="H44" s="25">
        <f>+H8</f>
        <v>0</v>
      </c>
      <c r="I44" s="25"/>
      <c r="J44" s="323">
        <f>+J8</f>
        <v>0</v>
      </c>
      <c r="K44" s="25"/>
      <c r="L44" s="322">
        <f>+L8</f>
        <v>0</v>
      </c>
      <c r="M44" s="25"/>
      <c r="N44" s="25">
        <f>+N8</f>
        <v>0</v>
      </c>
      <c r="O44" s="25"/>
      <c r="P44" s="25">
        <f t="shared" ref="P44:P45" si="8">R44-L44</f>
        <v>0</v>
      </c>
      <c r="Q44" s="25"/>
      <c r="R44" s="323">
        <f>+R8</f>
        <v>0</v>
      </c>
      <c r="U44" s="480"/>
      <c r="W44" s="300" t="s">
        <v>905</v>
      </c>
      <c r="X44" s="300" t="s">
        <v>887</v>
      </c>
      <c r="Y44" s="300" t="s">
        <v>861</v>
      </c>
      <c r="Z44" s="300" t="s">
        <v>913</v>
      </c>
      <c r="AA44" s="300" t="s">
        <v>361</v>
      </c>
      <c r="AB44" s="300" t="s">
        <v>860</v>
      </c>
      <c r="AC44" s="300" t="s">
        <v>862</v>
      </c>
      <c r="AD44" s="419" t="s">
        <v>912</v>
      </c>
      <c r="AE44" s="420"/>
      <c r="AF44" s="421"/>
      <c r="AG44" s="491" t="s">
        <v>898</v>
      </c>
      <c r="AH44" s="492"/>
      <c r="AI44" s="492"/>
      <c r="AJ44" s="492"/>
      <c r="AK44" s="167"/>
      <c r="AL44" s="167"/>
      <c r="AM44" s="269"/>
      <c r="AN44" s="267"/>
      <c r="AO44" s="267"/>
      <c r="AP44" s="263"/>
      <c r="AQ44" s="271">
        <f t="shared" si="4"/>
        <v>0</v>
      </c>
      <c r="AR44" s="263"/>
      <c r="AS44" s="271">
        <f t="shared" si="5"/>
        <v>0</v>
      </c>
      <c r="AT44" s="271">
        <f t="shared" si="6"/>
        <v>0</v>
      </c>
      <c r="AU44" s="167"/>
      <c r="AV44" s="167"/>
      <c r="AW44" s="167"/>
      <c r="AX44" s="167"/>
      <c r="AY44" s="167"/>
      <c r="AZ44" s="167"/>
      <c r="BA44" s="167"/>
    </row>
    <row r="45" spans="2:53" ht="15.75" thickBot="1" x14ac:dyDescent="0.3">
      <c r="B45" s="7">
        <v>6725</v>
      </c>
      <c r="C45" t="s">
        <v>879</v>
      </c>
      <c r="F45" s="322"/>
      <c r="G45" s="25"/>
      <c r="H45" s="25"/>
      <c r="I45" s="25"/>
      <c r="J45" s="323"/>
      <c r="K45" s="25"/>
      <c r="L45" s="322">
        <f>+L9</f>
        <v>0</v>
      </c>
      <c r="M45" s="25"/>
      <c r="N45" s="25">
        <f>+N9</f>
        <v>0</v>
      </c>
      <c r="O45" s="25"/>
      <c r="P45" s="25">
        <f t="shared" si="8"/>
        <v>0</v>
      </c>
      <c r="Q45" s="25"/>
      <c r="R45" s="323">
        <f>+R9</f>
        <v>0</v>
      </c>
      <c r="W45" s="300" t="s">
        <v>905</v>
      </c>
      <c r="X45" s="300" t="s">
        <v>887</v>
      </c>
      <c r="Y45" s="300" t="s">
        <v>861</v>
      </c>
      <c r="Z45" s="300" t="s">
        <v>911</v>
      </c>
      <c r="AA45" s="300" t="s">
        <v>361</v>
      </c>
      <c r="AB45" s="300" t="s">
        <v>860</v>
      </c>
      <c r="AC45" s="300" t="s">
        <v>862</v>
      </c>
      <c r="AD45" s="419" t="s">
        <v>914</v>
      </c>
      <c r="AE45" s="420"/>
      <c r="AF45" s="421"/>
      <c r="AG45" s="491" t="s">
        <v>898</v>
      </c>
      <c r="AH45" s="492"/>
      <c r="AI45" s="492"/>
      <c r="AJ45" s="492"/>
      <c r="AK45" s="167"/>
      <c r="AL45" s="167"/>
      <c r="AM45" s="269"/>
      <c r="AN45" s="267"/>
      <c r="AO45" s="267"/>
      <c r="AP45" s="263"/>
      <c r="AQ45" s="271">
        <f t="shared" si="4"/>
        <v>0</v>
      </c>
      <c r="AR45" s="263"/>
      <c r="AS45" s="271">
        <f t="shared" si="5"/>
        <v>0</v>
      </c>
      <c r="AT45" s="271">
        <f t="shared" si="6"/>
        <v>0</v>
      </c>
      <c r="AU45" s="167"/>
      <c r="AV45" s="167"/>
      <c r="AW45" s="167"/>
      <c r="AX45" s="167"/>
      <c r="AY45" s="167"/>
      <c r="AZ45" s="167"/>
      <c r="BA45" s="167"/>
    </row>
    <row r="46" spans="2:53" ht="15.75" thickBot="1" x14ac:dyDescent="0.3">
      <c r="B46" s="7">
        <v>6760</v>
      </c>
      <c r="C46" t="s">
        <v>834</v>
      </c>
      <c r="F46" s="331">
        <f>F11+F41-F44</f>
        <v>0</v>
      </c>
      <c r="G46" s="25"/>
      <c r="H46" s="332">
        <f>H11+H41-H44</f>
        <v>0</v>
      </c>
      <c r="I46" s="25"/>
      <c r="J46" s="333">
        <f>J11+J41-J44</f>
        <v>0</v>
      </c>
      <c r="K46" s="25"/>
      <c r="L46" s="322">
        <f>L11+L24-L39-L44-L45</f>
        <v>0</v>
      </c>
      <c r="M46" s="25"/>
      <c r="N46" s="25">
        <f>N11+N24-N39-N44-N45</f>
        <v>0</v>
      </c>
      <c r="O46" s="25"/>
      <c r="P46" s="25">
        <f t="shared" ref="P46" si="9">R46-L46</f>
        <v>0</v>
      </c>
      <c r="Q46" s="25"/>
      <c r="R46" s="323">
        <f>R11+R24-R39-R44-R45</f>
        <v>0</v>
      </c>
      <c r="W46" s="300" t="s">
        <v>905</v>
      </c>
      <c r="X46" s="300" t="s">
        <v>887</v>
      </c>
      <c r="Y46" s="300" t="s">
        <v>861</v>
      </c>
      <c r="Z46" s="300" t="s">
        <v>951</v>
      </c>
      <c r="AA46" s="300" t="s">
        <v>361</v>
      </c>
      <c r="AB46" s="300" t="s">
        <v>860</v>
      </c>
      <c r="AC46" s="300" t="s">
        <v>862</v>
      </c>
      <c r="AD46" s="419" t="s">
        <v>915</v>
      </c>
      <c r="AE46" s="420"/>
      <c r="AF46" s="421"/>
      <c r="AG46" s="491" t="s">
        <v>898</v>
      </c>
      <c r="AH46" s="492"/>
      <c r="AI46" s="492"/>
      <c r="AJ46" s="492"/>
      <c r="AL46" s="7" t="s">
        <v>795</v>
      </c>
      <c r="AM46" s="304">
        <f>SUM(AM21:AM45)</f>
        <v>0</v>
      </c>
      <c r="AN46" s="305"/>
      <c r="AO46" s="305"/>
      <c r="AP46" s="306">
        <f>SUM(AP21:AP45)</f>
        <v>0</v>
      </c>
      <c r="AQ46" s="306">
        <f>SUM(AQ21:AQ45)</f>
        <v>0</v>
      </c>
      <c r="AR46" s="306">
        <f>SUM(AR21:AR45)</f>
        <v>0</v>
      </c>
      <c r="AS46" s="306">
        <f>SUM(AS21:AS45)</f>
        <v>0</v>
      </c>
      <c r="AT46" s="306">
        <f>SUM(AT21:AT45)</f>
        <v>0</v>
      </c>
    </row>
    <row r="47" spans="2:53" ht="15.75" thickBot="1" x14ac:dyDescent="0.3">
      <c r="B47" s="7" t="s">
        <v>400</v>
      </c>
      <c r="F47" s="337">
        <f>SUM(F43:F46)</f>
        <v>0</v>
      </c>
      <c r="G47" s="338"/>
      <c r="H47" s="338">
        <f>SUM(H43:H46)</f>
        <v>0</v>
      </c>
      <c r="I47" s="338"/>
      <c r="J47" s="340">
        <f>SUM(J43:J46)</f>
        <v>0</v>
      </c>
      <c r="K47" s="25"/>
      <c r="L47" s="372">
        <f>SUM(L43:L46)</f>
        <v>0</v>
      </c>
      <c r="M47" s="373"/>
      <c r="N47" s="373">
        <f>SUM(N43:N46)</f>
        <v>0</v>
      </c>
      <c r="O47" s="373"/>
      <c r="P47" s="373">
        <f>SUM(P43:P46)</f>
        <v>0</v>
      </c>
      <c r="Q47" s="373"/>
      <c r="R47" s="339">
        <f>SUM(R43:R46)</f>
        <v>0</v>
      </c>
    </row>
    <row r="48" spans="2:53" ht="15.6" customHeight="1" thickBot="1" x14ac:dyDescent="0.3">
      <c r="F48" s="281"/>
      <c r="G48" s="281"/>
      <c r="H48" s="281"/>
      <c r="I48" s="281"/>
      <c r="J48" s="110"/>
      <c r="K48" s="281"/>
      <c r="M48" s="281"/>
      <c r="N48" s="281"/>
      <c r="O48" s="281"/>
      <c r="P48" s="281"/>
      <c r="Q48" s="281"/>
      <c r="R48" s="281"/>
    </row>
    <row r="49" spans="2:18" ht="15.75" thickBot="1" x14ac:dyDescent="0.3">
      <c r="F49" s="281"/>
      <c r="G49" s="281"/>
      <c r="H49" s="281"/>
      <c r="I49" s="281"/>
      <c r="J49" s="110" t="s">
        <v>846</v>
      </c>
      <c r="K49" s="281"/>
      <c r="L49" s="371">
        <f>+L47+L39</f>
        <v>0</v>
      </c>
      <c r="M49" s="256"/>
      <c r="N49" s="256"/>
      <c r="O49" s="256"/>
      <c r="P49" s="256"/>
      <c r="Q49" s="256"/>
      <c r="R49" s="371">
        <f>+R47+R39</f>
        <v>0</v>
      </c>
    </row>
    <row r="50" spans="2:18" ht="15.75" thickBot="1" x14ac:dyDescent="0.3">
      <c r="B50" s="92" t="s">
        <v>209</v>
      </c>
      <c r="F50" s="5"/>
      <c r="G50" s="5"/>
      <c r="H50" s="5"/>
      <c r="I50" s="5"/>
      <c r="J50" s="5"/>
      <c r="K50" s="5"/>
      <c r="L50" s="5"/>
      <c r="M50" s="5"/>
      <c r="N50" s="5"/>
      <c r="O50" s="5"/>
      <c r="P50" s="5"/>
      <c r="Q50" s="5"/>
      <c r="R50" s="5"/>
    </row>
    <row r="51" spans="2:18" x14ac:dyDescent="0.25">
      <c r="B51" s="253" t="s">
        <v>708</v>
      </c>
      <c r="C51" t="s">
        <v>191</v>
      </c>
      <c r="F51" s="288"/>
      <c r="G51" s="289"/>
      <c r="H51" s="289"/>
      <c r="I51" s="289"/>
      <c r="J51" s="290"/>
      <c r="K51" s="5"/>
      <c r="L51" s="288"/>
      <c r="M51" s="289"/>
      <c r="N51" s="289"/>
      <c r="O51" s="289"/>
      <c r="P51" s="289">
        <f>R51-L51</f>
        <v>0</v>
      </c>
      <c r="Q51" s="289"/>
      <c r="R51" s="290"/>
    </row>
    <row r="52" spans="2:18" x14ac:dyDescent="0.25">
      <c r="B52" s="253" t="s">
        <v>709</v>
      </c>
      <c r="C52" t="s">
        <v>210</v>
      </c>
      <c r="F52" s="114"/>
      <c r="G52" s="115"/>
      <c r="H52" s="115"/>
      <c r="I52" s="115"/>
      <c r="J52" s="116"/>
      <c r="K52" s="5"/>
      <c r="L52" s="114"/>
      <c r="M52" s="115"/>
      <c r="N52" s="115"/>
      <c r="O52" s="115"/>
      <c r="P52" s="115">
        <f>R52-L52</f>
        <v>0</v>
      </c>
      <c r="Q52" s="115"/>
      <c r="R52" s="116"/>
    </row>
    <row r="53" spans="2:18" x14ac:dyDescent="0.25">
      <c r="B53" s="253" t="s">
        <v>710</v>
      </c>
      <c r="C53" t="s">
        <v>211</v>
      </c>
      <c r="F53" s="114"/>
      <c r="G53" s="115"/>
      <c r="H53" s="115"/>
      <c r="I53" s="115"/>
      <c r="J53" s="116"/>
      <c r="K53" s="5"/>
      <c r="L53" s="114"/>
      <c r="M53" s="115"/>
      <c r="N53" s="115"/>
      <c r="O53" s="115"/>
      <c r="P53" s="115">
        <f t="shared" ref="P53:P56" si="10">R53-L53</f>
        <v>0</v>
      </c>
      <c r="Q53" s="115"/>
      <c r="R53" s="116"/>
    </row>
    <row r="54" spans="2:18" x14ac:dyDescent="0.25">
      <c r="B54" s="253" t="s">
        <v>711</v>
      </c>
      <c r="C54" t="s">
        <v>212</v>
      </c>
      <c r="F54" s="114"/>
      <c r="G54" s="115"/>
      <c r="H54" s="115"/>
      <c r="I54" s="115"/>
      <c r="J54" s="116"/>
      <c r="K54" s="5"/>
      <c r="L54" s="114"/>
      <c r="M54" s="115"/>
      <c r="N54" s="115"/>
      <c r="O54" s="115"/>
      <c r="P54" s="115">
        <f t="shared" si="10"/>
        <v>0</v>
      </c>
      <c r="Q54" s="115"/>
      <c r="R54" s="116"/>
    </row>
    <row r="55" spans="2:18" x14ac:dyDescent="0.25">
      <c r="B55" s="253" t="s">
        <v>712</v>
      </c>
      <c r="C55" t="s">
        <v>234</v>
      </c>
      <c r="F55" s="114"/>
      <c r="G55" s="115"/>
      <c r="H55" s="115"/>
      <c r="I55" s="115"/>
      <c r="J55" s="116"/>
      <c r="K55" s="5"/>
      <c r="L55" s="114"/>
      <c r="M55" s="115"/>
      <c r="N55" s="115"/>
      <c r="O55" s="115"/>
      <c r="P55" s="115">
        <f t="shared" si="10"/>
        <v>0</v>
      </c>
      <c r="Q55" s="115"/>
      <c r="R55" s="116"/>
    </row>
    <row r="56" spans="2:18" x14ac:dyDescent="0.25">
      <c r="B56" s="253" t="s">
        <v>713</v>
      </c>
      <c r="C56" t="s">
        <v>213</v>
      </c>
      <c r="F56" s="114"/>
      <c r="G56" s="115"/>
      <c r="H56" s="115"/>
      <c r="I56" s="115"/>
      <c r="J56" s="116"/>
      <c r="K56" s="5"/>
      <c r="L56" s="114"/>
      <c r="M56" s="115"/>
      <c r="N56" s="115"/>
      <c r="O56" s="115"/>
      <c r="P56" s="115">
        <f t="shared" si="10"/>
        <v>0</v>
      </c>
      <c r="Q56" s="115"/>
      <c r="R56" s="116"/>
    </row>
    <row r="57" spans="2:18" x14ac:dyDescent="0.25">
      <c r="B57"/>
      <c r="D57" t="s">
        <v>214</v>
      </c>
      <c r="F57" s="416">
        <f>SUM(F51:F56)</f>
        <v>0</v>
      </c>
      <c r="G57" s="417"/>
      <c r="H57" s="417">
        <f>SUM(H51:H56)</f>
        <v>0</v>
      </c>
      <c r="I57" s="417"/>
      <c r="J57" s="294">
        <f>SUM(J51:J56)</f>
        <v>0</v>
      </c>
      <c r="K57" s="5"/>
      <c r="L57" s="416">
        <f>SUM(L51:L56)</f>
        <v>0</v>
      </c>
      <c r="M57" s="417"/>
      <c r="N57" s="417">
        <f>SUM(N51:N56)</f>
        <v>0</v>
      </c>
      <c r="O57" s="417"/>
      <c r="P57" s="417">
        <f>SUM(P51:P56)</f>
        <v>0</v>
      </c>
      <c r="Q57" s="417"/>
      <c r="R57" s="294">
        <f>SUM(R51:R56)</f>
        <v>0</v>
      </c>
    </row>
    <row r="58" spans="2:18" ht="15.75" thickBot="1" x14ac:dyDescent="0.3">
      <c r="B58"/>
      <c r="F58" s="295"/>
      <c r="G58" s="296"/>
      <c r="H58" s="296"/>
      <c r="I58" s="296"/>
      <c r="J58" s="297"/>
      <c r="K58" s="5"/>
      <c r="L58" s="295"/>
      <c r="M58" s="296"/>
      <c r="N58" s="296"/>
      <c r="O58" s="296"/>
      <c r="P58" s="296"/>
      <c r="Q58" s="296"/>
      <c r="R58" s="297"/>
    </row>
    <row r="59" spans="2:18" x14ac:dyDescent="0.25">
      <c r="F59" s="5"/>
      <c r="G59" s="5"/>
      <c r="H59" s="5"/>
      <c r="I59" s="5"/>
      <c r="J59" s="5"/>
      <c r="K59" s="5"/>
      <c r="L59" s="5"/>
      <c r="M59" s="5"/>
      <c r="N59" s="5"/>
      <c r="O59" s="5"/>
      <c r="P59" s="5"/>
      <c r="Q59" s="5"/>
      <c r="R59" s="5"/>
    </row>
  </sheetData>
  <mergeCells count="8">
    <mergeCell ref="AU17:BA17"/>
    <mergeCell ref="W18:AC18"/>
    <mergeCell ref="AU18:BA18"/>
    <mergeCell ref="U1:U44"/>
    <mergeCell ref="W17:AC17"/>
    <mergeCell ref="AG44:AJ44"/>
    <mergeCell ref="AG45:AJ45"/>
    <mergeCell ref="AG46:AJ46"/>
  </mergeCells>
  <pageMargins left="0.39" right="0.32" top="0.47" bottom="0.53" header="0.3" footer="0.24"/>
  <pageSetup scale="75" orientation="portrait" r:id="rId1"/>
  <headerFooter>
    <oddFooter>&amp;L&amp;D &amp;F&amp;C22&amp;R&amp;A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pageSetUpPr fitToPage="1"/>
  </sheetPr>
  <dimension ref="A1:BA61"/>
  <sheetViews>
    <sheetView topLeftCell="R1" workbookViewId="0">
      <selection activeCell="P27" sqref="P27"/>
    </sheetView>
  </sheetViews>
  <sheetFormatPr defaultRowHeight="15" x14ac:dyDescent="0.25"/>
  <cols>
    <col min="1" max="1" width="2.42578125" customWidth="1"/>
    <col min="2" max="2" width="6.140625"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2.42578125" customWidth="1"/>
    <col min="13" max="13" width="0.85546875" customWidth="1"/>
    <col min="14" max="14" width="12.85546875" customWidth="1"/>
    <col min="15" max="15" width="0.85546875" customWidth="1"/>
    <col min="16" max="16" width="14.7109375" customWidth="1"/>
    <col min="17" max="17" width="0.85546875" customWidth="1"/>
    <col min="18" max="18" width="15.5703125" customWidth="1"/>
    <col min="19" max="19" width="1.140625" customWidth="1"/>
    <col min="21" max="21" width="8.85546875" style="265"/>
    <col min="22" max="22" width="13.140625" customWidth="1"/>
    <col min="30" max="30" width="31.85546875" customWidth="1"/>
    <col min="31" max="31" width="18" customWidth="1"/>
    <col min="32" max="32" width="19.42578125" bestFit="1" customWidth="1"/>
    <col min="33" max="33" width="16.140625" customWidth="1"/>
    <col min="34" max="34" width="14.42578125" customWidth="1"/>
    <col min="36" max="36" width="13.85546875" customWidth="1"/>
    <col min="42" max="42" width="12.42578125" customWidth="1"/>
    <col min="43" max="43" width="10" bestFit="1" customWidth="1"/>
    <col min="44" max="44" width="20.42578125" bestFit="1" customWidth="1"/>
    <col min="45" max="45" width="18.140625" bestFit="1" customWidth="1"/>
    <col min="52" max="52" width="12.85546875" customWidth="1"/>
  </cols>
  <sheetData>
    <row r="1" spans="1:34" x14ac:dyDescent="0.25">
      <c r="A1" s="3" t="str">
        <f>TOC!$A$1</f>
        <v>District Name</v>
      </c>
      <c r="B1" s="2"/>
      <c r="C1" s="1"/>
      <c r="D1" s="1"/>
      <c r="E1" s="1"/>
      <c r="F1" s="1"/>
      <c r="G1" s="1"/>
      <c r="H1" s="1"/>
      <c r="I1" s="1"/>
      <c r="J1" s="1"/>
      <c r="K1" s="1"/>
      <c r="L1" s="1"/>
      <c r="M1" s="1"/>
      <c r="N1" s="1"/>
      <c r="O1" s="1"/>
      <c r="P1" s="1"/>
      <c r="Q1" s="1"/>
      <c r="R1" s="1"/>
      <c r="S1" s="1"/>
      <c r="U1" s="480" t="s">
        <v>789</v>
      </c>
    </row>
    <row r="2" spans="1:34" x14ac:dyDescent="0.25">
      <c r="A2" s="4" t="str">
        <f>+Cover!E11</f>
        <v>Proposed Budget</v>
      </c>
      <c r="B2" s="2"/>
      <c r="C2" s="1"/>
      <c r="D2" s="1"/>
      <c r="E2" s="1"/>
      <c r="F2" s="1"/>
      <c r="G2" s="1"/>
      <c r="H2" s="1"/>
      <c r="I2" s="1"/>
      <c r="J2" s="1"/>
      <c r="K2" s="1"/>
      <c r="L2" s="1"/>
      <c r="M2" s="1"/>
      <c r="N2" s="1"/>
      <c r="O2" s="1"/>
      <c r="P2" s="1"/>
      <c r="Q2" s="1"/>
      <c r="R2" s="1"/>
      <c r="S2" s="1"/>
      <c r="U2" s="480"/>
      <c r="W2" s="7" t="s">
        <v>980</v>
      </c>
    </row>
    <row r="3" spans="1:34" ht="16.5" thickBot="1" x14ac:dyDescent="0.3">
      <c r="A3" s="4" t="s">
        <v>827</v>
      </c>
      <c r="B3" s="2"/>
      <c r="C3" s="1"/>
      <c r="D3" s="1"/>
      <c r="E3" s="1"/>
      <c r="F3" s="1"/>
      <c r="G3" s="1"/>
      <c r="H3" s="1"/>
      <c r="I3" s="1"/>
      <c r="J3" s="1"/>
      <c r="K3" s="1"/>
      <c r="L3" s="1"/>
      <c r="M3" s="1"/>
      <c r="N3" s="1"/>
      <c r="O3" s="1"/>
      <c r="P3" s="1"/>
      <c r="Q3" s="1"/>
      <c r="R3" s="1"/>
      <c r="S3" s="1"/>
      <c r="U3" s="480"/>
      <c r="W3" s="465" t="s">
        <v>882</v>
      </c>
      <c r="X3" s="465"/>
      <c r="Y3" s="465"/>
      <c r="Z3" s="465"/>
      <c r="AA3" s="465"/>
      <c r="AB3" s="465"/>
      <c r="AC3" s="465"/>
    </row>
    <row r="4" spans="1:34" ht="16.5" thickBot="1" x14ac:dyDescent="0.3">
      <c r="A4" s="4" t="str">
        <f>+Cover!E14</f>
        <v>FY 2026/27</v>
      </c>
      <c r="B4" s="2"/>
      <c r="C4" s="1"/>
      <c r="D4" s="1"/>
      <c r="E4" s="1"/>
      <c r="F4" s="1"/>
      <c r="G4" s="1"/>
      <c r="H4" s="1"/>
      <c r="I4" s="1"/>
      <c r="J4" s="1"/>
      <c r="K4" s="1"/>
      <c r="L4" s="1"/>
      <c r="M4" s="1"/>
      <c r="N4" s="1"/>
      <c r="O4" s="1"/>
      <c r="P4" s="1"/>
      <c r="Q4" s="1"/>
      <c r="R4" s="1"/>
      <c r="S4" s="1"/>
      <c r="U4" s="480"/>
      <c r="W4" s="460"/>
      <c r="X4" s="460"/>
      <c r="Y4" s="460"/>
      <c r="Z4" s="460"/>
      <c r="AA4" s="460"/>
      <c r="AB4" s="460"/>
      <c r="AC4" s="460"/>
      <c r="AE4" s="220" t="str">
        <f>+'GF Rev Detail'!AD5</f>
        <v>FY 25/26</v>
      </c>
      <c r="AF4" s="220" t="str">
        <f>+'GF Rev Detail'!AE5</f>
        <v>FY 25/26</v>
      </c>
      <c r="AG4" s="220" t="str">
        <f>+'GF Rev Detail'!AF5</f>
        <v>FY 25/26</v>
      </c>
      <c r="AH4" s="220" t="str">
        <f>+'GF Rev Detail'!AG5</f>
        <v>FY 26/27</v>
      </c>
    </row>
    <row r="5" spans="1:34" ht="26.1" customHeight="1" thickBot="1" x14ac:dyDescent="0.3">
      <c r="F5" s="26" t="str">
        <f>'GF Summary'!$F$6</f>
        <v>Actuals</v>
      </c>
      <c r="G5" s="27"/>
      <c r="H5" s="27" t="str">
        <f>'GF Summary'!$H$6</f>
        <v>Actuals</v>
      </c>
      <c r="I5" s="27"/>
      <c r="J5" s="28" t="str">
        <f>'GF Summary'!$J$6</f>
        <v>Actuals</v>
      </c>
      <c r="K5" s="5"/>
      <c r="L5" s="26" t="str">
        <f>'GF Summary'!L6</f>
        <v>Budget</v>
      </c>
      <c r="M5" s="27"/>
      <c r="N5" s="27" t="str">
        <f>'GF Summary'!N6</f>
        <v>Forecast</v>
      </c>
      <c r="O5" s="27"/>
      <c r="P5" s="433">
        <f>'GF Summary'!P6</f>
        <v>0</v>
      </c>
      <c r="Q5" s="27"/>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row>
    <row r="6" spans="1:34" ht="15.75" thickBot="1" x14ac:dyDescent="0.3">
      <c r="F6" s="29" t="str">
        <f>'GF Summary'!$F$7</f>
        <v>FY 22/23</v>
      </c>
      <c r="G6" s="30"/>
      <c r="H6" s="31" t="str">
        <f>'GF Summary'!$H$7</f>
        <v>FY 23/24</v>
      </c>
      <c r="I6" s="31"/>
      <c r="J6" s="32" t="str">
        <f>'GF Summary'!$J$7</f>
        <v>FY 24/25</v>
      </c>
      <c r="K6" s="5"/>
      <c r="L6" s="29" t="str">
        <f>'GF Summary'!L7</f>
        <v>FY 25/26</v>
      </c>
      <c r="M6" s="31"/>
      <c r="N6" s="31" t="str">
        <f>'GF Summary'!N7</f>
        <v>FY 25/26</v>
      </c>
      <c r="O6" s="31"/>
      <c r="P6" s="434" t="str">
        <f>'GF Summary'!P7</f>
        <v>Difference</v>
      </c>
      <c r="Q6" s="31"/>
      <c r="R6" s="32" t="str">
        <f>'GF Summary'!R7</f>
        <v>FY 26/27</v>
      </c>
      <c r="S6" s="5"/>
      <c r="U6" s="480"/>
      <c r="W6" s="216" t="s">
        <v>412</v>
      </c>
      <c r="X6" s="219" t="s">
        <v>407</v>
      </c>
      <c r="Y6" s="217" t="s">
        <v>413</v>
      </c>
      <c r="Z6" s="219" t="s">
        <v>661</v>
      </c>
      <c r="AA6" s="217" t="s">
        <v>662</v>
      </c>
      <c r="AB6" s="219" t="s">
        <v>416</v>
      </c>
      <c r="AC6" s="218" t="s">
        <v>417</v>
      </c>
      <c r="AD6" s="218" t="s">
        <v>780</v>
      </c>
      <c r="AE6" s="219" t="str">
        <f>+'GF Rev Detail'!AD7</f>
        <v>Budget</v>
      </c>
      <c r="AF6" s="219" t="str">
        <f>+'GF Rev Detail'!AE7</f>
        <v>YTD as of MM/DD/YY</v>
      </c>
      <c r="AG6" s="219" t="str">
        <f>+'GF Rev Detail'!AF7</f>
        <v>Forecast</v>
      </c>
      <c r="AH6" s="219" t="str">
        <f>+'GF Rev Detail'!AG7</f>
        <v>Budget</v>
      </c>
    </row>
    <row r="7" spans="1:34" ht="15.75" thickBot="1" x14ac:dyDescent="0.3">
      <c r="B7" s="7" t="s">
        <v>79</v>
      </c>
      <c r="F7" s="329"/>
      <c r="G7" s="328"/>
      <c r="H7" s="328"/>
      <c r="I7" s="328"/>
      <c r="J7" s="330"/>
      <c r="K7" s="25"/>
      <c r="L7" s="329"/>
      <c r="M7" s="328"/>
      <c r="N7" s="328"/>
      <c r="O7" s="328"/>
      <c r="P7" s="328"/>
      <c r="Q7" s="328"/>
      <c r="R7" s="330"/>
      <c r="S7" s="5"/>
      <c r="U7" s="480"/>
      <c r="W7" s="167" t="s">
        <v>928</v>
      </c>
      <c r="X7" s="167" t="s">
        <v>860</v>
      </c>
      <c r="Y7" s="167" t="s">
        <v>861</v>
      </c>
      <c r="Z7" s="167" t="s">
        <v>862</v>
      </c>
      <c r="AA7" s="167" t="s">
        <v>909</v>
      </c>
      <c r="AB7" s="167" t="s">
        <v>860</v>
      </c>
      <c r="AC7" s="167" t="s">
        <v>862</v>
      </c>
      <c r="AD7" s="407" t="s">
        <v>919</v>
      </c>
      <c r="AE7" s="264"/>
      <c r="AF7" s="264"/>
      <c r="AG7" s="264"/>
      <c r="AH7" s="264"/>
    </row>
    <row r="8" spans="1:34" ht="15.75" thickBot="1" x14ac:dyDescent="0.3">
      <c r="C8" t="s">
        <v>835</v>
      </c>
      <c r="F8" s="322"/>
      <c r="G8" s="25"/>
      <c r="H8" s="25"/>
      <c r="I8" s="25"/>
      <c r="J8" s="323"/>
      <c r="K8" s="25"/>
      <c r="L8" s="322"/>
      <c r="M8" s="25"/>
      <c r="N8" s="25"/>
      <c r="O8" s="25"/>
      <c r="P8" s="25">
        <f t="shared" ref="P8" si="0">R8-L8</f>
        <v>0</v>
      </c>
      <c r="Q8" s="25"/>
      <c r="R8" s="323"/>
      <c r="S8" s="5"/>
      <c r="U8" s="480"/>
      <c r="W8" s="167" t="s">
        <v>928</v>
      </c>
      <c r="X8" s="167" t="s">
        <v>860</v>
      </c>
      <c r="Y8" s="167" t="s">
        <v>861</v>
      </c>
      <c r="Z8" s="167" t="s">
        <v>862</v>
      </c>
      <c r="AA8" s="167" t="s">
        <v>929</v>
      </c>
      <c r="AB8" s="167" t="s">
        <v>860</v>
      </c>
      <c r="AC8" s="167" t="s">
        <v>930</v>
      </c>
      <c r="AD8" s="407" t="s">
        <v>920</v>
      </c>
      <c r="AE8" s="264"/>
      <c r="AF8" s="264"/>
      <c r="AG8" s="264"/>
      <c r="AH8" s="264"/>
    </row>
    <row r="9" spans="1:34" ht="15.75" thickBot="1" x14ac:dyDescent="0.3">
      <c r="C9" t="s">
        <v>836</v>
      </c>
      <c r="F9" s="322"/>
      <c r="G9" s="25"/>
      <c r="H9" s="25"/>
      <c r="I9" s="25"/>
      <c r="J9" s="323"/>
      <c r="K9" s="25"/>
      <c r="L9" s="322"/>
      <c r="M9" s="25"/>
      <c r="N9" s="25"/>
      <c r="O9" s="25"/>
      <c r="P9" s="25">
        <f>R9-L9</f>
        <v>0</v>
      </c>
      <c r="Q9" s="25"/>
      <c r="R9" s="323"/>
      <c r="S9" s="5"/>
      <c r="U9" s="480"/>
      <c r="W9" s="167" t="s">
        <v>928</v>
      </c>
      <c r="X9" s="167" t="s">
        <v>860</v>
      </c>
      <c r="Y9" s="167" t="s">
        <v>861</v>
      </c>
      <c r="Z9" s="167" t="s">
        <v>862</v>
      </c>
      <c r="AA9" s="167" t="s">
        <v>929</v>
      </c>
      <c r="AB9" s="167" t="s">
        <v>860</v>
      </c>
      <c r="AC9" s="167" t="s">
        <v>931</v>
      </c>
      <c r="AD9" s="407" t="s">
        <v>921</v>
      </c>
      <c r="AE9" s="264"/>
      <c r="AF9" s="264"/>
      <c r="AG9" s="264"/>
      <c r="AH9" s="264"/>
    </row>
    <row r="10" spans="1:34" ht="15.75" thickBot="1" x14ac:dyDescent="0.3">
      <c r="B10" s="7" t="s">
        <v>81</v>
      </c>
      <c r="F10" s="324">
        <f>SUM(F8:F9)</f>
        <v>0</v>
      </c>
      <c r="G10" s="328"/>
      <c r="H10" s="326">
        <f>SUM(H8:H9)</f>
        <v>0</v>
      </c>
      <c r="I10" s="328"/>
      <c r="J10" s="327">
        <f>SUM(J8:J9)</f>
        <v>0</v>
      </c>
      <c r="K10" s="25"/>
      <c r="L10" s="324">
        <f>SUM(L8:L9)</f>
        <v>0</v>
      </c>
      <c r="M10" s="328"/>
      <c r="N10" s="326">
        <f>SUM(N8:N9)</f>
        <v>0</v>
      </c>
      <c r="O10" s="328"/>
      <c r="P10" s="326">
        <f>SUM(P8:P9)</f>
        <v>0</v>
      </c>
      <c r="Q10" s="328"/>
      <c r="R10" s="327">
        <f>SUM(R8:R9)</f>
        <v>0</v>
      </c>
      <c r="S10" s="5"/>
      <c r="U10" s="480"/>
      <c r="W10" s="167" t="s">
        <v>928</v>
      </c>
      <c r="X10" s="167" t="s">
        <v>860</v>
      </c>
      <c r="Y10" s="167" t="s">
        <v>861</v>
      </c>
      <c r="Z10" s="167" t="s">
        <v>862</v>
      </c>
      <c r="AA10" s="167" t="s">
        <v>932</v>
      </c>
      <c r="AB10" s="167" t="s">
        <v>860</v>
      </c>
      <c r="AC10" s="167" t="s">
        <v>862</v>
      </c>
      <c r="AD10" s="407" t="s">
        <v>922</v>
      </c>
      <c r="AE10" s="264"/>
      <c r="AF10" s="264"/>
      <c r="AG10" s="264"/>
      <c r="AH10" s="264"/>
    </row>
    <row r="11" spans="1:34" ht="15.75" thickBot="1" x14ac:dyDescent="0.3">
      <c r="F11" s="329"/>
      <c r="G11" s="328"/>
      <c r="H11" s="328"/>
      <c r="I11" s="328"/>
      <c r="J11" s="330"/>
      <c r="K11" s="25"/>
      <c r="L11" s="329"/>
      <c r="M11" s="328"/>
      <c r="N11" s="328"/>
      <c r="O11" s="328"/>
      <c r="P11" s="328"/>
      <c r="Q11" s="328"/>
      <c r="R11" s="330"/>
      <c r="S11" s="5"/>
      <c r="U11" s="480"/>
      <c r="W11" s="167" t="s">
        <v>928</v>
      </c>
      <c r="X11" s="167" t="s">
        <v>860</v>
      </c>
      <c r="Y11" s="167" t="s">
        <v>861</v>
      </c>
      <c r="Z11" s="167" t="s">
        <v>862</v>
      </c>
      <c r="AA11" s="167" t="s">
        <v>933</v>
      </c>
      <c r="AB11" s="167" t="s">
        <v>860</v>
      </c>
      <c r="AC11" s="167" t="s">
        <v>862</v>
      </c>
      <c r="AD11" s="407" t="s">
        <v>923</v>
      </c>
      <c r="AE11" s="264"/>
      <c r="AF11" s="264"/>
      <c r="AG11" s="264"/>
      <c r="AH11" s="264"/>
    </row>
    <row r="12" spans="1:34" ht="15.75" thickBot="1" x14ac:dyDescent="0.3">
      <c r="B12" s="7" t="s">
        <v>82</v>
      </c>
      <c r="F12" s="322"/>
      <c r="G12" s="25"/>
      <c r="H12" s="25"/>
      <c r="I12" s="25"/>
      <c r="J12" s="323"/>
      <c r="K12" s="25"/>
      <c r="L12" s="322"/>
      <c r="M12" s="25"/>
      <c r="N12" s="25"/>
      <c r="O12" s="25"/>
      <c r="P12" s="25"/>
      <c r="Q12" s="25"/>
      <c r="R12" s="323"/>
      <c r="U12" s="480"/>
      <c r="W12" s="167" t="s">
        <v>928</v>
      </c>
      <c r="X12" s="167" t="s">
        <v>860</v>
      </c>
      <c r="Y12" s="167" t="s">
        <v>861</v>
      </c>
      <c r="Z12" s="167" t="s">
        <v>862</v>
      </c>
      <c r="AA12" s="167" t="s">
        <v>934</v>
      </c>
      <c r="AB12" s="167" t="s">
        <v>860</v>
      </c>
      <c r="AC12" s="167" t="s">
        <v>862</v>
      </c>
      <c r="AD12" s="407" t="s">
        <v>924</v>
      </c>
      <c r="AE12" s="264"/>
      <c r="AF12" s="264"/>
      <c r="AG12" s="264"/>
      <c r="AH12" s="264"/>
    </row>
    <row r="13" spans="1:34" ht="15.75" thickBot="1" x14ac:dyDescent="0.3">
      <c r="B13" s="7" t="s">
        <v>808</v>
      </c>
      <c r="C13" t="s">
        <v>83</v>
      </c>
      <c r="F13" s="322"/>
      <c r="G13" s="25"/>
      <c r="H13" s="25"/>
      <c r="I13" s="25"/>
      <c r="J13" s="323"/>
      <c r="K13" s="25"/>
      <c r="L13" s="322"/>
      <c r="M13" s="25"/>
      <c r="N13" s="25"/>
      <c r="O13" s="25"/>
      <c r="P13" s="25">
        <f t="shared" ref="P13:P16" si="1">R13-L13</f>
        <v>0</v>
      </c>
      <c r="Q13" s="25"/>
      <c r="R13" s="323"/>
      <c r="U13" s="480"/>
      <c r="W13" s="167" t="s">
        <v>928</v>
      </c>
      <c r="X13" s="167" t="s">
        <v>860</v>
      </c>
      <c r="Y13" s="167" t="s">
        <v>861</v>
      </c>
      <c r="Z13" s="167" t="s">
        <v>862</v>
      </c>
      <c r="AA13" s="167" t="s">
        <v>935</v>
      </c>
      <c r="AB13" s="167" t="s">
        <v>860</v>
      </c>
      <c r="AC13" s="167" t="s">
        <v>862</v>
      </c>
      <c r="AD13" s="407" t="s">
        <v>925</v>
      </c>
      <c r="AE13" s="264"/>
      <c r="AF13" s="264"/>
      <c r="AG13" s="264"/>
      <c r="AH13" s="264"/>
    </row>
    <row r="14" spans="1:34" ht="15.75" thickBot="1" x14ac:dyDescent="0.3">
      <c r="B14" s="7" t="s">
        <v>809</v>
      </c>
      <c r="C14" t="s">
        <v>85</v>
      </c>
      <c r="F14" s="322"/>
      <c r="G14" s="25"/>
      <c r="H14" s="25"/>
      <c r="I14" s="25"/>
      <c r="J14" s="323"/>
      <c r="K14" s="25"/>
      <c r="L14" s="322"/>
      <c r="M14" s="25"/>
      <c r="N14" s="25"/>
      <c r="O14" s="25"/>
      <c r="P14" s="25">
        <f t="shared" si="1"/>
        <v>0</v>
      </c>
      <c r="Q14" s="25"/>
      <c r="R14" s="323"/>
      <c r="U14" s="480"/>
      <c r="W14" s="167" t="s">
        <v>928</v>
      </c>
      <c r="X14" s="167" t="s">
        <v>860</v>
      </c>
      <c r="Y14" s="167" t="s">
        <v>861</v>
      </c>
      <c r="Z14" s="167" t="s">
        <v>862</v>
      </c>
      <c r="AA14" s="167" t="s">
        <v>866</v>
      </c>
      <c r="AB14" s="167" t="s">
        <v>860</v>
      </c>
      <c r="AC14" s="167" t="s">
        <v>936</v>
      </c>
      <c r="AD14" s="407" t="s">
        <v>943</v>
      </c>
      <c r="AE14" s="264"/>
      <c r="AF14" s="264"/>
      <c r="AG14" s="264"/>
      <c r="AH14" s="264"/>
    </row>
    <row r="15" spans="1:34" x14ac:dyDescent="0.25">
      <c r="B15" s="7" t="s">
        <v>810</v>
      </c>
      <c r="C15" t="s">
        <v>86</v>
      </c>
      <c r="F15" s="322"/>
      <c r="G15" s="25"/>
      <c r="H15" s="25"/>
      <c r="I15" s="25"/>
      <c r="J15" s="323"/>
      <c r="K15" s="25"/>
      <c r="L15" s="322"/>
      <c r="M15" s="25"/>
      <c r="N15" s="25"/>
      <c r="O15" s="25"/>
      <c r="P15" s="25">
        <f t="shared" si="1"/>
        <v>0</v>
      </c>
      <c r="Q15" s="25"/>
      <c r="R15" s="323"/>
      <c r="U15" s="480"/>
      <c r="W15" s="167" t="s">
        <v>928</v>
      </c>
      <c r="X15" s="167" t="s">
        <v>860</v>
      </c>
      <c r="Y15" s="167" t="s">
        <v>861</v>
      </c>
      <c r="Z15" s="167" t="s">
        <v>862</v>
      </c>
      <c r="AA15" s="167" t="s">
        <v>866</v>
      </c>
      <c r="AB15" s="167" t="s">
        <v>860</v>
      </c>
      <c r="AC15" s="167" t="s">
        <v>938</v>
      </c>
      <c r="AD15" t="s">
        <v>937</v>
      </c>
      <c r="AE15" s="264"/>
      <c r="AF15" s="264"/>
      <c r="AG15" s="264"/>
      <c r="AH15" s="264"/>
    </row>
    <row r="16" spans="1:34" ht="20.100000000000001" customHeight="1" thickBot="1" x14ac:dyDescent="0.3">
      <c r="B16" s="314">
        <v>5210</v>
      </c>
      <c r="C16" t="s">
        <v>428</v>
      </c>
      <c r="F16" s="331"/>
      <c r="G16" s="25"/>
      <c r="H16" s="332"/>
      <c r="I16" s="25"/>
      <c r="J16" s="333"/>
      <c r="K16" s="25"/>
      <c r="L16" s="331"/>
      <c r="M16" s="25"/>
      <c r="N16" s="332"/>
      <c r="O16" s="25"/>
      <c r="P16" s="332">
        <f t="shared" si="1"/>
        <v>0</v>
      </c>
      <c r="Q16" s="25"/>
      <c r="R16" s="333"/>
      <c r="U16" s="480"/>
      <c r="W16" s="167" t="s">
        <v>928</v>
      </c>
      <c r="X16" s="167" t="s">
        <v>860</v>
      </c>
      <c r="Y16" s="167" t="s">
        <v>861</v>
      </c>
      <c r="Z16" s="167" t="s">
        <v>862</v>
      </c>
      <c r="AA16" s="167" t="s">
        <v>866</v>
      </c>
      <c r="AB16" s="167" t="s">
        <v>860</v>
      </c>
      <c r="AC16" s="167" t="s">
        <v>939</v>
      </c>
      <c r="AD16" t="s">
        <v>942</v>
      </c>
    </row>
    <row r="17" spans="2:53" ht="15.75" thickBot="1" x14ac:dyDescent="0.3">
      <c r="B17" s="7" t="s">
        <v>87</v>
      </c>
      <c r="F17" s="322">
        <f>SUM(F12:F16)</f>
        <v>0</v>
      </c>
      <c r="G17" s="25"/>
      <c r="H17" s="25">
        <f>SUM(H12:H16)</f>
        <v>0</v>
      </c>
      <c r="I17" s="25"/>
      <c r="J17" s="323">
        <f>SUM(J12:J16)</f>
        <v>0</v>
      </c>
      <c r="K17" s="25"/>
      <c r="L17" s="322">
        <f>SUM(L12:L16)</f>
        <v>0</v>
      </c>
      <c r="M17" s="25"/>
      <c r="N17" s="25">
        <f>SUM(N12:N16)</f>
        <v>0</v>
      </c>
      <c r="O17" s="25"/>
      <c r="P17" s="25">
        <f>SUM(P12:P16)</f>
        <v>0</v>
      </c>
      <c r="Q17" s="25"/>
      <c r="R17" s="323">
        <f>SUM(R12:R16)</f>
        <v>0</v>
      </c>
      <c r="U17" s="480"/>
      <c r="W17" s="167" t="s">
        <v>928</v>
      </c>
      <c r="X17" s="167" t="s">
        <v>860</v>
      </c>
      <c r="Y17" s="167" t="s">
        <v>861</v>
      </c>
      <c r="Z17" s="167" t="s">
        <v>862</v>
      </c>
      <c r="AA17" s="167" t="s">
        <v>866</v>
      </c>
      <c r="AB17" s="167" t="s">
        <v>860</v>
      </c>
      <c r="AC17" s="167" t="s">
        <v>940</v>
      </c>
      <c r="AD17" s="407" t="s">
        <v>941</v>
      </c>
    </row>
    <row r="18" spans="2:53" ht="15.75" thickBot="1" x14ac:dyDescent="0.3">
      <c r="F18" s="322"/>
      <c r="G18" s="25"/>
      <c r="H18" s="25"/>
      <c r="I18" s="25"/>
      <c r="J18" s="323"/>
      <c r="K18" s="25"/>
      <c r="L18" s="322"/>
      <c r="M18" s="25"/>
      <c r="N18" s="25"/>
      <c r="O18" s="25"/>
      <c r="P18" s="25"/>
      <c r="Q18" s="25"/>
      <c r="R18" s="323"/>
      <c r="U18" s="480"/>
      <c r="W18" s="167" t="s">
        <v>928</v>
      </c>
      <c r="X18" s="167" t="s">
        <v>860</v>
      </c>
      <c r="Y18" s="167" t="s">
        <v>861</v>
      </c>
      <c r="Z18" s="167" t="s">
        <v>862</v>
      </c>
      <c r="AA18" s="167" t="s">
        <v>866</v>
      </c>
      <c r="AB18" s="167" t="s">
        <v>860</v>
      </c>
      <c r="AC18" s="167" t="s">
        <v>945</v>
      </c>
      <c r="AD18" t="s">
        <v>944</v>
      </c>
    </row>
    <row r="19" spans="2:53" ht="15.75" thickBot="1" x14ac:dyDescent="0.3">
      <c r="B19" s="7" t="s">
        <v>88</v>
      </c>
      <c r="F19" s="331">
        <f>F10+F17</f>
        <v>0</v>
      </c>
      <c r="G19" s="25"/>
      <c r="H19" s="332">
        <f>H10+H17</f>
        <v>0</v>
      </c>
      <c r="I19" s="25"/>
      <c r="J19" s="333">
        <f>J10+J17</f>
        <v>0</v>
      </c>
      <c r="K19" s="25"/>
      <c r="L19" s="331">
        <f>L10+L17</f>
        <v>0</v>
      </c>
      <c r="M19" s="25"/>
      <c r="N19" s="332">
        <f>N10+N17</f>
        <v>0</v>
      </c>
      <c r="O19" s="25"/>
      <c r="P19" s="332">
        <f>P10+P17</f>
        <v>0</v>
      </c>
      <c r="Q19" s="25"/>
      <c r="R19" s="333">
        <f>R10+R17</f>
        <v>0</v>
      </c>
      <c r="U19" s="480"/>
      <c r="W19" s="167" t="s">
        <v>928</v>
      </c>
      <c r="X19" s="167" t="s">
        <v>860</v>
      </c>
      <c r="Y19" s="167" t="s">
        <v>861</v>
      </c>
      <c r="Z19" s="167" t="s">
        <v>862</v>
      </c>
      <c r="AA19" s="167" t="s">
        <v>865</v>
      </c>
      <c r="AB19" s="167" t="s">
        <v>860</v>
      </c>
      <c r="AC19" s="167" t="s">
        <v>930</v>
      </c>
      <c r="AD19" s="407" t="s">
        <v>1015</v>
      </c>
    </row>
    <row r="20" spans="2:53" ht="15.75" thickBot="1" x14ac:dyDescent="0.3">
      <c r="F20" s="322"/>
      <c r="G20" s="25"/>
      <c r="H20" s="326"/>
      <c r="I20" s="25"/>
      <c r="J20" s="327"/>
      <c r="K20" s="25"/>
      <c r="L20" s="322"/>
      <c r="M20" s="25"/>
      <c r="N20" s="326"/>
      <c r="O20" s="25"/>
      <c r="P20" s="326"/>
      <c r="Q20" s="25"/>
      <c r="R20" s="327"/>
      <c r="U20" s="480"/>
      <c r="W20" s="167" t="s">
        <v>928</v>
      </c>
      <c r="X20" s="167" t="s">
        <v>860</v>
      </c>
      <c r="Y20" s="167" t="s">
        <v>861</v>
      </c>
      <c r="Z20" s="167" t="s">
        <v>862</v>
      </c>
      <c r="AA20" s="167" t="s">
        <v>865</v>
      </c>
      <c r="AB20" s="167" t="s">
        <v>860</v>
      </c>
      <c r="AC20" s="167" t="s">
        <v>931</v>
      </c>
      <c r="AD20" s="407" t="s">
        <v>946</v>
      </c>
    </row>
    <row r="21" spans="2:53" ht="15.75" thickBot="1" x14ac:dyDescent="0.3">
      <c r="B21" s="7" t="s">
        <v>89</v>
      </c>
      <c r="F21" s="322"/>
      <c r="G21" s="25"/>
      <c r="H21" s="25"/>
      <c r="I21" s="25"/>
      <c r="J21" s="323"/>
      <c r="K21" s="25"/>
      <c r="L21" s="322"/>
      <c r="M21" s="25"/>
      <c r="N21" s="25"/>
      <c r="O21" s="25"/>
      <c r="P21" s="25"/>
      <c r="Q21" s="25"/>
      <c r="R21" s="323"/>
      <c r="U21" s="480"/>
      <c r="W21" s="167" t="s">
        <v>928</v>
      </c>
      <c r="X21" s="167" t="s">
        <v>860</v>
      </c>
      <c r="Y21" s="167" t="s">
        <v>861</v>
      </c>
      <c r="Z21" s="167" t="s">
        <v>862</v>
      </c>
      <c r="AA21" s="167" t="s">
        <v>865</v>
      </c>
      <c r="AB21" s="167" t="s">
        <v>860</v>
      </c>
      <c r="AC21" s="167" t="s">
        <v>949</v>
      </c>
      <c r="AD21" s="407" t="s">
        <v>947</v>
      </c>
    </row>
    <row r="22" spans="2:53" ht="15.75" thickBot="1" x14ac:dyDescent="0.3">
      <c r="B22" s="253" t="s">
        <v>707</v>
      </c>
      <c r="C22" t="s">
        <v>142</v>
      </c>
      <c r="F22" s="322"/>
      <c r="G22" s="25"/>
      <c r="H22" s="25"/>
      <c r="I22" s="25"/>
      <c r="J22" s="323"/>
      <c r="K22" s="25"/>
      <c r="L22" s="322"/>
      <c r="M22" s="25"/>
      <c r="N22" s="25"/>
      <c r="O22" s="25"/>
      <c r="P22" s="25">
        <f t="shared" ref="P22:P30" si="2">R22-L22</f>
        <v>0</v>
      </c>
      <c r="Q22" s="25"/>
      <c r="R22" s="323"/>
      <c r="U22" s="480"/>
      <c r="W22" s="167" t="s">
        <v>928</v>
      </c>
      <c r="X22" s="167" t="s">
        <v>860</v>
      </c>
      <c r="Y22" s="167" t="s">
        <v>861</v>
      </c>
      <c r="Z22" s="167" t="s">
        <v>862</v>
      </c>
      <c r="AA22" s="167" t="s">
        <v>948</v>
      </c>
      <c r="AB22" s="167" t="s">
        <v>860</v>
      </c>
      <c r="AC22" s="167" t="s">
        <v>945</v>
      </c>
      <c r="AD22" s="407" t="s">
        <v>926</v>
      </c>
    </row>
    <row r="23" spans="2:53" ht="15.75" thickBot="1" x14ac:dyDescent="0.3">
      <c r="B23" s="253" t="s">
        <v>699</v>
      </c>
      <c r="C23" t="s">
        <v>143</v>
      </c>
      <c r="F23" s="322"/>
      <c r="G23" s="25"/>
      <c r="H23" s="25"/>
      <c r="I23" s="25"/>
      <c r="J23" s="323"/>
      <c r="K23" s="25"/>
      <c r="L23" s="322"/>
      <c r="M23" s="25"/>
      <c r="N23" s="25"/>
      <c r="O23" s="25"/>
      <c r="P23" s="25">
        <f t="shared" si="2"/>
        <v>0</v>
      </c>
      <c r="Q23" s="25"/>
      <c r="R23" s="323"/>
      <c r="U23" s="480"/>
      <c r="W23" s="167" t="s">
        <v>928</v>
      </c>
      <c r="X23" s="167" t="s">
        <v>860</v>
      </c>
      <c r="Y23" s="167" t="s">
        <v>861</v>
      </c>
      <c r="Z23" s="167" t="s">
        <v>862</v>
      </c>
      <c r="AA23" s="167" t="s">
        <v>885</v>
      </c>
      <c r="AB23" s="167" t="s">
        <v>860</v>
      </c>
      <c r="AC23" s="167" t="s">
        <v>862</v>
      </c>
      <c r="AD23" s="407" t="s">
        <v>927</v>
      </c>
    </row>
    <row r="24" spans="2:53" x14ac:dyDescent="0.25">
      <c r="B24" s="253" t="s">
        <v>700</v>
      </c>
      <c r="C24" t="s">
        <v>144</v>
      </c>
      <c r="F24" s="322"/>
      <c r="G24" s="25"/>
      <c r="H24" s="25"/>
      <c r="I24" s="25"/>
      <c r="J24" s="323"/>
      <c r="K24" s="25"/>
      <c r="L24" s="322"/>
      <c r="M24" s="25"/>
      <c r="N24" s="25"/>
      <c r="O24" s="25"/>
      <c r="P24" s="25">
        <f t="shared" si="2"/>
        <v>0</v>
      </c>
      <c r="Q24" s="25"/>
      <c r="R24" s="323"/>
      <c r="U24" s="480"/>
    </row>
    <row r="25" spans="2:53" ht="16.5" thickBot="1" x14ac:dyDescent="0.3">
      <c r="B25" s="253" t="s">
        <v>701</v>
      </c>
      <c r="C25" t="s">
        <v>145</v>
      </c>
      <c r="F25" s="322"/>
      <c r="G25" s="25"/>
      <c r="H25" s="25"/>
      <c r="I25" s="25"/>
      <c r="J25" s="323"/>
      <c r="K25" s="25"/>
      <c r="L25" s="322"/>
      <c r="M25" s="25"/>
      <c r="N25" s="25"/>
      <c r="O25" s="25"/>
      <c r="P25" s="25">
        <f t="shared" si="2"/>
        <v>0</v>
      </c>
      <c r="Q25" s="25"/>
      <c r="R25" s="323"/>
      <c r="U25" s="480"/>
      <c r="W25" s="481" t="s">
        <v>880</v>
      </c>
      <c r="X25" s="481"/>
      <c r="Y25" s="481"/>
      <c r="Z25" s="481"/>
      <c r="AA25" s="481"/>
      <c r="AB25" s="481"/>
      <c r="AC25" s="481"/>
      <c r="AJ25" s="167"/>
      <c r="AK25" s="167"/>
      <c r="AL25" s="167"/>
      <c r="AM25" s="5"/>
      <c r="AN25" s="5"/>
      <c r="AO25" s="5"/>
      <c r="AP25" s="5"/>
      <c r="AU25" s="481" t="s">
        <v>881</v>
      </c>
      <c r="AV25" s="481"/>
      <c r="AW25" s="481"/>
      <c r="AX25" s="481"/>
      <c r="AY25" s="481"/>
      <c r="AZ25" s="481"/>
      <c r="BA25" s="481"/>
    </row>
    <row r="26" spans="2:53" ht="16.5" thickBot="1" x14ac:dyDescent="0.3">
      <c r="B26" s="253" t="s">
        <v>702</v>
      </c>
      <c r="C26" t="s">
        <v>99</v>
      </c>
      <c r="F26" s="322"/>
      <c r="G26" s="25"/>
      <c r="H26" s="25"/>
      <c r="I26" s="25"/>
      <c r="J26" s="323"/>
      <c r="K26" s="25"/>
      <c r="L26" s="322"/>
      <c r="M26" s="25"/>
      <c r="N26" s="25"/>
      <c r="O26" s="25"/>
      <c r="P26" s="25">
        <f t="shared" si="2"/>
        <v>0</v>
      </c>
      <c r="Q26" s="25"/>
      <c r="R26" s="323"/>
      <c r="U26" s="480"/>
      <c r="W26" s="482" t="s">
        <v>853</v>
      </c>
      <c r="X26" s="482"/>
      <c r="Y26" s="482"/>
      <c r="Z26" s="482"/>
      <c r="AA26" s="482"/>
      <c r="AB26" s="482"/>
      <c r="AC26" s="482"/>
      <c r="AE26" s="220" t="str">
        <f>+'GF Rev Detail'!AD5</f>
        <v>FY 25/26</v>
      </c>
      <c r="AF26" s="220" t="str">
        <f>+'GF Rev Detail'!AE5</f>
        <v>FY 25/26</v>
      </c>
      <c r="AG26" s="220" t="str">
        <f>+'GF Rev Detail'!AF5</f>
        <v>FY 25/26</v>
      </c>
      <c r="AH26" s="220" t="str">
        <f>+'GF Rev Detail'!AG5</f>
        <v>FY 26/27</v>
      </c>
      <c r="AJ26" s="280"/>
      <c r="AK26" s="280"/>
      <c r="AL26" s="167"/>
      <c r="AM26" s="269"/>
      <c r="AN26" s="267"/>
      <c r="AO26" s="267"/>
      <c r="AP26" s="277" t="s">
        <v>793</v>
      </c>
      <c r="AQ26" s="279">
        <f>+BudgetAssump!$K$23+BudgetAssump!$K$24</f>
        <v>0.22850000000000001</v>
      </c>
      <c r="AR26" s="263"/>
      <c r="AS26" s="271" t="s">
        <v>791</v>
      </c>
      <c r="AT26" s="271"/>
      <c r="AU26" s="482" t="s">
        <v>852</v>
      </c>
      <c r="AV26" s="482"/>
      <c r="AW26" s="482"/>
      <c r="AX26" s="482"/>
      <c r="AY26" s="482"/>
      <c r="AZ26" s="482"/>
      <c r="BA26" s="482"/>
    </row>
    <row r="27" spans="2:53" ht="15.75" thickBot="1" x14ac:dyDescent="0.3">
      <c r="B27" s="253" t="s">
        <v>703</v>
      </c>
      <c r="C27" t="s">
        <v>146</v>
      </c>
      <c r="F27" s="322"/>
      <c r="G27" s="25"/>
      <c r="H27" s="25"/>
      <c r="I27" s="25"/>
      <c r="J27" s="323"/>
      <c r="K27" s="25"/>
      <c r="L27" s="322"/>
      <c r="M27" s="25"/>
      <c r="N27" s="25"/>
      <c r="O27" s="25"/>
      <c r="P27" s="25">
        <f t="shared" si="2"/>
        <v>0</v>
      </c>
      <c r="Q27" s="25"/>
      <c r="R27" s="323"/>
      <c r="U27" s="480"/>
      <c r="V27" s="423" t="s">
        <v>788</v>
      </c>
      <c r="W27" s="424" t="s">
        <v>786</v>
      </c>
      <c r="X27" s="424" t="s">
        <v>786</v>
      </c>
      <c r="Y27" s="424" t="s">
        <v>786</v>
      </c>
      <c r="Z27" s="424" t="s">
        <v>786</v>
      </c>
      <c r="AA27" s="424" t="s">
        <v>786</v>
      </c>
      <c r="AB27" s="424" t="s">
        <v>786</v>
      </c>
      <c r="AC27" s="424" t="s">
        <v>786</v>
      </c>
      <c r="AD27" s="423" t="s">
        <v>788</v>
      </c>
      <c r="AE27" s="424" t="s">
        <v>787</v>
      </c>
      <c r="AF27" s="424" t="s">
        <v>787</v>
      </c>
      <c r="AG27" s="424" t="s">
        <v>787</v>
      </c>
      <c r="AH27" s="424" t="s">
        <v>787</v>
      </c>
      <c r="AJ27" s="167" t="s">
        <v>786</v>
      </c>
      <c r="AK27" s="167" t="s">
        <v>786</v>
      </c>
      <c r="AL27" s="167" t="s">
        <v>786</v>
      </c>
      <c r="AM27" s="269" t="s">
        <v>787</v>
      </c>
      <c r="AN27" s="269" t="s">
        <v>787</v>
      </c>
      <c r="AO27" s="269" t="s">
        <v>787</v>
      </c>
      <c r="AP27" s="263" t="s">
        <v>787</v>
      </c>
      <c r="AQ27" s="271" t="s">
        <v>787</v>
      </c>
      <c r="AR27" s="263" t="s">
        <v>787</v>
      </c>
      <c r="AS27" s="271" t="s">
        <v>787</v>
      </c>
      <c r="AT27" s="271"/>
      <c r="AU27" s="263" t="s">
        <v>786</v>
      </c>
      <c r="AV27" s="263" t="s">
        <v>786</v>
      </c>
      <c r="AW27" s="263" t="s">
        <v>786</v>
      </c>
      <c r="AX27" s="263" t="s">
        <v>786</v>
      </c>
      <c r="AY27" s="263" t="s">
        <v>786</v>
      </c>
      <c r="AZ27" s="263" t="s">
        <v>786</v>
      </c>
      <c r="BA27" s="167" t="s">
        <v>786</v>
      </c>
    </row>
    <row r="28" spans="2:53" ht="15.75" thickBot="1" x14ac:dyDescent="0.3">
      <c r="B28" s="253" t="s">
        <v>704</v>
      </c>
      <c r="C28" t="s">
        <v>147</v>
      </c>
      <c r="F28" s="322"/>
      <c r="G28" s="25"/>
      <c r="H28" s="25"/>
      <c r="I28" s="25"/>
      <c r="J28" s="323"/>
      <c r="K28" s="25"/>
      <c r="L28" s="322"/>
      <c r="M28" s="25"/>
      <c r="N28" s="25"/>
      <c r="O28" s="25"/>
      <c r="P28" s="25">
        <f t="shared" si="2"/>
        <v>0</v>
      </c>
      <c r="Q28" s="25"/>
      <c r="R28" s="323"/>
      <c r="U28" s="480"/>
      <c r="W28" s="216" t="s">
        <v>412</v>
      </c>
      <c r="X28" s="219" t="s">
        <v>407</v>
      </c>
      <c r="Y28" s="217" t="s">
        <v>413</v>
      </c>
      <c r="Z28" s="219" t="s">
        <v>661</v>
      </c>
      <c r="AA28" s="217" t="s">
        <v>662</v>
      </c>
      <c r="AB28" s="219" t="s">
        <v>416</v>
      </c>
      <c r="AC28" s="218" t="s">
        <v>417</v>
      </c>
      <c r="AD28" s="218" t="s">
        <v>780</v>
      </c>
      <c r="AE28" s="219" t="str">
        <f>+'GF Rev Detail'!AD7</f>
        <v>Budget</v>
      </c>
      <c r="AF28" s="219" t="str">
        <f>+'GF Rev Detail'!AE7</f>
        <v>YTD as of MM/DD/YY</v>
      </c>
      <c r="AG28" s="219" t="str">
        <f>+'GF Rev Detail'!AF7</f>
        <v>Forecast</v>
      </c>
      <c r="AH28" s="219" t="str">
        <f>+'GF Rev Detail'!AG7</f>
        <v>Budget</v>
      </c>
      <c r="AJ28" s="278" t="s">
        <v>406</v>
      </c>
      <c r="AK28" s="278" t="s">
        <v>418</v>
      </c>
      <c r="AL28" s="278" t="s">
        <v>790</v>
      </c>
      <c r="AM28" s="270" t="s">
        <v>408</v>
      </c>
      <c r="AN28" s="268" t="s">
        <v>409</v>
      </c>
      <c r="AO28" s="268" t="s">
        <v>410</v>
      </c>
      <c r="AP28" s="266" t="s">
        <v>411</v>
      </c>
      <c r="AQ28" s="272" t="s">
        <v>431</v>
      </c>
      <c r="AR28" s="266" t="s">
        <v>432</v>
      </c>
      <c r="AS28" s="272" t="s">
        <v>874</v>
      </c>
      <c r="AT28" s="272" t="s">
        <v>792</v>
      </c>
      <c r="AU28" s="166" t="s">
        <v>412</v>
      </c>
      <c r="AV28" s="166" t="s">
        <v>407</v>
      </c>
      <c r="AW28" s="166" t="s">
        <v>413</v>
      </c>
      <c r="AX28" s="166" t="s">
        <v>414</v>
      </c>
      <c r="AY28" s="166" t="s">
        <v>415</v>
      </c>
      <c r="AZ28" s="166" t="s">
        <v>416</v>
      </c>
      <c r="BA28" s="278" t="s">
        <v>417</v>
      </c>
    </row>
    <row r="29" spans="2:53" x14ac:dyDescent="0.25">
      <c r="B29" s="253" t="s">
        <v>705</v>
      </c>
      <c r="C29" t="s">
        <v>148</v>
      </c>
      <c r="F29" s="322"/>
      <c r="G29" s="25"/>
      <c r="H29" s="25"/>
      <c r="I29" s="25"/>
      <c r="J29" s="323"/>
      <c r="K29" s="25"/>
      <c r="L29" s="322"/>
      <c r="M29" s="25"/>
      <c r="N29" s="25"/>
      <c r="O29" s="25"/>
      <c r="P29" s="25">
        <f t="shared" si="2"/>
        <v>0</v>
      </c>
      <c r="Q29" s="25"/>
      <c r="R29" s="323"/>
      <c r="U29" s="480"/>
      <c r="W29" s="167"/>
      <c r="X29" s="167"/>
      <c r="Y29" s="167"/>
      <c r="Z29" s="167"/>
      <c r="AA29" s="167"/>
      <c r="AB29" s="167"/>
      <c r="AC29" s="167"/>
      <c r="AD29" s="406"/>
      <c r="AE29" s="263"/>
      <c r="AF29" s="263"/>
      <c r="AG29" s="263"/>
      <c r="AH29" s="264"/>
      <c r="AJ29" s="167"/>
      <c r="AK29" s="167"/>
      <c r="AL29" s="167"/>
      <c r="AM29" s="269"/>
      <c r="AN29" s="267"/>
      <c r="AO29" s="267"/>
      <c r="AP29" s="263"/>
      <c r="AQ29" s="271">
        <f>+AP29*AQ$26</f>
        <v>0</v>
      </c>
      <c r="AR29" s="263"/>
      <c r="AS29" s="271">
        <f>AQ29+AR29</f>
        <v>0</v>
      </c>
      <c r="AT29" s="271">
        <f>+AS29+AP29</f>
        <v>0</v>
      </c>
      <c r="AU29" s="167"/>
      <c r="AV29" s="167"/>
      <c r="AW29" s="167"/>
      <c r="AX29" s="167"/>
      <c r="AY29" s="167"/>
      <c r="AZ29" s="167"/>
      <c r="BA29" s="167"/>
    </row>
    <row r="30" spans="2:53" x14ac:dyDescent="0.25">
      <c r="B30" s="253" t="s">
        <v>706</v>
      </c>
      <c r="C30" t="s">
        <v>149</v>
      </c>
      <c r="F30" s="331"/>
      <c r="G30" s="25"/>
      <c r="H30" s="332"/>
      <c r="I30" s="25"/>
      <c r="J30" s="333"/>
      <c r="K30" s="25"/>
      <c r="L30" s="331"/>
      <c r="M30" s="25"/>
      <c r="N30" s="332"/>
      <c r="O30" s="25"/>
      <c r="P30" s="332">
        <f t="shared" si="2"/>
        <v>0</v>
      </c>
      <c r="Q30" s="25"/>
      <c r="R30" s="333"/>
      <c r="U30" s="480"/>
      <c r="W30" s="167"/>
      <c r="X30" s="167"/>
      <c r="Y30" s="167"/>
      <c r="Z30" s="167"/>
      <c r="AA30" s="167"/>
      <c r="AB30" s="167"/>
      <c r="AC30" s="167"/>
      <c r="AD30" s="406"/>
      <c r="AE30" s="263"/>
      <c r="AF30" s="263"/>
      <c r="AG30" s="263"/>
      <c r="AH30" s="264"/>
      <c r="AJ30" s="167"/>
      <c r="AK30" s="167"/>
      <c r="AL30" s="167"/>
      <c r="AM30" s="269"/>
      <c r="AN30" s="267"/>
      <c r="AO30" s="267"/>
      <c r="AP30" s="263"/>
      <c r="AQ30" s="271">
        <f t="shared" ref="AQ30:AQ60" si="3">+AP30*AQ$26</f>
        <v>0</v>
      </c>
      <c r="AR30" s="263"/>
      <c r="AS30" s="271">
        <f t="shared" ref="AS30:AS60" si="4">AQ30+AR30</f>
        <v>0</v>
      </c>
      <c r="AT30" s="271">
        <f t="shared" ref="AT30:AT60" si="5">+AS30+AP30</f>
        <v>0</v>
      </c>
      <c r="AU30" s="167"/>
      <c r="AV30" s="167"/>
      <c r="AW30" s="167"/>
      <c r="AX30" s="167"/>
      <c r="AY30" s="167"/>
      <c r="AZ30" s="167"/>
      <c r="BA30" s="167"/>
    </row>
    <row r="31" spans="2:53" x14ac:dyDescent="0.25">
      <c r="B31" s="7" t="s">
        <v>100</v>
      </c>
      <c r="F31" s="322">
        <f>SUM(F21:F30)</f>
        <v>0</v>
      </c>
      <c r="G31" s="25"/>
      <c r="H31" s="25">
        <f>SUM(H21:H30)</f>
        <v>0</v>
      </c>
      <c r="I31" s="25"/>
      <c r="J31" s="323">
        <f>SUM(J22:J30)</f>
        <v>0</v>
      </c>
      <c r="K31" s="25"/>
      <c r="L31" s="322">
        <f>SUM(L21:L30)</f>
        <v>0</v>
      </c>
      <c r="M31" s="25"/>
      <c r="N31" s="25">
        <f>SUM(N21:N30)</f>
        <v>0</v>
      </c>
      <c r="O31" s="25"/>
      <c r="P31" s="25">
        <f>SUM(P21:P30)</f>
        <v>0</v>
      </c>
      <c r="Q31" s="25"/>
      <c r="R31" s="323">
        <f>SUM(R21:R30)</f>
        <v>0</v>
      </c>
      <c r="U31" s="480"/>
      <c r="W31" s="167"/>
      <c r="X31" s="167"/>
      <c r="Y31" s="167"/>
      <c r="Z31" s="167"/>
      <c r="AA31" s="167"/>
      <c r="AB31" s="167"/>
      <c r="AC31" s="167"/>
      <c r="AD31" s="210"/>
      <c r="AE31" s="263"/>
      <c r="AF31" s="263"/>
      <c r="AG31" s="263"/>
      <c r="AH31" s="264"/>
      <c r="AJ31" s="167"/>
      <c r="AK31" s="167"/>
      <c r="AL31" s="167"/>
      <c r="AM31" s="269"/>
      <c r="AN31" s="267"/>
      <c r="AO31" s="267"/>
      <c r="AP31" s="263"/>
      <c r="AQ31" s="271">
        <f t="shared" si="3"/>
        <v>0</v>
      </c>
      <c r="AR31" s="263"/>
      <c r="AS31" s="271">
        <f t="shared" si="4"/>
        <v>0</v>
      </c>
      <c r="AT31" s="271">
        <f t="shared" si="5"/>
        <v>0</v>
      </c>
      <c r="AU31" s="167"/>
      <c r="AV31" s="167"/>
      <c r="AW31" s="167"/>
      <c r="AX31" s="167"/>
      <c r="AY31" s="167"/>
      <c r="AZ31" s="167"/>
      <c r="BA31" s="167"/>
    </row>
    <row r="32" spans="2:53" ht="14.1" customHeight="1" x14ac:dyDescent="0.25">
      <c r="F32" s="322"/>
      <c r="G32" s="25"/>
      <c r="H32" s="25"/>
      <c r="I32" s="25"/>
      <c r="J32" s="323"/>
      <c r="K32" s="25"/>
      <c r="L32" s="322"/>
      <c r="M32" s="25"/>
      <c r="N32" s="25"/>
      <c r="O32" s="25"/>
      <c r="P32" s="25"/>
      <c r="Q32" s="25"/>
      <c r="R32" s="323"/>
      <c r="U32" s="480"/>
      <c r="W32" s="167"/>
      <c r="X32" s="167"/>
      <c r="Y32" s="167"/>
      <c r="Z32" s="167"/>
      <c r="AA32" s="167"/>
      <c r="AB32" s="167"/>
      <c r="AC32" s="167"/>
      <c r="AD32" s="210"/>
      <c r="AE32" s="263"/>
      <c r="AF32" s="263"/>
      <c r="AG32" s="263"/>
      <c r="AH32" s="264"/>
      <c r="AJ32" s="167"/>
      <c r="AK32" s="167"/>
      <c r="AL32" s="167"/>
      <c r="AM32" s="269"/>
      <c r="AN32" s="267"/>
      <c r="AO32" s="267"/>
      <c r="AP32" s="263"/>
      <c r="AQ32" s="271">
        <f t="shared" si="3"/>
        <v>0</v>
      </c>
      <c r="AR32" s="263"/>
      <c r="AS32" s="271">
        <f t="shared" si="4"/>
        <v>0</v>
      </c>
      <c r="AT32" s="271">
        <f t="shared" si="5"/>
        <v>0</v>
      </c>
      <c r="AU32" s="167"/>
      <c r="AV32" s="167"/>
      <c r="AW32" s="167"/>
      <c r="AX32" s="167"/>
      <c r="AY32" s="167"/>
      <c r="AZ32" s="167"/>
      <c r="BA32" s="167"/>
    </row>
    <row r="33" spans="2:53" ht="15.75" thickBot="1" x14ac:dyDescent="0.3">
      <c r="D33" s="110" t="s">
        <v>696</v>
      </c>
      <c r="F33" s="334">
        <f>+F17-F31</f>
        <v>0</v>
      </c>
      <c r="G33" s="335"/>
      <c r="H33" s="335">
        <f>+H17-H31</f>
        <v>0</v>
      </c>
      <c r="I33" s="335"/>
      <c r="J33" s="336">
        <f>+J17-J31</f>
        <v>0</v>
      </c>
      <c r="K33" s="335"/>
      <c r="L33" s="334">
        <f>+L17-L31</f>
        <v>0</v>
      </c>
      <c r="M33" s="335"/>
      <c r="N33" s="335">
        <f>+N17-N31</f>
        <v>0</v>
      </c>
      <c r="O33" s="335"/>
      <c r="P33" s="335">
        <f>+P17-P31</f>
        <v>0</v>
      </c>
      <c r="Q33" s="335"/>
      <c r="R33" s="336">
        <f>+R17-R31</f>
        <v>0</v>
      </c>
      <c r="U33" s="480"/>
      <c r="W33" s="167"/>
      <c r="X33" s="167"/>
      <c r="Y33" s="167"/>
      <c r="Z33" s="167"/>
      <c r="AA33" s="167"/>
      <c r="AB33" s="167"/>
      <c r="AC33" s="167"/>
      <c r="AD33" s="210"/>
      <c r="AE33" s="263"/>
      <c r="AF33" s="263"/>
      <c r="AG33" s="263"/>
      <c r="AH33" s="264"/>
      <c r="AJ33" s="167"/>
      <c r="AK33" s="167"/>
      <c r="AL33" s="167"/>
      <c r="AM33" s="269"/>
      <c r="AN33" s="267"/>
      <c r="AO33" s="267"/>
      <c r="AP33" s="263"/>
      <c r="AQ33" s="271">
        <f t="shared" si="3"/>
        <v>0</v>
      </c>
      <c r="AR33" s="263"/>
      <c r="AS33" s="271">
        <f t="shared" si="4"/>
        <v>0</v>
      </c>
      <c r="AT33" s="271">
        <f t="shared" si="5"/>
        <v>0</v>
      </c>
      <c r="AU33" s="167"/>
      <c r="AV33" s="167"/>
      <c r="AW33" s="167"/>
      <c r="AX33" s="167"/>
      <c r="AY33" s="167"/>
      <c r="AZ33" s="167"/>
      <c r="BA33" s="167"/>
    </row>
    <row r="34" spans="2:53" ht="15.75" thickTop="1" x14ac:dyDescent="0.25">
      <c r="F34" s="322"/>
      <c r="G34" s="25"/>
      <c r="H34" s="25"/>
      <c r="I34" s="25"/>
      <c r="J34" s="323"/>
      <c r="K34" s="25"/>
      <c r="L34" s="322"/>
      <c r="M34" s="25"/>
      <c r="N34" s="25"/>
      <c r="O34" s="25"/>
      <c r="P34" s="25"/>
      <c r="Q34" s="25"/>
      <c r="R34" s="323"/>
      <c r="U34" s="480"/>
      <c r="W34" s="167"/>
      <c r="X34" s="167"/>
      <c r="Y34" s="167"/>
      <c r="Z34" s="167"/>
      <c r="AA34" s="167"/>
      <c r="AB34" s="167"/>
      <c r="AC34" s="167"/>
      <c r="AD34" s="409"/>
      <c r="AE34" s="415"/>
      <c r="AF34" s="415"/>
      <c r="AG34" s="415"/>
      <c r="AH34" s="415"/>
      <c r="AJ34" s="167"/>
      <c r="AK34" s="167"/>
      <c r="AL34" s="167"/>
      <c r="AM34" s="269"/>
      <c r="AN34" s="267"/>
      <c r="AO34" s="267"/>
      <c r="AP34" s="263"/>
      <c r="AQ34" s="271">
        <f t="shared" si="3"/>
        <v>0</v>
      </c>
      <c r="AR34" s="263"/>
      <c r="AS34" s="271">
        <f t="shared" si="4"/>
        <v>0</v>
      </c>
      <c r="AT34" s="271">
        <f t="shared" si="5"/>
        <v>0</v>
      </c>
      <c r="AU34" s="167"/>
      <c r="AV34" s="167"/>
      <c r="AW34" s="167"/>
      <c r="AX34" s="167"/>
      <c r="AY34" s="167"/>
      <c r="AZ34" s="167"/>
      <c r="BA34" s="167"/>
    </row>
    <row r="35" spans="2:53" x14ac:dyDescent="0.25">
      <c r="B35" s="7" t="s">
        <v>103</v>
      </c>
      <c r="F35" s="322"/>
      <c r="G35" s="25"/>
      <c r="H35" s="25"/>
      <c r="I35" s="25"/>
      <c r="J35" s="323"/>
      <c r="K35" s="25"/>
      <c r="L35" s="322"/>
      <c r="M35" s="25"/>
      <c r="N35" s="25"/>
      <c r="O35" s="25"/>
      <c r="P35" s="25"/>
      <c r="Q35" s="25"/>
      <c r="R35" s="323"/>
      <c r="U35" s="480"/>
      <c r="W35" s="167"/>
      <c r="X35" s="167"/>
      <c r="Y35" s="167"/>
      <c r="Z35" s="167"/>
      <c r="AA35" s="167"/>
      <c r="AB35" s="167"/>
      <c r="AC35" s="167"/>
      <c r="AD35" s="167"/>
      <c r="AE35" s="263"/>
      <c r="AF35" s="263"/>
      <c r="AG35" s="263"/>
      <c r="AH35" s="264"/>
      <c r="AJ35" s="167"/>
      <c r="AK35" s="167"/>
      <c r="AL35" s="167"/>
      <c r="AM35" s="269"/>
      <c r="AN35" s="267"/>
      <c r="AO35" s="267"/>
      <c r="AP35" s="263"/>
      <c r="AQ35" s="271">
        <f t="shared" si="3"/>
        <v>0</v>
      </c>
      <c r="AR35" s="263"/>
      <c r="AS35" s="271">
        <f t="shared" si="4"/>
        <v>0</v>
      </c>
      <c r="AT35" s="271">
        <f t="shared" si="5"/>
        <v>0</v>
      </c>
      <c r="AU35" s="167"/>
      <c r="AV35" s="167"/>
      <c r="AW35" s="167"/>
      <c r="AX35" s="167"/>
      <c r="AY35" s="167"/>
      <c r="AZ35" s="167"/>
      <c r="BA35" s="167"/>
    </row>
    <row r="36" spans="2:53" x14ac:dyDescent="0.25">
      <c r="C36" t="s">
        <v>835</v>
      </c>
      <c r="F36" s="322">
        <f>+F8</f>
        <v>0</v>
      </c>
      <c r="G36" s="25"/>
      <c r="H36" s="25">
        <f>+H8</f>
        <v>0</v>
      </c>
      <c r="I36" s="25"/>
      <c r="J36" s="323">
        <f>+J8</f>
        <v>0</v>
      </c>
      <c r="K36" s="25"/>
      <c r="L36" s="322">
        <f>+L8</f>
        <v>0</v>
      </c>
      <c r="M36" s="25"/>
      <c r="N36" s="25">
        <f>+N8</f>
        <v>0</v>
      </c>
      <c r="O36" s="25"/>
      <c r="P36" s="25">
        <f t="shared" ref="P36:P37" si="6">R36-L36</f>
        <v>0</v>
      </c>
      <c r="Q36" s="25"/>
      <c r="R36" s="323">
        <f>+R8</f>
        <v>0</v>
      </c>
      <c r="U36" s="480"/>
      <c r="W36" s="167"/>
      <c r="X36" s="167"/>
      <c r="Y36" s="167"/>
      <c r="Z36" s="167"/>
      <c r="AA36" s="167"/>
      <c r="AB36" s="167"/>
      <c r="AC36" s="167"/>
      <c r="AD36" s="167"/>
      <c r="AE36" s="263"/>
      <c r="AF36" s="263"/>
      <c r="AG36" s="263"/>
      <c r="AH36" s="264"/>
      <c r="AJ36" s="167"/>
      <c r="AK36" s="167"/>
      <c r="AL36" s="167"/>
      <c r="AM36" s="269"/>
      <c r="AN36" s="267"/>
      <c r="AO36" s="267"/>
      <c r="AP36" s="263"/>
      <c r="AQ36" s="271">
        <f t="shared" si="3"/>
        <v>0</v>
      </c>
      <c r="AR36" s="263"/>
      <c r="AS36" s="271">
        <f t="shared" si="4"/>
        <v>0</v>
      </c>
      <c r="AT36" s="271">
        <f t="shared" si="5"/>
        <v>0</v>
      </c>
      <c r="AU36" s="167"/>
      <c r="AV36" s="167"/>
      <c r="AW36" s="167"/>
      <c r="AX36" s="167"/>
      <c r="AY36" s="167"/>
      <c r="AZ36" s="167"/>
      <c r="BA36" s="167"/>
    </row>
    <row r="37" spans="2:53" ht="15.75" thickBot="1" x14ac:dyDescent="0.3">
      <c r="C37" t="s">
        <v>836</v>
      </c>
      <c r="F37" s="331">
        <f>+F10+F17-F31-F36</f>
        <v>0</v>
      </c>
      <c r="G37" s="332"/>
      <c r="H37" s="332">
        <f>+H10+H17-H31-H36</f>
        <v>0</v>
      </c>
      <c r="I37" s="332"/>
      <c r="J37" s="333">
        <f>+J10+J17-J31-J36</f>
        <v>0</v>
      </c>
      <c r="K37" s="25"/>
      <c r="L37" s="331">
        <f>+L10+L17-L31-L36</f>
        <v>0</v>
      </c>
      <c r="M37" s="25"/>
      <c r="N37" s="25">
        <f>+N10+N17-N31-N36</f>
        <v>0</v>
      </c>
      <c r="O37" s="25"/>
      <c r="P37" s="25">
        <f t="shared" si="6"/>
        <v>0</v>
      </c>
      <c r="Q37" s="25"/>
      <c r="R37" s="333">
        <f>R10+R17-R31-R36</f>
        <v>0</v>
      </c>
      <c r="U37" s="480"/>
      <c r="W37" s="422" t="s">
        <v>896</v>
      </c>
      <c r="X37" s="422"/>
      <c r="Y37" s="422"/>
      <c r="Z37" s="411"/>
      <c r="AG37" s="263"/>
      <c r="AH37" s="264"/>
      <c r="AJ37" s="167"/>
      <c r="AK37" s="167"/>
      <c r="AL37" s="167"/>
      <c r="AM37" s="269"/>
      <c r="AN37" s="267"/>
      <c r="AO37" s="267"/>
      <c r="AP37" s="263"/>
      <c r="AQ37" s="271">
        <f t="shared" si="3"/>
        <v>0</v>
      </c>
      <c r="AR37" s="263"/>
      <c r="AS37" s="271">
        <f t="shared" si="4"/>
        <v>0</v>
      </c>
      <c r="AT37" s="271">
        <f t="shared" si="5"/>
        <v>0</v>
      </c>
      <c r="AU37" s="167"/>
      <c r="AV37" s="167"/>
      <c r="AW37" s="167"/>
      <c r="AX37" s="167"/>
      <c r="AY37" s="167"/>
      <c r="AZ37" s="167"/>
      <c r="BA37" s="167"/>
    </row>
    <row r="38" spans="2:53" ht="15.75" thickBot="1" x14ac:dyDescent="0.3">
      <c r="D38" s="110" t="s">
        <v>105</v>
      </c>
      <c r="F38" s="372">
        <f>F10+F33</f>
        <v>0</v>
      </c>
      <c r="G38" s="373"/>
      <c r="H38" s="373">
        <f>H10+H33</f>
        <v>0</v>
      </c>
      <c r="I38" s="373"/>
      <c r="J38" s="339">
        <f>+J37+J36</f>
        <v>0</v>
      </c>
      <c r="K38" s="25"/>
      <c r="L38" s="337">
        <f>SUM(L35:L37)</f>
        <v>0</v>
      </c>
      <c r="M38" s="338"/>
      <c r="N38" s="373">
        <f>SUM(N35:N37)</f>
        <v>0</v>
      </c>
      <c r="O38" s="338"/>
      <c r="P38" s="373">
        <f>SUM(P35:P37)</f>
        <v>0</v>
      </c>
      <c r="Q38" s="338"/>
      <c r="R38" s="340">
        <f>SUM(R35:R37)</f>
        <v>0</v>
      </c>
      <c r="U38" s="480"/>
      <c r="W38" s="300" t="s">
        <v>928</v>
      </c>
      <c r="X38" s="300" t="s">
        <v>887</v>
      </c>
      <c r="Y38" s="300" t="s">
        <v>861</v>
      </c>
      <c r="Z38" s="300" t="s">
        <v>951</v>
      </c>
      <c r="AA38" s="300" t="s">
        <v>361</v>
      </c>
      <c r="AB38" s="300" t="s">
        <v>860</v>
      </c>
      <c r="AC38" s="300" t="s">
        <v>862</v>
      </c>
      <c r="AD38" s="419" t="s">
        <v>952</v>
      </c>
      <c r="AE38" s="491" t="s">
        <v>898</v>
      </c>
      <c r="AF38" s="492"/>
      <c r="AG38" s="492"/>
      <c r="AH38" s="492"/>
      <c r="AJ38" s="167"/>
      <c r="AK38" s="167"/>
      <c r="AL38" s="167"/>
      <c r="AM38" s="269"/>
      <c r="AN38" s="267"/>
      <c r="AO38" s="267"/>
      <c r="AP38" s="263"/>
      <c r="AQ38" s="271">
        <f t="shared" si="3"/>
        <v>0</v>
      </c>
      <c r="AR38" s="263"/>
      <c r="AS38" s="271">
        <f t="shared" si="4"/>
        <v>0</v>
      </c>
      <c r="AT38" s="271">
        <f t="shared" si="5"/>
        <v>0</v>
      </c>
      <c r="AU38" s="167"/>
      <c r="AV38" s="167"/>
      <c r="AW38" s="167"/>
      <c r="AX38" s="167"/>
      <c r="AY38" s="167"/>
      <c r="AZ38" s="167"/>
      <c r="BA38" s="167"/>
    </row>
    <row r="39" spans="2:53" ht="15.75" thickBot="1" x14ac:dyDescent="0.3">
      <c r="F39" s="281"/>
      <c r="G39" s="281"/>
      <c r="H39" s="281"/>
      <c r="I39" s="281"/>
      <c r="J39" s="110"/>
      <c r="K39" s="281"/>
      <c r="L39" s="281"/>
      <c r="M39" s="281"/>
      <c r="N39" s="281"/>
      <c r="O39" s="281"/>
      <c r="P39" s="281"/>
      <c r="Q39" s="281"/>
      <c r="R39" s="281"/>
      <c r="U39" s="480"/>
      <c r="W39" s="167"/>
      <c r="X39" s="167"/>
      <c r="Y39" s="167"/>
      <c r="Z39" s="167"/>
      <c r="AA39" s="167"/>
      <c r="AB39" s="167"/>
      <c r="AC39" s="167"/>
      <c r="AD39" s="167"/>
      <c r="AE39" s="263"/>
      <c r="AF39" s="263"/>
      <c r="AG39" s="263"/>
      <c r="AH39" s="264"/>
      <c r="AJ39" s="167"/>
      <c r="AK39" s="167"/>
      <c r="AL39" s="167"/>
      <c r="AM39" s="269"/>
      <c r="AN39" s="267"/>
      <c r="AO39" s="267"/>
      <c r="AP39" s="263"/>
      <c r="AQ39" s="271">
        <f t="shared" si="3"/>
        <v>0</v>
      </c>
      <c r="AR39" s="263"/>
      <c r="AS39" s="271">
        <f t="shared" si="4"/>
        <v>0</v>
      </c>
      <c r="AT39" s="271">
        <f t="shared" si="5"/>
        <v>0</v>
      </c>
      <c r="AU39" s="167"/>
      <c r="AV39" s="167"/>
      <c r="AW39" s="167"/>
      <c r="AX39" s="167"/>
      <c r="AY39" s="167"/>
      <c r="AZ39" s="167"/>
      <c r="BA39" s="167"/>
    </row>
    <row r="40" spans="2:53" ht="15.75" thickBot="1" x14ac:dyDescent="0.3">
      <c r="F40" s="281"/>
      <c r="G40" s="281"/>
      <c r="H40" s="281"/>
      <c r="I40" s="281"/>
      <c r="J40" s="110" t="s">
        <v>846</v>
      </c>
      <c r="K40" s="281"/>
      <c r="L40" s="371">
        <f>+L38+L31</f>
        <v>0</v>
      </c>
      <c r="M40" s="256"/>
      <c r="N40" s="256"/>
      <c r="O40" s="256"/>
      <c r="P40" s="256"/>
      <c r="Q40" s="256"/>
      <c r="R40" s="371">
        <f>+R38+R31</f>
        <v>0</v>
      </c>
      <c r="U40" s="480"/>
      <c r="W40" s="167"/>
      <c r="X40" s="167"/>
      <c r="Y40" s="167"/>
      <c r="Z40" s="167"/>
      <c r="AA40" s="167"/>
      <c r="AB40" s="167"/>
      <c r="AC40" s="167"/>
      <c r="AD40" s="167"/>
      <c r="AE40" s="263"/>
      <c r="AF40" s="263"/>
      <c r="AG40" s="263"/>
      <c r="AH40" s="264"/>
      <c r="AJ40" s="167"/>
      <c r="AK40" s="167"/>
      <c r="AL40" s="167"/>
      <c r="AM40" s="269"/>
      <c r="AN40" s="267"/>
      <c r="AO40" s="267"/>
      <c r="AP40" s="263"/>
      <c r="AQ40" s="271">
        <f t="shared" si="3"/>
        <v>0</v>
      </c>
      <c r="AR40" s="263"/>
      <c r="AS40" s="271">
        <f t="shared" si="4"/>
        <v>0</v>
      </c>
      <c r="AT40" s="271">
        <f t="shared" si="5"/>
        <v>0</v>
      </c>
      <c r="AU40" s="167"/>
      <c r="AV40" s="167"/>
      <c r="AW40" s="167"/>
      <c r="AX40" s="167"/>
      <c r="AY40" s="167"/>
      <c r="AZ40" s="167"/>
      <c r="BA40" s="167"/>
    </row>
    <row r="41" spans="2:53" x14ac:dyDescent="0.25">
      <c r="F41" s="5"/>
      <c r="G41" s="5"/>
      <c r="H41" s="5"/>
      <c r="I41" s="5"/>
      <c r="J41" s="5"/>
      <c r="K41" s="5"/>
      <c r="L41" s="5"/>
      <c r="M41" s="5"/>
      <c r="N41" s="5"/>
      <c r="O41" s="5"/>
      <c r="P41" s="5"/>
      <c r="Q41" s="5"/>
      <c r="R41" s="5"/>
      <c r="U41" s="480"/>
      <c r="W41" s="167"/>
      <c r="X41" s="167"/>
      <c r="Y41" s="167"/>
      <c r="Z41" s="167"/>
      <c r="AA41" s="167"/>
      <c r="AB41" s="167"/>
      <c r="AC41" s="167"/>
      <c r="AD41" s="167"/>
      <c r="AE41" s="263"/>
      <c r="AF41" s="263"/>
      <c r="AG41" s="263"/>
      <c r="AH41" s="264"/>
      <c r="AJ41" s="167"/>
      <c r="AK41" s="167"/>
      <c r="AL41" s="167"/>
      <c r="AM41" s="269"/>
      <c r="AN41" s="267"/>
      <c r="AO41" s="267"/>
      <c r="AP41" s="263"/>
      <c r="AQ41" s="271">
        <f t="shared" si="3"/>
        <v>0</v>
      </c>
      <c r="AR41" s="263"/>
      <c r="AS41" s="271">
        <f t="shared" si="4"/>
        <v>0</v>
      </c>
      <c r="AT41" s="271">
        <f t="shared" si="5"/>
        <v>0</v>
      </c>
      <c r="AU41" s="167"/>
      <c r="AV41" s="167"/>
      <c r="AW41" s="167"/>
      <c r="AX41" s="167"/>
      <c r="AY41" s="167"/>
      <c r="AZ41" s="167"/>
      <c r="BA41" s="167"/>
    </row>
    <row r="42" spans="2:53" ht="15.75" thickBot="1" x14ac:dyDescent="0.3">
      <c r="B42" s="92" t="s">
        <v>209</v>
      </c>
      <c r="F42" s="5"/>
      <c r="G42" s="5"/>
      <c r="H42" s="5"/>
      <c r="I42" s="5"/>
      <c r="J42" s="5"/>
      <c r="K42" s="5"/>
      <c r="L42" s="5"/>
      <c r="M42" s="5"/>
      <c r="N42" s="5"/>
      <c r="O42" s="5"/>
      <c r="P42" s="5"/>
      <c r="Q42" s="5"/>
      <c r="R42" s="5"/>
      <c r="U42" s="480"/>
      <c r="W42" s="167"/>
      <c r="X42" s="167"/>
      <c r="Y42" s="167"/>
      <c r="Z42" s="167"/>
      <c r="AA42" s="167"/>
      <c r="AB42" s="167"/>
      <c r="AC42" s="167"/>
      <c r="AD42" s="167"/>
      <c r="AE42" s="263"/>
      <c r="AF42" s="263"/>
      <c r="AG42" s="263"/>
      <c r="AH42" s="264"/>
      <c r="AJ42" s="167"/>
      <c r="AK42" s="167"/>
      <c r="AL42" s="167"/>
      <c r="AM42" s="269"/>
      <c r="AN42" s="267"/>
      <c r="AO42" s="267"/>
      <c r="AP42" s="263"/>
      <c r="AQ42" s="271">
        <f t="shared" si="3"/>
        <v>0</v>
      </c>
      <c r="AR42" s="263"/>
      <c r="AS42" s="271">
        <f t="shared" si="4"/>
        <v>0</v>
      </c>
      <c r="AT42" s="271">
        <f t="shared" si="5"/>
        <v>0</v>
      </c>
      <c r="AU42" s="167"/>
      <c r="AV42" s="167"/>
      <c r="AW42" s="167"/>
      <c r="AX42" s="167"/>
      <c r="AY42" s="167"/>
      <c r="AZ42" s="167"/>
      <c r="BA42" s="167"/>
    </row>
    <row r="43" spans="2:53" x14ac:dyDescent="0.25">
      <c r="B43" s="253" t="s">
        <v>708</v>
      </c>
      <c r="C43" t="s">
        <v>191</v>
      </c>
      <c r="F43" s="288"/>
      <c r="G43" s="289"/>
      <c r="H43" s="289"/>
      <c r="I43" s="289"/>
      <c r="J43" s="289"/>
      <c r="K43" s="5"/>
      <c r="L43" s="288"/>
      <c r="M43" s="289"/>
      <c r="N43" s="289"/>
      <c r="O43" s="289"/>
      <c r="P43" s="289">
        <f>R43-L43</f>
        <v>0</v>
      </c>
      <c r="Q43" s="289"/>
      <c r="R43" s="290"/>
      <c r="U43" s="480"/>
      <c r="AE43" s="264"/>
      <c r="AF43" s="264"/>
      <c r="AG43" s="264"/>
      <c r="AH43" s="264"/>
      <c r="AJ43" s="167"/>
      <c r="AK43" s="167"/>
      <c r="AL43" s="167"/>
      <c r="AM43" s="269"/>
      <c r="AN43" s="267"/>
      <c r="AO43" s="267"/>
      <c r="AP43" s="263"/>
      <c r="AQ43" s="271">
        <f t="shared" si="3"/>
        <v>0</v>
      </c>
      <c r="AR43" s="263"/>
      <c r="AS43" s="271">
        <f t="shared" si="4"/>
        <v>0</v>
      </c>
      <c r="AT43" s="271">
        <f t="shared" si="5"/>
        <v>0</v>
      </c>
      <c r="AU43" s="167"/>
      <c r="AV43" s="167"/>
      <c r="AW43" s="167"/>
      <c r="AX43" s="167"/>
      <c r="AY43" s="167"/>
      <c r="AZ43" s="167"/>
      <c r="BA43" s="167"/>
    </row>
    <row r="44" spans="2:53" x14ac:dyDescent="0.25">
      <c r="B44" s="253" t="s">
        <v>709</v>
      </c>
      <c r="C44" t="s">
        <v>210</v>
      </c>
      <c r="F44" s="114"/>
      <c r="G44" s="115"/>
      <c r="H44" s="115"/>
      <c r="I44" s="115"/>
      <c r="J44" s="115"/>
      <c r="K44" s="5"/>
      <c r="L44" s="114"/>
      <c r="M44" s="115"/>
      <c r="N44" s="115"/>
      <c r="O44" s="115"/>
      <c r="P44" s="115">
        <f>R44-L44</f>
        <v>0</v>
      </c>
      <c r="Q44" s="115"/>
      <c r="R44" s="116"/>
      <c r="U44" s="480"/>
      <c r="AJ44" s="167"/>
      <c r="AK44" s="167"/>
      <c r="AL44" s="167"/>
      <c r="AM44" s="269"/>
      <c r="AN44" s="267"/>
      <c r="AO44" s="267"/>
      <c r="AP44" s="263"/>
      <c r="AQ44" s="271">
        <f t="shared" si="3"/>
        <v>0</v>
      </c>
      <c r="AR44" s="263"/>
      <c r="AS44" s="271">
        <f t="shared" si="4"/>
        <v>0</v>
      </c>
      <c r="AT44" s="271">
        <f t="shared" si="5"/>
        <v>0</v>
      </c>
      <c r="AU44" s="167"/>
      <c r="AV44" s="167"/>
      <c r="AW44" s="167"/>
      <c r="AX44" s="167"/>
      <c r="AY44" s="167"/>
      <c r="AZ44" s="167"/>
      <c r="BA44" s="167"/>
    </row>
    <row r="45" spans="2:53" x14ac:dyDescent="0.25">
      <c r="B45" s="253" t="s">
        <v>710</v>
      </c>
      <c r="C45" t="s">
        <v>211</v>
      </c>
      <c r="F45" s="114"/>
      <c r="G45" s="115"/>
      <c r="H45" s="115"/>
      <c r="I45" s="115"/>
      <c r="J45" s="115"/>
      <c r="K45" s="5"/>
      <c r="L45" s="114"/>
      <c r="M45" s="115"/>
      <c r="N45" s="115"/>
      <c r="O45" s="115"/>
      <c r="P45" s="115">
        <f t="shared" ref="P45:P48" si="7">R45-L45</f>
        <v>0</v>
      </c>
      <c r="Q45" s="115"/>
      <c r="R45" s="116"/>
      <c r="AJ45" s="167"/>
      <c r="AK45" s="167"/>
      <c r="AL45" s="167"/>
      <c r="AM45" s="269"/>
      <c r="AN45" s="267"/>
      <c r="AO45" s="267"/>
      <c r="AP45" s="263"/>
      <c r="AQ45" s="271">
        <f t="shared" si="3"/>
        <v>0</v>
      </c>
      <c r="AR45" s="263"/>
      <c r="AS45" s="271">
        <f t="shared" si="4"/>
        <v>0</v>
      </c>
      <c r="AT45" s="271">
        <f t="shared" si="5"/>
        <v>0</v>
      </c>
      <c r="AU45" s="167"/>
      <c r="AV45" s="167"/>
      <c r="AW45" s="167"/>
      <c r="AX45" s="167"/>
      <c r="AY45" s="167"/>
      <c r="AZ45" s="167"/>
      <c r="BA45" s="167"/>
    </row>
    <row r="46" spans="2:53" x14ac:dyDescent="0.25">
      <c r="B46" s="253" t="s">
        <v>711</v>
      </c>
      <c r="C46" t="s">
        <v>212</v>
      </c>
      <c r="F46" s="114"/>
      <c r="G46" s="115"/>
      <c r="H46" s="115"/>
      <c r="I46" s="115"/>
      <c r="J46" s="115"/>
      <c r="K46" s="5"/>
      <c r="L46" s="114"/>
      <c r="M46" s="115"/>
      <c r="N46" s="115"/>
      <c r="O46" s="115"/>
      <c r="P46" s="115">
        <f t="shared" si="7"/>
        <v>0</v>
      </c>
      <c r="Q46" s="115"/>
      <c r="R46" s="116"/>
      <c r="AJ46" s="167"/>
      <c r="AK46" s="167"/>
      <c r="AL46" s="167"/>
      <c r="AM46" s="269"/>
      <c r="AN46" s="267"/>
      <c r="AO46" s="267"/>
      <c r="AP46" s="263"/>
      <c r="AQ46" s="271">
        <f t="shared" si="3"/>
        <v>0</v>
      </c>
      <c r="AR46" s="263"/>
      <c r="AS46" s="271">
        <f t="shared" si="4"/>
        <v>0</v>
      </c>
      <c r="AT46" s="271">
        <f t="shared" si="5"/>
        <v>0</v>
      </c>
      <c r="AU46" s="167"/>
      <c r="AV46" s="167"/>
      <c r="AW46" s="167"/>
      <c r="AX46" s="167"/>
      <c r="AY46" s="167"/>
      <c r="AZ46" s="167"/>
      <c r="BA46" s="167"/>
    </row>
    <row r="47" spans="2:53" x14ac:dyDescent="0.25">
      <c r="B47" s="253" t="s">
        <v>712</v>
      </c>
      <c r="C47" t="s">
        <v>234</v>
      </c>
      <c r="F47" s="114"/>
      <c r="G47" s="115"/>
      <c r="H47" s="115"/>
      <c r="I47" s="115"/>
      <c r="J47" s="115"/>
      <c r="K47" s="5"/>
      <c r="L47" s="114"/>
      <c r="M47" s="115"/>
      <c r="N47" s="115"/>
      <c r="O47" s="115"/>
      <c r="P47" s="115">
        <f t="shared" si="7"/>
        <v>0</v>
      </c>
      <c r="Q47" s="115"/>
      <c r="R47" s="116"/>
      <c r="AJ47" s="167"/>
      <c r="AK47" s="167"/>
      <c r="AL47" s="167"/>
      <c r="AM47" s="269"/>
      <c r="AN47" s="267"/>
      <c r="AO47" s="267"/>
      <c r="AP47" s="263"/>
      <c r="AQ47" s="271">
        <f t="shared" si="3"/>
        <v>0</v>
      </c>
      <c r="AR47" s="263"/>
      <c r="AS47" s="271">
        <f t="shared" si="4"/>
        <v>0</v>
      </c>
      <c r="AT47" s="271">
        <f t="shared" si="5"/>
        <v>0</v>
      </c>
      <c r="AU47" s="167"/>
      <c r="AV47" s="167"/>
      <c r="AW47" s="167"/>
      <c r="AX47" s="167"/>
      <c r="AY47" s="167"/>
      <c r="AZ47" s="167"/>
      <c r="BA47" s="167"/>
    </row>
    <row r="48" spans="2:53" x14ac:dyDescent="0.25">
      <c r="B48" s="253" t="s">
        <v>713</v>
      </c>
      <c r="C48" t="s">
        <v>213</v>
      </c>
      <c r="F48" s="291"/>
      <c r="G48" s="115"/>
      <c r="H48" s="292"/>
      <c r="I48" s="115"/>
      <c r="J48" s="292"/>
      <c r="K48" s="5"/>
      <c r="L48" s="291"/>
      <c r="M48" s="115"/>
      <c r="N48" s="292"/>
      <c r="O48" s="115"/>
      <c r="P48" s="292">
        <f t="shared" si="7"/>
        <v>0</v>
      </c>
      <c r="Q48" s="115"/>
      <c r="R48" s="293"/>
      <c r="AJ48" s="167"/>
      <c r="AK48" s="167"/>
      <c r="AL48" s="167"/>
      <c r="AM48" s="269"/>
      <c r="AN48" s="267"/>
      <c r="AO48" s="267"/>
      <c r="AP48" s="263"/>
      <c r="AQ48" s="271">
        <f t="shared" si="3"/>
        <v>0</v>
      </c>
      <c r="AR48" s="263"/>
      <c r="AS48" s="271">
        <f t="shared" si="4"/>
        <v>0</v>
      </c>
      <c r="AT48" s="271">
        <f t="shared" si="5"/>
        <v>0</v>
      </c>
      <c r="AU48" s="167"/>
      <c r="AV48" s="167"/>
      <c r="AW48" s="167"/>
      <c r="AX48" s="167"/>
      <c r="AY48" s="167"/>
      <c r="AZ48" s="167"/>
      <c r="BA48" s="167"/>
    </row>
    <row r="49" spans="2:53" x14ac:dyDescent="0.25">
      <c r="B49"/>
      <c r="D49" t="s">
        <v>214</v>
      </c>
      <c r="F49" s="114">
        <f>SUM(F43:F48)</f>
        <v>0</v>
      </c>
      <c r="G49" s="115"/>
      <c r="H49" s="115">
        <f>SUM(H43:H48)</f>
        <v>0</v>
      </c>
      <c r="I49" s="115"/>
      <c r="J49" s="294">
        <f>SUM(J43:J48)</f>
        <v>0</v>
      </c>
      <c r="K49" s="5"/>
      <c r="L49" s="114">
        <f>SUM(L43:L48)</f>
        <v>0</v>
      </c>
      <c r="M49" s="115"/>
      <c r="N49" s="115">
        <f>SUM(N43:N48)</f>
        <v>0</v>
      </c>
      <c r="O49" s="115"/>
      <c r="P49" s="115">
        <f>SUM(P43:P48)</f>
        <v>0</v>
      </c>
      <c r="Q49" s="115"/>
      <c r="R49" s="294">
        <f>SUM(R43:R48)</f>
        <v>0</v>
      </c>
      <c r="AJ49" s="167"/>
      <c r="AK49" s="167"/>
      <c r="AL49" s="167"/>
      <c r="AM49" s="269"/>
      <c r="AN49" s="267"/>
      <c r="AO49" s="267"/>
      <c r="AP49" s="263"/>
      <c r="AQ49" s="271">
        <f t="shared" si="3"/>
        <v>0</v>
      </c>
      <c r="AR49" s="263"/>
      <c r="AS49" s="271">
        <f t="shared" si="4"/>
        <v>0</v>
      </c>
      <c r="AT49" s="271">
        <f t="shared" si="5"/>
        <v>0</v>
      </c>
      <c r="AU49" s="167"/>
      <c r="AV49" s="167"/>
      <c r="AW49" s="167"/>
      <c r="AX49" s="167"/>
      <c r="AY49" s="167"/>
      <c r="AZ49" s="167"/>
      <c r="BA49" s="167"/>
    </row>
    <row r="50" spans="2:53" ht="15.75" thickBot="1" x14ac:dyDescent="0.3">
      <c r="B50"/>
      <c r="F50" s="295"/>
      <c r="G50" s="296"/>
      <c r="H50" s="296"/>
      <c r="I50" s="296"/>
      <c r="J50" s="297"/>
      <c r="K50" s="5"/>
      <c r="L50" s="295"/>
      <c r="M50" s="296"/>
      <c r="N50" s="296"/>
      <c r="O50" s="296"/>
      <c r="P50" s="296"/>
      <c r="Q50" s="296"/>
      <c r="R50" s="297"/>
      <c r="AJ50" s="167"/>
      <c r="AK50" s="167"/>
      <c r="AL50" s="167"/>
      <c r="AM50" s="269"/>
      <c r="AN50" s="267"/>
      <c r="AO50" s="267"/>
      <c r="AP50" s="263"/>
      <c r="AQ50" s="271">
        <f t="shared" si="3"/>
        <v>0</v>
      </c>
      <c r="AR50" s="263"/>
      <c r="AS50" s="271">
        <f t="shared" si="4"/>
        <v>0</v>
      </c>
      <c r="AT50" s="271">
        <f t="shared" si="5"/>
        <v>0</v>
      </c>
      <c r="AU50" s="167"/>
      <c r="AV50" s="167"/>
      <c r="AW50" s="167"/>
      <c r="AX50" s="167"/>
      <c r="AY50" s="167"/>
      <c r="AZ50" s="167"/>
      <c r="BA50" s="167"/>
    </row>
    <row r="51" spans="2:53" x14ac:dyDescent="0.25">
      <c r="F51" s="5"/>
      <c r="G51" s="5"/>
      <c r="H51" s="5"/>
      <c r="I51" s="5"/>
      <c r="J51" s="5"/>
      <c r="K51" s="5"/>
      <c r="L51" s="5"/>
      <c r="M51" s="5"/>
      <c r="N51" s="5"/>
      <c r="O51" s="5"/>
      <c r="P51" s="5"/>
      <c r="Q51" s="5"/>
      <c r="R51" s="5"/>
      <c r="AJ51" s="167"/>
      <c r="AK51" s="167"/>
      <c r="AL51" s="167"/>
      <c r="AM51" s="269"/>
      <c r="AN51" s="267"/>
      <c r="AO51" s="267"/>
      <c r="AP51" s="263"/>
      <c r="AQ51" s="271">
        <f t="shared" si="3"/>
        <v>0</v>
      </c>
      <c r="AR51" s="263"/>
      <c r="AS51" s="271">
        <f t="shared" si="4"/>
        <v>0</v>
      </c>
      <c r="AT51" s="271">
        <f t="shared" si="5"/>
        <v>0</v>
      </c>
      <c r="AU51" s="167"/>
      <c r="AV51" s="167"/>
      <c r="AW51" s="167"/>
      <c r="AX51" s="167"/>
      <c r="AY51" s="167"/>
      <c r="AZ51" s="167"/>
      <c r="BA51" s="167"/>
    </row>
    <row r="52" spans="2:53" x14ac:dyDescent="0.25">
      <c r="AJ52" s="167"/>
      <c r="AK52" s="167"/>
      <c r="AL52" s="167"/>
      <c r="AM52" s="269"/>
      <c r="AN52" s="267"/>
      <c r="AO52" s="267"/>
      <c r="AP52" s="263"/>
      <c r="AQ52" s="271">
        <f t="shared" si="3"/>
        <v>0</v>
      </c>
      <c r="AR52" s="263"/>
      <c r="AS52" s="271">
        <f t="shared" si="4"/>
        <v>0</v>
      </c>
      <c r="AT52" s="271">
        <f t="shared" si="5"/>
        <v>0</v>
      </c>
      <c r="AU52" s="167"/>
      <c r="AV52" s="167"/>
      <c r="AW52" s="167"/>
      <c r="AX52" s="167"/>
      <c r="AY52" s="167"/>
      <c r="AZ52" s="167"/>
      <c r="BA52" s="167"/>
    </row>
    <row r="53" spans="2:53" x14ac:dyDescent="0.25">
      <c r="AJ53" s="167"/>
      <c r="AK53" s="167"/>
      <c r="AL53" s="167"/>
      <c r="AM53" s="269"/>
      <c r="AN53" s="267"/>
      <c r="AO53" s="267"/>
      <c r="AP53" s="263"/>
      <c r="AQ53" s="271">
        <f t="shared" si="3"/>
        <v>0</v>
      </c>
      <c r="AR53" s="263"/>
      <c r="AS53" s="271">
        <f t="shared" si="4"/>
        <v>0</v>
      </c>
      <c r="AT53" s="271">
        <f t="shared" si="5"/>
        <v>0</v>
      </c>
      <c r="AU53" s="167"/>
      <c r="AV53" s="167"/>
      <c r="AW53" s="167"/>
      <c r="AX53" s="167"/>
      <c r="AY53" s="167"/>
      <c r="AZ53" s="167"/>
      <c r="BA53" s="167"/>
    </row>
    <row r="54" spans="2:53" x14ac:dyDescent="0.25">
      <c r="AJ54" s="167"/>
      <c r="AK54" s="167"/>
      <c r="AL54" s="167"/>
      <c r="AM54" s="269"/>
      <c r="AN54" s="267"/>
      <c r="AO54" s="267"/>
      <c r="AP54" s="263"/>
      <c r="AQ54" s="271">
        <f t="shared" si="3"/>
        <v>0</v>
      </c>
      <c r="AR54" s="263"/>
      <c r="AS54" s="271">
        <f t="shared" si="4"/>
        <v>0</v>
      </c>
      <c r="AT54" s="271">
        <f t="shared" si="5"/>
        <v>0</v>
      </c>
      <c r="AU54" s="167"/>
      <c r="AV54" s="167"/>
      <c r="AW54" s="167"/>
      <c r="AX54" s="167"/>
      <c r="AY54" s="167"/>
      <c r="AZ54" s="167"/>
      <c r="BA54" s="167"/>
    </row>
    <row r="55" spans="2:53" x14ac:dyDescent="0.25">
      <c r="AJ55" s="167"/>
      <c r="AK55" s="167"/>
      <c r="AL55" s="167"/>
      <c r="AM55" s="269"/>
      <c r="AN55" s="267"/>
      <c r="AO55" s="267"/>
      <c r="AP55" s="263"/>
      <c r="AQ55" s="271">
        <f t="shared" si="3"/>
        <v>0</v>
      </c>
      <c r="AR55" s="263"/>
      <c r="AS55" s="271">
        <f t="shared" si="4"/>
        <v>0</v>
      </c>
      <c r="AT55" s="271">
        <f t="shared" si="5"/>
        <v>0</v>
      </c>
      <c r="AU55" s="167"/>
      <c r="AV55" s="167"/>
      <c r="AW55" s="167"/>
      <c r="AX55" s="167"/>
      <c r="AY55" s="167"/>
      <c r="AZ55" s="167"/>
      <c r="BA55" s="167"/>
    </row>
    <row r="56" spans="2:53" x14ac:dyDescent="0.25">
      <c r="AJ56" s="167"/>
      <c r="AK56" s="167"/>
      <c r="AL56" s="167"/>
      <c r="AM56" s="269"/>
      <c r="AN56" s="267"/>
      <c r="AO56" s="267"/>
      <c r="AP56" s="263"/>
      <c r="AQ56" s="271">
        <f t="shared" si="3"/>
        <v>0</v>
      </c>
      <c r="AR56" s="263"/>
      <c r="AS56" s="271">
        <f t="shared" si="4"/>
        <v>0</v>
      </c>
      <c r="AT56" s="271">
        <f t="shared" si="5"/>
        <v>0</v>
      </c>
      <c r="AU56" s="167"/>
      <c r="AV56" s="167"/>
      <c r="AW56" s="167"/>
      <c r="AX56" s="167"/>
      <c r="AY56" s="167"/>
      <c r="AZ56" s="167"/>
      <c r="BA56" s="167"/>
    </row>
    <row r="57" spans="2:53" x14ac:dyDescent="0.25">
      <c r="AJ57" s="167"/>
      <c r="AK57" s="167"/>
      <c r="AL57" s="167"/>
      <c r="AM57" s="269"/>
      <c r="AN57" s="267"/>
      <c r="AO57" s="267"/>
      <c r="AP57" s="263"/>
      <c r="AQ57" s="271">
        <f t="shared" si="3"/>
        <v>0</v>
      </c>
      <c r="AR57" s="263"/>
      <c r="AS57" s="271">
        <f t="shared" si="4"/>
        <v>0</v>
      </c>
      <c r="AT57" s="271">
        <f t="shared" si="5"/>
        <v>0</v>
      </c>
      <c r="AU57" s="167"/>
      <c r="AV57" s="167"/>
      <c r="AW57" s="167"/>
      <c r="AX57" s="167"/>
      <c r="AY57" s="167"/>
      <c r="AZ57" s="167"/>
      <c r="BA57" s="167"/>
    </row>
    <row r="58" spans="2:53" x14ac:dyDescent="0.25">
      <c r="AL58" s="167"/>
      <c r="AM58" s="269"/>
      <c r="AN58" s="267"/>
      <c r="AO58" s="267"/>
      <c r="AP58" s="263"/>
      <c r="AQ58" s="271">
        <f t="shared" si="3"/>
        <v>0</v>
      </c>
      <c r="AR58" s="263"/>
      <c r="AS58" s="271">
        <f t="shared" si="4"/>
        <v>0</v>
      </c>
      <c r="AT58" s="271">
        <f t="shared" si="5"/>
        <v>0</v>
      </c>
    </row>
    <row r="59" spans="2:53" x14ac:dyDescent="0.25">
      <c r="AL59" s="167"/>
      <c r="AM59" s="269"/>
      <c r="AN59" s="267"/>
      <c r="AO59" s="267"/>
      <c r="AP59" s="263"/>
      <c r="AQ59" s="271">
        <f t="shared" si="3"/>
        <v>0</v>
      </c>
      <c r="AR59" s="263"/>
      <c r="AS59" s="271">
        <f t="shared" si="4"/>
        <v>0</v>
      </c>
      <c r="AT59" s="271">
        <f t="shared" si="5"/>
        <v>0</v>
      </c>
    </row>
    <row r="60" spans="2:53" x14ac:dyDescent="0.25">
      <c r="AL60" s="167"/>
      <c r="AM60" s="269"/>
      <c r="AN60" s="267"/>
      <c r="AO60" s="267"/>
      <c r="AP60" s="263"/>
      <c r="AQ60" s="271">
        <f t="shared" si="3"/>
        <v>0</v>
      </c>
      <c r="AR60" s="263"/>
      <c r="AS60" s="271">
        <f t="shared" si="4"/>
        <v>0</v>
      </c>
      <c r="AT60" s="271">
        <f t="shared" si="5"/>
        <v>0</v>
      </c>
    </row>
    <row r="61" spans="2:53" x14ac:dyDescent="0.25">
      <c r="AL61" s="7" t="s">
        <v>795</v>
      </c>
      <c r="AM61" s="304">
        <f>SUM(AM29:AM60)</f>
        <v>0</v>
      </c>
      <c r="AN61" s="305"/>
      <c r="AO61" s="305"/>
      <c r="AP61" s="306">
        <f>SUM(AP29:AP60)</f>
        <v>0</v>
      </c>
      <c r="AQ61" s="306">
        <f>SUM(AQ29:AQ60)</f>
        <v>0</v>
      </c>
      <c r="AR61" s="306">
        <f>SUM(AR29:AR60)</f>
        <v>0</v>
      </c>
      <c r="AS61" s="306">
        <f>SUM(AS29:AS60)</f>
        <v>0</v>
      </c>
      <c r="AT61" s="306">
        <f>SUM(AT29:AT60)</f>
        <v>0</v>
      </c>
    </row>
  </sheetData>
  <mergeCells count="6">
    <mergeCell ref="W25:AC25"/>
    <mergeCell ref="AU25:BA25"/>
    <mergeCell ref="W26:AC26"/>
    <mergeCell ref="AU26:BA26"/>
    <mergeCell ref="U1:U44"/>
    <mergeCell ref="AE38:AH38"/>
  </mergeCells>
  <pageMargins left="0.27" right="0.25" top="0.43" bottom="0.4" header="0.3" footer="0.17"/>
  <pageSetup scale="85" orientation="portrait" r:id="rId1"/>
  <headerFooter>
    <oddFooter>&amp;L&amp;D &amp;F&amp;C23&amp;R&amp;A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pageSetUpPr fitToPage="1"/>
  </sheetPr>
  <dimension ref="A1:BA67"/>
  <sheetViews>
    <sheetView topLeftCell="R4" workbookViewId="0">
      <selection activeCell="P27" sqref="P27"/>
    </sheetView>
  </sheetViews>
  <sheetFormatPr defaultRowHeight="15" x14ac:dyDescent="0.25"/>
  <cols>
    <col min="1" max="1" width="2.42578125" customWidth="1"/>
    <col min="2" max="2" width="6.85546875"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3.140625" customWidth="1"/>
    <col min="13" max="13" width="0.85546875" customWidth="1"/>
    <col min="14" max="14" width="12.85546875" customWidth="1"/>
    <col min="15" max="15" width="0.85546875" customWidth="1"/>
    <col min="16" max="16" width="12.85546875" bestFit="1" customWidth="1"/>
    <col min="17" max="17" width="0.5703125" customWidth="1"/>
    <col min="18" max="18" width="16.42578125" bestFit="1" customWidth="1"/>
    <col min="19" max="19" width="1.140625" customWidth="1"/>
    <col min="20" max="20" width="41.85546875" customWidth="1"/>
    <col min="21" max="21" width="8.85546875" style="265"/>
    <col min="22" max="22" width="13.140625" customWidth="1"/>
    <col min="23" max="23" width="12.42578125" customWidth="1"/>
    <col min="30" max="30" width="24.42578125" customWidth="1"/>
    <col min="31" max="31" width="18" customWidth="1"/>
    <col min="32" max="32" width="19.42578125" bestFit="1" customWidth="1"/>
    <col min="33" max="33" width="17.42578125" customWidth="1"/>
    <col min="34" max="34" width="16.140625" customWidth="1"/>
    <col min="37" max="37" width="13.85546875" customWidth="1"/>
    <col min="43" max="43" width="12.42578125" customWidth="1"/>
    <col min="44" max="44" width="10" bestFit="1" customWidth="1"/>
    <col min="45" max="45" width="20.42578125" bestFit="1" customWidth="1"/>
    <col min="46" max="46" width="18.140625" bestFit="1" customWidth="1"/>
    <col min="53" max="53" width="12.85546875" customWidth="1"/>
  </cols>
  <sheetData>
    <row r="1" spans="1:47" ht="15" customHeight="1" x14ac:dyDescent="0.25">
      <c r="U1" s="435" t="s">
        <v>789</v>
      </c>
      <c r="V1" s="23">
        <f>+R18</f>
        <v>0</v>
      </c>
      <c r="W1" t="s">
        <v>818</v>
      </c>
    </row>
    <row r="2" spans="1:47" x14ac:dyDescent="0.25">
      <c r="U2" s="435"/>
      <c r="V2" s="23">
        <f>+R21</f>
        <v>0</v>
      </c>
      <c r="W2" t="s">
        <v>819</v>
      </c>
    </row>
    <row r="3" spans="1:47" x14ac:dyDescent="0.25">
      <c r="U3" s="435"/>
      <c r="V3" s="23">
        <f>+R34</f>
        <v>0</v>
      </c>
      <c r="W3" t="s">
        <v>820</v>
      </c>
    </row>
    <row r="4" spans="1:47" x14ac:dyDescent="0.25">
      <c r="U4" s="435"/>
      <c r="V4" s="23">
        <f>+R36</f>
        <v>0</v>
      </c>
      <c r="W4" t="s">
        <v>821</v>
      </c>
      <c r="AQ4" s="44"/>
      <c r="AU4" t="s">
        <v>844</v>
      </c>
    </row>
    <row r="5" spans="1:47" x14ac:dyDescent="0.25">
      <c r="U5" s="435"/>
    </row>
    <row r="6" spans="1:47" ht="14.45" customHeight="1" x14ac:dyDescent="0.25">
      <c r="A6" s="3" t="str">
        <f>TOC!$A$1</f>
        <v>District Name</v>
      </c>
      <c r="B6" s="2"/>
      <c r="C6" s="1"/>
      <c r="D6" s="1"/>
      <c r="E6" s="1"/>
      <c r="F6" s="1"/>
      <c r="G6" s="1"/>
      <c r="H6" s="1"/>
      <c r="I6" s="1"/>
      <c r="J6" s="1"/>
      <c r="K6" s="1"/>
      <c r="L6" s="1"/>
      <c r="M6" s="1"/>
      <c r="N6" s="1"/>
      <c r="O6" s="1"/>
      <c r="P6" s="1"/>
      <c r="Q6" s="1"/>
      <c r="R6" s="1"/>
      <c r="S6" s="1"/>
      <c r="U6" s="435"/>
      <c r="W6" s="7" t="s">
        <v>980</v>
      </c>
    </row>
    <row r="7" spans="1:47" ht="16.5" thickBot="1" x14ac:dyDescent="0.3">
      <c r="A7" s="4" t="str">
        <f>+Cover!E11</f>
        <v>Proposed Budget</v>
      </c>
      <c r="B7" s="2"/>
      <c r="C7" s="1"/>
      <c r="D7" s="1"/>
      <c r="E7" s="1"/>
      <c r="F7" s="1"/>
      <c r="G7" s="1"/>
      <c r="H7" s="1"/>
      <c r="I7" s="1"/>
      <c r="J7" s="1"/>
      <c r="K7" s="1"/>
      <c r="L7" s="1"/>
      <c r="M7" s="1"/>
      <c r="N7" s="1"/>
      <c r="O7" s="1"/>
      <c r="P7" s="1"/>
      <c r="Q7" s="1"/>
      <c r="R7" s="1"/>
      <c r="S7" s="1"/>
      <c r="U7" s="435"/>
      <c r="V7" s="23">
        <f>R18</f>
        <v>0</v>
      </c>
      <c r="W7" s="465" t="s">
        <v>882</v>
      </c>
      <c r="X7" s="465"/>
      <c r="Y7" s="465"/>
      <c r="Z7" s="465"/>
      <c r="AA7" s="465"/>
      <c r="AB7" s="465"/>
      <c r="AC7" s="465"/>
    </row>
    <row r="8" spans="1:47" ht="16.5" thickBot="1" x14ac:dyDescent="0.3">
      <c r="A8" s="4" t="s">
        <v>828</v>
      </c>
      <c r="B8" s="2"/>
      <c r="C8" s="1"/>
      <c r="D8" s="1"/>
      <c r="E8" s="1"/>
      <c r="F8" s="1"/>
      <c r="G8" s="1"/>
      <c r="H8" s="1"/>
      <c r="I8" s="1"/>
      <c r="J8" s="1"/>
      <c r="K8" s="1"/>
      <c r="L8" s="1"/>
      <c r="M8" s="1"/>
      <c r="N8" s="1"/>
      <c r="O8" s="1"/>
      <c r="P8" s="1"/>
      <c r="Q8" s="1"/>
      <c r="R8" s="1"/>
      <c r="S8" s="1"/>
      <c r="U8" s="435"/>
      <c r="W8" s="460"/>
      <c r="X8" s="460"/>
      <c r="Y8" s="460"/>
      <c r="Z8" s="460"/>
      <c r="AA8" s="460"/>
      <c r="AB8" s="460"/>
      <c r="AC8" s="460"/>
      <c r="AE8" s="220" t="str">
        <f>+'GF Rev Detail'!AD5</f>
        <v>FY 25/26</v>
      </c>
      <c r="AF8" s="220" t="str">
        <f>+'GF Rev Detail'!AE5</f>
        <v>FY 25/26</v>
      </c>
      <c r="AG8" s="220" t="str">
        <f>+'GF Rev Detail'!AF5</f>
        <v>FY 25/26</v>
      </c>
      <c r="AH8" s="220" t="str">
        <f>+'GF Rev Detail'!AG5</f>
        <v>FY 26/27</v>
      </c>
    </row>
    <row r="9" spans="1:47" ht="15.75" thickBot="1" x14ac:dyDescent="0.3">
      <c r="A9" s="4" t="str">
        <f>+Cover!E14</f>
        <v>FY 2026/27</v>
      </c>
      <c r="B9" s="2"/>
      <c r="C9" s="1"/>
      <c r="D9" s="1"/>
      <c r="E9" s="1"/>
      <c r="F9" s="1"/>
      <c r="G9" s="1"/>
      <c r="H9" s="1"/>
      <c r="I9" s="1"/>
      <c r="J9" s="1"/>
      <c r="K9" s="1"/>
      <c r="L9" s="1"/>
      <c r="M9" s="1"/>
      <c r="N9" s="1"/>
      <c r="O9" s="1"/>
      <c r="P9" s="1"/>
      <c r="Q9" s="1"/>
      <c r="R9" s="1"/>
      <c r="S9" s="1"/>
      <c r="U9" s="435"/>
      <c r="V9" s="423" t="s">
        <v>788</v>
      </c>
      <c r="W9" s="424" t="s">
        <v>786</v>
      </c>
      <c r="X9" s="424" t="s">
        <v>786</v>
      </c>
      <c r="Y9" s="424" t="s">
        <v>786</v>
      </c>
      <c r="Z9" s="424" t="s">
        <v>786</v>
      </c>
      <c r="AA9" s="424" t="s">
        <v>786</v>
      </c>
      <c r="AB9" s="424" t="s">
        <v>786</v>
      </c>
      <c r="AC9" s="424" t="s">
        <v>786</v>
      </c>
      <c r="AD9" s="423" t="s">
        <v>788</v>
      </c>
      <c r="AE9" s="424" t="s">
        <v>787</v>
      </c>
      <c r="AF9" s="424" t="s">
        <v>787</v>
      </c>
      <c r="AG9" s="424" t="s">
        <v>787</v>
      </c>
      <c r="AH9" s="424" t="s">
        <v>787</v>
      </c>
    </row>
    <row r="10" spans="1:47" ht="15.75" thickBot="1" x14ac:dyDescent="0.3">
      <c r="A10" s="4"/>
      <c r="B10" s="2"/>
      <c r="C10" s="1"/>
      <c r="D10" s="1"/>
      <c r="E10" s="1"/>
      <c r="F10" s="1"/>
      <c r="G10" s="1"/>
      <c r="H10" s="1"/>
      <c r="I10" s="1"/>
      <c r="J10" s="1"/>
      <c r="K10" s="1"/>
      <c r="L10" s="1"/>
      <c r="M10" s="1"/>
      <c r="N10" s="1"/>
      <c r="O10" s="1"/>
      <c r="P10" s="1"/>
      <c r="Q10" s="1"/>
      <c r="R10" s="1"/>
      <c r="S10" s="1"/>
      <c r="U10" s="435"/>
      <c r="W10" s="216" t="s">
        <v>412</v>
      </c>
      <c r="X10" s="219" t="s">
        <v>407</v>
      </c>
      <c r="Y10" s="217" t="s">
        <v>413</v>
      </c>
      <c r="Z10" s="219" t="s">
        <v>661</v>
      </c>
      <c r="AA10" s="217" t="s">
        <v>662</v>
      </c>
      <c r="AB10" s="219" t="s">
        <v>416</v>
      </c>
      <c r="AC10" s="218" t="s">
        <v>417</v>
      </c>
      <c r="AD10" s="218" t="s">
        <v>780</v>
      </c>
      <c r="AE10" s="219" t="str">
        <f>+'GF Rev Detail'!AD7</f>
        <v>Budget</v>
      </c>
      <c r="AF10" s="219" t="str">
        <f>+'GF Rev Detail'!AE7</f>
        <v>YTD as of MM/DD/YY</v>
      </c>
      <c r="AG10" s="219" t="str">
        <f>+'GF Rev Detail'!AF7</f>
        <v>Forecast</v>
      </c>
      <c r="AH10" s="219" t="str">
        <f>+'GF Rev Detail'!AG7</f>
        <v>Budget</v>
      </c>
    </row>
    <row r="11" spans="1:47" ht="15.75" customHeight="1" thickBot="1" x14ac:dyDescent="0.3">
      <c r="F11" s="26" t="str">
        <f>'GF Summary'!$F$6</f>
        <v>Actuals</v>
      </c>
      <c r="G11" s="27"/>
      <c r="H11" s="27" t="str">
        <f>'GF Summary'!$H$6</f>
        <v>Actuals</v>
      </c>
      <c r="I11" s="27"/>
      <c r="J11" s="28" t="str">
        <f>'GF Summary'!$J$6</f>
        <v>Actuals</v>
      </c>
      <c r="K11" s="5"/>
      <c r="L11" s="26" t="str">
        <f>'GF Summary'!L6</f>
        <v>Budget</v>
      </c>
      <c r="M11" s="27">
        <f>'GF Summary'!M6</f>
        <v>0</v>
      </c>
      <c r="N11" s="27" t="str">
        <f>'GF Summary'!N6</f>
        <v>Forecast</v>
      </c>
      <c r="O11" s="27">
        <f>'GF Summary'!O6</f>
        <v>0</v>
      </c>
      <c r="P11" s="27">
        <f>'GF Summary'!P6</f>
        <v>0</v>
      </c>
      <c r="Q11" s="27">
        <f>'GF Summary'!Q6</f>
        <v>0</v>
      </c>
      <c r="R11" s="28" t="str">
        <f>'GF Summary'!R6</f>
        <v>Proposed Budget</v>
      </c>
      <c r="S11" s="5"/>
      <c r="U11" s="435"/>
      <c r="W11" s="167" t="s">
        <v>953</v>
      </c>
      <c r="X11" s="167" t="s">
        <v>860</v>
      </c>
      <c r="Y11" s="167" t="s">
        <v>861</v>
      </c>
      <c r="Z11" s="167" t="s">
        <v>862</v>
      </c>
      <c r="AA11" s="167" t="s">
        <v>866</v>
      </c>
      <c r="AB11" s="167" t="s">
        <v>860</v>
      </c>
      <c r="AC11" s="411"/>
      <c r="AD11" s="407" t="s">
        <v>954</v>
      </c>
      <c r="AE11" s="264"/>
      <c r="AF11" s="264"/>
      <c r="AG11" s="264"/>
      <c r="AH11" s="264"/>
    </row>
    <row r="12" spans="1:47" ht="15.75" thickBot="1" x14ac:dyDescent="0.3">
      <c r="F12" s="29" t="str">
        <f>'GF Summary'!$F$7</f>
        <v>FY 22/23</v>
      </c>
      <c r="G12" s="30"/>
      <c r="H12" s="31" t="str">
        <f>'GF Summary'!$H$7</f>
        <v>FY 23/24</v>
      </c>
      <c r="I12" s="31"/>
      <c r="J12" s="32" t="str">
        <f>'GF Summary'!$J$7</f>
        <v>FY 24/25</v>
      </c>
      <c r="K12" s="5"/>
      <c r="L12" s="29" t="str">
        <f>'GF Summary'!L7</f>
        <v>FY 25/26</v>
      </c>
      <c r="M12" s="31">
        <f>'GF Summary'!M7</f>
        <v>0</v>
      </c>
      <c r="N12" s="31" t="str">
        <f>'GF Summary'!N7</f>
        <v>FY 25/26</v>
      </c>
      <c r="O12" s="31">
        <f>'GF Summary'!O7</f>
        <v>0</v>
      </c>
      <c r="P12" s="434" t="str">
        <f>'GF Summary'!P7</f>
        <v>Difference</v>
      </c>
      <c r="Q12" s="31">
        <f>'GF Summary'!Q7</f>
        <v>0</v>
      </c>
      <c r="R12" s="32" t="str">
        <f>'GF Summary'!R7</f>
        <v>FY 26/27</v>
      </c>
      <c r="S12" s="5"/>
      <c r="U12" s="435"/>
      <c r="W12" s="167" t="s">
        <v>953</v>
      </c>
      <c r="X12" s="167" t="s">
        <v>860</v>
      </c>
      <c r="Y12" s="167" t="s">
        <v>861</v>
      </c>
      <c r="Z12" s="167" t="s">
        <v>862</v>
      </c>
      <c r="AA12" s="167" t="s">
        <v>866</v>
      </c>
      <c r="AB12" s="167" t="s">
        <v>860</v>
      </c>
      <c r="AC12" s="411"/>
      <c r="AD12" s="407" t="s">
        <v>954</v>
      </c>
      <c r="AE12" s="264"/>
      <c r="AF12" s="264"/>
      <c r="AG12" s="264"/>
      <c r="AH12" s="264"/>
    </row>
    <row r="13" spans="1:47" ht="15.75" thickBot="1" x14ac:dyDescent="0.3">
      <c r="B13" s="7" t="s">
        <v>79</v>
      </c>
      <c r="F13" s="329"/>
      <c r="G13" s="328"/>
      <c r="H13" s="328"/>
      <c r="I13" s="328"/>
      <c r="J13" s="330"/>
      <c r="K13" s="25"/>
      <c r="L13" s="329"/>
      <c r="M13" s="328"/>
      <c r="N13" s="328"/>
      <c r="O13" s="328"/>
      <c r="P13" s="328"/>
      <c r="Q13" s="328"/>
      <c r="R13" s="330"/>
      <c r="S13" s="5"/>
      <c r="U13" s="435"/>
      <c r="W13" s="167" t="s">
        <v>953</v>
      </c>
      <c r="X13" s="167" t="s">
        <v>860</v>
      </c>
      <c r="Y13" s="167" t="s">
        <v>861</v>
      </c>
      <c r="Z13" s="167" t="s">
        <v>862</v>
      </c>
      <c r="AA13" s="167" t="s">
        <v>866</v>
      </c>
      <c r="AB13" s="167" t="s">
        <v>860</v>
      </c>
      <c r="AC13" s="411"/>
      <c r="AD13" s="407" t="s">
        <v>954</v>
      </c>
      <c r="AE13" s="264"/>
      <c r="AF13" s="264"/>
      <c r="AG13" s="264"/>
      <c r="AH13" s="264"/>
    </row>
    <row r="14" spans="1:47" ht="15.75" thickBot="1" x14ac:dyDescent="0.3">
      <c r="C14" t="s">
        <v>80</v>
      </c>
      <c r="F14" s="331"/>
      <c r="G14" s="25"/>
      <c r="H14" s="332"/>
      <c r="I14" s="25"/>
      <c r="J14" s="333"/>
      <c r="K14" s="25"/>
      <c r="L14" s="331"/>
      <c r="M14" s="25"/>
      <c r="N14" s="332"/>
      <c r="O14" s="25"/>
      <c r="P14" s="332"/>
      <c r="Q14" s="25"/>
      <c r="R14" s="333"/>
      <c r="S14" s="5"/>
      <c r="U14" s="435"/>
      <c r="W14" s="167" t="s">
        <v>953</v>
      </c>
      <c r="X14" s="167" t="s">
        <v>860</v>
      </c>
      <c r="Y14" s="167" t="s">
        <v>861</v>
      </c>
      <c r="Z14" s="167" t="s">
        <v>862</v>
      </c>
      <c r="AA14" s="167" t="s">
        <v>866</v>
      </c>
      <c r="AB14" s="167" t="s">
        <v>860</v>
      </c>
      <c r="AC14" s="411"/>
      <c r="AD14" s="407" t="s">
        <v>954</v>
      </c>
      <c r="AE14" s="264"/>
      <c r="AF14" s="264"/>
      <c r="AG14" s="264"/>
      <c r="AH14" s="264"/>
    </row>
    <row r="15" spans="1:47" x14ac:dyDescent="0.25">
      <c r="B15" s="7" t="s">
        <v>81</v>
      </c>
      <c r="F15" s="322">
        <f>SUM(F14:F14)</f>
        <v>0</v>
      </c>
      <c r="G15" s="328"/>
      <c r="H15" s="25">
        <f>SUM(H14:H14)</f>
        <v>0</v>
      </c>
      <c r="I15" s="328"/>
      <c r="J15" s="323">
        <f>SUM(J14:J14)</f>
        <v>0</v>
      </c>
      <c r="K15" s="25"/>
      <c r="L15" s="322">
        <f>SUM(L14:L14)</f>
        <v>0</v>
      </c>
      <c r="M15" s="328"/>
      <c r="N15" s="25">
        <f>SUM(N14:N14)</f>
        <v>0</v>
      </c>
      <c r="O15" s="328"/>
      <c r="P15" s="25">
        <f>SUM(P14:P14)</f>
        <v>0</v>
      </c>
      <c r="Q15" s="328"/>
      <c r="R15" s="323">
        <f>SUM(R14:R14)</f>
        <v>0</v>
      </c>
      <c r="S15" s="5"/>
      <c r="U15" s="435"/>
      <c r="W15" s="167" t="s">
        <v>953</v>
      </c>
      <c r="X15" s="167" t="s">
        <v>860</v>
      </c>
      <c r="Y15" s="167" t="s">
        <v>861</v>
      </c>
      <c r="Z15" s="167" t="s">
        <v>862</v>
      </c>
      <c r="AA15" s="167" t="s">
        <v>865</v>
      </c>
      <c r="AB15" s="167" t="s">
        <v>860</v>
      </c>
      <c r="AC15" s="5">
        <v>4010</v>
      </c>
      <c r="AD15" t="s">
        <v>196</v>
      </c>
      <c r="AE15" s="264"/>
      <c r="AF15" s="264"/>
      <c r="AG15" s="264"/>
      <c r="AH15" s="264"/>
    </row>
    <row r="16" spans="1:47" x14ac:dyDescent="0.25">
      <c r="F16" s="329"/>
      <c r="G16" s="328"/>
      <c r="H16" s="328"/>
      <c r="I16" s="328"/>
      <c r="J16" s="330"/>
      <c r="K16" s="25"/>
      <c r="L16" s="329"/>
      <c r="M16" s="328"/>
      <c r="N16" s="328"/>
      <c r="O16" s="328"/>
      <c r="P16" s="328"/>
      <c r="Q16" s="328"/>
      <c r="R16" s="330"/>
      <c r="S16" s="5"/>
      <c r="U16" s="435"/>
      <c r="W16" s="167" t="s">
        <v>953</v>
      </c>
      <c r="X16" s="167" t="s">
        <v>860</v>
      </c>
      <c r="Y16" s="167" t="s">
        <v>861</v>
      </c>
      <c r="Z16" s="167" t="s">
        <v>862</v>
      </c>
      <c r="AA16" s="167" t="s">
        <v>865</v>
      </c>
      <c r="AB16" s="167" t="s">
        <v>860</v>
      </c>
      <c r="AC16" s="5">
        <v>4367</v>
      </c>
      <c r="AD16" t="s">
        <v>198</v>
      </c>
      <c r="AE16" s="264"/>
      <c r="AF16" s="264"/>
      <c r="AG16" s="264"/>
      <c r="AH16" s="264"/>
    </row>
    <row r="17" spans="2:53" x14ac:dyDescent="0.25">
      <c r="B17" s="7" t="s">
        <v>82</v>
      </c>
      <c r="F17" s="322"/>
      <c r="G17" s="25"/>
      <c r="H17" s="25"/>
      <c r="I17" s="25"/>
      <c r="J17" s="323"/>
      <c r="K17" s="25"/>
      <c r="L17" s="322"/>
      <c r="M17" s="25"/>
      <c r="N17" s="25"/>
      <c r="O17" s="25"/>
      <c r="P17" s="25"/>
      <c r="Q17" s="25"/>
      <c r="R17" s="323"/>
      <c r="U17" s="435"/>
      <c r="W17" s="167" t="s">
        <v>953</v>
      </c>
      <c r="X17" s="167" t="s">
        <v>860</v>
      </c>
      <c r="Y17" s="167" t="s">
        <v>861</v>
      </c>
      <c r="Z17" s="167" t="s">
        <v>862</v>
      </c>
      <c r="AA17" s="167" t="s">
        <v>865</v>
      </c>
      <c r="AB17" s="167" t="s">
        <v>860</v>
      </c>
      <c r="AC17" s="5">
        <v>4365</v>
      </c>
      <c r="AD17" t="s">
        <v>199</v>
      </c>
      <c r="AE17" s="264"/>
      <c r="AF17" s="264"/>
      <c r="AG17" s="264"/>
      <c r="AH17" s="264"/>
    </row>
    <row r="18" spans="2:53" x14ac:dyDescent="0.25">
      <c r="B18" s="7" t="s">
        <v>808</v>
      </c>
      <c r="C18" t="s">
        <v>83</v>
      </c>
      <c r="F18" s="322"/>
      <c r="G18" s="25"/>
      <c r="H18" s="25"/>
      <c r="I18" s="25"/>
      <c r="J18" s="323"/>
      <c r="K18" s="25"/>
      <c r="L18" s="322"/>
      <c r="M18" s="25"/>
      <c r="N18" s="25"/>
      <c r="O18" s="25"/>
      <c r="P18" s="25">
        <f t="shared" ref="P18:P36" si="0">R18-L18</f>
        <v>0</v>
      </c>
      <c r="Q18" s="25"/>
      <c r="R18" s="323"/>
      <c r="T18" s="276" t="s">
        <v>918</v>
      </c>
      <c r="U18" s="435"/>
      <c r="W18" s="167" t="s">
        <v>953</v>
      </c>
      <c r="X18" s="167" t="s">
        <v>860</v>
      </c>
      <c r="Y18" s="167" t="s">
        <v>861</v>
      </c>
      <c r="Z18" s="167" t="s">
        <v>862</v>
      </c>
      <c r="AA18" s="167" t="s">
        <v>865</v>
      </c>
      <c r="AB18" s="167" t="s">
        <v>860</v>
      </c>
      <c r="AC18" s="5">
        <v>4424</v>
      </c>
      <c r="AD18" t="s">
        <v>201</v>
      </c>
      <c r="AE18" s="264"/>
      <c r="AF18" s="264"/>
      <c r="AG18" s="264"/>
      <c r="AH18" s="264"/>
    </row>
    <row r="19" spans="2:53" x14ac:dyDescent="0.25">
      <c r="B19" s="7" t="s">
        <v>809</v>
      </c>
      <c r="C19" t="s">
        <v>85</v>
      </c>
      <c r="F19" s="322"/>
      <c r="G19" s="25"/>
      <c r="H19" s="25"/>
      <c r="I19" s="25"/>
      <c r="J19" s="323"/>
      <c r="K19" s="25"/>
      <c r="L19" s="322"/>
      <c r="M19" s="25"/>
      <c r="N19" s="25"/>
      <c r="O19" s="25"/>
      <c r="P19" s="25">
        <f t="shared" si="0"/>
        <v>0</v>
      </c>
      <c r="Q19" s="25"/>
      <c r="R19" s="323"/>
      <c r="T19" s="276" t="s">
        <v>917</v>
      </c>
      <c r="U19" s="435"/>
      <c r="W19" s="167" t="s">
        <v>953</v>
      </c>
      <c r="X19" s="167" t="s">
        <v>860</v>
      </c>
      <c r="Y19" s="167" t="s">
        <v>861</v>
      </c>
      <c r="Z19" s="167" t="s">
        <v>862</v>
      </c>
      <c r="AA19" s="167" t="s">
        <v>865</v>
      </c>
      <c r="AB19" s="167" t="s">
        <v>860</v>
      </c>
      <c r="AC19" s="5">
        <v>4048</v>
      </c>
      <c r="AD19" t="s">
        <v>200</v>
      </c>
      <c r="AE19" s="264"/>
      <c r="AF19" s="264"/>
      <c r="AG19" s="264"/>
      <c r="AH19" s="264"/>
    </row>
    <row r="20" spans="2:53" x14ac:dyDescent="0.25">
      <c r="F20" s="322"/>
      <c r="G20" s="25"/>
      <c r="H20" s="25"/>
      <c r="I20" s="25"/>
      <c r="J20" s="323"/>
      <c r="K20" s="25"/>
      <c r="L20" s="322"/>
      <c r="M20" s="25"/>
      <c r="N20" s="25"/>
      <c r="O20" s="25"/>
      <c r="P20" s="25">
        <f t="shared" ref="P20:P29" si="1">R20-L20</f>
        <v>0</v>
      </c>
      <c r="Q20" s="25"/>
      <c r="R20" s="323"/>
      <c r="U20" s="435"/>
      <c r="W20" s="167" t="s">
        <v>953</v>
      </c>
      <c r="X20" s="167" t="s">
        <v>860</v>
      </c>
      <c r="Y20" s="167" t="s">
        <v>861</v>
      </c>
      <c r="Z20" s="167" t="s">
        <v>862</v>
      </c>
      <c r="AA20" s="167" t="s">
        <v>865</v>
      </c>
      <c r="AB20" s="167" t="s">
        <v>860</v>
      </c>
      <c r="AC20" s="5">
        <v>4027</v>
      </c>
      <c r="AD20" t="s">
        <v>177</v>
      </c>
    </row>
    <row r="21" spans="2:53" ht="17.100000000000001" customHeight="1" x14ac:dyDescent="0.25">
      <c r="C21" t="s">
        <v>774</v>
      </c>
      <c r="F21" s="324">
        <f>SUM(F18:F20)</f>
        <v>0</v>
      </c>
      <c r="G21" s="328"/>
      <c r="H21" s="326">
        <f>SUM(H18:H20)</f>
        <v>0</v>
      </c>
      <c r="I21" s="328"/>
      <c r="J21" s="327">
        <f>SUM(J18:J20)</f>
        <v>0</v>
      </c>
      <c r="K21" s="25"/>
      <c r="L21" s="324">
        <f>SUM(L19:L20)</f>
        <v>0</v>
      </c>
      <c r="M21" s="328"/>
      <c r="N21" s="326">
        <f>SUM(N18:N20)</f>
        <v>0</v>
      </c>
      <c r="O21" s="328"/>
      <c r="P21" s="326">
        <f>SUM(P18:P20)</f>
        <v>0</v>
      </c>
      <c r="Q21" s="328"/>
      <c r="R21" s="327">
        <f>SUM(R19:R20)</f>
        <v>0</v>
      </c>
      <c r="U21" s="435"/>
      <c r="W21" s="167" t="s">
        <v>953</v>
      </c>
      <c r="X21" s="167" t="s">
        <v>860</v>
      </c>
      <c r="Y21" s="167" t="s">
        <v>861</v>
      </c>
      <c r="Z21" s="167" t="s">
        <v>862</v>
      </c>
      <c r="AA21" s="167" t="s">
        <v>865</v>
      </c>
      <c r="AB21" s="167" t="s">
        <v>860</v>
      </c>
      <c r="AC21" s="5">
        <v>4173</v>
      </c>
      <c r="AD21" t="s">
        <v>197</v>
      </c>
    </row>
    <row r="22" spans="2:53" x14ac:dyDescent="0.25">
      <c r="F22" s="322"/>
      <c r="G22" s="25"/>
      <c r="H22" s="25"/>
      <c r="I22" s="25"/>
      <c r="J22" s="323"/>
      <c r="K22" s="25"/>
      <c r="L22" s="322"/>
      <c r="M22" s="25"/>
      <c r="N22" s="25"/>
      <c r="O22" s="25"/>
      <c r="P22" s="25"/>
      <c r="Q22" s="25"/>
      <c r="R22" s="323"/>
      <c r="U22" s="435"/>
      <c r="W22" s="167" t="s">
        <v>953</v>
      </c>
      <c r="X22" s="167" t="s">
        <v>860</v>
      </c>
      <c r="Y22" s="167" t="s">
        <v>861</v>
      </c>
      <c r="Z22" s="167" t="s">
        <v>862</v>
      </c>
      <c r="AA22" s="167" t="s">
        <v>865</v>
      </c>
      <c r="AB22" s="167" t="s">
        <v>860</v>
      </c>
      <c r="AC22" s="167" t="s">
        <v>945</v>
      </c>
      <c r="AD22" t="s">
        <v>776</v>
      </c>
    </row>
    <row r="23" spans="2:53" x14ac:dyDescent="0.25">
      <c r="C23" t="s">
        <v>86</v>
      </c>
      <c r="F23" s="365"/>
      <c r="G23" s="281"/>
      <c r="H23" s="281"/>
      <c r="I23" s="281"/>
      <c r="J23" s="374"/>
      <c r="K23" s="25"/>
      <c r="L23" s="322"/>
      <c r="M23" s="25"/>
      <c r="N23" s="25"/>
      <c r="O23" s="25"/>
      <c r="P23" s="25"/>
      <c r="Q23" s="25"/>
      <c r="R23" s="323"/>
      <c r="U23" s="435"/>
      <c r="W23" s="167" t="s">
        <v>953</v>
      </c>
      <c r="X23" s="167" t="s">
        <v>860</v>
      </c>
      <c r="Y23" s="167" t="s">
        <v>861</v>
      </c>
      <c r="Z23" s="167" t="s">
        <v>862</v>
      </c>
      <c r="AA23" s="167" t="s">
        <v>865</v>
      </c>
      <c r="AB23" s="167" t="s">
        <v>860</v>
      </c>
      <c r="AC23" s="167" t="s">
        <v>930</v>
      </c>
      <c r="AD23" t="s">
        <v>776</v>
      </c>
    </row>
    <row r="24" spans="2:53" ht="15.75" thickBot="1" x14ac:dyDescent="0.3">
      <c r="B24" s="7">
        <v>4010</v>
      </c>
      <c r="D24" t="s">
        <v>196</v>
      </c>
      <c r="F24" s="322"/>
      <c r="G24" s="25"/>
      <c r="H24" s="25"/>
      <c r="I24" s="25"/>
      <c r="J24" s="323"/>
      <c r="K24" s="25"/>
      <c r="L24" s="322"/>
      <c r="M24" s="25"/>
      <c r="N24" s="25"/>
      <c r="O24" s="25"/>
      <c r="P24" s="25">
        <f t="shared" si="1"/>
        <v>0</v>
      </c>
      <c r="Q24" s="25"/>
      <c r="R24" s="323"/>
      <c r="U24" s="435"/>
      <c r="W24" s="167" t="s">
        <v>953</v>
      </c>
      <c r="X24" s="167" t="s">
        <v>860</v>
      </c>
      <c r="Y24" s="167" t="s">
        <v>861</v>
      </c>
      <c r="Z24" s="167" t="s">
        <v>862</v>
      </c>
      <c r="AA24" s="167" t="s">
        <v>865</v>
      </c>
      <c r="AB24" s="167" t="s">
        <v>860</v>
      </c>
      <c r="AC24" s="167" t="s">
        <v>931</v>
      </c>
      <c r="AD24" t="s">
        <v>776</v>
      </c>
    </row>
    <row r="25" spans="2:53" ht="15.75" thickBot="1" x14ac:dyDescent="0.3">
      <c r="B25" s="7">
        <v>4367</v>
      </c>
      <c r="D25" t="s">
        <v>198</v>
      </c>
      <c r="F25" s="322"/>
      <c r="G25" s="25"/>
      <c r="H25" s="25"/>
      <c r="I25" s="25"/>
      <c r="J25" s="323"/>
      <c r="K25" s="25"/>
      <c r="L25" s="322"/>
      <c r="M25" s="25"/>
      <c r="N25" s="25"/>
      <c r="O25" s="25"/>
      <c r="P25" s="25">
        <f t="shared" ref="P25:P28" si="2">R25-L25</f>
        <v>0</v>
      </c>
      <c r="Q25" s="25"/>
      <c r="R25" s="323"/>
      <c r="U25" s="435"/>
      <c r="W25" s="167"/>
      <c r="X25" s="167"/>
      <c r="Y25" s="167"/>
      <c r="Z25" s="167"/>
      <c r="AA25" s="167"/>
      <c r="AB25" s="167"/>
      <c r="AC25" s="167"/>
      <c r="AD25" s="407"/>
    </row>
    <row r="26" spans="2:53" ht="15.75" thickBot="1" x14ac:dyDescent="0.3">
      <c r="B26" s="7">
        <v>4365</v>
      </c>
      <c r="D26" t="s">
        <v>199</v>
      </c>
      <c r="F26" s="322"/>
      <c r="G26" s="25"/>
      <c r="H26" s="25"/>
      <c r="I26" s="25"/>
      <c r="J26" s="323"/>
      <c r="K26" s="25"/>
      <c r="L26" s="322"/>
      <c r="M26" s="25"/>
      <c r="N26" s="25"/>
      <c r="O26" s="25"/>
      <c r="P26" s="25">
        <f t="shared" si="2"/>
        <v>0</v>
      </c>
      <c r="Q26" s="25"/>
      <c r="R26" s="323"/>
      <c r="U26" s="435"/>
      <c r="W26" s="167"/>
      <c r="X26" s="167"/>
      <c r="Y26" s="167"/>
      <c r="Z26" s="167"/>
      <c r="AA26" s="167"/>
      <c r="AB26" s="167"/>
      <c r="AC26" s="167"/>
      <c r="AD26" s="407"/>
    </row>
    <row r="27" spans="2:53" ht="15.75" thickBot="1" x14ac:dyDescent="0.3">
      <c r="B27" s="7">
        <v>4424</v>
      </c>
      <c r="D27" t="s">
        <v>201</v>
      </c>
      <c r="F27" s="322"/>
      <c r="G27" s="25"/>
      <c r="H27" s="25"/>
      <c r="I27" s="25"/>
      <c r="J27" s="323"/>
      <c r="K27" s="25"/>
      <c r="L27" s="322"/>
      <c r="M27" s="25"/>
      <c r="N27" s="25"/>
      <c r="O27" s="25"/>
      <c r="P27" s="25">
        <f t="shared" si="2"/>
        <v>0</v>
      </c>
      <c r="Q27" s="25"/>
      <c r="R27" s="323"/>
      <c r="U27" s="435"/>
      <c r="W27" s="167"/>
      <c r="X27" s="167"/>
      <c r="Y27" s="167"/>
      <c r="Z27" s="167"/>
      <c r="AA27" s="167"/>
      <c r="AB27" s="167"/>
      <c r="AC27" s="167"/>
      <c r="AD27" s="407"/>
    </row>
    <row r="28" spans="2:53" x14ac:dyDescent="0.25">
      <c r="B28" s="7">
        <v>4048</v>
      </c>
      <c r="D28" t="s">
        <v>200</v>
      </c>
      <c r="F28" s="322"/>
      <c r="G28" s="25"/>
      <c r="H28" s="25"/>
      <c r="I28" s="25"/>
      <c r="J28" s="323"/>
      <c r="K28" s="25"/>
      <c r="L28" s="322"/>
      <c r="M28" s="25"/>
      <c r="N28" s="25"/>
      <c r="O28" s="25"/>
      <c r="P28" s="25">
        <f t="shared" si="2"/>
        <v>0</v>
      </c>
      <c r="Q28" s="25"/>
      <c r="R28" s="323"/>
      <c r="U28" s="435"/>
    </row>
    <row r="29" spans="2:53" x14ac:dyDescent="0.25">
      <c r="B29" s="7">
        <v>4027</v>
      </c>
      <c r="D29" t="s">
        <v>177</v>
      </c>
      <c r="F29" s="322"/>
      <c r="G29" s="25"/>
      <c r="H29" s="25"/>
      <c r="I29" s="25"/>
      <c r="J29" s="323"/>
      <c r="K29" s="25"/>
      <c r="L29" s="322"/>
      <c r="M29" s="25"/>
      <c r="N29" s="25"/>
      <c r="O29" s="25"/>
      <c r="P29" s="25">
        <f t="shared" si="1"/>
        <v>0</v>
      </c>
      <c r="Q29" s="25"/>
      <c r="R29" s="323"/>
      <c r="U29" s="435"/>
    </row>
    <row r="30" spans="2:53" x14ac:dyDescent="0.25">
      <c r="B30" s="7">
        <v>4173</v>
      </c>
      <c r="D30" t="s">
        <v>197</v>
      </c>
      <c r="F30" s="322"/>
      <c r="G30" s="25"/>
      <c r="H30" s="25"/>
      <c r="I30" s="25"/>
      <c r="J30" s="323"/>
      <c r="K30" s="25"/>
      <c r="L30" s="322"/>
      <c r="M30" s="25"/>
      <c r="N30" s="25"/>
      <c r="O30" s="25"/>
      <c r="P30" s="25">
        <f t="shared" ref="P30:P32" si="3">R30-L30</f>
        <v>0</v>
      </c>
      <c r="Q30" s="25"/>
      <c r="R30" s="323"/>
      <c r="U30" s="435"/>
    </row>
    <row r="31" spans="2:53" ht="16.5" thickBot="1" x14ac:dyDescent="0.3">
      <c r="D31" t="s">
        <v>776</v>
      </c>
      <c r="F31" s="322"/>
      <c r="G31" s="25"/>
      <c r="H31" s="25"/>
      <c r="I31" s="25"/>
      <c r="J31" s="323"/>
      <c r="K31" s="25"/>
      <c r="L31" s="322"/>
      <c r="M31" s="25"/>
      <c r="N31" s="25"/>
      <c r="O31" s="25"/>
      <c r="P31" s="25">
        <f t="shared" si="3"/>
        <v>0</v>
      </c>
      <c r="Q31" s="25"/>
      <c r="R31" s="323"/>
      <c r="U31" s="435"/>
      <c r="W31" s="481" t="s">
        <v>660</v>
      </c>
      <c r="X31" s="481"/>
      <c r="Y31" s="481"/>
      <c r="Z31" s="481"/>
      <c r="AA31" s="481"/>
      <c r="AB31" s="481"/>
      <c r="AC31" s="481"/>
      <c r="AJ31" s="167"/>
      <c r="AK31" s="167"/>
      <c r="AL31" s="167"/>
      <c r="AM31" s="5"/>
      <c r="AN31" s="5"/>
      <c r="AO31" s="5"/>
      <c r="AP31" s="5"/>
      <c r="AU31" s="481" t="s">
        <v>660</v>
      </c>
      <c r="AV31" s="481"/>
      <c r="AW31" s="481"/>
      <c r="AX31" s="481"/>
      <c r="AY31" s="481"/>
      <c r="AZ31" s="481"/>
      <c r="BA31" s="481"/>
    </row>
    <row r="32" spans="2:53" ht="16.5" thickBot="1" x14ac:dyDescent="0.3">
      <c r="D32" t="s">
        <v>776</v>
      </c>
      <c r="F32" s="322"/>
      <c r="G32" s="25"/>
      <c r="H32" s="25"/>
      <c r="I32" s="25"/>
      <c r="J32" s="323"/>
      <c r="K32" s="25"/>
      <c r="L32" s="322"/>
      <c r="M32" s="25"/>
      <c r="N32" s="25"/>
      <c r="O32" s="25"/>
      <c r="P32" s="25">
        <f t="shared" si="3"/>
        <v>0</v>
      </c>
      <c r="Q32" s="25"/>
      <c r="R32" s="323"/>
      <c r="U32" s="435"/>
      <c r="W32" s="482" t="s">
        <v>853</v>
      </c>
      <c r="X32" s="482"/>
      <c r="Y32" s="482"/>
      <c r="Z32" s="482"/>
      <c r="AA32" s="482"/>
      <c r="AB32" s="482"/>
      <c r="AC32" s="482"/>
      <c r="AE32" s="220" t="str">
        <f>+'GF Rev Detail'!AD5</f>
        <v>FY 25/26</v>
      </c>
      <c r="AF32" s="220" t="str">
        <f>+'GF Rev Detail'!AE5</f>
        <v>FY 25/26</v>
      </c>
      <c r="AG32" s="220" t="str">
        <f>+'GF Rev Detail'!AF5</f>
        <v>FY 25/26</v>
      </c>
      <c r="AH32" s="220" t="str">
        <f>+'GF Rev Detail'!AG5</f>
        <v>FY 26/27</v>
      </c>
      <c r="AJ32" s="280"/>
      <c r="AK32" s="280"/>
      <c r="AL32" s="167"/>
      <c r="AM32" s="269"/>
      <c r="AN32" s="267"/>
      <c r="AO32" s="267"/>
      <c r="AP32" s="277" t="s">
        <v>793</v>
      </c>
      <c r="AQ32" s="279">
        <f>+BudgetAssump!$K$23+BudgetAssump!$K$24</f>
        <v>0.22850000000000001</v>
      </c>
      <c r="AR32" s="263"/>
      <c r="AS32" s="271" t="s">
        <v>791</v>
      </c>
      <c r="AT32" s="271"/>
      <c r="AU32" s="482" t="s">
        <v>852</v>
      </c>
      <c r="AV32" s="482"/>
      <c r="AW32" s="482"/>
      <c r="AX32" s="482"/>
      <c r="AY32" s="482"/>
      <c r="AZ32" s="482"/>
      <c r="BA32" s="482"/>
    </row>
    <row r="33" spans="2:53" ht="14.1" customHeight="1" thickBot="1" x14ac:dyDescent="0.3">
      <c r="D33" t="s">
        <v>776</v>
      </c>
      <c r="F33" s="331"/>
      <c r="G33" s="25"/>
      <c r="H33" s="332"/>
      <c r="I33" s="25"/>
      <c r="J33" s="333"/>
      <c r="K33" s="25"/>
      <c r="L33" s="331"/>
      <c r="M33" s="25"/>
      <c r="N33" s="332"/>
      <c r="O33" s="25"/>
      <c r="P33" s="332">
        <f t="shared" ref="P33" si="4">R33-L33</f>
        <v>0</v>
      </c>
      <c r="Q33" s="25"/>
      <c r="R33" s="333"/>
      <c r="U33" s="435"/>
      <c r="V33" s="423" t="s">
        <v>788</v>
      </c>
      <c r="W33" s="424" t="s">
        <v>786</v>
      </c>
      <c r="X33" s="424" t="s">
        <v>786</v>
      </c>
      <c r="Y33" s="424" t="s">
        <v>786</v>
      </c>
      <c r="Z33" s="424" t="s">
        <v>786</v>
      </c>
      <c r="AA33" s="424" t="s">
        <v>786</v>
      </c>
      <c r="AB33" s="424" t="s">
        <v>786</v>
      </c>
      <c r="AC33" s="424" t="s">
        <v>786</v>
      </c>
      <c r="AD33" s="423" t="s">
        <v>788</v>
      </c>
      <c r="AE33" s="424" t="s">
        <v>787</v>
      </c>
      <c r="AF33" s="424" t="s">
        <v>787</v>
      </c>
      <c r="AG33" s="424" t="s">
        <v>787</v>
      </c>
      <c r="AH33" s="424" t="s">
        <v>787</v>
      </c>
      <c r="AJ33" s="167" t="s">
        <v>786</v>
      </c>
      <c r="AK33" s="167" t="s">
        <v>786</v>
      </c>
      <c r="AL33" s="167" t="s">
        <v>786</v>
      </c>
      <c r="AM33" s="269" t="s">
        <v>787</v>
      </c>
      <c r="AN33" s="269" t="s">
        <v>787</v>
      </c>
      <c r="AO33" s="269" t="s">
        <v>787</v>
      </c>
      <c r="AP33" s="263" t="s">
        <v>787</v>
      </c>
      <c r="AQ33" s="271" t="s">
        <v>787</v>
      </c>
      <c r="AR33" s="263" t="s">
        <v>787</v>
      </c>
      <c r="AS33" s="271" t="s">
        <v>787</v>
      </c>
      <c r="AT33" s="271"/>
      <c r="AU33" s="263" t="s">
        <v>786</v>
      </c>
      <c r="AV33" s="263" t="s">
        <v>786</v>
      </c>
      <c r="AW33" s="263" t="s">
        <v>786</v>
      </c>
      <c r="AX33" s="263" t="s">
        <v>786</v>
      </c>
      <c r="AY33" s="263" t="s">
        <v>786</v>
      </c>
      <c r="AZ33" s="263" t="s">
        <v>786</v>
      </c>
      <c r="BA33" s="167" t="s">
        <v>786</v>
      </c>
    </row>
    <row r="34" spans="2:53" ht="15.75" thickBot="1" x14ac:dyDescent="0.3">
      <c r="C34" t="s">
        <v>775</v>
      </c>
      <c r="F34" s="324">
        <f>SUM(F24:F33)</f>
        <v>0</v>
      </c>
      <c r="G34" s="328"/>
      <c r="H34" s="326">
        <f>SUM(H24:H33)</f>
        <v>0</v>
      </c>
      <c r="I34" s="328"/>
      <c r="J34" s="327">
        <f>SUM(J24:J33)</f>
        <v>0</v>
      </c>
      <c r="K34" s="25"/>
      <c r="L34" s="324">
        <f>SUM(L24:L33)</f>
        <v>0</v>
      </c>
      <c r="M34" s="328"/>
      <c r="N34" s="326">
        <f>SUM(N24:N33)</f>
        <v>0</v>
      </c>
      <c r="O34" s="328"/>
      <c r="P34" s="326">
        <f>SUM(P24:P33)</f>
        <v>0</v>
      </c>
      <c r="Q34" s="328"/>
      <c r="R34" s="327">
        <f>SUM(R24:R33)</f>
        <v>0</v>
      </c>
      <c r="U34" s="435"/>
      <c r="W34" s="216" t="s">
        <v>412</v>
      </c>
      <c r="X34" s="219" t="s">
        <v>407</v>
      </c>
      <c r="Y34" s="217" t="s">
        <v>413</v>
      </c>
      <c r="Z34" s="219" t="s">
        <v>661</v>
      </c>
      <c r="AA34" s="217" t="s">
        <v>662</v>
      </c>
      <c r="AB34" s="219" t="s">
        <v>416</v>
      </c>
      <c r="AC34" s="218" t="s">
        <v>417</v>
      </c>
      <c r="AD34" s="218" t="s">
        <v>780</v>
      </c>
      <c r="AE34" s="219" t="str">
        <f>+'GF Rev Detail'!AD7</f>
        <v>Budget</v>
      </c>
      <c r="AF34" s="219" t="str">
        <f>+'GF Rev Detail'!AE7</f>
        <v>YTD as of MM/DD/YY</v>
      </c>
      <c r="AG34" s="219" t="str">
        <f>+'GF Rev Detail'!AF7</f>
        <v>Forecast</v>
      </c>
      <c r="AH34" s="219" t="str">
        <f>+'GF Rev Detail'!AG7</f>
        <v>Budget</v>
      </c>
      <c r="AJ34" s="278" t="s">
        <v>406</v>
      </c>
      <c r="AK34" s="278" t="s">
        <v>418</v>
      </c>
      <c r="AL34" s="278" t="s">
        <v>790</v>
      </c>
      <c r="AM34" s="270" t="s">
        <v>408</v>
      </c>
      <c r="AN34" s="268" t="s">
        <v>409</v>
      </c>
      <c r="AO34" s="268" t="s">
        <v>410</v>
      </c>
      <c r="AP34" s="266" t="s">
        <v>411</v>
      </c>
      <c r="AQ34" s="272" t="s">
        <v>431</v>
      </c>
      <c r="AR34" s="266" t="s">
        <v>432</v>
      </c>
      <c r="AS34" s="272" t="s">
        <v>874</v>
      </c>
      <c r="AT34" s="272" t="s">
        <v>792</v>
      </c>
      <c r="AU34" s="166" t="s">
        <v>412</v>
      </c>
      <c r="AV34" s="166" t="s">
        <v>407</v>
      </c>
      <c r="AW34" s="166" t="s">
        <v>413</v>
      </c>
      <c r="AX34" s="166" t="s">
        <v>414</v>
      </c>
      <c r="AY34" s="166" t="s">
        <v>415</v>
      </c>
      <c r="AZ34" s="166" t="s">
        <v>416</v>
      </c>
      <c r="BA34" s="278" t="s">
        <v>417</v>
      </c>
    </row>
    <row r="35" spans="2:53" x14ac:dyDescent="0.25">
      <c r="F35" s="322"/>
      <c r="G35" s="25"/>
      <c r="H35" s="25"/>
      <c r="I35" s="25"/>
      <c r="J35" s="323"/>
      <c r="K35" s="25"/>
      <c r="L35" s="322"/>
      <c r="M35" s="25"/>
      <c r="N35" s="25"/>
      <c r="O35" s="25"/>
      <c r="P35" s="25"/>
      <c r="Q35" s="25"/>
      <c r="R35" s="323"/>
      <c r="U35" s="435"/>
      <c r="W35" s="167"/>
      <c r="X35" s="167"/>
      <c r="Y35" s="167"/>
      <c r="Z35" s="167"/>
      <c r="AA35" s="167"/>
      <c r="AB35" s="167"/>
      <c r="AC35" s="167"/>
      <c r="AD35" s="167"/>
      <c r="AE35" s="263"/>
      <c r="AF35" s="263"/>
      <c r="AG35" s="263"/>
      <c r="AH35" s="264"/>
      <c r="AJ35" s="167"/>
      <c r="AK35" s="167"/>
      <c r="AL35" s="167"/>
      <c r="AM35" s="269"/>
      <c r="AN35" s="267"/>
      <c r="AO35" s="267"/>
      <c r="AP35" s="263"/>
      <c r="AQ35">
        <f t="shared" ref="AQ35:AQ64" si="5">+AP35*AQ$4</f>
        <v>0</v>
      </c>
      <c r="AR35" s="263"/>
      <c r="AS35" s="271">
        <f>AQ35+AR35</f>
        <v>0</v>
      </c>
      <c r="AT35" s="271">
        <f>+AS35+AP35</f>
        <v>0</v>
      </c>
      <c r="AU35" s="167"/>
      <c r="AV35" s="167"/>
      <c r="AW35" s="167"/>
      <c r="AX35" s="167"/>
      <c r="AY35" s="167"/>
      <c r="AZ35" s="167"/>
      <c r="BA35" s="167"/>
    </row>
    <row r="36" spans="2:53" x14ac:dyDescent="0.25">
      <c r="B36" s="7">
        <v>5210</v>
      </c>
      <c r="C36" t="s">
        <v>428</v>
      </c>
      <c r="F36" s="322"/>
      <c r="G36" s="328"/>
      <c r="H36" s="25"/>
      <c r="I36" s="328"/>
      <c r="J36" s="323"/>
      <c r="K36" s="25"/>
      <c r="L36" s="322"/>
      <c r="M36" s="328"/>
      <c r="N36" s="25"/>
      <c r="O36" s="328"/>
      <c r="P36" s="25">
        <f t="shared" si="0"/>
        <v>0</v>
      </c>
      <c r="Q36" s="328"/>
      <c r="R36" s="323"/>
      <c r="U36" s="435"/>
      <c r="W36" s="167"/>
      <c r="X36" s="167"/>
      <c r="Y36" s="167"/>
      <c r="Z36" s="167"/>
      <c r="AA36" s="167"/>
      <c r="AB36" s="167"/>
      <c r="AC36" s="167"/>
      <c r="AD36" s="167"/>
      <c r="AE36" s="167"/>
      <c r="AF36" s="167"/>
      <c r="AG36" s="167"/>
      <c r="AH36" s="100"/>
      <c r="AJ36" s="167"/>
      <c r="AK36" s="167"/>
      <c r="AL36" s="167"/>
      <c r="AM36" s="269"/>
      <c r="AN36" s="267"/>
      <c r="AO36" s="267"/>
      <c r="AP36" s="263"/>
      <c r="AQ36">
        <f t="shared" si="5"/>
        <v>0</v>
      </c>
      <c r="AR36" s="263"/>
      <c r="AS36" s="271">
        <f t="shared" ref="AS36:AS64" si="6">AQ36+AR36</f>
        <v>0</v>
      </c>
      <c r="AT36" s="271">
        <f t="shared" ref="AT36:AT64" si="7">+AS36+AP36</f>
        <v>0</v>
      </c>
      <c r="AU36" s="167"/>
      <c r="AV36" s="167"/>
      <c r="AW36" s="167"/>
      <c r="AX36" s="167"/>
      <c r="AY36" s="167"/>
      <c r="AZ36" s="167"/>
      <c r="BA36" s="167"/>
    </row>
    <row r="37" spans="2:53" x14ac:dyDescent="0.25">
      <c r="F37" s="322"/>
      <c r="G37" s="328"/>
      <c r="H37" s="25"/>
      <c r="I37" s="328"/>
      <c r="J37" s="323"/>
      <c r="K37" s="25"/>
      <c r="L37" s="322"/>
      <c r="M37" s="328"/>
      <c r="N37" s="25"/>
      <c r="O37" s="328"/>
      <c r="P37" s="25"/>
      <c r="Q37" s="328"/>
      <c r="R37" s="323"/>
      <c r="U37" s="435"/>
      <c r="W37" s="167"/>
      <c r="X37" s="167"/>
      <c r="Y37" s="167"/>
      <c r="Z37" s="167"/>
      <c r="AA37" s="167"/>
      <c r="AB37" s="167"/>
      <c r="AC37" s="167"/>
      <c r="AD37" s="167"/>
      <c r="AE37" s="167"/>
      <c r="AF37" s="167"/>
      <c r="AG37" s="167"/>
      <c r="AH37" s="100"/>
      <c r="AJ37" s="167"/>
      <c r="AK37" s="167"/>
      <c r="AL37" s="167"/>
      <c r="AM37" s="269"/>
      <c r="AN37" s="267"/>
      <c r="AO37" s="267"/>
      <c r="AP37" s="263"/>
      <c r="AQ37">
        <f t="shared" si="5"/>
        <v>0</v>
      </c>
      <c r="AR37" s="263"/>
      <c r="AS37" s="271">
        <f t="shared" si="6"/>
        <v>0</v>
      </c>
      <c r="AT37" s="271">
        <f t="shared" si="7"/>
        <v>0</v>
      </c>
      <c r="AU37" s="167"/>
      <c r="AV37" s="167"/>
      <c r="AW37" s="167"/>
      <c r="AX37" s="167"/>
      <c r="AY37" s="167"/>
      <c r="AZ37" s="167"/>
      <c r="BA37" s="167"/>
    </row>
    <row r="38" spans="2:53" x14ac:dyDescent="0.25">
      <c r="B38" s="7" t="s">
        <v>87</v>
      </c>
      <c r="F38" s="324">
        <f>F18+F21+F34+F36</f>
        <v>0</v>
      </c>
      <c r="G38" s="328"/>
      <c r="H38" s="326">
        <f>H18+H21+H34+H36</f>
        <v>0</v>
      </c>
      <c r="I38" s="328"/>
      <c r="J38" s="327">
        <f>J18+J21+J34+J36</f>
        <v>0</v>
      </c>
      <c r="K38" s="25"/>
      <c r="L38" s="324">
        <f>L18+L21+L34+L36</f>
        <v>0</v>
      </c>
      <c r="M38" s="328"/>
      <c r="N38" s="326">
        <f>N18+N21+N34+N36</f>
        <v>0</v>
      </c>
      <c r="O38" s="328"/>
      <c r="P38" s="326">
        <f>P18+P21+P34+P36</f>
        <v>0</v>
      </c>
      <c r="Q38" s="328"/>
      <c r="R38" s="327">
        <f>R18+R21+R34+R36</f>
        <v>0</v>
      </c>
      <c r="U38" s="435"/>
      <c r="W38" s="167"/>
      <c r="X38" s="167"/>
      <c r="Y38" s="167"/>
      <c r="Z38" s="167"/>
      <c r="AA38" s="167"/>
      <c r="AB38" s="167"/>
      <c r="AC38" s="167"/>
      <c r="AD38" s="167"/>
      <c r="AE38" s="167"/>
      <c r="AF38" s="167"/>
      <c r="AG38" s="167"/>
      <c r="AH38" s="100"/>
      <c r="AJ38" s="167"/>
      <c r="AK38" s="167"/>
      <c r="AL38" s="167"/>
      <c r="AM38" s="269"/>
      <c r="AN38" s="267"/>
      <c r="AO38" s="267"/>
      <c r="AP38" s="263"/>
      <c r="AQ38">
        <f t="shared" si="5"/>
        <v>0</v>
      </c>
      <c r="AR38" s="263"/>
      <c r="AS38" s="271">
        <f t="shared" si="6"/>
        <v>0</v>
      </c>
      <c r="AT38" s="271">
        <f t="shared" si="7"/>
        <v>0</v>
      </c>
      <c r="AU38" s="167"/>
      <c r="AV38" s="167"/>
      <c r="AW38" s="167"/>
      <c r="AX38" s="167"/>
      <c r="AY38" s="167"/>
      <c r="AZ38" s="167"/>
      <c r="BA38" s="167"/>
    </row>
    <row r="39" spans="2:53" x14ac:dyDescent="0.25">
      <c r="F39" s="322"/>
      <c r="G39" s="25"/>
      <c r="H39" s="25"/>
      <c r="I39" s="25"/>
      <c r="J39" s="323"/>
      <c r="K39" s="25"/>
      <c r="L39" s="322"/>
      <c r="M39" s="25"/>
      <c r="N39" s="25"/>
      <c r="O39" s="25"/>
      <c r="P39" s="25"/>
      <c r="Q39" s="25"/>
      <c r="R39" s="323"/>
      <c r="U39" s="435"/>
      <c r="W39" s="167"/>
      <c r="X39" s="167"/>
      <c r="Y39" s="167"/>
      <c r="Z39" s="167"/>
      <c r="AA39" s="167"/>
      <c r="AB39" s="167"/>
      <c r="AC39" s="167"/>
      <c r="AD39" s="167"/>
      <c r="AE39" s="167"/>
      <c r="AF39" s="167"/>
      <c r="AG39" s="167"/>
      <c r="AH39" s="100"/>
      <c r="AJ39" s="167"/>
      <c r="AK39" s="167"/>
      <c r="AL39" s="167"/>
      <c r="AM39" s="269"/>
      <c r="AN39" s="267"/>
      <c r="AO39" s="267"/>
      <c r="AP39" s="263"/>
      <c r="AQ39">
        <f t="shared" si="5"/>
        <v>0</v>
      </c>
      <c r="AR39" s="263"/>
      <c r="AS39" s="271">
        <f t="shared" si="6"/>
        <v>0</v>
      </c>
      <c r="AT39" s="271">
        <f t="shared" si="7"/>
        <v>0</v>
      </c>
      <c r="AU39" s="167"/>
      <c r="AV39" s="167"/>
      <c r="AW39" s="167"/>
      <c r="AX39" s="167"/>
      <c r="AY39" s="167"/>
      <c r="AZ39" s="167"/>
      <c r="BA39" s="167"/>
    </row>
    <row r="40" spans="2:53" x14ac:dyDescent="0.25">
      <c r="B40" s="7" t="s">
        <v>89</v>
      </c>
      <c r="F40" s="322"/>
      <c r="G40" s="25"/>
      <c r="H40" s="25"/>
      <c r="I40" s="25"/>
      <c r="J40" s="323"/>
      <c r="K40" s="25"/>
      <c r="L40" s="322"/>
      <c r="M40" s="25"/>
      <c r="N40" s="25"/>
      <c r="O40" s="25"/>
      <c r="P40" s="25"/>
      <c r="Q40" s="25"/>
      <c r="R40" s="323"/>
      <c r="U40" s="435"/>
      <c r="W40" s="167"/>
      <c r="X40" s="167"/>
      <c r="Y40" s="167"/>
      <c r="Z40" s="167"/>
      <c r="AA40" s="167"/>
      <c r="AB40" s="167"/>
      <c r="AC40" s="167"/>
      <c r="AD40" s="167"/>
      <c r="AE40" s="167"/>
      <c r="AF40" s="167"/>
      <c r="AG40" s="167"/>
      <c r="AH40" s="100"/>
      <c r="AJ40" s="167"/>
      <c r="AK40" s="167"/>
      <c r="AL40" s="167"/>
      <c r="AM40" s="269"/>
      <c r="AN40" s="267"/>
      <c r="AO40" s="267"/>
      <c r="AP40" s="263"/>
      <c r="AQ40">
        <f t="shared" si="5"/>
        <v>0</v>
      </c>
      <c r="AR40" s="263"/>
      <c r="AS40" s="271">
        <f t="shared" si="6"/>
        <v>0</v>
      </c>
      <c r="AT40" s="271">
        <f t="shared" si="7"/>
        <v>0</v>
      </c>
      <c r="AU40" s="167"/>
      <c r="AV40" s="167"/>
      <c r="AW40" s="167"/>
      <c r="AX40" s="167"/>
      <c r="AY40" s="167"/>
      <c r="AZ40" s="167"/>
      <c r="BA40" s="167"/>
    </row>
    <row r="41" spans="2:53" x14ac:dyDescent="0.25">
      <c r="B41" s="315" t="s">
        <v>707</v>
      </c>
      <c r="C41" t="s">
        <v>142</v>
      </c>
      <c r="F41" s="322"/>
      <c r="G41" s="25"/>
      <c r="H41" s="25"/>
      <c r="I41" s="25"/>
      <c r="J41" s="323"/>
      <c r="K41" s="25"/>
      <c r="L41" s="322"/>
      <c r="M41" s="25"/>
      <c r="N41" s="25"/>
      <c r="O41" s="25"/>
      <c r="P41" s="25">
        <f t="shared" ref="P41:P49" si="8">R41-L41</f>
        <v>0</v>
      </c>
      <c r="Q41" s="25"/>
      <c r="R41" s="323"/>
      <c r="U41" s="435"/>
      <c r="W41" s="167"/>
      <c r="X41" s="167"/>
      <c r="Y41" s="167"/>
      <c r="Z41" s="167"/>
      <c r="AA41" s="167"/>
      <c r="AB41" s="167"/>
      <c r="AC41" s="167"/>
      <c r="AD41" s="167"/>
      <c r="AE41" s="167"/>
      <c r="AF41" s="167"/>
      <c r="AG41" s="167"/>
      <c r="AH41" s="100"/>
      <c r="AJ41" s="167"/>
      <c r="AK41" s="167"/>
      <c r="AL41" s="167"/>
      <c r="AM41" s="269"/>
      <c r="AN41" s="267"/>
      <c r="AO41" s="267"/>
      <c r="AP41" s="263"/>
      <c r="AQ41">
        <f t="shared" si="5"/>
        <v>0</v>
      </c>
      <c r="AR41" s="263"/>
      <c r="AS41" s="271">
        <f t="shared" si="6"/>
        <v>0</v>
      </c>
      <c r="AT41" s="271">
        <f t="shared" si="7"/>
        <v>0</v>
      </c>
      <c r="AU41" s="167"/>
      <c r="AV41" s="167"/>
      <c r="AW41" s="167"/>
      <c r="AX41" s="167"/>
      <c r="AY41" s="167"/>
      <c r="AZ41" s="167"/>
      <c r="BA41" s="167"/>
    </row>
    <row r="42" spans="2:53" x14ac:dyDescent="0.25">
      <c r="B42" s="315" t="s">
        <v>699</v>
      </c>
      <c r="C42" t="s">
        <v>143</v>
      </c>
      <c r="F42" s="322"/>
      <c r="G42" s="25"/>
      <c r="H42" s="25"/>
      <c r="I42" s="25"/>
      <c r="J42" s="323"/>
      <c r="K42" s="25"/>
      <c r="L42" s="322"/>
      <c r="M42" s="25"/>
      <c r="N42" s="25"/>
      <c r="O42" s="25"/>
      <c r="P42" s="25">
        <f t="shared" si="8"/>
        <v>0</v>
      </c>
      <c r="Q42" s="25"/>
      <c r="R42" s="323"/>
      <c r="U42" s="435"/>
      <c r="W42" s="167"/>
      <c r="X42" s="167"/>
      <c r="Y42" s="167"/>
      <c r="Z42" s="167"/>
      <c r="AA42" s="167"/>
      <c r="AB42" s="167"/>
      <c r="AC42" s="167"/>
      <c r="AD42" s="167"/>
      <c r="AE42" s="167"/>
      <c r="AF42" s="167"/>
      <c r="AG42" s="167"/>
      <c r="AH42" s="100"/>
      <c r="AJ42" s="167"/>
      <c r="AK42" s="167"/>
      <c r="AL42" s="167"/>
      <c r="AM42" s="269"/>
      <c r="AN42" s="267"/>
      <c r="AO42" s="267"/>
      <c r="AP42" s="263"/>
      <c r="AQ42">
        <f t="shared" si="5"/>
        <v>0</v>
      </c>
      <c r="AR42" s="263"/>
      <c r="AS42" s="271">
        <f t="shared" si="6"/>
        <v>0</v>
      </c>
      <c r="AT42" s="271">
        <f t="shared" si="7"/>
        <v>0</v>
      </c>
      <c r="AU42" s="167"/>
      <c r="AV42" s="167"/>
      <c r="AW42" s="167"/>
      <c r="AX42" s="167"/>
      <c r="AY42" s="167"/>
      <c r="AZ42" s="167"/>
      <c r="BA42" s="167"/>
    </row>
    <row r="43" spans="2:53" x14ac:dyDescent="0.25">
      <c r="B43" s="315" t="s">
        <v>700</v>
      </c>
      <c r="C43" t="s">
        <v>144</v>
      </c>
      <c r="F43" s="322"/>
      <c r="G43" s="25"/>
      <c r="H43" s="25"/>
      <c r="I43" s="25"/>
      <c r="J43" s="323"/>
      <c r="K43" s="25"/>
      <c r="L43" s="322"/>
      <c r="M43" s="25"/>
      <c r="N43" s="25"/>
      <c r="O43" s="25"/>
      <c r="P43" s="25">
        <f t="shared" si="8"/>
        <v>0</v>
      </c>
      <c r="Q43" s="25"/>
      <c r="R43" s="323"/>
      <c r="U43" s="435"/>
      <c r="W43" s="167"/>
      <c r="X43" s="167"/>
      <c r="Y43" s="167"/>
      <c r="Z43" s="167"/>
      <c r="AA43" s="167"/>
      <c r="AB43" s="167"/>
      <c r="AC43" s="167"/>
      <c r="AD43" s="167"/>
      <c r="AE43" s="167"/>
      <c r="AF43" s="167"/>
      <c r="AG43" s="167"/>
      <c r="AH43" s="100"/>
      <c r="AJ43" s="167"/>
      <c r="AK43" s="167"/>
      <c r="AL43" s="167"/>
      <c r="AM43" s="269"/>
      <c r="AN43" s="267"/>
      <c r="AO43" s="267"/>
      <c r="AP43" s="263"/>
      <c r="AQ43">
        <f t="shared" si="5"/>
        <v>0</v>
      </c>
      <c r="AR43" s="263"/>
      <c r="AS43" s="271">
        <f t="shared" si="6"/>
        <v>0</v>
      </c>
      <c r="AT43" s="271">
        <f t="shared" si="7"/>
        <v>0</v>
      </c>
      <c r="AU43" s="167"/>
      <c r="AV43" s="167"/>
      <c r="AW43" s="167"/>
      <c r="AX43" s="167"/>
      <c r="AY43" s="167"/>
      <c r="AZ43" s="167"/>
      <c r="BA43" s="167"/>
    </row>
    <row r="44" spans="2:53" x14ac:dyDescent="0.25">
      <c r="B44" s="315" t="s">
        <v>701</v>
      </c>
      <c r="C44" t="s">
        <v>145</v>
      </c>
      <c r="F44" s="322"/>
      <c r="G44" s="25"/>
      <c r="H44" s="25"/>
      <c r="I44" s="25"/>
      <c r="J44" s="323"/>
      <c r="K44" s="25"/>
      <c r="L44" s="322"/>
      <c r="M44" s="25"/>
      <c r="N44" s="25"/>
      <c r="O44" s="25"/>
      <c r="P44" s="25">
        <f t="shared" si="8"/>
        <v>0</v>
      </c>
      <c r="Q44" s="25"/>
      <c r="R44" s="323"/>
      <c r="U44" s="435"/>
      <c r="AJ44" s="167"/>
      <c r="AK44" s="167"/>
      <c r="AL44" s="167"/>
      <c r="AM44" s="269"/>
      <c r="AN44" s="267"/>
      <c r="AO44" s="267"/>
      <c r="AP44" s="263"/>
      <c r="AQ44">
        <f t="shared" si="5"/>
        <v>0</v>
      </c>
      <c r="AR44" s="263"/>
      <c r="AS44" s="271">
        <f t="shared" si="6"/>
        <v>0</v>
      </c>
      <c r="AT44" s="271">
        <f t="shared" si="7"/>
        <v>0</v>
      </c>
      <c r="AU44" s="167"/>
      <c r="AV44" s="167"/>
      <c r="AW44" s="167"/>
      <c r="AX44" s="167"/>
      <c r="AY44" s="167"/>
      <c r="AZ44" s="167"/>
      <c r="BA44" s="167"/>
    </row>
    <row r="45" spans="2:53" x14ac:dyDescent="0.25">
      <c r="B45" s="315" t="s">
        <v>702</v>
      </c>
      <c r="C45" t="s">
        <v>99</v>
      </c>
      <c r="F45" s="322"/>
      <c r="G45" s="25"/>
      <c r="H45" s="25"/>
      <c r="I45" s="25"/>
      <c r="J45" s="323"/>
      <c r="K45" s="25"/>
      <c r="L45" s="322"/>
      <c r="M45" s="25"/>
      <c r="N45" s="25"/>
      <c r="O45" s="25"/>
      <c r="P45" s="25">
        <f t="shared" si="8"/>
        <v>0</v>
      </c>
      <c r="Q45" s="25"/>
      <c r="R45" s="323"/>
      <c r="U45" s="435"/>
      <c r="AJ45" s="167"/>
      <c r="AK45" s="167"/>
      <c r="AL45" s="167"/>
      <c r="AM45" s="269"/>
      <c r="AN45" s="267"/>
      <c r="AO45" s="267"/>
      <c r="AP45" s="263"/>
      <c r="AQ45">
        <f t="shared" si="5"/>
        <v>0</v>
      </c>
      <c r="AR45" s="263"/>
      <c r="AS45" s="271">
        <f t="shared" si="6"/>
        <v>0</v>
      </c>
      <c r="AT45" s="271">
        <f t="shared" si="7"/>
        <v>0</v>
      </c>
      <c r="AU45" s="167"/>
      <c r="AV45" s="167"/>
      <c r="AW45" s="167"/>
      <c r="AX45" s="167"/>
      <c r="AY45" s="167"/>
      <c r="AZ45" s="167"/>
      <c r="BA45" s="167"/>
    </row>
    <row r="46" spans="2:53" x14ac:dyDescent="0.25">
      <c r="B46" s="253" t="s">
        <v>703</v>
      </c>
      <c r="C46" t="s">
        <v>146</v>
      </c>
      <c r="F46" s="322"/>
      <c r="G46" s="25"/>
      <c r="H46" s="25"/>
      <c r="I46" s="25"/>
      <c r="J46" s="323"/>
      <c r="K46" s="25"/>
      <c r="L46" s="322"/>
      <c r="M46" s="25"/>
      <c r="N46" s="25"/>
      <c r="O46" s="25"/>
      <c r="P46" s="25">
        <f t="shared" si="8"/>
        <v>0</v>
      </c>
      <c r="Q46" s="25"/>
      <c r="R46" s="323"/>
      <c r="AJ46" s="167"/>
      <c r="AK46" s="167"/>
      <c r="AL46" s="167"/>
      <c r="AM46" s="269"/>
      <c r="AN46" s="267"/>
      <c r="AO46" s="267"/>
      <c r="AP46" s="263"/>
      <c r="AQ46">
        <f t="shared" si="5"/>
        <v>0</v>
      </c>
      <c r="AR46" s="263"/>
      <c r="AS46" s="271">
        <f t="shared" si="6"/>
        <v>0</v>
      </c>
      <c r="AT46" s="271">
        <f t="shared" si="7"/>
        <v>0</v>
      </c>
      <c r="AU46" s="167"/>
      <c r="AV46" s="167"/>
      <c r="AW46" s="167"/>
      <c r="AX46" s="167"/>
      <c r="AY46" s="167"/>
      <c r="AZ46" s="167"/>
      <c r="BA46" s="167"/>
    </row>
    <row r="47" spans="2:53" x14ac:dyDescent="0.25">
      <c r="B47" s="253" t="s">
        <v>704</v>
      </c>
      <c r="C47" t="s">
        <v>147</v>
      </c>
      <c r="F47" s="322"/>
      <c r="G47" s="25"/>
      <c r="H47" s="25"/>
      <c r="I47" s="25"/>
      <c r="J47" s="323"/>
      <c r="K47" s="25"/>
      <c r="L47" s="322"/>
      <c r="M47" s="25"/>
      <c r="N47" s="25"/>
      <c r="O47" s="25"/>
      <c r="P47" s="25">
        <f t="shared" si="8"/>
        <v>0</v>
      </c>
      <c r="Q47" s="25"/>
      <c r="R47" s="323"/>
      <c r="AJ47" s="167"/>
      <c r="AK47" s="167"/>
      <c r="AL47" s="167"/>
      <c r="AM47" s="269"/>
      <c r="AN47" s="267"/>
      <c r="AO47" s="267"/>
      <c r="AP47" s="263"/>
      <c r="AQ47">
        <f t="shared" si="5"/>
        <v>0</v>
      </c>
      <c r="AR47" s="263"/>
      <c r="AS47" s="271">
        <f t="shared" si="6"/>
        <v>0</v>
      </c>
      <c r="AT47" s="271">
        <f t="shared" si="7"/>
        <v>0</v>
      </c>
      <c r="AU47" s="167"/>
      <c r="AV47" s="167"/>
      <c r="AW47" s="167"/>
      <c r="AX47" s="167"/>
      <c r="AY47" s="167"/>
      <c r="AZ47" s="167"/>
      <c r="BA47" s="167"/>
    </row>
    <row r="48" spans="2:53" x14ac:dyDescent="0.25">
      <c r="B48" s="253" t="s">
        <v>705</v>
      </c>
      <c r="C48" t="s">
        <v>148</v>
      </c>
      <c r="F48" s="322"/>
      <c r="G48" s="25"/>
      <c r="H48" s="25"/>
      <c r="I48" s="25"/>
      <c r="J48" s="323"/>
      <c r="K48" s="25"/>
      <c r="L48" s="322"/>
      <c r="M48" s="25"/>
      <c r="N48" s="25"/>
      <c r="O48" s="25"/>
      <c r="P48" s="25">
        <f t="shared" si="8"/>
        <v>0</v>
      </c>
      <c r="Q48" s="25"/>
      <c r="R48" s="323"/>
      <c r="AJ48" s="167"/>
      <c r="AK48" s="167"/>
      <c r="AL48" s="167"/>
      <c r="AM48" s="269"/>
      <c r="AN48" s="267"/>
      <c r="AO48" s="267"/>
      <c r="AP48" s="263"/>
      <c r="AQ48">
        <f t="shared" si="5"/>
        <v>0</v>
      </c>
      <c r="AR48" s="263"/>
      <c r="AS48" s="271">
        <f t="shared" si="6"/>
        <v>0</v>
      </c>
      <c r="AT48" s="271">
        <f t="shared" si="7"/>
        <v>0</v>
      </c>
      <c r="AU48" s="167"/>
      <c r="AV48" s="167"/>
      <c r="AW48" s="167"/>
      <c r="AX48" s="167"/>
      <c r="AY48" s="167"/>
      <c r="AZ48" s="167"/>
      <c r="BA48" s="167"/>
    </row>
    <row r="49" spans="2:53" ht="14.45" customHeight="1" x14ac:dyDescent="0.25">
      <c r="B49" s="253" t="s">
        <v>706</v>
      </c>
      <c r="C49" t="s">
        <v>149</v>
      </c>
      <c r="F49" s="331"/>
      <c r="G49" s="25"/>
      <c r="H49" s="332"/>
      <c r="I49" s="25"/>
      <c r="J49" s="333"/>
      <c r="K49" s="25"/>
      <c r="L49" s="331"/>
      <c r="M49" s="25"/>
      <c r="N49" s="332"/>
      <c r="O49" s="25"/>
      <c r="P49" s="332">
        <f t="shared" si="8"/>
        <v>0</v>
      </c>
      <c r="Q49" s="25"/>
      <c r="R49" s="333"/>
      <c r="AJ49" s="167"/>
      <c r="AK49" s="167"/>
      <c r="AL49" s="167"/>
      <c r="AM49" s="269"/>
      <c r="AN49" s="267"/>
      <c r="AO49" s="267"/>
      <c r="AP49" s="263"/>
      <c r="AQ49">
        <f t="shared" si="5"/>
        <v>0</v>
      </c>
      <c r="AR49" s="263"/>
      <c r="AS49" s="271">
        <f t="shared" si="6"/>
        <v>0</v>
      </c>
      <c r="AT49" s="271">
        <f t="shared" si="7"/>
        <v>0</v>
      </c>
      <c r="AU49" s="167"/>
      <c r="AV49" s="167"/>
      <c r="AW49" s="167"/>
      <c r="AX49" s="167"/>
      <c r="AY49" s="167"/>
      <c r="AZ49" s="167"/>
      <c r="BA49" s="167"/>
    </row>
    <row r="50" spans="2:53" x14ac:dyDescent="0.25">
      <c r="B50" s="7" t="s">
        <v>100</v>
      </c>
      <c r="F50" s="322">
        <f>SUM(F40:F49)</f>
        <v>0</v>
      </c>
      <c r="G50" s="25"/>
      <c r="H50" s="25">
        <f>SUM(H40:H49)</f>
        <v>0</v>
      </c>
      <c r="I50" s="25"/>
      <c r="J50" s="323">
        <f>SUM(J40:J49)</f>
        <v>0</v>
      </c>
      <c r="K50" s="25"/>
      <c r="L50" s="322">
        <f>SUM(L41:L49)</f>
        <v>0</v>
      </c>
      <c r="M50" s="25"/>
      <c r="N50" s="25">
        <f>SUM(N41:N49)</f>
        <v>0</v>
      </c>
      <c r="O50" s="25"/>
      <c r="P50" s="25">
        <f>SUM(P41:P49)</f>
        <v>0</v>
      </c>
      <c r="Q50" s="25"/>
      <c r="R50" s="323">
        <f>SUM(R40:R49)</f>
        <v>0</v>
      </c>
      <c r="AJ50" s="167"/>
      <c r="AK50" s="167"/>
      <c r="AL50" s="167"/>
      <c r="AM50" s="269"/>
      <c r="AN50" s="267"/>
      <c r="AO50" s="267"/>
      <c r="AP50" s="263"/>
      <c r="AQ50">
        <f t="shared" si="5"/>
        <v>0</v>
      </c>
      <c r="AR50" s="263"/>
      <c r="AS50" s="271">
        <f t="shared" si="6"/>
        <v>0</v>
      </c>
      <c r="AT50" s="271">
        <f t="shared" si="7"/>
        <v>0</v>
      </c>
      <c r="AU50" s="167"/>
      <c r="AV50" s="167"/>
      <c r="AW50" s="167"/>
      <c r="AX50" s="167"/>
      <c r="AY50" s="167"/>
      <c r="AZ50" s="167"/>
      <c r="BA50" s="167"/>
    </row>
    <row r="51" spans="2:53" x14ac:dyDescent="0.25">
      <c r="F51" s="322"/>
      <c r="G51" s="25"/>
      <c r="H51" s="25"/>
      <c r="I51" s="25"/>
      <c r="J51" s="323"/>
      <c r="K51" s="25"/>
      <c r="L51" s="322"/>
      <c r="M51" s="25"/>
      <c r="N51" s="25"/>
      <c r="O51" s="25"/>
      <c r="P51" s="25"/>
      <c r="Q51" s="25"/>
      <c r="R51" s="323"/>
      <c r="AJ51" s="167"/>
      <c r="AK51" s="167"/>
      <c r="AL51" s="167"/>
      <c r="AM51" s="269"/>
      <c r="AN51" s="267"/>
      <c r="AO51" s="267"/>
      <c r="AP51" s="263"/>
      <c r="AQ51">
        <f t="shared" si="5"/>
        <v>0</v>
      </c>
      <c r="AR51" s="263"/>
      <c r="AS51" s="271">
        <f t="shared" si="6"/>
        <v>0</v>
      </c>
      <c r="AT51" s="271">
        <f t="shared" si="7"/>
        <v>0</v>
      </c>
      <c r="AU51" s="167"/>
      <c r="AV51" s="167"/>
      <c r="AW51" s="167"/>
      <c r="AX51" s="167"/>
      <c r="AY51" s="167"/>
      <c r="AZ51" s="167"/>
      <c r="BA51" s="167"/>
    </row>
    <row r="52" spans="2:53" ht="15.75" thickBot="1" x14ac:dyDescent="0.3">
      <c r="D52" s="110" t="s">
        <v>696</v>
      </c>
      <c r="F52" s="334">
        <f>+F38-F50</f>
        <v>0</v>
      </c>
      <c r="G52" s="335"/>
      <c r="H52" s="335">
        <f>+H38-H50</f>
        <v>0</v>
      </c>
      <c r="I52" s="335"/>
      <c r="J52" s="336">
        <f>+J38-J50</f>
        <v>0</v>
      </c>
      <c r="K52" s="335"/>
      <c r="L52" s="334">
        <f>+L38-L50</f>
        <v>0</v>
      </c>
      <c r="M52" s="335"/>
      <c r="N52" s="335">
        <f>+N38-N50</f>
        <v>0</v>
      </c>
      <c r="O52" s="335"/>
      <c r="P52" s="335">
        <f>+P38-P50</f>
        <v>0</v>
      </c>
      <c r="Q52" s="335"/>
      <c r="R52" s="336">
        <f>+R38-R50</f>
        <v>0</v>
      </c>
      <c r="AJ52" s="167"/>
      <c r="AK52" s="167"/>
      <c r="AL52" s="167"/>
      <c r="AM52" s="269"/>
      <c r="AN52" s="267"/>
      <c r="AO52" s="267"/>
      <c r="AP52" s="263"/>
      <c r="AQ52">
        <f t="shared" si="5"/>
        <v>0</v>
      </c>
      <c r="AR52" s="263"/>
      <c r="AS52" s="271">
        <f t="shared" si="6"/>
        <v>0</v>
      </c>
      <c r="AT52" s="271">
        <f t="shared" si="7"/>
        <v>0</v>
      </c>
      <c r="AU52" s="167"/>
      <c r="AV52" s="167"/>
      <c r="AW52" s="167"/>
      <c r="AX52" s="167"/>
      <c r="AY52" s="167"/>
      <c r="AZ52" s="167"/>
      <c r="BA52" s="167"/>
    </row>
    <row r="53" spans="2:53" ht="15.75" thickTop="1" x14ac:dyDescent="0.25">
      <c r="F53" s="322"/>
      <c r="G53" s="25"/>
      <c r="H53" s="25"/>
      <c r="I53" s="25"/>
      <c r="J53" s="323"/>
      <c r="K53" s="25"/>
      <c r="L53" s="322"/>
      <c r="M53" s="25"/>
      <c r="N53" s="25"/>
      <c r="O53" s="25"/>
      <c r="P53" s="25"/>
      <c r="Q53" s="25"/>
      <c r="R53" s="323"/>
      <c r="AJ53" s="167"/>
      <c r="AK53" s="167"/>
      <c r="AL53" s="167"/>
      <c r="AM53" s="269"/>
      <c r="AN53" s="267"/>
      <c r="AO53" s="267"/>
      <c r="AP53" s="263"/>
      <c r="AQ53">
        <f t="shared" si="5"/>
        <v>0</v>
      </c>
      <c r="AR53" s="263"/>
      <c r="AS53" s="271">
        <f t="shared" si="6"/>
        <v>0</v>
      </c>
      <c r="AT53" s="271">
        <f t="shared" si="7"/>
        <v>0</v>
      </c>
      <c r="AU53" s="167"/>
      <c r="AV53" s="167"/>
      <c r="AW53" s="167"/>
      <c r="AX53" s="167"/>
      <c r="AY53" s="167"/>
      <c r="AZ53" s="167"/>
      <c r="BA53" s="167"/>
    </row>
    <row r="54" spans="2:53" x14ac:dyDescent="0.25">
      <c r="B54" s="7" t="s">
        <v>103</v>
      </c>
      <c r="F54" s="322"/>
      <c r="G54" s="25"/>
      <c r="H54" s="25"/>
      <c r="I54" s="25"/>
      <c r="J54" s="323"/>
      <c r="K54" s="25"/>
      <c r="L54" s="322"/>
      <c r="M54" s="25"/>
      <c r="N54" s="25"/>
      <c r="O54" s="25"/>
      <c r="P54" s="25"/>
      <c r="Q54" s="25"/>
      <c r="R54" s="323"/>
      <c r="AJ54" s="167"/>
      <c r="AK54" s="167"/>
      <c r="AL54" s="167"/>
      <c r="AM54" s="269"/>
      <c r="AN54" s="267"/>
      <c r="AO54" s="267"/>
      <c r="AP54" s="263"/>
      <c r="AR54" s="263"/>
      <c r="AS54" s="271"/>
      <c r="AT54" s="271"/>
      <c r="AU54" s="167"/>
      <c r="AV54" s="167"/>
      <c r="AW54" s="167"/>
      <c r="AX54" s="167"/>
      <c r="AY54" s="167"/>
      <c r="AZ54" s="167"/>
      <c r="BA54" s="167"/>
    </row>
    <row r="55" spans="2:53" x14ac:dyDescent="0.25">
      <c r="C55" t="s">
        <v>724</v>
      </c>
      <c r="F55" s="331">
        <f>F15+F52</f>
        <v>0</v>
      </c>
      <c r="G55" s="332"/>
      <c r="H55" s="332">
        <f>H15+H52</f>
        <v>0</v>
      </c>
      <c r="I55" s="332"/>
      <c r="J55" s="333">
        <f>J15+J52</f>
        <v>0</v>
      </c>
      <c r="K55" s="25"/>
      <c r="L55" s="331">
        <f>+L15+L38-L50</f>
        <v>0</v>
      </c>
      <c r="M55" s="332"/>
      <c r="N55" s="332">
        <f>+N15+N38-N50</f>
        <v>0</v>
      </c>
      <c r="O55" s="332"/>
      <c r="P55" s="332">
        <f t="shared" ref="P55" si="9">R55-L55</f>
        <v>0</v>
      </c>
      <c r="Q55" s="332"/>
      <c r="R55" s="333">
        <f>+R15+R38-R50</f>
        <v>0</v>
      </c>
      <c r="AJ55" s="167"/>
      <c r="AK55" s="167"/>
      <c r="AL55" s="167"/>
      <c r="AM55" s="269"/>
      <c r="AN55" s="267"/>
      <c r="AO55" s="267"/>
      <c r="AP55" s="263"/>
      <c r="AR55" s="263"/>
      <c r="AS55" s="271"/>
      <c r="AT55" s="271"/>
      <c r="AU55" s="167"/>
      <c r="AV55" s="167"/>
      <c r="AW55" s="167"/>
      <c r="AX55" s="167"/>
      <c r="AY55" s="167"/>
      <c r="AZ55" s="167"/>
      <c r="BA55" s="167"/>
    </row>
    <row r="56" spans="2:53" ht="15.75" thickBot="1" x14ac:dyDescent="0.3">
      <c r="B56" s="7" t="s">
        <v>400</v>
      </c>
      <c r="F56" s="372">
        <f>SUM(F54:F55)</f>
        <v>0</v>
      </c>
      <c r="G56" s="373"/>
      <c r="H56" s="373">
        <f>SUM(H54:H55)</f>
        <v>0</v>
      </c>
      <c r="I56" s="373"/>
      <c r="J56" s="339">
        <f>SUM(J54:J55)</f>
        <v>0</v>
      </c>
      <c r="K56" s="25"/>
      <c r="L56" s="337">
        <f>SUM(L54:L55)</f>
        <v>0</v>
      </c>
      <c r="M56" s="338"/>
      <c r="N56" s="338">
        <f>SUM(N54:N55)</f>
        <v>0</v>
      </c>
      <c r="O56" s="338"/>
      <c r="P56" s="338">
        <f>SUM(P54:P55)</f>
        <v>0</v>
      </c>
      <c r="Q56" s="338"/>
      <c r="R56" s="340">
        <f>SUM(R54:R55)</f>
        <v>0</v>
      </c>
      <c r="V56" t="s">
        <v>966</v>
      </c>
      <c r="AJ56" s="167"/>
      <c r="AK56" s="167"/>
      <c r="AL56" s="167"/>
      <c r="AM56" s="269"/>
      <c r="AN56" s="267"/>
      <c r="AO56" s="267"/>
      <c r="AP56" s="263"/>
      <c r="AQ56">
        <f t="shared" si="5"/>
        <v>0</v>
      </c>
      <c r="AR56" s="263"/>
      <c r="AS56" s="271">
        <f t="shared" si="6"/>
        <v>0</v>
      </c>
      <c r="AT56" s="271">
        <f t="shared" si="7"/>
        <v>0</v>
      </c>
      <c r="AU56" s="167"/>
      <c r="AV56" s="167"/>
      <c r="AW56" s="167"/>
      <c r="AX56" s="167"/>
      <c r="AY56" s="167"/>
      <c r="AZ56" s="167"/>
      <c r="BA56" s="167"/>
    </row>
    <row r="57" spans="2:53" ht="15.75" thickBot="1" x14ac:dyDescent="0.3">
      <c r="F57" s="281"/>
      <c r="G57" s="281"/>
      <c r="H57" s="281"/>
      <c r="I57" s="281"/>
      <c r="J57" s="110"/>
      <c r="K57" s="281"/>
      <c r="L57" s="281"/>
      <c r="M57" s="281"/>
      <c r="N57" s="281"/>
      <c r="O57" s="281"/>
      <c r="P57" s="281"/>
      <c r="Q57" s="281"/>
      <c r="R57" s="281"/>
      <c r="AJ57" s="167"/>
      <c r="AK57" s="167"/>
      <c r="AL57" s="167"/>
      <c r="AM57" s="269"/>
      <c r="AN57" s="267"/>
      <c r="AO57" s="267"/>
      <c r="AP57" s="263"/>
      <c r="AQ57">
        <f t="shared" si="5"/>
        <v>0</v>
      </c>
      <c r="AR57" s="263"/>
      <c r="AS57" s="271">
        <f t="shared" si="6"/>
        <v>0</v>
      </c>
      <c r="AT57" s="271">
        <f t="shared" si="7"/>
        <v>0</v>
      </c>
      <c r="AU57" s="167"/>
      <c r="AV57" s="167"/>
      <c r="AW57" s="167"/>
      <c r="AX57" s="167"/>
      <c r="AY57" s="167"/>
      <c r="AZ57" s="167"/>
      <c r="BA57" s="167"/>
    </row>
    <row r="58" spans="2:53" ht="15.75" thickBot="1" x14ac:dyDescent="0.3">
      <c r="F58" s="281"/>
      <c r="G58" s="281"/>
      <c r="H58" s="281"/>
      <c r="I58" s="281"/>
      <c r="J58" s="110" t="s">
        <v>846</v>
      </c>
      <c r="K58" s="281"/>
      <c r="L58" s="371">
        <f>+L56+L50</f>
        <v>0</v>
      </c>
      <c r="M58" s="256"/>
      <c r="N58" s="256"/>
      <c r="O58" s="256"/>
      <c r="P58" s="256"/>
      <c r="Q58" s="256"/>
      <c r="R58" s="371">
        <f>+R56+R50</f>
        <v>0</v>
      </c>
      <c r="AJ58" s="167"/>
      <c r="AK58" s="167"/>
      <c r="AL58" s="167"/>
      <c r="AM58" s="269"/>
      <c r="AN58" s="267"/>
      <c r="AO58" s="267"/>
      <c r="AP58" s="263"/>
      <c r="AQ58">
        <f t="shared" si="5"/>
        <v>0</v>
      </c>
      <c r="AR58" s="263"/>
      <c r="AS58" s="271">
        <f t="shared" si="6"/>
        <v>0</v>
      </c>
      <c r="AT58" s="271">
        <f t="shared" si="7"/>
        <v>0</v>
      </c>
      <c r="AU58" s="167"/>
      <c r="AV58" s="167"/>
      <c r="AW58" s="167"/>
      <c r="AX58" s="167"/>
      <c r="AY58" s="167"/>
      <c r="AZ58" s="167"/>
      <c r="BA58" s="167"/>
    </row>
    <row r="59" spans="2:53" x14ac:dyDescent="0.25">
      <c r="F59" s="5"/>
      <c r="G59" s="5"/>
      <c r="H59" s="5"/>
      <c r="I59" s="5"/>
      <c r="J59" s="5"/>
      <c r="K59" s="5"/>
      <c r="L59" s="5"/>
      <c r="M59" s="5"/>
      <c r="N59" s="5"/>
      <c r="O59" s="5"/>
      <c r="P59" s="5"/>
      <c r="Q59" s="5"/>
      <c r="R59" s="5"/>
      <c r="AJ59" s="167"/>
      <c r="AK59" s="167"/>
      <c r="AL59" s="167"/>
      <c r="AM59" s="269"/>
      <c r="AN59" s="267"/>
      <c r="AO59" s="267"/>
      <c r="AP59" s="263"/>
      <c r="AQ59">
        <f t="shared" si="5"/>
        <v>0</v>
      </c>
      <c r="AR59" s="263"/>
      <c r="AS59" s="271">
        <f t="shared" si="6"/>
        <v>0</v>
      </c>
      <c r="AT59" s="271">
        <f t="shared" si="7"/>
        <v>0</v>
      </c>
      <c r="AU59" s="167"/>
      <c r="AV59" s="167"/>
      <c r="AW59" s="167"/>
      <c r="AX59" s="167"/>
      <c r="AY59" s="167"/>
      <c r="AZ59" s="167"/>
      <c r="BA59" s="167"/>
    </row>
    <row r="60" spans="2:53" ht="15.75" thickBot="1" x14ac:dyDescent="0.3">
      <c r="B60" s="92" t="s">
        <v>209</v>
      </c>
      <c r="F60" s="5"/>
      <c r="G60" s="5"/>
      <c r="H60" s="5"/>
      <c r="I60" s="5"/>
      <c r="J60" s="5"/>
      <c r="K60" s="5"/>
      <c r="L60" s="5"/>
      <c r="M60" s="5"/>
      <c r="N60" s="5"/>
      <c r="O60" s="5"/>
      <c r="P60" s="5"/>
      <c r="Q60" s="5"/>
      <c r="R60" s="5"/>
      <c r="AJ60" s="167"/>
      <c r="AK60" s="167"/>
      <c r="AL60" s="167"/>
      <c r="AM60" s="269"/>
      <c r="AN60" s="267"/>
      <c r="AO60" s="267"/>
      <c r="AP60" s="263"/>
      <c r="AQ60">
        <f t="shared" si="5"/>
        <v>0</v>
      </c>
      <c r="AR60" s="263"/>
      <c r="AS60" s="271">
        <f t="shared" ref="AS60:AS62" si="10">AQ60+AR60</f>
        <v>0</v>
      </c>
      <c r="AT60" s="271">
        <f t="shared" ref="AT60:AT62" si="11">+AS60+AP60</f>
        <v>0</v>
      </c>
      <c r="AU60" s="167"/>
      <c r="AV60" s="167"/>
      <c r="AW60" s="167"/>
      <c r="AX60" s="167"/>
      <c r="AY60" s="167"/>
      <c r="AZ60" s="167"/>
      <c r="BA60" s="167"/>
    </row>
    <row r="61" spans="2:53" x14ac:dyDescent="0.25">
      <c r="B61" s="253" t="s">
        <v>708</v>
      </c>
      <c r="C61" t="s">
        <v>191</v>
      </c>
      <c r="F61" s="288"/>
      <c r="G61" s="289"/>
      <c r="H61" s="289"/>
      <c r="I61" s="289"/>
      <c r="J61" s="290"/>
      <c r="K61" s="5"/>
      <c r="L61" s="288"/>
      <c r="M61" s="289"/>
      <c r="N61" s="289"/>
      <c r="O61" s="289"/>
      <c r="P61" s="289">
        <f>R61-L61</f>
        <v>0</v>
      </c>
      <c r="Q61" s="289"/>
      <c r="R61" s="290"/>
      <c r="AJ61" s="167"/>
      <c r="AK61" s="167"/>
      <c r="AL61" s="167"/>
      <c r="AM61" s="269"/>
      <c r="AN61" s="267"/>
      <c r="AO61" s="267"/>
      <c r="AP61" s="263"/>
      <c r="AQ61">
        <f t="shared" si="5"/>
        <v>0</v>
      </c>
      <c r="AR61" s="263"/>
      <c r="AS61" s="271">
        <f t="shared" ref="AS61" si="12">AQ61+AR61</f>
        <v>0</v>
      </c>
      <c r="AT61" s="271">
        <f t="shared" ref="AT61" si="13">+AS61+AP61</f>
        <v>0</v>
      </c>
      <c r="AU61" s="167"/>
      <c r="AV61" s="167"/>
      <c r="AW61" s="167"/>
      <c r="AX61" s="167"/>
      <c r="AY61" s="167"/>
      <c r="AZ61" s="167"/>
      <c r="BA61" s="167"/>
    </row>
    <row r="62" spans="2:53" x14ac:dyDescent="0.25">
      <c r="B62" s="253" t="s">
        <v>709</v>
      </c>
      <c r="C62" t="s">
        <v>210</v>
      </c>
      <c r="F62" s="114"/>
      <c r="G62" s="115"/>
      <c r="H62" s="115"/>
      <c r="I62" s="115"/>
      <c r="J62" s="116"/>
      <c r="K62" s="5"/>
      <c r="L62" s="114"/>
      <c r="M62" s="115"/>
      <c r="N62" s="115"/>
      <c r="O62" s="115"/>
      <c r="P62" s="115">
        <f>R62-L62</f>
        <v>0</v>
      </c>
      <c r="Q62" s="115"/>
      <c r="R62" s="116"/>
      <c r="AJ62" s="167"/>
      <c r="AK62" s="167"/>
      <c r="AL62" s="167"/>
      <c r="AM62" s="269"/>
      <c r="AN62" s="267"/>
      <c r="AO62" s="267"/>
      <c r="AP62" s="263"/>
      <c r="AQ62">
        <f t="shared" si="5"/>
        <v>0</v>
      </c>
      <c r="AR62" s="263"/>
      <c r="AS62" s="271">
        <f t="shared" si="10"/>
        <v>0</v>
      </c>
      <c r="AT62" s="271">
        <f t="shared" si="11"/>
        <v>0</v>
      </c>
      <c r="AU62" s="167"/>
      <c r="AV62" s="167"/>
      <c r="AW62" s="167"/>
      <c r="AX62" s="167"/>
      <c r="AY62" s="167"/>
      <c r="AZ62" s="167"/>
      <c r="BA62" s="167"/>
    </row>
    <row r="63" spans="2:53" x14ac:dyDescent="0.25">
      <c r="B63" s="253" t="s">
        <v>710</v>
      </c>
      <c r="C63" t="s">
        <v>211</v>
      </c>
      <c r="F63" s="114"/>
      <c r="G63" s="115"/>
      <c r="H63" s="115"/>
      <c r="I63" s="115"/>
      <c r="J63" s="116"/>
      <c r="K63" s="5"/>
      <c r="L63" s="114"/>
      <c r="M63" s="115"/>
      <c r="N63" s="115"/>
      <c r="O63" s="115"/>
      <c r="P63" s="115">
        <f t="shared" ref="P63:P66" si="14">R63-L63</f>
        <v>0</v>
      </c>
      <c r="Q63" s="115"/>
      <c r="R63" s="116"/>
      <c r="AL63" s="167"/>
      <c r="AM63" s="269"/>
      <c r="AN63" s="267"/>
      <c r="AO63" s="267"/>
      <c r="AP63" s="263"/>
      <c r="AQ63">
        <f t="shared" si="5"/>
        <v>0</v>
      </c>
      <c r="AR63" s="263"/>
      <c r="AS63" s="271">
        <f t="shared" si="6"/>
        <v>0</v>
      </c>
      <c r="AT63" s="271">
        <f t="shared" si="7"/>
        <v>0</v>
      </c>
    </row>
    <row r="64" spans="2:53" x14ac:dyDescent="0.25">
      <c r="B64" s="253" t="s">
        <v>711</v>
      </c>
      <c r="C64" t="s">
        <v>212</v>
      </c>
      <c r="F64" s="114"/>
      <c r="G64" s="115"/>
      <c r="H64" s="115"/>
      <c r="I64" s="115"/>
      <c r="J64" s="116"/>
      <c r="K64" s="5"/>
      <c r="L64" s="114"/>
      <c r="M64" s="115"/>
      <c r="N64" s="115"/>
      <c r="O64" s="115"/>
      <c r="P64" s="115">
        <f t="shared" si="14"/>
        <v>0</v>
      </c>
      <c r="Q64" s="115"/>
      <c r="R64" s="116"/>
      <c r="AL64" s="167"/>
      <c r="AM64" s="269"/>
      <c r="AN64" s="267"/>
      <c r="AO64" s="267"/>
      <c r="AP64" s="263"/>
      <c r="AQ64">
        <f t="shared" si="5"/>
        <v>0</v>
      </c>
      <c r="AR64" s="263"/>
      <c r="AS64" s="271">
        <f t="shared" si="6"/>
        <v>0</v>
      </c>
      <c r="AT64" s="271">
        <f t="shared" si="7"/>
        <v>0</v>
      </c>
    </row>
    <row r="65" spans="2:46" x14ac:dyDescent="0.25">
      <c r="B65" s="253" t="s">
        <v>712</v>
      </c>
      <c r="C65" t="s">
        <v>234</v>
      </c>
      <c r="F65" s="114"/>
      <c r="G65" s="115"/>
      <c r="H65" s="115"/>
      <c r="I65" s="115"/>
      <c r="J65" s="116"/>
      <c r="K65" s="5"/>
      <c r="L65" s="114"/>
      <c r="M65" s="115"/>
      <c r="N65" s="115"/>
      <c r="O65" s="115"/>
      <c r="P65" s="115">
        <f t="shared" si="14"/>
        <v>0</v>
      </c>
      <c r="Q65" s="115"/>
      <c r="R65" s="116"/>
      <c r="AL65" s="92" t="s">
        <v>795</v>
      </c>
      <c r="AM65" s="304">
        <f>SUM(AM35:AM64)</f>
        <v>0</v>
      </c>
      <c r="AN65" s="305"/>
      <c r="AO65" s="305"/>
      <c r="AP65" s="306">
        <f>SUM(AP35:AP64)</f>
        <v>0</v>
      </c>
      <c r="AQ65" s="306">
        <f>SUM(AQ35:AQ64)</f>
        <v>0</v>
      </c>
      <c r="AR65" s="306">
        <f>SUM(AR35:AR64)</f>
        <v>0</v>
      </c>
      <c r="AS65" s="306">
        <f>SUM(AS35:AS64)</f>
        <v>0</v>
      </c>
      <c r="AT65" s="306">
        <f>SUM(AT35:AT64)</f>
        <v>0</v>
      </c>
    </row>
    <row r="66" spans="2:46" x14ac:dyDescent="0.25">
      <c r="B66" s="253" t="s">
        <v>713</v>
      </c>
      <c r="C66" t="s">
        <v>213</v>
      </c>
      <c r="F66" s="291"/>
      <c r="G66" s="115"/>
      <c r="H66" s="292"/>
      <c r="I66" s="115"/>
      <c r="J66" s="293"/>
      <c r="K66" s="5"/>
      <c r="L66" s="291"/>
      <c r="M66" s="115"/>
      <c r="N66" s="292"/>
      <c r="O66" s="115"/>
      <c r="P66" s="292">
        <f t="shared" si="14"/>
        <v>0</v>
      </c>
      <c r="Q66" s="115"/>
      <c r="R66" s="293"/>
    </row>
    <row r="67" spans="2:46" ht="15.75" thickBot="1" x14ac:dyDescent="0.3">
      <c r="B67"/>
      <c r="D67" t="s">
        <v>214</v>
      </c>
      <c r="F67" s="318">
        <f>SUM(F61:F66)</f>
        <v>0</v>
      </c>
      <c r="G67" s="319"/>
      <c r="H67" s="319">
        <f>SUM(H61:H66)</f>
        <v>0</v>
      </c>
      <c r="I67" s="319"/>
      <c r="J67" s="320">
        <f>SUM(J61:J66)</f>
        <v>0</v>
      </c>
      <c r="K67" s="5"/>
      <c r="L67" s="318">
        <f>SUM(L61:L66)</f>
        <v>0</v>
      </c>
      <c r="M67" s="319"/>
      <c r="N67" s="319">
        <f>SUM(N61:N66)</f>
        <v>0</v>
      </c>
      <c r="O67" s="319"/>
      <c r="P67" s="319">
        <f>SUM(P61:P66)</f>
        <v>0</v>
      </c>
      <c r="Q67" s="319"/>
      <c r="R67" s="320">
        <f>SUM(R61:R66)</f>
        <v>0</v>
      </c>
    </row>
  </sheetData>
  <mergeCells count="4">
    <mergeCell ref="W31:AC31"/>
    <mergeCell ref="AU31:BA31"/>
    <mergeCell ref="W32:AC32"/>
    <mergeCell ref="AU32:BA32"/>
  </mergeCells>
  <pageMargins left="0.27" right="0.25" top="0.43" bottom="0.4" header="0.3" footer="0.17"/>
  <pageSetup scale="75" orientation="portrait" r:id="rId1"/>
  <headerFooter>
    <oddFooter>&amp;L&amp;D &amp;F&amp;C24
&amp;R&amp;A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2">
    <pageSetUpPr fitToPage="1"/>
  </sheetPr>
  <dimension ref="A1:AZ46"/>
  <sheetViews>
    <sheetView workbookViewId="0">
      <selection activeCell="P26" sqref="P26"/>
    </sheetView>
  </sheetViews>
  <sheetFormatPr defaultRowHeight="15" x14ac:dyDescent="0.25"/>
  <cols>
    <col min="1" max="1" width="2.42578125" customWidth="1"/>
    <col min="2" max="2" width="7.140625"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2.42578125" customWidth="1"/>
    <col min="13" max="13" width="0.85546875" customWidth="1"/>
    <col min="14" max="14" width="13.5703125" customWidth="1"/>
    <col min="15" max="15" width="0.85546875" customWidth="1"/>
    <col min="16" max="16" width="13.5703125" customWidth="1"/>
    <col min="17" max="17" width="0.5703125" customWidth="1"/>
    <col min="18" max="18" width="16.42578125" bestFit="1" customWidth="1"/>
    <col min="19" max="19" width="1.140625" customWidth="1"/>
    <col min="21" max="21" width="8.85546875" style="265"/>
    <col min="22" max="22" width="13.140625" customWidth="1"/>
    <col min="30" max="30" width="24.42578125" customWidth="1"/>
    <col min="31" max="31" width="18" customWidth="1"/>
    <col min="32" max="32" width="21.42578125" customWidth="1"/>
    <col min="33" max="33" width="16.140625" customWidth="1"/>
    <col min="34" max="34" width="14.42578125" customWidth="1"/>
    <col min="36" max="36" width="13.85546875" customWidth="1"/>
    <col min="42" max="42" width="12.42578125" customWidth="1"/>
    <col min="43" max="43" width="10" bestFit="1" customWidth="1"/>
    <col min="44" max="44" width="20.42578125" bestFit="1" customWidth="1"/>
    <col min="45" max="45" width="18.140625" bestFit="1" customWidth="1"/>
    <col min="52" max="52" width="12.85546875" customWidth="1"/>
  </cols>
  <sheetData>
    <row r="1" spans="1:52" x14ac:dyDescent="0.25">
      <c r="A1" s="3" t="str">
        <f>TOC!$A$1</f>
        <v>District Name</v>
      </c>
      <c r="B1" s="2"/>
      <c r="C1" s="1"/>
      <c r="D1" s="1"/>
      <c r="E1" s="1"/>
      <c r="F1" s="1"/>
      <c r="G1" s="1"/>
      <c r="H1" s="1"/>
      <c r="I1" s="1"/>
      <c r="J1" s="1"/>
      <c r="K1" s="1"/>
      <c r="L1" s="1"/>
      <c r="M1" s="1"/>
      <c r="N1" s="1"/>
      <c r="O1" s="1"/>
      <c r="P1" s="1"/>
      <c r="Q1" s="1"/>
      <c r="R1" s="1"/>
      <c r="S1" s="1"/>
      <c r="U1" s="480" t="s">
        <v>789</v>
      </c>
    </row>
    <row r="2" spans="1:52" x14ac:dyDescent="0.25">
      <c r="A2" s="4" t="str">
        <f>+Cover!E11</f>
        <v>Proposed Budget</v>
      </c>
      <c r="B2" s="2"/>
      <c r="C2" s="1"/>
      <c r="D2" s="1"/>
      <c r="E2" s="1"/>
      <c r="F2" s="1"/>
      <c r="G2" s="1"/>
      <c r="H2" s="1"/>
      <c r="I2" s="1"/>
      <c r="J2" s="1"/>
      <c r="K2" s="1"/>
      <c r="L2" s="1"/>
      <c r="M2" s="1"/>
      <c r="N2" s="1"/>
      <c r="O2" s="1"/>
      <c r="P2" s="1"/>
      <c r="Q2" s="1"/>
      <c r="R2" s="1"/>
      <c r="S2" s="1"/>
      <c r="U2" s="480"/>
    </row>
    <row r="3" spans="1:52" ht="16.5" thickBot="1" x14ac:dyDescent="0.3">
      <c r="A3" s="4" t="s">
        <v>829</v>
      </c>
      <c r="B3" s="2"/>
      <c r="C3" s="1"/>
      <c r="D3" s="1"/>
      <c r="E3" s="1"/>
      <c r="F3" s="1"/>
      <c r="G3" s="1"/>
      <c r="H3" s="1"/>
      <c r="I3" s="1"/>
      <c r="J3" s="1"/>
      <c r="K3" s="1"/>
      <c r="L3" s="1"/>
      <c r="M3" s="1"/>
      <c r="N3" s="1"/>
      <c r="O3" s="1"/>
      <c r="P3" s="1"/>
      <c r="Q3" s="1"/>
      <c r="R3" s="1"/>
      <c r="S3" s="1"/>
      <c r="U3" s="480"/>
      <c r="W3" s="481" t="s">
        <v>660</v>
      </c>
      <c r="X3" s="481"/>
      <c r="Y3" s="481"/>
      <c r="Z3" s="481"/>
      <c r="AA3" s="481"/>
      <c r="AB3" s="481"/>
      <c r="AC3" s="481"/>
      <c r="AI3" s="167"/>
      <c r="AJ3" s="167"/>
      <c r="AK3" s="167"/>
      <c r="AL3" s="5"/>
      <c r="AM3" s="5"/>
      <c r="AN3" s="5"/>
      <c r="AO3" s="5"/>
      <c r="AT3" s="481" t="s">
        <v>660</v>
      </c>
      <c r="AU3" s="481"/>
      <c r="AV3" s="481"/>
      <c r="AW3" s="481"/>
      <c r="AX3" s="481"/>
      <c r="AY3" s="481"/>
      <c r="AZ3" s="481"/>
    </row>
    <row r="4" spans="1:52" ht="16.5" thickBot="1" x14ac:dyDescent="0.3">
      <c r="A4" s="4" t="str">
        <f>+Cover!E14</f>
        <v>FY 2026/27</v>
      </c>
      <c r="B4" s="2"/>
      <c r="C4" s="1"/>
      <c r="D4" s="1"/>
      <c r="E4" s="1"/>
      <c r="F4" s="1"/>
      <c r="G4" s="1"/>
      <c r="H4" s="1"/>
      <c r="I4" s="1"/>
      <c r="J4" s="1"/>
      <c r="K4" s="1"/>
      <c r="L4" s="1"/>
      <c r="M4" s="1"/>
      <c r="N4" s="1"/>
      <c r="O4" s="1"/>
      <c r="P4" s="1"/>
      <c r="Q4" s="1"/>
      <c r="R4" s="1"/>
      <c r="S4" s="1"/>
      <c r="U4" s="480"/>
      <c r="W4" s="482" t="s">
        <v>853</v>
      </c>
      <c r="X4" s="482"/>
      <c r="Y4" s="482"/>
      <c r="Z4" s="482"/>
      <c r="AA4" s="482"/>
      <c r="AB4" s="482"/>
      <c r="AC4" s="482"/>
      <c r="AE4" s="220" t="str">
        <f>+'GF Rev Detail'!AD5</f>
        <v>FY 25/26</v>
      </c>
      <c r="AF4" s="220" t="str">
        <f>+'GF Rev Detail'!AE5</f>
        <v>FY 25/26</v>
      </c>
      <c r="AG4" s="220" t="str">
        <f>+'GF Rev Detail'!AF5</f>
        <v>FY 25/26</v>
      </c>
      <c r="AH4" s="220" t="str">
        <f>+'GF Rev Detail'!AG5</f>
        <v>FY 26/27</v>
      </c>
      <c r="AI4" s="280"/>
      <c r="AJ4" s="280"/>
      <c r="AK4" s="167"/>
      <c r="AL4" s="269"/>
      <c r="AM4" s="267"/>
      <c r="AN4" s="267"/>
      <c r="AO4" s="277" t="s">
        <v>793</v>
      </c>
      <c r="AP4" s="279">
        <f>+BudgetAssump!$K$23+BudgetAssump!K24</f>
        <v>0.22850000000000001</v>
      </c>
      <c r="AQ4" s="263"/>
      <c r="AR4" s="271" t="s">
        <v>791</v>
      </c>
      <c r="AS4" s="271"/>
      <c r="AT4" s="482" t="s">
        <v>852</v>
      </c>
      <c r="AU4" s="482"/>
      <c r="AV4" s="482"/>
      <c r="AW4" s="482"/>
      <c r="AX4" s="482"/>
      <c r="AY4" s="482"/>
      <c r="AZ4" s="482"/>
    </row>
    <row r="5" spans="1:52" ht="17.45" customHeight="1" thickBot="1" x14ac:dyDescent="0.3">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27">
        <f>DPGF!P11</f>
        <v>0</v>
      </c>
      <c r="Q5" s="27">
        <f>'GF Summary'!Q6</f>
        <v>0</v>
      </c>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c r="AI5" s="167" t="s">
        <v>786</v>
      </c>
      <c r="AJ5" s="167" t="s">
        <v>786</v>
      </c>
      <c r="AK5" s="167" t="s">
        <v>786</v>
      </c>
      <c r="AL5" s="269" t="s">
        <v>787</v>
      </c>
      <c r="AM5" s="269" t="s">
        <v>787</v>
      </c>
      <c r="AN5" s="269" t="s">
        <v>787</v>
      </c>
      <c r="AO5" s="263" t="s">
        <v>787</v>
      </c>
      <c r="AP5" s="271" t="s">
        <v>787</v>
      </c>
      <c r="AQ5" s="263" t="s">
        <v>787</v>
      </c>
      <c r="AR5" s="271" t="s">
        <v>787</v>
      </c>
      <c r="AS5" s="271"/>
      <c r="AT5" s="263" t="s">
        <v>786</v>
      </c>
      <c r="AU5" s="263" t="s">
        <v>786</v>
      </c>
      <c r="AV5" s="263" t="s">
        <v>786</v>
      </c>
      <c r="AW5" s="263" t="s">
        <v>786</v>
      </c>
      <c r="AX5" s="263" t="s">
        <v>786</v>
      </c>
      <c r="AY5" s="263" t="s">
        <v>786</v>
      </c>
      <c r="AZ5" s="167" t="s">
        <v>786</v>
      </c>
    </row>
    <row r="6" spans="1:52" ht="15.6" customHeight="1" thickBot="1" x14ac:dyDescent="0.3">
      <c r="F6" s="29" t="str">
        <f>'GF Summary'!$F$7</f>
        <v>FY 22/23</v>
      </c>
      <c r="G6" s="30"/>
      <c r="H6" s="31" t="str">
        <f>'GF Summary'!$H$7</f>
        <v>FY 23/24</v>
      </c>
      <c r="I6" s="31"/>
      <c r="J6" s="32" t="str">
        <f>'GF Summary'!$J$7</f>
        <v>FY 24/25</v>
      </c>
      <c r="K6" s="5"/>
      <c r="L6" s="29" t="str">
        <f>'GF Summary'!L7</f>
        <v>FY 25/26</v>
      </c>
      <c r="M6" s="31">
        <f>'GF Summary'!M7</f>
        <v>0</v>
      </c>
      <c r="N6" s="31" t="str">
        <f>'GF Summary'!N7</f>
        <v>FY 25/26</v>
      </c>
      <c r="O6" s="31">
        <f>'GF Summary'!O7</f>
        <v>0</v>
      </c>
      <c r="P6" s="434" t="str">
        <f>DPGF!P12</f>
        <v>Difference</v>
      </c>
      <c r="Q6" s="31">
        <f>'GF Summary'!Q7</f>
        <v>0</v>
      </c>
      <c r="R6" s="32" t="str">
        <f>'GF Summary'!R7</f>
        <v>FY 26/27</v>
      </c>
      <c r="S6" s="5"/>
      <c r="U6" s="480"/>
      <c r="W6" s="216" t="s">
        <v>412</v>
      </c>
      <c r="X6" s="219" t="s">
        <v>407</v>
      </c>
      <c r="Y6" s="217" t="s">
        <v>413</v>
      </c>
      <c r="Z6" s="219" t="s">
        <v>661</v>
      </c>
      <c r="AA6" s="217" t="s">
        <v>662</v>
      </c>
      <c r="AB6" s="219" t="s">
        <v>416</v>
      </c>
      <c r="AC6" s="218" t="s">
        <v>417</v>
      </c>
      <c r="AD6" s="218" t="s">
        <v>780</v>
      </c>
      <c r="AE6" s="220" t="str">
        <f>+'GF Rev Detail'!AD7</f>
        <v>Budget</v>
      </c>
      <c r="AF6" s="220" t="str">
        <f>+'GF Rev Detail'!AE7</f>
        <v>YTD as of MM/DD/YY</v>
      </c>
      <c r="AG6" s="220" t="str">
        <f>+'GF Rev Detail'!AF7</f>
        <v>Forecast</v>
      </c>
      <c r="AH6" s="220" t="str">
        <f>+'GF Rev Detail'!AG7</f>
        <v>Budget</v>
      </c>
      <c r="AI6" s="278" t="s">
        <v>406</v>
      </c>
      <c r="AJ6" s="278" t="s">
        <v>418</v>
      </c>
      <c r="AK6" s="278" t="s">
        <v>790</v>
      </c>
      <c r="AL6" s="270" t="s">
        <v>408</v>
      </c>
      <c r="AM6" s="268" t="s">
        <v>409</v>
      </c>
      <c r="AN6" s="268" t="s">
        <v>410</v>
      </c>
      <c r="AO6" s="266" t="s">
        <v>411</v>
      </c>
      <c r="AP6" s="272" t="s">
        <v>431</v>
      </c>
      <c r="AQ6" s="266" t="s">
        <v>432</v>
      </c>
      <c r="AR6" s="272" t="s">
        <v>874</v>
      </c>
      <c r="AS6" s="272" t="s">
        <v>792</v>
      </c>
      <c r="AT6" s="166" t="s">
        <v>412</v>
      </c>
      <c r="AU6" s="166" t="s">
        <v>407</v>
      </c>
      <c r="AV6" s="166" t="s">
        <v>413</v>
      </c>
      <c r="AW6" s="166" t="s">
        <v>414</v>
      </c>
      <c r="AX6" s="166" t="s">
        <v>415</v>
      </c>
      <c r="AY6" s="166" t="s">
        <v>416</v>
      </c>
      <c r="AZ6" s="278" t="s">
        <v>417</v>
      </c>
    </row>
    <row r="7" spans="1:52" x14ac:dyDescent="0.25">
      <c r="B7" s="7" t="s">
        <v>79</v>
      </c>
      <c r="F7" s="329"/>
      <c r="G7" s="328"/>
      <c r="H7" s="328"/>
      <c r="I7" s="328"/>
      <c r="J7" s="330"/>
      <c r="K7" s="25"/>
      <c r="L7" s="329"/>
      <c r="M7" s="328"/>
      <c r="N7" s="328"/>
      <c r="O7" s="328"/>
      <c r="P7" s="328"/>
      <c r="Q7" s="328"/>
      <c r="R7" s="330"/>
      <c r="S7" s="5"/>
      <c r="U7" s="480"/>
      <c r="W7" s="167"/>
      <c r="X7" s="167"/>
      <c r="Y7" s="167"/>
      <c r="Z7" s="167"/>
      <c r="AA7" s="167"/>
      <c r="AB7" s="167"/>
      <c r="AC7" s="167"/>
      <c r="AD7" s="167"/>
      <c r="AE7" s="263"/>
      <c r="AF7" s="263"/>
      <c r="AG7" s="264"/>
      <c r="AI7" s="167"/>
      <c r="AJ7" s="167"/>
      <c r="AK7" s="167"/>
      <c r="AL7" s="269"/>
      <c r="AM7" s="267"/>
      <c r="AN7" s="267"/>
      <c r="AO7" s="263"/>
      <c r="AP7" s="271">
        <f>+AO7*AP$4</f>
        <v>0</v>
      </c>
      <c r="AQ7" s="263"/>
      <c r="AR7" s="271">
        <f>AP7+AQ7</f>
        <v>0</v>
      </c>
      <c r="AS7" s="271">
        <f>+AR7+AO7</f>
        <v>0</v>
      </c>
      <c r="AT7" s="167"/>
      <c r="AU7" s="167"/>
      <c r="AV7" s="167"/>
      <c r="AW7" s="167"/>
      <c r="AX7" s="167"/>
      <c r="AY7" s="167"/>
      <c r="AZ7" s="167"/>
    </row>
    <row r="8" spans="1:52" x14ac:dyDescent="0.25">
      <c r="C8" t="s">
        <v>724</v>
      </c>
      <c r="F8" s="331"/>
      <c r="G8" s="25"/>
      <c r="H8" s="332"/>
      <c r="I8" s="25"/>
      <c r="J8" s="333"/>
      <c r="K8" s="25"/>
      <c r="L8" s="331"/>
      <c r="M8" s="25"/>
      <c r="N8" s="332"/>
      <c r="O8" s="25"/>
      <c r="P8" s="332">
        <f>R8-L8</f>
        <v>0</v>
      </c>
      <c r="Q8" s="25"/>
      <c r="R8" s="333"/>
      <c r="S8" s="5"/>
      <c r="U8" s="480"/>
      <c r="W8" s="167"/>
      <c r="X8" s="167"/>
      <c r="Y8" s="167"/>
      <c r="Z8" s="167"/>
      <c r="AA8" s="167"/>
      <c r="AB8" s="167"/>
      <c r="AC8" s="167"/>
      <c r="AD8" s="167"/>
      <c r="AE8" s="167"/>
      <c r="AF8" s="167"/>
      <c r="AG8" s="100"/>
      <c r="AI8" s="167"/>
      <c r="AJ8" s="167"/>
      <c r="AK8" s="167"/>
      <c r="AL8" s="269"/>
      <c r="AM8" s="267"/>
      <c r="AN8" s="267"/>
      <c r="AO8" s="263"/>
      <c r="AP8" s="271">
        <f t="shared" ref="AP8:AP40" si="0">+AO8*AP$4</f>
        <v>0</v>
      </c>
      <c r="AQ8" s="263"/>
      <c r="AR8" s="271">
        <f t="shared" ref="AR8:AR40" si="1">AP8+AQ8</f>
        <v>0</v>
      </c>
      <c r="AS8" s="271">
        <f t="shared" ref="AS8:AS40" si="2">+AR8+AO8</f>
        <v>0</v>
      </c>
      <c r="AT8" s="167"/>
      <c r="AU8" s="167"/>
      <c r="AV8" s="167"/>
      <c r="AW8" s="167"/>
      <c r="AX8" s="167"/>
      <c r="AY8" s="167"/>
      <c r="AZ8" s="167"/>
    </row>
    <row r="9" spans="1:52" x14ac:dyDescent="0.25">
      <c r="B9" s="7" t="s">
        <v>81</v>
      </c>
      <c r="F9" s="322">
        <f>SUM(F8:F8)</f>
        <v>0</v>
      </c>
      <c r="G9" s="25"/>
      <c r="H9" s="25">
        <f>SUM(H8:H8)</f>
        <v>0</v>
      </c>
      <c r="I9" s="25"/>
      <c r="J9" s="323">
        <f>SUM(J8:J8)</f>
        <v>0</v>
      </c>
      <c r="K9" s="25"/>
      <c r="L9" s="322">
        <f>SUM(L8:L8)</f>
        <v>0</v>
      </c>
      <c r="M9" s="25"/>
      <c r="N9" s="25">
        <f>SUM(N8:N8)</f>
        <v>0</v>
      </c>
      <c r="O9" s="25"/>
      <c r="P9" s="25">
        <f>SUM(P8:P8)</f>
        <v>0</v>
      </c>
      <c r="Q9" s="25"/>
      <c r="R9" s="323">
        <f>SUM(R8:R8)</f>
        <v>0</v>
      </c>
      <c r="S9" s="5"/>
      <c r="U9" s="480"/>
      <c r="W9" s="167"/>
      <c r="X9" s="167"/>
      <c r="Y9" s="167"/>
      <c r="Z9" s="167"/>
      <c r="AA9" s="167"/>
      <c r="AB9" s="167"/>
      <c r="AC9" s="167"/>
      <c r="AD9" s="167"/>
      <c r="AE9" s="167"/>
      <c r="AF9" s="167"/>
      <c r="AG9" s="100"/>
      <c r="AI9" s="167"/>
      <c r="AJ9" s="167"/>
      <c r="AK9" s="167"/>
      <c r="AL9" s="269"/>
      <c r="AM9" s="267"/>
      <c r="AN9" s="267"/>
      <c r="AO9" s="263"/>
      <c r="AP9" s="271">
        <f t="shared" si="0"/>
        <v>0</v>
      </c>
      <c r="AQ9" s="263"/>
      <c r="AR9" s="271">
        <f t="shared" si="1"/>
        <v>0</v>
      </c>
      <c r="AS9" s="271">
        <f t="shared" si="2"/>
        <v>0</v>
      </c>
      <c r="AT9" s="167"/>
      <c r="AU9" s="167"/>
      <c r="AV9" s="167"/>
      <c r="AW9" s="167"/>
      <c r="AX9" s="167"/>
      <c r="AY9" s="167"/>
      <c r="AZ9" s="167"/>
    </row>
    <row r="10" spans="1:52" x14ac:dyDescent="0.25">
      <c r="F10" s="329"/>
      <c r="G10" s="328"/>
      <c r="H10" s="328"/>
      <c r="I10" s="328"/>
      <c r="J10" s="330"/>
      <c r="K10" s="25"/>
      <c r="L10" s="329"/>
      <c r="M10" s="328"/>
      <c r="N10" s="328"/>
      <c r="O10" s="328"/>
      <c r="P10" s="328"/>
      <c r="Q10" s="328"/>
      <c r="R10" s="330"/>
      <c r="S10" s="5"/>
      <c r="U10" s="480"/>
      <c r="W10" s="167"/>
      <c r="X10" s="167"/>
      <c r="Y10" s="167"/>
      <c r="Z10" s="167"/>
      <c r="AA10" s="167"/>
      <c r="AB10" s="167"/>
      <c r="AC10" s="167"/>
      <c r="AD10" s="167"/>
      <c r="AE10" s="167"/>
      <c r="AF10" s="167"/>
      <c r="AG10" s="100"/>
      <c r="AI10" s="167"/>
      <c r="AJ10" s="167"/>
      <c r="AK10" s="167"/>
      <c r="AL10" s="269"/>
      <c r="AM10" s="267"/>
      <c r="AN10" s="267"/>
      <c r="AO10" s="263"/>
      <c r="AP10" s="271">
        <f t="shared" si="0"/>
        <v>0</v>
      </c>
      <c r="AQ10" s="263"/>
      <c r="AR10" s="271">
        <f t="shared" si="1"/>
        <v>0</v>
      </c>
      <c r="AS10" s="271">
        <f t="shared" si="2"/>
        <v>0</v>
      </c>
      <c r="AT10" s="167"/>
      <c r="AU10" s="167"/>
      <c r="AV10" s="167"/>
      <c r="AW10" s="167"/>
      <c r="AX10" s="167"/>
      <c r="AY10" s="167"/>
      <c r="AZ10" s="167"/>
    </row>
    <row r="11" spans="1:52" x14ac:dyDescent="0.25">
      <c r="B11" s="7" t="s">
        <v>82</v>
      </c>
      <c r="F11" s="322"/>
      <c r="G11" s="25"/>
      <c r="H11" s="25"/>
      <c r="I11" s="25"/>
      <c r="J11" s="323"/>
      <c r="K11" s="25"/>
      <c r="L11" s="322"/>
      <c r="M11" s="25"/>
      <c r="N11" s="25"/>
      <c r="O11" s="25"/>
      <c r="P11" s="25"/>
      <c r="Q11" s="25"/>
      <c r="R11" s="323"/>
      <c r="U11" s="480"/>
      <c r="W11" s="167"/>
      <c r="X11" s="167"/>
      <c r="Y11" s="167"/>
      <c r="Z11" s="167"/>
      <c r="AA11" s="167"/>
      <c r="AB11" s="167"/>
      <c r="AC11" s="167"/>
      <c r="AD11" s="167"/>
      <c r="AE11" s="167"/>
      <c r="AF11" s="167"/>
      <c r="AG11" s="100"/>
      <c r="AI11" s="167"/>
      <c r="AJ11" s="167"/>
      <c r="AK11" s="167"/>
      <c r="AL11" s="269"/>
      <c r="AM11" s="267"/>
      <c r="AN11" s="267"/>
      <c r="AO11" s="263"/>
      <c r="AP11" s="271">
        <f t="shared" si="0"/>
        <v>0</v>
      </c>
      <c r="AQ11" s="263"/>
      <c r="AR11" s="271">
        <f t="shared" si="1"/>
        <v>0</v>
      </c>
      <c r="AS11" s="271">
        <f t="shared" si="2"/>
        <v>0</v>
      </c>
      <c r="AT11" s="167"/>
      <c r="AU11" s="167"/>
      <c r="AV11" s="167"/>
      <c r="AW11" s="167"/>
      <c r="AX11" s="167"/>
      <c r="AY11" s="167"/>
      <c r="AZ11" s="167"/>
    </row>
    <row r="12" spans="1:52" x14ac:dyDescent="0.25">
      <c r="B12" s="7" t="s">
        <v>808</v>
      </c>
      <c r="C12" t="s">
        <v>83</v>
      </c>
      <c r="F12" s="322"/>
      <c r="G12" s="25"/>
      <c r="H12" s="25"/>
      <c r="I12" s="25"/>
      <c r="J12" s="323"/>
      <c r="K12" s="25"/>
      <c r="L12" s="322"/>
      <c r="M12" s="25"/>
      <c r="N12" s="25"/>
      <c r="O12" s="25"/>
      <c r="P12" s="25">
        <f t="shared" ref="P12:P15" si="3">R12-L12</f>
        <v>0</v>
      </c>
      <c r="Q12" s="25"/>
      <c r="R12" s="323"/>
      <c r="U12" s="480"/>
      <c r="W12" s="167"/>
      <c r="X12" s="167"/>
      <c r="Y12" s="167"/>
      <c r="Z12" s="167"/>
      <c r="AA12" s="167"/>
      <c r="AB12" s="167"/>
      <c r="AC12" s="167"/>
      <c r="AD12" s="167"/>
      <c r="AE12" s="167"/>
      <c r="AF12" s="167"/>
      <c r="AG12" s="100"/>
      <c r="AI12" s="167"/>
      <c r="AJ12" s="167"/>
      <c r="AK12" s="167"/>
      <c r="AL12" s="269"/>
      <c r="AM12" s="267"/>
      <c r="AN12" s="267"/>
      <c r="AO12" s="263"/>
      <c r="AP12" s="271">
        <f t="shared" si="0"/>
        <v>0</v>
      </c>
      <c r="AQ12" s="263"/>
      <c r="AR12" s="271">
        <f t="shared" si="1"/>
        <v>0</v>
      </c>
      <c r="AS12" s="271">
        <f t="shared" si="2"/>
        <v>0</v>
      </c>
      <c r="AT12" s="167"/>
      <c r="AU12" s="167"/>
      <c r="AV12" s="167"/>
      <c r="AW12" s="167"/>
      <c r="AX12" s="167"/>
      <c r="AY12" s="167"/>
      <c r="AZ12" s="167"/>
    </row>
    <row r="13" spans="1:52" x14ac:dyDescent="0.25">
      <c r="B13" s="7" t="s">
        <v>809</v>
      </c>
      <c r="C13" t="s">
        <v>85</v>
      </c>
      <c r="F13" s="322"/>
      <c r="G13" s="25"/>
      <c r="H13" s="25"/>
      <c r="I13" s="25"/>
      <c r="J13" s="323"/>
      <c r="K13" s="25"/>
      <c r="L13" s="322"/>
      <c r="M13" s="25"/>
      <c r="N13" s="25"/>
      <c r="O13" s="25"/>
      <c r="P13" s="25">
        <f t="shared" si="3"/>
        <v>0</v>
      </c>
      <c r="Q13" s="25"/>
      <c r="R13" s="323"/>
      <c r="U13" s="480"/>
      <c r="W13" s="167"/>
      <c r="X13" s="167"/>
      <c r="Y13" s="167"/>
      <c r="Z13" s="167"/>
      <c r="AA13" s="167"/>
      <c r="AB13" s="167"/>
      <c r="AC13" s="167"/>
      <c r="AD13" s="167"/>
      <c r="AE13" s="167"/>
      <c r="AF13" s="167"/>
      <c r="AG13" s="100"/>
      <c r="AI13" s="167"/>
      <c r="AJ13" s="167"/>
      <c r="AK13" s="167"/>
      <c r="AL13" s="269"/>
      <c r="AM13" s="267"/>
      <c r="AN13" s="267"/>
      <c r="AO13" s="263"/>
      <c r="AP13" s="271">
        <f t="shared" si="0"/>
        <v>0</v>
      </c>
      <c r="AQ13" s="263"/>
      <c r="AR13" s="271">
        <f t="shared" si="1"/>
        <v>0</v>
      </c>
      <c r="AS13" s="271">
        <f t="shared" si="2"/>
        <v>0</v>
      </c>
      <c r="AT13" s="167"/>
      <c r="AU13" s="167"/>
      <c r="AV13" s="167"/>
      <c r="AW13" s="167"/>
      <c r="AX13" s="167"/>
      <c r="AY13" s="167"/>
      <c r="AZ13" s="167"/>
    </row>
    <row r="14" spans="1:52" x14ac:dyDescent="0.25">
      <c r="B14" s="7" t="s">
        <v>810</v>
      </c>
      <c r="C14" t="s">
        <v>86</v>
      </c>
      <c r="F14" s="322"/>
      <c r="G14" s="25"/>
      <c r="H14" s="25"/>
      <c r="I14" s="25"/>
      <c r="J14" s="323"/>
      <c r="K14" s="25"/>
      <c r="L14" s="322"/>
      <c r="M14" s="25"/>
      <c r="N14" s="25"/>
      <c r="O14" s="25"/>
      <c r="P14" s="25">
        <f t="shared" si="3"/>
        <v>0</v>
      </c>
      <c r="Q14" s="25"/>
      <c r="R14" s="323"/>
      <c r="U14" s="480"/>
      <c r="W14" s="167"/>
      <c r="X14" s="167"/>
      <c r="Y14" s="167"/>
      <c r="Z14" s="167"/>
      <c r="AA14" s="167"/>
      <c r="AB14" s="167"/>
      <c r="AC14" s="167"/>
      <c r="AD14" s="167"/>
      <c r="AE14" s="167"/>
      <c r="AF14" s="167"/>
      <c r="AG14" s="100"/>
      <c r="AI14" s="167"/>
      <c r="AJ14" s="167"/>
      <c r="AK14" s="167"/>
      <c r="AL14" s="269"/>
      <c r="AM14" s="267"/>
      <c r="AN14" s="267"/>
      <c r="AO14" s="263"/>
      <c r="AP14" s="271">
        <f t="shared" si="0"/>
        <v>0</v>
      </c>
      <c r="AQ14" s="263"/>
      <c r="AR14" s="271">
        <f t="shared" si="1"/>
        <v>0</v>
      </c>
      <c r="AS14" s="271">
        <f t="shared" si="2"/>
        <v>0</v>
      </c>
      <c r="AT14" s="167"/>
      <c r="AU14" s="167"/>
      <c r="AV14" s="167"/>
      <c r="AW14" s="167"/>
      <c r="AX14" s="167"/>
      <c r="AY14" s="167"/>
      <c r="AZ14" s="167"/>
    </row>
    <row r="15" spans="1:52" x14ac:dyDescent="0.25">
      <c r="B15" s="314">
        <v>5210</v>
      </c>
      <c r="C15" t="s">
        <v>430</v>
      </c>
      <c r="F15" s="331"/>
      <c r="G15" s="25"/>
      <c r="H15" s="332"/>
      <c r="I15" s="25"/>
      <c r="J15" s="333"/>
      <c r="K15" s="25"/>
      <c r="L15" s="331"/>
      <c r="M15" s="25"/>
      <c r="N15" s="332"/>
      <c r="O15" s="25"/>
      <c r="P15" s="332">
        <f t="shared" si="3"/>
        <v>0</v>
      </c>
      <c r="Q15" s="25"/>
      <c r="R15" s="333"/>
      <c r="U15" s="480"/>
      <c r="W15" s="167"/>
      <c r="X15" s="167"/>
      <c r="Y15" s="167"/>
      <c r="Z15" s="167"/>
      <c r="AA15" s="167"/>
      <c r="AB15" s="167"/>
      <c r="AC15" s="167"/>
      <c r="AD15" s="167"/>
      <c r="AE15" s="167"/>
      <c r="AF15" s="167"/>
      <c r="AG15" s="100"/>
      <c r="AI15" s="167"/>
      <c r="AJ15" s="167"/>
      <c r="AK15" s="167"/>
      <c r="AL15" s="269"/>
      <c r="AM15" s="267"/>
      <c r="AN15" s="267"/>
      <c r="AO15" s="263"/>
      <c r="AP15" s="271">
        <f t="shared" si="0"/>
        <v>0</v>
      </c>
      <c r="AQ15" s="263"/>
      <c r="AR15" s="271">
        <f t="shared" si="1"/>
        <v>0</v>
      </c>
      <c r="AS15" s="271">
        <f t="shared" si="2"/>
        <v>0</v>
      </c>
      <c r="AT15" s="167"/>
      <c r="AU15" s="167"/>
      <c r="AV15" s="167"/>
      <c r="AW15" s="167"/>
      <c r="AX15" s="167"/>
      <c r="AY15" s="167"/>
      <c r="AZ15" s="167"/>
    </row>
    <row r="16" spans="1:52" x14ac:dyDescent="0.25">
      <c r="B16" s="7" t="s">
        <v>87</v>
      </c>
      <c r="F16" s="322">
        <f>SUM(F11:F15)</f>
        <v>0</v>
      </c>
      <c r="G16" s="25"/>
      <c r="H16" s="25">
        <f>SUM(H11:H15)</f>
        <v>0</v>
      </c>
      <c r="I16" s="25"/>
      <c r="J16" s="323">
        <f>SUM(J11:J15)</f>
        <v>0</v>
      </c>
      <c r="K16" s="25"/>
      <c r="L16" s="322">
        <f>SUM(L11:L15)</f>
        <v>0</v>
      </c>
      <c r="M16" s="25"/>
      <c r="N16" s="25">
        <f>SUM(N11:N15)</f>
        <v>0</v>
      </c>
      <c r="O16" s="25"/>
      <c r="P16" s="25">
        <f>SUM(P11:P15)</f>
        <v>0</v>
      </c>
      <c r="Q16" s="25"/>
      <c r="R16" s="323">
        <f>SUM(R11:R15)</f>
        <v>0</v>
      </c>
      <c r="U16" s="480"/>
      <c r="W16" s="167"/>
      <c r="X16" s="167"/>
      <c r="Y16" s="167"/>
      <c r="Z16" s="167"/>
      <c r="AA16" s="167"/>
      <c r="AB16" s="167"/>
      <c r="AC16" s="167"/>
      <c r="AD16" s="167"/>
      <c r="AE16" s="167"/>
      <c r="AF16" s="167"/>
      <c r="AG16" s="100"/>
      <c r="AI16" s="167"/>
      <c r="AJ16" s="167"/>
      <c r="AK16" s="167"/>
      <c r="AL16" s="269"/>
      <c r="AM16" s="267"/>
      <c r="AN16" s="267"/>
      <c r="AO16" s="263"/>
      <c r="AP16" s="271">
        <f t="shared" si="0"/>
        <v>0</v>
      </c>
      <c r="AQ16" s="263"/>
      <c r="AR16" s="271">
        <f t="shared" si="1"/>
        <v>0</v>
      </c>
      <c r="AS16" s="271">
        <f t="shared" si="2"/>
        <v>0</v>
      </c>
      <c r="AT16" s="167"/>
      <c r="AU16" s="167"/>
      <c r="AV16" s="167"/>
      <c r="AW16" s="167"/>
      <c r="AX16" s="167"/>
      <c r="AY16" s="167"/>
      <c r="AZ16" s="167"/>
    </row>
    <row r="17" spans="2:52" x14ac:dyDescent="0.25">
      <c r="F17" s="322"/>
      <c r="G17" s="25"/>
      <c r="H17" s="25"/>
      <c r="I17" s="25"/>
      <c r="J17" s="323"/>
      <c r="K17" s="25"/>
      <c r="L17" s="322"/>
      <c r="M17" s="25"/>
      <c r="N17" s="25"/>
      <c r="O17" s="25"/>
      <c r="P17" s="25"/>
      <c r="Q17" s="25"/>
      <c r="R17" s="323"/>
      <c r="U17" s="480"/>
      <c r="W17" s="167"/>
      <c r="X17" s="167"/>
      <c r="Y17" s="167"/>
      <c r="Z17" s="167"/>
      <c r="AA17" s="167"/>
      <c r="AB17" s="167"/>
      <c r="AC17" s="167"/>
      <c r="AD17" s="167"/>
      <c r="AE17" s="167"/>
      <c r="AF17" s="167"/>
      <c r="AG17" s="100"/>
      <c r="AI17" s="167"/>
      <c r="AJ17" s="167"/>
      <c r="AK17" s="167"/>
      <c r="AL17" s="269"/>
      <c r="AM17" s="267"/>
      <c r="AN17" s="267"/>
      <c r="AO17" s="263"/>
      <c r="AP17" s="271">
        <f t="shared" si="0"/>
        <v>0</v>
      </c>
      <c r="AQ17" s="263"/>
      <c r="AR17" s="271">
        <f t="shared" si="1"/>
        <v>0</v>
      </c>
      <c r="AS17" s="271">
        <f t="shared" si="2"/>
        <v>0</v>
      </c>
      <c r="AT17" s="167"/>
      <c r="AU17" s="167"/>
      <c r="AV17" s="167"/>
      <c r="AW17" s="167"/>
      <c r="AX17" s="167"/>
      <c r="AY17" s="167"/>
      <c r="AZ17" s="167"/>
    </row>
    <row r="18" spans="2:52" x14ac:dyDescent="0.25">
      <c r="B18" s="7" t="s">
        <v>88</v>
      </c>
      <c r="F18" s="331">
        <f>F9+F16</f>
        <v>0</v>
      </c>
      <c r="G18" s="25"/>
      <c r="H18" s="332">
        <f>H9+H16</f>
        <v>0</v>
      </c>
      <c r="I18" s="25"/>
      <c r="J18" s="333">
        <f>J9+J16</f>
        <v>0</v>
      </c>
      <c r="K18" s="25"/>
      <c r="L18" s="331">
        <f>L9+L16</f>
        <v>0</v>
      </c>
      <c r="M18" s="25"/>
      <c r="N18" s="332">
        <f>N9+N16</f>
        <v>0</v>
      </c>
      <c r="O18" s="25"/>
      <c r="P18" s="332">
        <f>P9+P16</f>
        <v>0</v>
      </c>
      <c r="Q18" s="25"/>
      <c r="R18" s="333">
        <f>R9+R16</f>
        <v>0</v>
      </c>
      <c r="U18" s="480"/>
      <c r="AI18" s="167"/>
      <c r="AJ18" s="167"/>
      <c r="AK18" s="167"/>
      <c r="AL18" s="269"/>
      <c r="AM18" s="267"/>
      <c r="AN18" s="267"/>
      <c r="AO18" s="263"/>
      <c r="AP18" s="271">
        <f t="shared" si="0"/>
        <v>0</v>
      </c>
      <c r="AQ18" s="263"/>
      <c r="AR18" s="271">
        <f t="shared" si="1"/>
        <v>0</v>
      </c>
      <c r="AS18" s="271">
        <f t="shared" si="2"/>
        <v>0</v>
      </c>
      <c r="AT18" s="167"/>
      <c r="AU18" s="167"/>
      <c r="AV18" s="167"/>
      <c r="AW18" s="167"/>
      <c r="AX18" s="167"/>
      <c r="AY18" s="167"/>
      <c r="AZ18" s="167"/>
    </row>
    <row r="19" spans="2:52" x14ac:dyDescent="0.25">
      <c r="F19" s="322"/>
      <c r="G19" s="25"/>
      <c r="H19" s="326"/>
      <c r="I19" s="25"/>
      <c r="J19" s="327"/>
      <c r="K19" s="25"/>
      <c r="L19" s="322"/>
      <c r="M19" s="25"/>
      <c r="N19" s="326"/>
      <c r="O19" s="25"/>
      <c r="P19" s="326"/>
      <c r="Q19" s="25"/>
      <c r="R19" s="327"/>
      <c r="U19" s="480"/>
      <c r="AI19" s="167"/>
      <c r="AJ19" s="167"/>
      <c r="AK19" s="167"/>
      <c r="AL19" s="269"/>
      <c r="AM19" s="267"/>
      <c r="AN19" s="267"/>
      <c r="AO19" s="263"/>
      <c r="AP19" s="271">
        <f t="shared" si="0"/>
        <v>0</v>
      </c>
      <c r="AQ19" s="263"/>
      <c r="AR19" s="271">
        <f t="shared" si="1"/>
        <v>0</v>
      </c>
      <c r="AS19" s="271">
        <f t="shared" si="2"/>
        <v>0</v>
      </c>
      <c r="AT19" s="167"/>
      <c r="AU19" s="167"/>
      <c r="AV19" s="167"/>
      <c r="AW19" s="167"/>
      <c r="AX19" s="167"/>
      <c r="AY19" s="167"/>
      <c r="AZ19" s="167"/>
    </row>
    <row r="20" spans="2:52" x14ac:dyDescent="0.25">
      <c r="B20" s="7" t="s">
        <v>89</v>
      </c>
      <c r="F20" s="322"/>
      <c r="G20" s="25"/>
      <c r="H20" s="25"/>
      <c r="I20" s="25"/>
      <c r="J20" s="323"/>
      <c r="K20" s="25"/>
      <c r="L20" s="322"/>
      <c r="M20" s="25"/>
      <c r="N20" s="25"/>
      <c r="O20" s="25"/>
      <c r="P20" s="25"/>
      <c r="Q20" s="25"/>
      <c r="R20" s="323"/>
      <c r="U20" s="480"/>
      <c r="AI20" s="167"/>
      <c r="AJ20" s="167"/>
      <c r="AK20" s="167"/>
      <c r="AL20" s="269"/>
      <c r="AM20" s="267"/>
      <c r="AN20" s="267"/>
      <c r="AO20" s="263"/>
      <c r="AP20" s="271">
        <f t="shared" si="0"/>
        <v>0</v>
      </c>
      <c r="AQ20" s="263"/>
      <c r="AR20" s="271">
        <f t="shared" si="1"/>
        <v>0</v>
      </c>
      <c r="AS20" s="271">
        <f t="shared" si="2"/>
        <v>0</v>
      </c>
      <c r="AT20" s="167"/>
      <c r="AU20" s="167"/>
      <c r="AV20" s="167"/>
      <c r="AW20" s="167"/>
      <c r="AX20" s="167"/>
      <c r="AY20" s="167"/>
      <c r="AZ20" s="167"/>
    </row>
    <row r="21" spans="2:52" x14ac:dyDescent="0.25">
      <c r="B21" s="253" t="s">
        <v>707</v>
      </c>
      <c r="C21" t="s">
        <v>142</v>
      </c>
      <c r="F21" s="322"/>
      <c r="G21" s="25"/>
      <c r="H21" s="25"/>
      <c r="I21" s="25"/>
      <c r="J21" s="323"/>
      <c r="K21" s="25"/>
      <c r="L21" s="322"/>
      <c r="M21" s="25"/>
      <c r="N21" s="25"/>
      <c r="O21" s="25"/>
      <c r="P21" s="25">
        <f t="shared" ref="P21:P29" si="4">R21-L21</f>
        <v>0</v>
      </c>
      <c r="Q21" s="25"/>
      <c r="R21" s="323"/>
      <c r="U21" s="480"/>
      <c r="AI21" s="167"/>
      <c r="AJ21" s="167"/>
      <c r="AK21" s="167"/>
      <c r="AL21" s="269"/>
      <c r="AM21" s="267"/>
      <c r="AN21" s="267"/>
      <c r="AO21" s="263"/>
      <c r="AP21" s="271">
        <f t="shared" si="0"/>
        <v>0</v>
      </c>
      <c r="AQ21" s="263"/>
      <c r="AR21" s="271"/>
      <c r="AS21" s="271"/>
      <c r="AT21" s="167"/>
      <c r="AU21" s="167"/>
      <c r="AV21" s="167"/>
      <c r="AW21" s="167"/>
      <c r="AX21" s="167"/>
      <c r="AY21" s="167"/>
      <c r="AZ21" s="167"/>
    </row>
    <row r="22" spans="2:52" x14ac:dyDescent="0.25">
      <c r="B22" s="253" t="s">
        <v>699</v>
      </c>
      <c r="C22" t="s">
        <v>143</v>
      </c>
      <c r="F22" s="322"/>
      <c r="G22" s="25"/>
      <c r="H22" s="25"/>
      <c r="I22" s="25"/>
      <c r="J22" s="323"/>
      <c r="K22" s="25"/>
      <c r="L22" s="322"/>
      <c r="M22" s="25"/>
      <c r="N22" s="25"/>
      <c r="O22" s="25"/>
      <c r="P22" s="25">
        <f t="shared" si="4"/>
        <v>0</v>
      </c>
      <c r="Q22" s="25"/>
      <c r="R22" s="323"/>
      <c r="U22" s="480"/>
      <c r="AI22" s="167"/>
      <c r="AJ22" s="167"/>
      <c r="AK22" s="167"/>
      <c r="AL22" s="269"/>
      <c r="AM22" s="267"/>
      <c r="AN22" s="267"/>
      <c r="AO22" s="263"/>
      <c r="AP22" s="271">
        <f t="shared" si="0"/>
        <v>0</v>
      </c>
      <c r="AQ22" s="263"/>
      <c r="AR22" s="271"/>
      <c r="AS22" s="271"/>
      <c r="AT22" s="167"/>
      <c r="AU22" s="167"/>
      <c r="AV22" s="167"/>
      <c r="AW22" s="167"/>
      <c r="AX22" s="167"/>
      <c r="AY22" s="167"/>
      <c r="AZ22" s="167"/>
    </row>
    <row r="23" spans="2:52" x14ac:dyDescent="0.25">
      <c r="B23" s="253" t="s">
        <v>700</v>
      </c>
      <c r="C23" t="s">
        <v>144</v>
      </c>
      <c r="F23" s="322"/>
      <c r="G23" s="25"/>
      <c r="H23" s="25"/>
      <c r="I23" s="25"/>
      <c r="J23" s="323"/>
      <c r="K23" s="25"/>
      <c r="L23" s="322"/>
      <c r="M23" s="25"/>
      <c r="N23" s="25"/>
      <c r="O23" s="25"/>
      <c r="P23" s="25">
        <f t="shared" si="4"/>
        <v>0</v>
      </c>
      <c r="Q23" s="25"/>
      <c r="R23" s="323"/>
      <c r="U23" s="480"/>
      <c r="AI23" s="167"/>
      <c r="AJ23" s="167"/>
      <c r="AK23" s="167"/>
      <c r="AL23" s="269"/>
      <c r="AM23" s="267"/>
      <c r="AN23" s="267"/>
      <c r="AO23" s="263"/>
      <c r="AP23" s="271">
        <f t="shared" si="0"/>
        <v>0</v>
      </c>
      <c r="AQ23" s="263"/>
      <c r="AR23" s="271">
        <f t="shared" si="1"/>
        <v>0</v>
      </c>
      <c r="AS23" s="271">
        <f t="shared" si="2"/>
        <v>0</v>
      </c>
      <c r="AT23" s="167"/>
      <c r="AU23" s="167"/>
      <c r="AV23" s="167"/>
      <c r="AW23" s="167"/>
      <c r="AX23" s="167"/>
      <c r="AY23" s="167"/>
      <c r="AZ23" s="167"/>
    </row>
    <row r="24" spans="2:52" x14ac:dyDescent="0.25">
      <c r="B24" s="253" t="s">
        <v>701</v>
      </c>
      <c r="C24" t="s">
        <v>145</v>
      </c>
      <c r="F24" s="322"/>
      <c r="G24" s="25"/>
      <c r="H24" s="25"/>
      <c r="I24" s="25"/>
      <c r="J24" s="323"/>
      <c r="K24" s="25"/>
      <c r="L24" s="322"/>
      <c r="M24" s="25"/>
      <c r="N24" s="25"/>
      <c r="O24" s="25"/>
      <c r="P24" s="25">
        <f t="shared" si="4"/>
        <v>0</v>
      </c>
      <c r="Q24" s="25"/>
      <c r="R24" s="323"/>
      <c r="U24" s="480"/>
      <c r="AI24" s="167"/>
      <c r="AJ24" s="167"/>
      <c r="AK24" s="167"/>
      <c r="AL24" s="269"/>
      <c r="AM24" s="267"/>
      <c r="AN24" s="267"/>
      <c r="AO24" s="263"/>
      <c r="AP24" s="271">
        <f t="shared" si="0"/>
        <v>0</v>
      </c>
      <c r="AQ24" s="263"/>
      <c r="AR24" s="271">
        <f t="shared" si="1"/>
        <v>0</v>
      </c>
      <c r="AS24" s="271">
        <f t="shared" si="2"/>
        <v>0</v>
      </c>
      <c r="AT24" s="167"/>
      <c r="AU24" s="167"/>
      <c r="AV24" s="167"/>
      <c r="AW24" s="167"/>
      <c r="AX24" s="167"/>
      <c r="AY24" s="167"/>
      <c r="AZ24" s="167"/>
    </row>
    <row r="25" spans="2:52" x14ac:dyDescent="0.25">
      <c r="B25" s="253" t="s">
        <v>702</v>
      </c>
      <c r="C25" t="s">
        <v>99</v>
      </c>
      <c r="F25" s="322"/>
      <c r="G25" s="25"/>
      <c r="H25" s="25"/>
      <c r="I25" s="25"/>
      <c r="J25" s="323"/>
      <c r="K25" s="25"/>
      <c r="L25" s="322"/>
      <c r="M25" s="25"/>
      <c r="N25" s="25"/>
      <c r="O25" s="25"/>
      <c r="P25" s="25">
        <f t="shared" si="4"/>
        <v>0</v>
      </c>
      <c r="Q25" s="25"/>
      <c r="R25" s="323"/>
      <c r="U25" s="480"/>
      <c r="AI25" s="167"/>
      <c r="AJ25" s="167"/>
      <c r="AK25" s="167"/>
      <c r="AL25" s="269"/>
      <c r="AM25" s="267"/>
      <c r="AN25" s="267"/>
      <c r="AO25" s="263"/>
      <c r="AP25" s="271">
        <f t="shared" si="0"/>
        <v>0</v>
      </c>
      <c r="AQ25" s="263"/>
      <c r="AR25" s="271">
        <f t="shared" si="1"/>
        <v>0</v>
      </c>
      <c r="AS25" s="271">
        <f t="shared" si="2"/>
        <v>0</v>
      </c>
      <c r="AT25" s="167"/>
      <c r="AU25" s="167"/>
      <c r="AV25" s="167"/>
      <c r="AW25" s="167"/>
      <c r="AX25" s="167"/>
      <c r="AY25" s="167"/>
      <c r="AZ25" s="167"/>
    </row>
    <row r="26" spans="2:52" x14ac:dyDescent="0.25">
      <c r="B26" s="253" t="s">
        <v>703</v>
      </c>
      <c r="C26" t="s">
        <v>146</v>
      </c>
      <c r="F26" s="322"/>
      <c r="G26" s="25"/>
      <c r="H26" s="25"/>
      <c r="I26" s="25"/>
      <c r="J26" s="323"/>
      <c r="K26" s="25"/>
      <c r="L26" s="322"/>
      <c r="M26" s="25"/>
      <c r="N26" s="25"/>
      <c r="O26" s="25"/>
      <c r="P26" s="25">
        <f t="shared" si="4"/>
        <v>0</v>
      </c>
      <c r="Q26" s="25"/>
      <c r="R26" s="323"/>
      <c r="U26" s="480"/>
      <c r="AI26" s="167"/>
      <c r="AJ26" s="167"/>
      <c r="AK26" s="167"/>
      <c r="AL26" s="269"/>
      <c r="AM26" s="267"/>
      <c r="AN26" s="267"/>
      <c r="AO26" s="263"/>
      <c r="AP26" s="271">
        <f t="shared" si="0"/>
        <v>0</v>
      </c>
      <c r="AQ26" s="263"/>
      <c r="AR26" s="271">
        <f t="shared" si="1"/>
        <v>0</v>
      </c>
      <c r="AS26" s="271">
        <f t="shared" si="2"/>
        <v>0</v>
      </c>
      <c r="AT26" s="167"/>
      <c r="AU26" s="167"/>
      <c r="AV26" s="167"/>
      <c r="AW26" s="167"/>
      <c r="AX26" s="167"/>
      <c r="AY26" s="167"/>
      <c r="AZ26" s="167"/>
    </row>
    <row r="27" spans="2:52" x14ac:dyDescent="0.25">
      <c r="B27" s="253" t="s">
        <v>704</v>
      </c>
      <c r="C27" t="s">
        <v>147</v>
      </c>
      <c r="F27" s="322"/>
      <c r="G27" s="25"/>
      <c r="H27" s="25"/>
      <c r="I27" s="25"/>
      <c r="J27" s="323"/>
      <c r="K27" s="25"/>
      <c r="L27" s="322"/>
      <c r="M27" s="25"/>
      <c r="N27" s="25"/>
      <c r="O27" s="25"/>
      <c r="P27" s="25">
        <f t="shared" si="4"/>
        <v>0</v>
      </c>
      <c r="Q27" s="25"/>
      <c r="R27" s="323"/>
      <c r="U27" s="480"/>
      <c r="AI27" s="167"/>
      <c r="AJ27" s="167"/>
      <c r="AK27" s="167"/>
      <c r="AL27" s="269"/>
      <c r="AM27" s="267"/>
      <c r="AN27" s="267"/>
      <c r="AO27" s="263"/>
      <c r="AP27" s="271">
        <f t="shared" si="0"/>
        <v>0</v>
      </c>
      <c r="AQ27" s="263"/>
      <c r="AR27" s="271">
        <f t="shared" si="1"/>
        <v>0</v>
      </c>
      <c r="AS27" s="271">
        <f t="shared" si="2"/>
        <v>0</v>
      </c>
      <c r="AT27" s="167"/>
      <c r="AU27" s="167"/>
      <c r="AV27" s="167"/>
      <c r="AW27" s="167"/>
      <c r="AX27" s="167"/>
      <c r="AY27" s="167"/>
      <c r="AZ27" s="167"/>
    </row>
    <row r="28" spans="2:52" x14ac:dyDescent="0.25">
      <c r="B28" s="253" t="s">
        <v>705</v>
      </c>
      <c r="C28" t="s">
        <v>148</v>
      </c>
      <c r="F28" s="322"/>
      <c r="G28" s="25"/>
      <c r="H28" s="25"/>
      <c r="I28" s="25"/>
      <c r="J28" s="323"/>
      <c r="K28" s="25"/>
      <c r="L28" s="322"/>
      <c r="M28" s="25"/>
      <c r="N28" s="25"/>
      <c r="O28" s="25"/>
      <c r="P28" s="25">
        <f t="shared" si="4"/>
        <v>0</v>
      </c>
      <c r="Q28" s="25"/>
      <c r="R28" s="323"/>
      <c r="U28" s="480"/>
      <c r="AI28" s="167"/>
      <c r="AJ28" s="167"/>
      <c r="AK28" s="167"/>
      <c r="AL28" s="269"/>
      <c r="AM28" s="267"/>
      <c r="AN28" s="267"/>
      <c r="AO28" s="263"/>
      <c r="AP28" s="271">
        <f t="shared" si="0"/>
        <v>0</v>
      </c>
      <c r="AQ28" s="263"/>
      <c r="AR28" s="271">
        <f t="shared" si="1"/>
        <v>0</v>
      </c>
      <c r="AS28" s="271">
        <f t="shared" si="2"/>
        <v>0</v>
      </c>
      <c r="AT28" s="167"/>
      <c r="AU28" s="167"/>
      <c r="AV28" s="167"/>
      <c r="AW28" s="167"/>
      <c r="AX28" s="167"/>
      <c r="AY28" s="167"/>
      <c r="AZ28" s="167"/>
    </row>
    <row r="29" spans="2:52" x14ac:dyDescent="0.25">
      <c r="B29" s="253" t="s">
        <v>706</v>
      </c>
      <c r="C29" t="s">
        <v>149</v>
      </c>
      <c r="F29" s="331"/>
      <c r="G29" s="25"/>
      <c r="H29" s="332"/>
      <c r="I29" s="25"/>
      <c r="J29" s="333"/>
      <c r="K29" s="25"/>
      <c r="L29" s="331"/>
      <c r="M29" s="25"/>
      <c r="N29" s="332"/>
      <c r="O29" s="25"/>
      <c r="P29" s="332">
        <f t="shared" si="4"/>
        <v>0</v>
      </c>
      <c r="Q29" s="25"/>
      <c r="R29" s="333"/>
      <c r="U29" s="480"/>
      <c r="AI29" s="167"/>
      <c r="AJ29" s="167"/>
      <c r="AK29" s="167"/>
      <c r="AL29" s="269"/>
      <c r="AM29" s="267"/>
      <c r="AN29" s="267"/>
      <c r="AO29" s="263"/>
      <c r="AP29" s="271">
        <f t="shared" si="0"/>
        <v>0</v>
      </c>
      <c r="AQ29" s="263"/>
      <c r="AR29" s="271">
        <f t="shared" si="1"/>
        <v>0</v>
      </c>
      <c r="AS29" s="271">
        <f t="shared" si="2"/>
        <v>0</v>
      </c>
      <c r="AT29" s="167"/>
      <c r="AU29" s="167"/>
      <c r="AV29" s="167"/>
      <c r="AW29" s="167"/>
      <c r="AX29" s="167"/>
      <c r="AY29" s="167"/>
      <c r="AZ29" s="167"/>
    </row>
    <row r="30" spans="2:52" x14ac:dyDescent="0.25">
      <c r="B30" s="7" t="s">
        <v>100</v>
      </c>
      <c r="F30" s="322">
        <f>SUM(F21:F29)</f>
        <v>0</v>
      </c>
      <c r="G30" s="25"/>
      <c r="H30" s="25">
        <f>SUM(H21:H29)</f>
        <v>0</v>
      </c>
      <c r="I30" s="25"/>
      <c r="J30" s="323">
        <f>SUM(J21:J29)</f>
        <v>0</v>
      </c>
      <c r="K30" s="25"/>
      <c r="L30" s="322">
        <f>SUM(L21:L29)</f>
        <v>0</v>
      </c>
      <c r="M30" s="25"/>
      <c r="N30" s="25">
        <f>SUM(N21:N29)</f>
        <v>0</v>
      </c>
      <c r="O30" s="25"/>
      <c r="P30" s="25">
        <f>SUM(P21:P29)</f>
        <v>0</v>
      </c>
      <c r="Q30" s="25"/>
      <c r="R30" s="323">
        <f>SUM(R21:R29)</f>
        <v>0</v>
      </c>
      <c r="U30" s="480"/>
      <c r="AI30" s="167"/>
      <c r="AJ30" s="167"/>
      <c r="AK30" s="167"/>
      <c r="AL30" s="269"/>
      <c r="AM30" s="267"/>
      <c r="AN30" s="267"/>
      <c r="AO30" s="263"/>
      <c r="AP30" s="271">
        <f t="shared" si="0"/>
        <v>0</v>
      </c>
      <c r="AQ30" s="263"/>
      <c r="AR30" s="271">
        <f t="shared" si="1"/>
        <v>0</v>
      </c>
      <c r="AS30" s="271">
        <f t="shared" si="2"/>
        <v>0</v>
      </c>
      <c r="AT30" s="167"/>
      <c r="AU30" s="167"/>
      <c r="AV30" s="167"/>
      <c r="AW30" s="167"/>
      <c r="AX30" s="167"/>
      <c r="AY30" s="167"/>
      <c r="AZ30" s="167"/>
    </row>
    <row r="31" spans="2:52" x14ac:dyDescent="0.25">
      <c r="F31" s="322"/>
      <c r="G31" s="25"/>
      <c r="H31" s="25"/>
      <c r="I31" s="25"/>
      <c r="J31" s="323"/>
      <c r="K31" s="25"/>
      <c r="L31" s="322"/>
      <c r="M31" s="25"/>
      <c r="N31" s="25"/>
      <c r="O31" s="25"/>
      <c r="P31" s="25"/>
      <c r="Q31" s="25"/>
      <c r="R31" s="323"/>
      <c r="U31" s="480"/>
      <c r="AI31" s="167"/>
      <c r="AJ31" s="167"/>
      <c r="AK31" s="167"/>
      <c r="AL31" s="269"/>
      <c r="AM31" s="267"/>
      <c r="AN31" s="267"/>
      <c r="AO31" s="263"/>
      <c r="AP31" s="271">
        <f t="shared" si="0"/>
        <v>0</v>
      </c>
      <c r="AQ31" s="263"/>
      <c r="AR31" s="271">
        <f t="shared" si="1"/>
        <v>0</v>
      </c>
      <c r="AS31" s="271">
        <f t="shared" si="2"/>
        <v>0</v>
      </c>
      <c r="AT31" s="167"/>
      <c r="AU31" s="167"/>
      <c r="AV31" s="167"/>
      <c r="AW31" s="167"/>
      <c r="AX31" s="167"/>
      <c r="AY31" s="167"/>
      <c r="AZ31" s="167"/>
    </row>
    <row r="32" spans="2:52" ht="14.1" customHeight="1" thickBot="1" x14ac:dyDescent="0.3">
      <c r="D32" s="110" t="s">
        <v>696</v>
      </c>
      <c r="F32" s="334">
        <f>+F16-F30</f>
        <v>0</v>
      </c>
      <c r="G32" s="335"/>
      <c r="H32" s="335">
        <f>+H16-H30</f>
        <v>0</v>
      </c>
      <c r="I32" s="335"/>
      <c r="J32" s="336">
        <f>+J16-J30</f>
        <v>0</v>
      </c>
      <c r="K32" s="335"/>
      <c r="L32" s="334">
        <f>+L16-L30</f>
        <v>0</v>
      </c>
      <c r="M32" s="335"/>
      <c r="N32" s="335">
        <f>+N16-N30</f>
        <v>0</v>
      </c>
      <c r="O32" s="335"/>
      <c r="P32" s="335">
        <f>+P16-P30</f>
        <v>0</v>
      </c>
      <c r="Q32" s="335"/>
      <c r="R32" s="336">
        <f>+R16-R30</f>
        <v>0</v>
      </c>
      <c r="U32" s="480"/>
      <c r="AI32" s="167"/>
      <c r="AJ32" s="167"/>
      <c r="AK32" s="167"/>
      <c r="AL32" s="269"/>
      <c r="AM32" s="267"/>
      <c r="AN32" s="267"/>
      <c r="AO32" s="263"/>
      <c r="AP32" s="271">
        <f t="shared" si="0"/>
        <v>0</v>
      </c>
      <c r="AQ32" s="263"/>
      <c r="AR32" s="271">
        <f t="shared" si="1"/>
        <v>0</v>
      </c>
      <c r="AS32" s="271">
        <f t="shared" si="2"/>
        <v>0</v>
      </c>
      <c r="AT32" s="167"/>
      <c r="AU32" s="167"/>
      <c r="AV32" s="167"/>
      <c r="AW32" s="167"/>
      <c r="AX32" s="167"/>
      <c r="AY32" s="167"/>
      <c r="AZ32" s="167"/>
    </row>
    <row r="33" spans="2:52" ht="15.75" thickTop="1" x14ac:dyDescent="0.25">
      <c r="F33" s="322"/>
      <c r="G33" s="25"/>
      <c r="H33" s="25"/>
      <c r="I33" s="25"/>
      <c r="J33" s="323"/>
      <c r="K33" s="25"/>
      <c r="L33" s="322"/>
      <c r="M33" s="25"/>
      <c r="N33" s="25"/>
      <c r="O33" s="25"/>
      <c r="P33" s="25"/>
      <c r="Q33" s="25"/>
      <c r="R33" s="323"/>
      <c r="U33" s="480"/>
      <c r="AI33" s="167"/>
      <c r="AJ33" s="167"/>
      <c r="AK33" s="167"/>
      <c r="AL33" s="269"/>
      <c r="AM33" s="267"/>
      <c r="AN33" s="267"/>
      <c r="AO33" s="263"/>
      <c r="AP33" s="271">
        <f t="shared" si="0"/>
        <v>0</v>
      </c>
      <c r="AQ33" s="263"/>
      <c r="AR33" s="271">
        <f t="shared" si="1"/>
        <v>0</v>
      </c>
      <c r="AS33" s="271">
        <f t="shared" si="2"/>
        <v>0</v>
      </c>
      <c r="AT33" s="167"/>
      <c r="AU33" s="167"/>
      <c r="AV33" s="167"/>
      <c r="AW33" s="167"/>
      <c r="AX33" s="167"/>
      <c r="AY33" s="167"/>
      <c r="AZ33" s="167"/>
    </row>
    <row r="34" spans="2:52" x14ac:dyDescent="0.25">
      <c r="B34" s="7" t="s">
        <v>103</v>
      </c>
      <c r="F34" s="322"/>
      <c r="G34" s="25"/>
      <c r="H34" s="25"/>
      <c r="I34" s="25"/>
      <c r="J34" s="323"/>
      <c r="K34" s="25"/>
      <c r="L34" s="322"/>
      <c r="M34" s="25"/>
      <c r="N34" s="25"/>
      <c r="O34" s="25"/>
      <c r="P34" s="25"/>
      <c r="Q34" s="25"/>
      <c r="R34" s="323"/>
      <c r="U34" s="480"/>
      <c r="AI34" s="167"/>
      <c r="AJ34" s="167"/>
      <c r="AK34" s="167"/>
      <c r="AL34" s="269"/>
      <c r="AM34" s="267"/>
      <c r="AN34" s="267"/>
      <c r="AO34" s="263"/>
      <c r="AP34" s="271">
        <f t="shared" si="0"/>
        <v>0</v>
      </c>
      <c r="AQ34" s="263"/>
      <c r="AR34" s="271">
        <f t="shared" si="1"/>
        <v>0</v>
      </c>
      <c r="AS34" s="271">
        <f t="shared" si="2"/>
        <v>0</v>
      </c>
      <c r="AT34" s="167"/>
      <c r="AU34" s="167"/>
      <c r="AV34" s="167"/>
      <c r="AW34" s="167"/>
      <c r="AX34" s="167"/>
      <c r="AY34" s="167"/>
      <c r="AZ34" s="167"/>
    </row>
    <row r="35" spans="2:52" ht="15.75" thickBot="1" x14ac:dyDescent="0.3">
      <c r="C35" t="s">
        <v>724</v>
      </c>
      <c r="F35" s="322">
        <f>F9+F32</f>
        <v>0</v>
      </c>
      <c r="G35" s="25"/>
      <c r="H35" s="25">
        <f>H9+H32</f>
        <v>0</v>
      </c>
      <c r="I35" s="25"/>
      <c r="J35" s="323">
        <f>J9+J32</f>
        <v>0</v>
      </c>
      <c r="K35" s="25"/>
      <c r="L35" s="322">
        <f>+L9+L16-L30</f>
        <v>0</v>
      </c>
      <c r="M35" s="25"/>
      <c r="N35" s="25">
        <f>+N9-N16-N30</f>
        <v>0</v>
      </c>
      <c r="O35" s="25"/>
      <c r="P35" s="25">
        <f t="shared" ref="P35" si="5">R35-L35</f>
        <v>0</v>
      </c>
      <c r="Q35" s="25"/>
      <c r="R35" s="323">
        <f>+R9-R16-R30</f>
        <v>0</v>
      </c>
      <c r="U35" s="480"/>
      <c r="X35" s="422" t="s">
        <v>896</v>
      </c>
      <c r="Y35" s="422"/>
      <c r="Z35" s="422"/>
      <c r="AA35" s="422"/>
      <c r="AI35" s="167"/>
      <c r="AJ35" s="167"/>
      <c r="AK35" s="167"/>
      <c r="AL35" s="269"/>
      <c r="AM35" s="267"/>
      <c r="AN35" s="267"/>
      <c r="AO35" s="263"/>
      <c r="AP35" s="271">
        <f t="shared" si="0"/>
        <v>0</v>
      </c>
      <c r="AQ35" s="263"/>
      <c r="AR35" s="271">
        <f t="shared" si="1"/>
        <v>0</v>
      </c>
      <c r="AS35" s="271">
        <f t="shared" si="2"/>
        <v>0</v>
      </c>
      <c r="AT35" s="167"/>
      <c r="AU35" s="167"/>
      <c r="AV35" s="167"/>
      <c r="AW35" s="167"/>
      <c r="AX35" s="167"/>
      <c r="AY35" s="167"/>
      <c r="AZ35" s="167"/>
    </row>
    <row r="36" spans="2:52" ht="15.75" thickBot="1" x14ac:dyDescent="0.3">
      <c r="F36" s="331"/>
      <c r="G36" s="25"/>
      <c r="H36" s="332"/>
      <c r="I36" s="25"/>
      <c r="J36" s="333"/>
      <c r="K36" s="25"/>
      <c r="L36" s="331"/>
      <c r="M36" s="25"/>
      <c r="N36" s="332"/>
      <c r="O36" s="25"/>
      <c r="P36" s="332"/>
      <c r="Q36" s="25"/>
      <c r="R36" s="333"/>
      <c r="U36" s="480"/>
      <c r="W36" s="300" t="s">
        <v>960</v>
      </c>
      <c r="X36" s="300" t="s">
        <v>887</v>
      </c>
      <c r="Y36" s="300" t="s">
        <v>861</v>
      </c>
      <c r="Z36" s="300" t="s">
        <v>951</v>
      </c>
      <c r="AA36" s="300" t="s">
        <v>361</v>
      </c>
      <c r="AB36" s="300" t="s">
        <v>860</v>
      </c>
      <c r="AC36" s="300" t="s">
        <v>862</v>
      </c>
      <c r="AD36" s="419" t="s">
        <v>959</v>
      </c>
      <c r="AE36" s="419"/>
      <c r="AI36" s="167"/>
      <c r="AJ36" s="167"/>
      <c r="AK36" s="167"/>
      <c r="AL36" s="269"/>
      <c r="AM36" s="267"/>
      <c r="AN36" s="267"/>
      <c r="AO36" s="263"/>
      <c r="AP36" s="271">
        <f t="shared" si="0"/>
        <v>0</v>
      </c>
      <c r="AQ36" s="263"/>
      <c r="AR36" s="271">
        <f t="shared" ref="AR36:AR38" si="6">AP36+AQ36</f>
        <v>0</v>
      </c>
      <c r="AS36" s="271">
        <f t="shared" ref="AS36:AS38" si="7">+AR36+AO36</f>
        <v>0</v>
      </c>
      <c r="AT36" s="167"/>
      <c r="AU36" s="167"/>
      <c r="AV36" s="167"/>
      <c r="AW36" s="167"/>
      <c r="AX36" s="167"/>
      <c r="AY36" s="167"/>
      <c r="AZ36" s="167"/>
    </row>
    <row r="37" spans="2:52" ht="15.75" thickBot="1" x14ac:dyDescent="0.3">
      <c r="B37" s="7" t="s">
        <v>839</v>
      </c>
      <c r="F37" s="337">
        <f>SUM(F34:F36)</f>
        <v>0</v>
      </c>
      <c r="G37" s="338"/>
      <c r="H37" s="338">
        <f>SUM(H34:H36)</f>
        <v>0</v>
      </c>
      <c r="I37" s="338"/>
      <c r="J37" s="340">
        <f>SUM(J35:J36)</f>
        <v>0</v>
      </c>
      <c r="K37" s="25"/>
      <c r="L37" s="337">
        <f>SUM(L34:L36)</f>
        <v>0</v>
      </c>
      <c r="M37" s="338"/>
      <c r="N37" s="338">
        <f>SUM(N34:N36)</f>
        <v>0</v>
      </c>
      <c r="O37" s="338"/>
      <c r="P37" s="338">
        <f>SUM(P34:P36)</f>
        <v>0</v>
      </c>
      <c r="Q37" s="338"/>
      <c r="R37" s="340">
        <f>SUM(R34:R36)</f>
        <v>0</v>
      </c>
      <c r="U37" s="480"/>
      <c r="AI37" s="167"/>
      <c r="AJ37" s="167"/>
      <c r="AK37" s="167"/>
      <c r="AL37" s="269"/>
      <c r="AM37" s="267"/>
      <c r="AN37" s="267"/>
      <c r="AO37" s="263"/>
      <c r="AP37" s="271">
        <f t="shared" si="0"/>
        <v>0</v>
      </c>
      <c r="AQ37" s="263"/>
      <c r="AR37" s="271">
        <f t="shared" ref="AR37" si="8">AP37+AQ37</f>
        <v>0</v>
      </c>
      <c r="AS37" s="271">
        <f t="shared" ref="AS37" si="9">+AR37+AO37</f>
        <v>0</v>
      </c>
      <c r="AT37" s="167"/>
      <c r="AU37" s="167"/>
      <c r="AV37" s="167"/>
      <c r="AW37" s="167"/>
      <c r="AX37" s="167"/>
      <c r="AY37" s="167"/>
      <c r="AZ37" s="167"/>
    </row>
    <row r="38" spans="2:52" ht="15.75" thickBot="1" x14ac:dyDescent="0.3">
      <c r="F38" s="281"/>
      <c r="G38" s="281"/>
      <c r="H38" s="281"/>
      <c r="I38" s="281"/>
      <c r="J38" s="281"/>
      <c r="K38" s="281"/>
      <c r="L38" s="281"/>
      <c r="M38" s="281"/>
      <c r="N38" s="281"/>
      <c r="O38" s="281"/>
      <c r="P38" s="281"/>
      <c r="Q38" s="281"/>
      <c r="R38" s="281"/>
      <c r="U38" s="480"/>
      <c r="AI38" s="167"/>
      <c r="AJ38" s="167"/>
      <c r="AK38" s="167"/>
      <c r="AL38" s="269"/>
      <c r="AM38" s="267"/>
      <c r="AN38" s="267"/>
      <c r="AO38" s="263"/>
      <c r="AP38" s="271">
        <f t="shared" si="0"/>
        <v>0</v>
      </c>
      <c r="AQ38" s="263"/>
      <c r="AR38" s="271">
        <f t="shared" si="6"/>
        <v>0</v>
      </c>
      <c r="AS38" s="271">
        <f t="shared" si="7"/>
        <v>0</v>
      </c>
      <c r="AT38" s="167"/>
      <c r="AU38" s="167"/>
      <c r="AV38" s="167"/>
      <c r="AW38" s="167"/>
      <c r="AX38" s="167"/>
      <c r="AY38" s="167"/>
      <c r="AZ38" s="167"/>
    </row>
    <row r="39" spans="2:52" ht="15.75" thickBot="1" x14ac:dyDescent="0.3">
      <c r="F39" s="281"/>
      <c r="G39" s="281"/>
      <c r="H39" s="281"/>
      <c r="I39" s="281"/>
      <c r="J39" s="110" t="s">
        <v>846</v>
      </c>
      <c r="K39" s="281"/>
      <c r="L39" s="371">
        <f>+L37+L30</f>
        <v>0</v>
      </c>
      <c r="M39" s="256"/>
      <c r="N39" s="256"/>
      <c r="O39" s="256"/>
      <c r="P39" s="256"/>
      <c r="Q39" s="256"/>
      <c r="R39" s="371">
        <f>+R37+R30</f>
        <v>0</v>
      </c>
      <c r="U39" s="480"/>
      <c r="AK39" s="167"/>
      <c r="AL39" s="269"/>
      <c r="AM39" s="267"/>
      <c r="AN39" s="267"/>
      <c r="AO39" s="263"/>
      <c r="AP39" s="271">
        <f t="shared" si="0"/>
        <v>0</v>
      </c>
      <c r="AQ39" s="263"/>
      <c r="AR39" s="271">
        <f t="shared" si="1"/>
        <v>0</v>
      </c>
      <c r="AS39" s="271">
        <f t="shared" si="2"/>
        <v>0</v>
      </c>
    </row>
    <row r="40" spans="2:52" x14ac:dyDescent="0.25">
      <c r="U40" s="480"/>
      <c r="AK40" s="167"/>
      <c r="AL40" s="269"/>
      <c r="AM40" s="267"/>
      <c r="AN40" s="267"/>
      <c r="AO40" s="263"/>
      <c r="AP40" s="271">
        <f t="shared" si="0"/>
        <v>0</v>
      </c>
      <c r="AQ40" s="263"/>
      <c r="AR40" s="271">
        <f t="shared" si="1"/>
        <v>0</v>
      </c>
      <c r="AS40" s="271">
        <f t="shared" si="2"/>
        <v>0</v>
      </c>
    </row>
    <row r="41" spans="2:52" x14ac:dyDescent="0.25">
      <c r="U41" s="480"/>
    </row>
    <row r="42" spans="2:52" x14ac:dyDescent="0.25">
      <c r="U42" s="480"/>
    </row>
    <row r="43" spans="2:52" x14ac:dyDescent="0.25">
      <c r="U43" s="480"/>
    </row>
    <row r="44" spans="2:52" x14ac:dyDescent="0.25">
      <c r="U44" s="480"/>
    </row>
    <row r="45" spans="2:52" x14ac:dyDescent="0.25">
      <c r="U45" s="480"/>
    </row>
    <row r="46" spans="2:52" x14ac:dyDescent="0.25">
      <c r="U46" s="480"/>
    </row>
  </sheetData>
  <mergeCells count="5">
    <mergeCell ref="U1:U46"/>
    <mergeCell ref="W3:AC3"/>
    <mergeCell ref="AT3:AZ3"/>
    <mergeCell ref="W4:AC4"/>
    <mergeCell ref="AT4:AZ4"/>
  </mergeCells>
  <pageMargins left="0.27" right="0.25" top="0.43" bottom="0.4" header="0.3" footer="0.17"/>
  <pageSetup scale="83" orientation="portrait" r:id="rId1"/>
  <headerFooter>
    <oddFooter>&amp;L&amp;D &amp;F&amp;C25&amp;R&amp;A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3">
    <pageSetUpPr fitToPage="1"/>
  </sheetPr>
  <dimension ref="A1:BA47"/>
  <sheetViews>
    <sheetView topLeftCell="D1" workbookViewId="0">
      <selection activeCell="P26" sqref="P26"/>
    </sheetView>
  </sheetViews>
  <sheetFormatPr defaultRowHeight="15" x14ac:dyDescent="0.25"/>
  <cols>
    <col min="1" max="1" width="2.42578125" customWidth="1"/>
    <col min="2" max="2" width="6.5703125" style="7" customWidth="1"/>
    <col min="3" max="3" width="4.140625" customWidth="1"/>
    <col min="4" max="4" width="26.85546875" customWidth="1"/>
    <col min="5" max="5" width="0.85546875" customWidth="1"/>
    <col min="6" max="6" width="11.140625" style="281" customWidth="1"/>
    <col min="7" max="7" width="1.42578125" style="281" customWidth="1"/>
    <col min="8" max="8" width="11.140625" style="281" customWidth="1"/>
    <col min="9" max="9" width="0.85546875" style="281" customWidth="1"/>
    <col min="10" max="10" width="12.42578125" style="281" customWidth="1"/>
    <col min="11" max="11" width="1" style="281" customWidth="1"/>
    <col min="12" max="12" width="12.42578125" style="281" customWidth="1"/>
    <col min="13" max="13" width="0.85546875" style="281" customWidth="1"/>
    <col min="14" max="14" width="12.85546875" style="281" customWidth="1"/>
    <col min="15" max="15" width="0.85546875" style="281" customWidth="1"/>
    <col min="16" max="16" width="12.85546875" style="281" bestFit="1" customWidth="1"/>
    <col min="17" max="17" width="0.5703125" style="281" customWidth="1"/>
    <col min="18" max="18" width="16.42578125" style="281" bestFit="1" customWidth="1"/>
    <col min="19" max="19" width="1.140625" customWidth="1"/>
    <col min="21" max="21" width="8.85546875" style="265"/>
    <col min="22" max="22" width="13.140625" customWidth="1"/>
    <col min="30" max="30" width="24.42578125" customWidth="1"/>
    <col min="31" max="31" width="18" customWidth="1"/>
    <col min="32" max="32" width="20.42578125" customWidth="1"/>
    <col min="33" max="33" width="17.42578125" customWidth="1"/>
    <col min="34" max="34" width="16.140625" customWidth="1"/>
    <col min="37" max="37" width="13.85546875" customWidth="1"/>
    <col min="43" max="43" width="12.42578125" customWidth="1"/>
    <col min="44" max="44" width="10" bestFit="1" customWidth="1"/>
    <col min="45" max="45" width="20.42578125" bestFit="1" customWidth="1"/>
    <col min="46" max="46" width="18.140625" bestFit="1" customWidth="1"/>
    <col min="53" max="53" width="12.85546875" customWidth="1"/>
  </cols>
  <sheetData>
    <row r="1" spans="1:53" x14ac:dyDescent="0.25">
      <c r="A1" s="483" t="str">
        <f>TOC!$A$1</f>
        <v>District Name</v>
      </c>
      <c r="B1" s="483"/>
      <c r="C1" s="483"/>
      <c r="D1" s="483"/>
      <c r="E1" s="483"/>
      <c r="F1" s="483"/>
      <c r="G1" s="483"/>
      <c r="H1" s="483"/>
      <c r="I1" s="483"/>
      <c r="J1" s="483"/>
      <c r="K1" s="483"/>
      <c r="L1" s="483"/>
      <c r="M1" s="483"/>
      <c r="N1" s="483"/>
      <c r="O1" s="483"/>
      <c r="P1" s="483"/>
      <c r="Q1" s="483"/>
      <c r="R1" s="483"/>
      <c r="S1" s="1"/>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1"/>
      <c r="U2" s="480"/>
    </row>
    <row r="3" spans="1:53" ht="16.5" thickBot="1" x14ac:dyDescent="0.3">
      <c r="A3" s="484" t="s">
        <v>261</v>
      </c>
      <c r="B3" s="484"/>
      <c r="C3" s="484"/>
      <c r="D3" s="484"/>
      <c r="E3" s="484"/>
      <c r="F3" s="484"/>
      <c r="G3" s="484"/>
      <c r="H3" s="484"/>
      <c r="I3" s="484"/>
      <c r="J3" s="484"/>
      <c r="K3" s="484"/>
      <c r="L3" s="484"/>
      <c r="M3" s="484"/>
      <c r="N3" s="484"/>
      <c r="O3" s="484"/>
      <c r="P3" s="484"/>
      <c r="Q3" s="484"/>
      <c r="R3" s="484"/>
      <c r="S3" s="1"/>
      <c r="U3" s="480"/>
      <c r="W3" s="481" t="s">
        <v>660</v>
      </c>
      <c r="X3" s="481"/>
      <c r="Y3" s="481"/>
      <c r="Z3" s="481"/>
      <c r="AA3" s="481"/>
      <c r="AB3" s="481"/>
      <c r="AC3" s="481"/>
      <c r="AJ3" s="167"/>
      <c r="AK3" s="167"/>
      <c r="AL3" s="167"/>
      <c r="AM3" s="5"/>
      <c r="AN3" s="5"/>
      <c r="AO3" s="5"/>
      <c r="AP3" s="5"/>
      <c r="AU3" s="481" t="s">
        <v>660</v>
      </c>
      <c r="AV3" s="481"/>
      <c r="AW3" s="481"/>
      <c r="AX3" s="481"/>
      <c r="AY3" s="481"/>
      <c r="AZ3" s="481"/>
      <c r="BA3" s="481"/>
    </row>
    <row r="4" spans="1:53" ht="16.5" thickBot="1" x14ac:dyDescent="0.3">
      <c r="A4" s="484" t="str">
        <f>+Cover!E14</f>
        <v>FY 2026/27</v>
      </c>
      <c r="B4" s="484"/>
      <c r="C4" s="484"/>
      <c r="D4" s="484"/>
      <c r="E4" s="484"/>
      <c r="F4" s="484"/>
      <c r="G4" s="484"/>
      <c r="H4" s="484"/>
      <c r="I4" s="484"/>
      <c r="J4" s="484"/>
      <c r="K4" s="484"/>
      <c r="L4" s="484"/>
      <c r="M4" s="484"/>
      <c r="N4" s="484"/>
      <c r="O4" s="484"/>
      <c r="P4" s="484"/>
      <c r="Q4" s="484"/>
      <c r="R4" s="484"/>
      <c r="S4" s="1"/>
      <c r="U4" s="480"/>
      <c r="W4" s="482" t="s">
        <v>853</v>
      </c>
      <c r="X4" s="482"/>
      <c r="Y4" s="482"/>
      <c r="Z4" s="482"/>
      <c r="AA4" s="482"/>
      <c r="AB4" s="482"/>
      <c r="AC4" s="482"/>
      <c r="AE4" s="220" t="str">
        <f>+'GF Rev Detail'!AD5</f>
        <v>FY 25/26</v>
      </c>
      <c r="AF4" s="220" t="str">
        <f>+'GF Rev Detail'!AE5</f>
        <v>FY 25/26</v>
      </c>
      <c r="AG4" s="220" t="str">
        <f>+'GF Rev Detail'!AF5</f>
        <v>FY 25/26</v>
      </c>
      <c r="AH4" s="220" t="str">
        <f>+'GF Rev Detail'!AG5</f>
        <v>FY 26/27</v>
      </c>
      <c r="AJ4" s="280"/>
      <c r="AK4" s="280"/>
      <c r="AL4" s="167"/>
      <c r="AM4" s="269"/>
      <c r="AN4" s="267"/>
      <c r="AO4" s="267"/>
      <c r="AP4" s="277" t="s">
        <v>793</v>
      </c>
      <c r="AQ4" s="279">
        <f>+BudgetAssump!$K$23+BudgetAssump!K24</f>
        <v>0.22850000000000001</v>
      </c>
      <c r="AR4" s="263"/>
      <c r="AS4" s="271" t="s">
        <v>791</v>
      </c>
      <c r="AT4" s="271"/>
      <c r="AU4" s="482" t="s">
        <v>852</v>
      </c>
      <c r="AV4" s="482"/>
      <c r="AW4" s="482"/>
      <c r="AX4" s="482"/>
      <c r="AY4" s="482"/>
      <c r="AZ4" s="482"/>
      <c r="BA4" s="482"/>
    </row>
    <row r="5" spans="1:53" ht="15.75" customHeight="1" thickBot="1" x14ac:dyDescent="0.3">
      <c r="F5" s="282" t="str">
        <f>'GF Summary'!$F$6</f>
        <v>Actuals</v>
      </c>
      <c r="G5" s="283"/>
      <c r="H5" s="283" t="str">
        <f>'GF Summary'!$H$6</f>
        <v>Actuals</v>
      </c>
      <c r="I5" s="283"/>
      <c r="J5" s="284" t="str">
        <f>'GF Summary'!$J$6</f>
        <v>Actuals</v>
      </c>
      <c r="L5" s="282" t="str">
        <f>'GF Summary'!L6</f>
        <v>Budget</v>
      </c>
      <c r="M5" s="283">
        <f>'GF Summary'!M6</f>
        <v>0</v>
      </c>
      <c r="N5" s="283" t="str">
        <f>'GF Summary'!N6</f>
        <v>Forecast</v>
      </c>
      <c r="O5" s="283">
        <f>'GF Summary'!O6</f>
        <v>0</v>
      </c>
      <c r="P5" s="27">
        <f>'Activity Summary'!P5</f>
        <v>0</v>
      </c>
      <c r="Q5" s="283">
        <f>'GF Summary'!Q6</f>
        <v>0</v>
      </c>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c r="AJ5" s="167" t="s">
        <v>786</v>
      </c>
      <c r="AK5" s="167" t="s">
        <v>786</v>
      </c>
      <c r="AL5" s="167" t="s">
        <v>786</v>
      </c>
      <c r="AM5" s="269" t="s">
        <v>787</v>
      </c>
      <c r="AN5" s="269" t="s">
        <v>787</v>
      </c>
      <c r="AO5" s="269" t="s">
        <v>787</v>
      </c>
      <c r="AP5" s="263" t="s">
        <v>787</v>
      </c>
      <c r="AQ5" s="271" t="s">
        <v>787</v>
      </c>
      <c r="AR5" s="263" t="s">
        <v>787</v>
      </c>
      <c r="AS5" s="271" t="s">
        <v>787</v>
      </c>
      <c r="AT5" s="271"/>
      <c r="AU5" s="263" t="s">
        <v>786</v>
      </c>
      <c r="AV5" s="263" t="s">
        <v>786</v>
      </c>
      <c r="AW5" s="263" t="s">
        <v>786</v>
      </c>
      <c r="AX5" s="263" t="s">
        <v>786</v>
      </c>
      <c r="AY5" s="263" t="s">
        <v>786</v>
      </c>
      <c r="AZ5" s="263" t="s">
        <v>786</v>
      </c>
      <c r="BA5" s="167" t="s">
        <v>786</v>
      </c>
    </row>
    <row r="6" spans="1:53" ht="15.75" thickBot="1" x14ac:dyDescent="0.3">
      <c r="F6" s="285" t="str">
        <f>'GF Summary'!$F$7</f>
        <v>FY 22/23</v>
      </c>
      <c r="G6" s="286"/>
      <c r="H6" s="286" t="str">
        <f>'GF Summary'!$H$7</f>
        <v>FY 23/24</v>
      </c>
      <c r="I6" s="286"/>
      <c r="J6" s="287" t="str">
        <f>'GF Summary'!$J$7</f>
        <v>FY 24/25</v>
      </c>
      <c r="L6" s="285" t="str">
        <f>'GF Summary'!L7</f>
        <v>FY 25/26</v>
      </c>
      <c r="M6" s="286">
        <f>'GF Summary'!M7</f>
        <v>0</v>
      </c>
      <c r="N6" s="286" t="str">
        <f>'GF Summary'!N7</f>
        <v>FY 25/26</v>
      </c>
      <c r="O6" s="286">
        <f>'GF Summary'!O7</f>
        <v>0</v>
      </c>
      <c r="P6" s="434" t="str">
        <f>'Activity Summary'!P6</f>
        <v>Difference</v>
      </c>
      <c r="Q6" s="286">
        <f>'GF Summary'!Q7</f>
        <v>0</v>
      </c>
      <c r="R6" s="32" t="str">
        <f>'GF Summary'!R7</f>
        <v>FY 26/27</v>
      </c>
      <c r="S6" s="5"/>
      <c r="U6" s="480"/>
      <c r="W6" s="216" t="s">
        <v>412</v>
      </c>
      <c r="X6" s="219" t="s">
        <v>407</v>
      </c>
      <c r="Y6" s="217" t="s">
        <v>413</v>
      </c>
      <c r="Z6" s="219" t="s">
        <v>661</v>
      </c>
      <c r="AA6" s="217" t="s">
        <v>662</v>
      </c>
      <c r="AB6" s="219" t="s">
        <v>416</v>
      </c>
      <c r="AC6" s="218" t="s">
        <v>417</v>
      </c>
      <c r="AD6" s="218" t="s">
        <v>780</v>
      </c>
      <c r="AE6" s="219" t="str">
        <f>+'GF Rev Detail'!AD7</f>
        <v>Budget</v>
      </c>
      <c r="AF6" s="219" t="str">
        <f>+'GF Rev Detail'!AE7</f>
        <v>YTD as of MM/DD/YY</v>
      </c>
      <c r="AG6" s="219" t="str">
        <f>+'GF Rev Detail'!AF7</f>
        <v>Forecast</v>
      </c>
      <c r="AH6" s="219" t="str">
        <f>+'GF Rev Detail'!AG7</f>
        <v>Budget</v>
      </c>
      <c r="AJ6" s="278" t="s">
        <v>406</v>
      </c>
      <c r="AK6" s="278" t="s">
        <v>418</v>
      </c>
      <c r="AL6" s="278" t="s">
        <v>790</v>
      </c>
      <c r="AM6" s="270" t="s">
        <v>408</v>
      </c>
      <c r="AN6" s="268" t="s">
        <v>409</v>
      </c>
      <c r="AO6" s="268" t="s">
        <v>410</v>
      </c>
      <c r="AP6" s="266" t="s">
        <v>411</v>
      </c>
      <c r="AQ6" s="272" t="s">
        <v>431</v>
      </c>
      <c r="AR6" s="266" t="s">
        <v>432</v>
      </c>
      <c r="AS6" s="272" t="s">
        <v>874</v>
      </c>
      <c r="AT6" s="272" t="s">
        <v>792</v>
      </c>
      <c r="AU6" s="166" t="s">
        <v>412</v>
      </c>
      <c r="AV6" s="166" t="s">
        <v>407</v>
      </c>
      <c r="AW6" s="166" t="s">
        <v>413</v>
      </c>
      <c r="AX6" s="166" t="s">
        <v>414</v>
      </c>
      <c r="AY6" s="166" t="s">
        <v>415</v>
      </c>
      <c r="AZ6" s="166" t="s">
        <v>416</v>
      </c>
      <c r="BA6" s="278" t="s">
        <v>417</v>
      </c>
    </row>
    <row r="7" spans="1:53" x14ac:dyDescent="0.25">
      <c r="B7" s="7" t="s">
        <v>79</v>
      </c>
      <c r="F7" s="329"/>
      <c r="G7" s="328"/>
      <c r="H7" s="328"/>
      <c r="I7" s="328"/>
      <c r="J7" s="330"/>
      <c r="K7" s="25"/>
      <c r="L7" s="329"/>
      <c r="M7" s="328"/>
      <c r="N7" s="328"/>
      <c r="O7" s="328"/>
      <c r="P7" s="328"/>
      <c r="Q7" s="328"/>
      <c r="R7" s="330"/>
      <c r="S7" s="5"/>
      <c r="U7" s="480"/>
      <c r="W7" s="167"/>
      <c r="X7" s="167"/>
      <c r="Y7" s="167"/>
      <c r="Z7" s="167"/>
      <c r="AA7" s="167"/>
      <c r="AB7" s="167"/>
      <c r="AC7" s="167"/>
      <c r="AD7" s="167"/>
      <c r="AE7" s="263"/>
      <c r="AF7" s="263"/>
      <c r="AG7" s="263"/>
      <c r="AH7" s="264"/>
      <c r="AJ7" s="167"/>
      <c r="AK7" s="167"/>
      <c r="AL7" s="167"/>
      <c r="AM7" s="269"/>
      <c r="AN7" s="267"/>
      <c r="AO7" s="267"/>
      <c r="AP7" s="263"/>
      <c r="AQ7" s="271">
        <f>+AP7*AQ$4</f>
        <v>0</v>
      </c>
      <c r="AR7" s="263"/>
      <c r="AS7" s="271">
        <f>AQ7+AR7</f>
        <v>0</v>
      </c>
      <c r="AT7" s="271">
        <f>+AS7+AP7</f>
        <v>0</v>
      </c>
      <c r="AU7" s="167"/>
      <c r="AV7" s="167"/>
      <c r="AW7" s="167"/>
      <c r="AX7" s="167"/>
      <c r="AY7" s="167"/>
      <c r="AZ7" s="167"/>
      <c r="BA7" s="167"/>
    </row>
    <row r="8" spans="1:53" x14ac:dyDescent="0.25">
      <c r="C8" t="s">
        <v>724</v>
      </c>
      <c r="F8" s="322"/>
      <c r="G8" s="25"/>
      <c r="H8" s="25"/>
      <c r="I8" s="25"/>
      <c r="J8" s="323"/>
      <c r="K8" s="25"/>
      <c r="L8" s="322"/>
      <c r="M8" s="25"/>
      <c r="N8" s="25"/>
      <c r="O8" s="25"/>
      <c r="P8" s="25">
        <f>R8-L8</f>
        <v>0</v>
      </c>
      <c r="Q8" s="25"/>
      <c r="R8" s="323"/>
      <c r="S8" s="5"/>
      <c r="U8" s="480"/>
      <c r="W8" s="167"/>
      <c r="X8" s="167"/>
      <c r="Y8" s="167"/>
      <c r="Z8" s="167"/>
      <c r="AA8" s="167"/>
      <c r="AB8" s="167"/>
      <c r="AC8" s="167"/>
      <c r="AD8" s="167"/>
      <c r="AE8" s="167"/>
      <c r="AF8" s="167"/>
      <c r="AG8" s="167"/>
      <c r="AH8" s="100"/>
      <c r="AJ8" s="167"/>
      <c r="AK8" s="167"/>
      <c r="AL8" s="167"/>
      <c r="AM8" s="269"/>
      <c r="AN8" s="267"/>
      <c r="AO8" s="267"/>
      <c r="AP8" s="263"/>
      <c r="AQ8" s="271">
        <f t="shared" ref="AQ8:AQ40" si="0">+AP8*AQ$4</f>
        <v>0</v>
      </c>
      <c r="AR8" s="263"/>
      <c r="AS8" s="271">
        <f t="shared" ref="AS8:AS39" si="1">AQ8+AR8</f>
        <v>0</v>
      </c>
      <c r="AT8" s="271">
        <f t="shared" ref="AT8:AT39" si="2">+AS8+AP8</f>
        <v>0</v>
      </c>
      <c r="AU8" s="167"/>
      <c r="AV8" s="167"/>
      <c r="AW8" s="167"/>
      <c r="AX8" s="167"/>
      <c r="AY8" s="167"/>
      <c r="AZ8" s="167"/>
      <c r="BA8" s="167"/>
    </row>
    <row r="9" spans="1:53" x14ac:dyDescent="0.25">
      <c r="B9" s="7" t="s">
        <v>81</v>
      </c>
      <c r="F9" s="324">
        <f>SUM(F8:F8)</f>
        <v>0</v>
      </c>
      <c r="G9" s="328"/>
      <c r="H9" s="326">
        <f>SUM(H8:H8)</f>
        <v>0</v>
      </c>
      <c r="I9" s="328"/>
      <c r="J9" s="327">
        <f>SUM(J8:J8)</f>
        <v>0</v>
      </c>
      <c r="K9" s="25"/>
      <c r="L9" s="324">
        <f>SUM(L8:L8)</f>
        <v>0</v>
      </c>
      <c r="M9" s="328"/>
      <c r="N9" s="326">
        <f>SUM(N8:N8)</f>
        <v>0</v>
      </c>
      <c r="O9" s="328"/>
      <c r="P9" s="326">
        <f>SUM(P8:P8)</f>
        <v>0</v>
      </c>
      <c r="Q9" s="328"/>
      <c r="R9" s="327">
        <f>SUM(R8:R8)</f>
        <v>0</v>
      </c>
      <c r="S9" s="5"/>
      <c r="U9" s="480"/>
      <c r="W9" s="167"/>
      <c r="X9" s="167"/>
      <c r="Y9" s="167"/>
      <c r="Z9" s="167"/>
      <c r="AA9" s="167"/>
      <c r="AB9" s="167"/>
      <c r="AC9" s="167"/>
      <c r="AD9" s="167"/>
      <c r="AE9" s="167"/>
      <c r="AF9" s="167"/>
      <c r="AG9" s="167"/>
      <c r="AH9" s="100"/>
      <c r="AJ9" s="167"/>
      <c r="AK9" s="167"/>
      <c r="AL9" s="167"/>
      <c r="AM9" s="269"/>
      <c r="AN9" s="267"/>
      <c r="AO9" s="267"/>
      <c r="AP9" s="263"/>
      <c r="AQ9" s="271">
        <f t="shared" si="0"/>
        <v>0</v>
      </c>
      <c r="AR9" s="263"/>
      <c r="AS9" s="271">
        <f t="shared" si="1"/>
        <v>0</v>
      </c>
      <c r="AT9" s="271">
        <f t="shared" si="2"/>
        <v>0</v>
      </c>
      <c r="AU9" s="167"/>
      <c r="AV9" s="167"/>
      <c r="AW9" s="167"/>
      <c r="AX9" s="167"/>
      <c r="AY9" s="167"/>
      <c r="AZ9" s="167"/>
      <c r="BA9" s="167"/>
    </row>
    <row r="10" spans="1:53" x14ac:dyDescent="0.25">
      <c r="F10" s="329"/>
      <c r="G10" s="328"/>
      <c r="H10" s="328"/>
      <c r="I10" s="328"/>
      <c r="J10" s="330"/>
      <c r="K10" s="25"/>
      <c r="L10" s="329"/>
      <c r="M10" s="328"/>
      <c r="N10" s="328"/>
      <c r="O10" s="328"/>
      <c r="P10" s="328"/>
      <c r="Q10" s="328"/>
      <c r="R10" s="330"/>
      <c r="S10" s="5"/>
      <c r="U10" s="480"/>
      <c r="W10" s="167"/>
      <c r="X10" s="167"/>
      <c r="Y10" s="167"/>
      <c r="Z10" s="167"/>
      <c r="AA10" s="167"/>
      <c r="AB10" s="167"/>
      <c r="AC10" s="167"/>
      <c r="AD10" s="167"/>
      <c r="AE10" s="167"/>
      <c r="AF10" s="167"/>
      <c r="AG10" s="167"/>
      <c r="AH10" s="100"/>
      <c r="AJ10" s="167"/>
      <c r="AK10" s="167"/>
      <c r="AL10" s="167"/>
      <c r="AM10" s="269"/>
      <c r="AN10" s="267"/>
      <c r="AO10" s="267"/>
      <c r="AP10" s="263"/>
      <c r="AQ10" s="271">
        <f t="shared" si="0"/>
        <v>0</v>
      </c>
      <c r="AR10" s="263"/>
      <c r="AS10" s="271">
        <f t="shared" si="1"/>
        <v>0</v>
      </c>
      <c r="AT10" s="271">
        <f t="shared" si="2"/>
        <v>0</v>
      </c>
      <c r="AU10" s="167"/>
      <c r="AV10" s="167"/>
      <c r="AW10" s="167"/>
      <c r="AX10" s="167"/>
      <c r="AY10" s="167"/>
      <c r="AZ10" s="167"/>
      <c r="BA10" s="167"/>
    </row>
    <row r="11" spans="1:53" x14ac:dyDescent="0.25">
      <c r="B11" s="7" t="s">
        <v>82</v>
      </c>
      <c r="F11" s="322"/>
      <c r="G11" s="25"/>
      <c r="H11" s="25"/>
      <c r="I11" s="25"/>
      <c r="J11" s="323"/>
      <c r="K11" s="25"/>
      <c r="L11" s="322"/>
      <c r="M11" s="25"/>
      <c r="N11" s="25"/>
      <c r="O11" s="25"/>
      <c r="P11" s="25"/>
      <c r="Q11" s="25"/>
      <c r="R11" s="323"/>
      <c r="U11" s="480"/>
      <c r="W11" s="167"/>
      <c r="X11" s="167"/>
      <c r="Y11" s="167"/>
      <c r="Z11" s="167"/>
      <c r="AA11" s="167"/>
      <c r="AB11" s="167"/>
      <c r="AC11" s="167"/>
      <c r="AD11" s="167"/>
      <c r="AE11" s="167"/>
      <c r="AF11" s="167"/>
      <c r="AG11" s="167"/>
      <c r="AH11" s="100"/>
      <c r="AJ11" s="167"/>
      <c r="AK11" s="167"/>
      <c r="AL11" s="167"/>
      <c r="AM11" s="269"/>
      <c r="AN11" s="267"/>
      <c r="AO11" s="267"/>
      <c r="AP11" s="263"/>
      <c r="AQ11" s="271">
        <f t="shared" si="0"/>
        <v>0</v>
      </c>
      <c r="AR11" s="263"/>
      <c r="AS11" s="271">
        <f t="shared" si="1"/>
        <v>0</v>
      </c>
      <c r="AT11" s="271">
        <f t="shared" si="2"/>
        <v>0</v>
      </c>
      <c r="AU11" s="167"/>
      <c r="AV11" s="167"/>
      <c r="AW11" s="167"/>
      <c r="AX11" s="167"/>
      <c r="AY11" s="167"/>
      <c r="AZ11" s="167"/>
      <c r="BA11" s="167"/>
    </row>
    <row r="12" spans="1:53" x14ac:dyDescent="0.25">
      <c r="B12" s="7" t="s">
        <v>808</v>
      </c>
      <c r="C12" t="s">
        <v>83</v>
      </c>
      <c r="F12" s="322"/>
      <c r="G12" s="25"/>
      <c r="H12" s="25"/>
      <c r="I12" s="25"/>
      <c r="J12" s="323"/>
      <c r="K12" s="25"/>
      <c r="L12" s="322"/>
      <c r="M12" s="25"/>
      <c r="N12" s="25"/>
      <c r="O12" s="25"/>
      <c r="P12" s="25">
        <f>R12-L12</f>
        <v>0</v>
      </c>
      <c r="Q12" s="25"/>
      <c r="R12" s="323"/>
      <c r="U12" s="480"/>
      <c r="W12" s="167"/>
      <c r="X12" s="167"/>
      <c r="Y12" s="167"/>
      <c r="Z12" s="167"/>
      <c r="AA12" s="167"/>
      <c r="AB12" s="167"/>
      <c r="AC12" s="167"/>
      <c r="AD12" s="167"/>
      <c r="AE12" s="167"/>
      <c r="AF12" s="167"/>
      <c r="AG12" s="167"/>
      <c r="AH12" s="100"/>
      <c r="AJ12" s="167"/>
      <c r="AK12" s="167"/>
      <c r="AL12" s="167"/>
      <c r="AM12" s="269"/>
      <c r="AN12" s="267"/>
      <c r="AO12" s="267"/>
      <c r="AP12" s="263"/>
      <c r="AQ12" s="271">
        <f t="shared" si="0"/>
        <v>0</v>
      </c>
      <c r="AR12" s="263"/>
      <c r="AS12" s="271">
        <f t="shared" si="1"/>
        <v>0</v>
      </c>
      <c r="AT12" s="271">
        <f t="shared" si="2"/>
        <v>0</v>
      </c>
      <c r="AU12" s="167"/>
      <c r="AV12" s="167"/>
      <c r="AW12" s="167"/>
      <c r="AX12" s="167"/>
      <c r="AY12" s="167"/>
      <c r="AZ12" s="167"/>
      <c r="BA12" s="167"/>
    </row>
    <row r="13" spans="1:53" x14ac:dyDescent="0.25">
      <c r="B13" s="7" t="s">
        <v>809</v>
      </c>
      <c r="C13" t="s">
        <v>85</v>
      </c>
      <c r="F13" s="322"/>
      <c r="G13" s="25"/>
      <c r="H13" s="25"/>
      <c r="I13" s="25"/>
      <c r="J13" s="323"/>
      <c r="K13" s="25"/>
      <c r="L13" s="322"/>
      <c r="M13" s="25"/>
      <c r="N13" s="25"/>
      <c r="O13" s="25"/>
      <c r="P13" s="25">
        <f>R13-L13</f>
        <v>0</v>
      </c>
      <c r="Q13" s="25"/>
      <c r="R13" s="323"/>
      <c r="U13" s="480"/>
      <c r="W13" s="167"/>
      <c r="X13" s="167"/>
      <c r="Y13" s="167"/>
      <c r="Z13" s="167"/>
      <c r="AA13" s="167"/>
      <c r="AB13" s="167"/>
      <c r="AC13" s="167"/>
      <c r="AD13" s="167"/>
      <c r="AE13" s="167"/>
      <c r="AF13" s="167"/>
      <c r="AG13" s="167"/>
      <c r="AH13" s="100"/>
      <c r="AJ13" s="167"/>
      <c r="AK13" s="167"/>
      <c r="AL13" s="167"/>
      <c r="AM13" s="269"/>
      <c r="AN13" s="267"/>
      <c r="AO13" s="267"/>
      <c r="AP13" s="263"/>
      <c r="AQ13" s="271">
        <f t="shared" si="0"/>
        <v>0</v>
      </c>
      <c r="AR13" s="263"/>
      <c r="AS13" s="271">
        <f t="shared" si="1"/>
        <v>0</v>
      </c>
      <c r="AT13" s="271">
        <f t="shared" si="2"/>
        <v>0</v>
      </c>
      <c r="AU13" s="167"/>
      <c r="AV13" s="167"/>
      <c r="AW13" s="167"/>
      <c r="AX13" s="167"/>
      <c r="AY13" s="167"/>
      <c r="AZ13" s="167"/>
      <c r="BA13" s="167"/>
    </row>
    <row r="14" spans="1:53" x14ac:dyDescent="0.25">
      <c r="B14" s="7" t="s">
        <v>810</v>
      </c>
      <c r="C14" t="s">
        <v>86</v>
      </c>
      <c r="F14" s="322"/>
      <c r="G14" s="25"/>
      <c r="H14" s="25"/>
      <c r="I14" s="25"/>
      <c r="J14" s="323"/>
      <c r="K14" s="25"/>
      <c r="L14" s="322"/>
      <c r="M14" s="25"/>
      <c r="N14" s="25"/>
      <c r="O14" s="25"/>
      <c r="P14" s="25">
        <f>R14-L14</f>
        <v>0</v>
      </c>
      <c r="Q14" s="25"/>
      <c r="R14" s="323"/>
      <c r="U14" s="480"/>
      <c r="W14" s="167"/>
      <c r="X14" s="167"/>
      <c r="Y14" s="167"/>
      <c r="Z14" s="167"/>
      <c r="AA14" s="167"/>
      <c r="AB14" s="167"/>
      <c r="AC14" s="167"/>
      <c r="AD14" s="167"/>
      <c r="AE14" s="167"/>
      <c r="AF14" s="167"/>
      <c r="AG14" s="167"/>
      <c r="AH14" s="100"/>
      <c r="AJ14" s="167"/>
      <c r="AK14" s="167"/>
      <c r="AL14" s="167"/>
      <c r="AM14" s="269"/>
      <c r="AN14" s="267"/>
      <c r="AO14" s="267"/>
      <c r="AP14" s="263"/>
      <c r="AQ14" s="271">
        <f t="shared" si="0"/>
        <v>0</v>
      </c>
      <c r="AR14" s="263"/>
      <c r="AS14" s="271">
        <f t="shared" si="1"/>
        <v>0</v>
      </c>
      <c r="AT14" s="271">
        <f t="shared" si="2"/>
        <v>0</v>
      </c>
      <c r="AU14" s="167"/>
      <c r="AV14" s="167"/>
      <c r="AW14" s="167"/>
      <c r="AX14" s="167"/>
      <c r="AY14" s="167"/>
      <c r="AZ14" s="167"/>
      <c r="BA14" s="167"/>
    </row>
    <row r="15" spans="1:53" x14ac:dyDescent="0.25">
      <c r="B15" s="314">
        <v>5210</v>
      </c>
      <c r="C15" t="s">
        <v>816</v>
      </c>
      <c r="F15" s="331"/>
      <c r="G15" s="25"/>
      <c r="H15" s="332"/>
      <c r="I15" s="25"/>
      <c r="J15" s="333"/>
      <c r="K15" s="25"/>
      <c r="L15" s="331"/>
      <c r="M15" s="25"/>
      <c r="N15" s="332"/>
      <c r="O15" s="25"/>
      <c r="P15" s="332">
        <f>R15-L15</f>
        <v>0</v>
      </c>
      <c r="Q15" s="25"/>
      <c r="R15" s="333"/>
      <c r="U15" s="480"/>
      <c r="W15" s="167"/>
      <c r="X15" s="167"/>
      <c r="Y15" s="167"/>
      <c r="Z15" s="167"/>
      <c r="AA15" s="167"/>
      <c r="AB15" s="167"/>
      <c r="AC15" s="167"/>
      <c r="AD15" s="167"/>
      <c r="AE15" s="167"/>
      <c r="AF15" s="167"/>
      <c r="AG15" s="167"/>
      <c r="AH15" s="100"/>
      <c r="AJ15" s="167"/>
      <c r="AK15" s="167"/>
      <c r="AL15" s="167"/>
      <c r="AM15" s="269"/>
      <c r="AN15" s="267"/>
      <c r="AO15" s="267"/>
      <c r="AP15" s="263"/>
      <c r="AQ15" s="271">
        <f t="shared" si="0"/>
        <v>0</v>
      </c>
      <c r="AR15" s="263"/>
      <c r="AS15" s="271">
        <f t="shared" si="1"/>
        <v>0</v>
      </c>
      <c r="AT15" s="271">
        <f t="shared" si="2"/>
        <v>0</v>
      </c>
      <c r="AU15" s="167"/>
      <c r="AV15" s="167"/>
      <c r="AW15" s="167"/>
      <c r="AX15" s="167"/>
      <c r="AY15" s="167"/>
      <c r="AZ15" s="167"/>
      <c r="BA15" s="167"/>
    </row>
    <row r="16" spans="1:53" x14ac:dyDescent="0.25">
      <c r="B16" s="7" t="s">
        <v>87</v>
      </c>
      <c r="F16" s="322">
        <f>SUM(F11:F15)</f>
        <v>0</v>
      </c>
      <c r="G16" s="25"/>
      <c r="H16" s="25">
        <f>SUM(H11:H15)</f>
        <v>0</v>
      </c>
      <c r="I16" s="25"/>
      <c r="J16" s="323">
        <f>SUM(J12:J15)</f>
        <v>0</v>
      </c>
      <c r="K16" s="25"/>
      <c r="L16" s="322">
        <f>SUM(L11:L15)</f>
        <v>0</v>
      </c>
      <c r="M16" s="25"/>
      <c r="N16" s="25">
        <f>SUM(N11:N15)</f>
        <v>0</v>
      </c>
      <c r="O16" s="25"/>
      <c r="P16" s="25">
        <f>SUM(P11:P15)</f>
        <v>0</v>
      </c>
      <c r="Q16" s="25"/>
      <c r="R16" s="323">
        <f>SUM(R11:R15)</f>
        <v>0</v>
      </c>
      <c r="U16" s="480"/>
      <c r="W16" s="167"/>
      <c r="X16" s="167"/>
      <c r="Y16" s="167"/>
      <c r="Z16" s="167"/>
      <c r="AA16" s="167"/>
      <c r="AB16" s="167"/>
      <c r="AC16" s="167"/>
      <c r="AD16" s="167"/>
      <c r="AE16" s="167"/>
      <c r="AF16" s="167"/>
      <c r="AG16" s="167"/>
      <c r="AH16" s="100"/>
      <c r="AJ16" s="167"/>
      <c r="AK16" s="167"/>
      <c r="AL16" s="167"/>
      <c r="AM16" s="269"/>
      <c r="AN16" s="267"/>
      <c r="AO16" s="267"/>
      <c r="AP16" s="263"/>
      <c r="AQ16" s="271">
        <f t="shared" si="0"/>
        <v>0</v>
      </c>
      <c r="AR16" s="263"/>
      <c r="AS16" s="271">
        <f t="shared" si="1"/>
        <v>0</v>
      </c>
      <c r="AT16" s="271">
        <f t="shared" si="2"/>
        <v>0</v>
      </c>
      <c r="AU16" s="167"/>
      <c r="AV16" s="167"/>
      <c r="AW16" s="167"/>
      <c r="AX16" s="167"/>
      <c r="AY16" s="167"/>
      <c r="AZ16" s="167"/>
      <c r="BA16" s="167"/>
    </row>
    <row r="17" spans="2:53" x14ac:dyDescent="0.25">
      <c r="F17" s="322"/>
      <c r="G17" s="25"/>
      <c r="H17" s="25"/>
      <c r="I17" s="25"/>
      <c r="J17" s="323"/>
      <c r="K17" s="25"/>
      <c r="L17" s="322"/>
      <c r="M17" s="25"/>
      <c r="N17" s="25"/>
      <c r="O17" s="25"/>
      <c r="P17" s="25"/>
      <c r="Q17" s="25"/>
      <c r="R17" s="323"/>
      <c r="U17" s="480"/>
      <c r="W17" s="167"/>
      <c r="X17" s="167"/>
      <c r="Y17" s="167"/>
      <c r="Z17" s="167"/>
      <c r="AA17" s="167"/>
      <c r="AB17" s="167"/>
      <c r="AC17" s="167"/>
      <c r="AD17" s="167"/>
      <c r="AE17" s="167"/>
      <c r="AF17" s="167"/>
      <c r="AG17" s="167"/>
      <c r="AH17" s="100"/>
      <c r="AJ17" s="167"/>
      <c r="AK17" s="167"/>
      <c r="AL17" s="167"/>
      <c r="AM17" s="269"/>
      <c r="AN17" s="267"/>
      <c r="AO17" s="267"/>
      <c r="AP17" s="263"/>
      <c r="AQ17" s="271">
        <f t="shared" si="0"/>
        <v>0</v>
      </c>
      <c r="AR17" s="263"/>
      <c r="AS17" s="271">
        <f t="shared" si="1"/>
        <v>0</v>
      </c>
      <c r="AT17" s="271">
        <f t="shared" si="2"/>
        <v>0</v>
      </c>
      <c r="AU17" s="167"/>
      <c r="AV17" s="167"/>
      <c r="AW17" s="167"/>
      <c r="AX17" s="167"/>
      <c r="AY17" s="167"/>
      <c r="AZ17" s="167"/>
      <c r="BA17" s="167"/>
    </row>
    <row r="18" spans="2:53" x14ac:dyDescent="0.25">
      <c r="B18" s="7" t="s">
        <v>88</v>
      </c>
      <c r="F18" s="331">
        <f>F9+F16</f>
        <v>0</v>
      </c>
      <c r="G18" s="25"/>
      <c r="H18" s="332">
        <f>H9+H16</f>
        <v>0</v>
      </c>
      <c r="I18" s="25"/>
      <c r="J18" s="333">
        <f>J9+J16</f>
        <v>0</v>
      </c>
      <c r="K18" s="25"/>
      <c r="L18" s="331">
        <f>L9+L16</f>
        <v>0</v>
      </c>
      <c r="M18" s="25"/>
      <c r="N18" s="332">
        <f>N9+N16</f>
        <v>0</v>
      </c>
      <c r="O18" s="25"/>
      <c r="P18" s="332">
        <f>P9+P16</f>
        <v>0</v>
      </c>
      <c r="Q18" s="25"/>
      <c r="R18" s="333">
        <f>R9+R16</f>
        <v>0</v>
      </c>
      <c r="U18" s="480"/>
      <c r="AJ18" s="167"/>
      <c r="AK18" s="167"/>
      <c r="AL18" s="167"/>
      <c r="AM18" s="269"/>
      <c r="AN18" s="267"/>
      <c r="AO18" s="267"/>
      <c r="AP18" s="263"/>
      <c r="AQ18" s="271">
        <f t="shared" si="0"/>
        <v>0</v>
      </c>
      <c r="AR18" s="263"/>
      <c r="AS18" s="271">
        <f t="shared" si="1"/>
        <v>0</v>
      </c>
      <c r="AT18" s="271">
        <f t="shared" si="2"/>
        <v>0</v>
      </c>
      <c r="AU18" s="167"/>
      <c r="AV18" s="167"/>
      <c r="AW18" s="167"/>
      <c r="AX18" s="167"/>
      <c r="AY18" s="167"/>
      <c r="AZ18" s="167"/>
      <c r="BA18" s="167"/>
    </row>
    <row r="19" spans="2:53" x14ac:dyDescent="0.25">
      <c r="F19" s="322"/>
      <c r="G19" s="25"/>
      <c r="H19" s="326"/>
      <c r="I19" s="25"/>
      <c r="J19" s="327"/>
      <c r="K19" s="25"/>
      <c r="L19" s="322"/>
      <c r="M19" s="25"/>
      <c r="N19" s="326"/>
      <c r="O19" s="25"/>
      <c r="P19" s="326"/>
      <c r="Q19" s="25"/>
      <c r="R19" s="327"/>
      <c r="U19" s="480"/>
      <c r="AJ19" s="167"/>
      <c r="AK19" s="167"/>
      <c r="AL19" s="167"/>
      <c r="AM19" s="269"/>
      <c r="AN19" s="267"/>
      <c r="AO19" s="267"/>
      <c r="AP19" s="263"/>
      <c r="AQ19" s="271">
        <f t="shared" si="0"/>
        <v>0</v>
      </c>
      <c r="AR19" s="263"/>
      <c r="AS19" s="271">
        <f t="shared" si="1"/>
        <v>0</v>
      </c>
      <c r="AT19" s="271">
        <f t="shared" si="2"/>
        <v>0</v>
      </c>
      <c r="AU19" s="167"/>
      <c r="AV19" s="167"/>
      <c r="AW19" s="167"/>
      <c r="AX19" s="167"/>
      <c r="AY19" s="167"/>
      <c r="AZ19" s="167"/>
      <c r="BA19" s="167"/>
    </row>
    <row r="20" spans="2:53" x14ac:dyDescent="0.25">
      <c r="B20" s="7" t="s">
        <v>89</v>
      </c>
      <c r="F20" s="322"/>
      <c r="G20" s="25"/>
      <c r="H20" s="25"/>
      <c r="I20" s="25"/>
      <c r="J20" s="323"/>
      <c r="K20" s="25"/>
      <c r="L20" s="322"/>
      <c r="M20" s="25"/>
      <c r="N20" s="25"/>
      <c r="O20" s="25"/>
      <c r="P20" s="25"/>
      <c r="Q20" s="25"/>
      <c r="R20" s="323"/>
      <c r="U20" s="480"/>
      <c r="AJ20" s="167"/>
      <c r="AK20" s="167"/>
      <c r="AL20" s="167"/>
      <c r="AM20" s="269"/>
      <c r="AN20" s="267"/>
      <c r="AO20" s="267"/>
      <c r="AP20" s="263"/>
      <c r="AQ20" s="271">
        <f t="shared" si="0"/>
        <v>0</v>
      </c>
      <c r="AR20" s="263"/>
      <c r="AS20" s="271">
        <f t="shared" si="1"/>
        <v>0</v>
      </c>
      <c r="AT20" s="271">
        <f t="shared" si="2"/>
        <v>0</v>
      </c>
      <c r="AU20" s="167"/>
      <c r="AV20" s="167"/>
      <c r="AW20" s="167"/>
      <c r="AX20" s="167"/>
      <c r="AY20" s="167"/>
      <c r="AZ20" s="167"/>
      <c r="BA20" s="167"/>
    </row>
    <row r="21" spans="2:53" x14ac:dyDescent="0.25">
      <c r="B21" s="253" t="s">
        <v>707</v>
      </c>
      <c r="C21" t="s">
        <v>142</v>
      </c>
      <c r="F21" s="322"/>
      <c r="G21" s="25"/>
      <c r="H21" s="25"/>
      <c r="I21" s="25"/>
      <c r="J21" s="323"/>
      <c r="K21" s="25"/>
      <c r="L21" s="322"/>
      <c r="M21" s="25"/>
      <c r="N21" s="25"/>
      <c r="O21" s="25"/>
      <c r="P21" s="25">
        <f t="shared" ref="P21:P29" si="3">R21-L21</f>
        <v>0</v>
      </c>
      <c r="Q21" s="25"/>
      <c r="R21" s="323"/>
      <c r="U21" s="480"/>
      <c r="AJ21" s="167"/>
      <c r="AK21" s="167"/>
      <c r="AL21" s="167"/>
      <c r="AM21" s="269"/>
      <c r="AN21" s="267"/>
      <c r="AO21" s="267"/>
      <c r="AP21" s="263"/>
      <c r="AQ21" s="271">
        <f t="shared" si="0"/>
        <v>0</v>
      </c>
      <c r="AR21" s="263"/>
      <c r="AS21" s="271">
        <f t="shared" si="1"/>
        <v>0</v>
      </c>
      <c r="AT21" s="271">
        <f t="shared" si="2"/>
        <v>0</v>
      </c>
      <c r="AU21" s="167"/>
      <c r="AV21" s="167"/>
      <c r="AW21" s="167"/>
      <c r="AX21" s="167"/>
      <c r="AY21" s="167"/>
      <c r="AZ21" s="167"/>
      <c r="BA21" s="167"/>
    </row>
    <row r="22" spans="2:53" x14ac:dyDescent="0.25">
      <c r="B22" s="253" t="s">
        <v>699</v>
      </c>
      <c r="C22" t="s">
        <v>143</v>
      </c>
      <c r="F22" s="322"/>
      <c r="G22" s="25"/>
      <c r="H22" s="25"/>
      <c r="I22" s="25"/>
      <c r="J22" s="323"/>
      <c r="K22" s="25"/>
      <c r="L22" s="322"/>
      <c r="M22" s="25"/>
      <c r="N22" s="25"/>
      <c r="O22" s="25"/>
      <c r="P22" s="25">
        <f t="shared" si="3"/>
        <v>0</v>
      </c>
      <c r="Q22" s="25"/>
      <c r="R22" s="323"/>
      <c r="U22" s="480"/>
      <c r="AJ22" s="167"/>
      <c r="AK22" s="167"/>
      <c r="AL22" s="167"/>
      <c r="AM22" s="269"/>
      <c r="AN22" s="267"/>
      <c r="AO22" s="267"/>
      <c r="AP22" s="263"/>
      <c r="AQ22" s="271">
        <f t="shared" si="0"/>
        <v>0</v>
      </c>
      <c r="AR22" s="263"/>
      <c r="AS22" s="271">
        <f t="shared" si="1"/>
        <v>0</v>
      </c>
      <c r="AT22" s="271">
        <f t="shared" si="2"/>
        <v>0</v>
      </c>
      <c r="AU22" s="167"/>
      <c r="AV22" s="167"/>
      <c r="AW22" s="167"/>
      <c r="AX22" s="167"/>
      <c r="AY22" s="167"/>
      <c r="AZ22" s="167"/>
      <c r="BA22" s="167"/>
    </row>
    <row r="23" spans="2:53" x14ac:dyDescent="0.25">
      <c r="B23" s="253" t="s">
        <v>700</v>
      </c>
      <c r="C23" t="s">
        <v>144</v>
      </c>
      <c r="F23" s="322"/>
      <c r="G23" s="25"/>
      <c r="H23" s="25"/>
      <c r="I23" s="25"/>
      <c r="J23" s="323"/>
      <c r="K23" s="25"/>
      <c r="L23" s="322"/>
      <c r="M23" s="25"/>
      <c r="N23" s="25"/>
      <c r="O23" s="25"/>
      <c r="P23" s="25">
        <f t="shared" si="3"/>
        <v>0</v>
      </c>
      <c r="Q23" s="25"/>
      <c r="R23" s="323"/>
      <c r="U23" s="480"/>
      <c r="AJ23" s="167"/>
      <c r="AK23" s="167"/>
      <c r="AL23" s="167"/>
      <c r="AM23" s="269"/>
      <c r="AN23" s="267"/>
      <c r="AO23" s="267"/>
      <c r="AP23" s="263"/>
      <c r="AQ23" s="271">
        <f t="shared" si="0"/>
        <v>0</v>
      </c>
      <c r="AR23" s="263"/>
      <c r="AS23" s="271">
        <f t="shared" si="1"/>
        <v>0</v>
      </c>
      <c r="AT23" s="271">
        <f t="shared" si="2"/>
        <v>0</v>
      </c>
      <c r="AU23" s="167"/>
      <c r="AV23" s="167"/>
      <c r="AW23" s="167"/>
      <c r="AX23" s="167"/>
      <c r="AY23" s="167"/>
      <c r="AZ23" s="167"/>
      <c r="BA23" s="167"/>
    </row>
    <row r="24" spans="2:53" x14ac:dyDescent="0.25">
      <c r="B24" s="253" t="s">
        <v>701</v>
      </c>
      <c r="C24" t="s">
        <v>145</v>
      </c>
      <c r="F24" s="322"/>
      <c r="G24" s="25"/>
      <c r="H24" s="25"/>
      <c r="I24" s="25"/>
      <c r="J24" s="323"/>
      <c r="K24" s="25"/>
      <c r="L24" s="322"/>
      <c r="M24" s="25"/>
      <c r="N24" s="25"/>
      <c r="O24" s="25"/>
      <c r="P24" s="25">
        <f t="shared" si="3"/>
        <v>0</v>
      </c>
      <c r="Q24" s="25"/>
      <c r="R24" s="323"/>
      <c r="U24" s="480"/>
      <c r="AJ24" s="167"/>
      <c r="AK24" s="167"/>
      <c r="AL24" s="167"/>
      <c r="AM24" s="269"/>
      <c r="AN24" s="267"/>
      <c r="AO24" s="267"/>
      <c r="AP24" s="263"/>
      <c r="AQ24" s="271">
        <f t="shared" si="0"/>
        <v>0</v>
      </c>
      <c r="AR24" s="263"/>
      <c r="AS24" s="271">
        <f t="shared" si="1"/>
        <v>0</v>
      </c>
      <c r="AT24" s="271">
        <f t="shared" si="2"/>
        <v>0</v>
      </c>
      <c r="AU24" s="167"/>
      <c r="AV24" s="167"/>
      <c r="AW24" s="167"/>
      <c r="AX24" s="167"/>
      <c r="AY24" s="167"/>
      <c r="AZ24" s="167"/>
      <c r="BA24" s="167"/>
    </row>
    <row r="25" spans="2:53" x14ac:dyDescent="0.25">
      <c r="B25" s="253" t="s">
        <v>702</v>
      </c>
      <c r="C25" t="s">
        <v>99</v>
      </c>
      <c r="F25" s="322"/>
      <c r="G25" s="25"/>
      <c r="H25" s="25"/>
      <c r="I25" s="25"/>
      <c r="J25" s="323"/>
      <c r="K25" s="25"/>
      <c r="L25" s="322"/>
      <c r="M25" s="25"/>
      <c r="N25" s="25"/>
      <c r="O25" s="25"/>
      <c r="P25" s="25">
        <f t="shared" si="3"/>
        <v>0</v>
      </c>
      <c r="Q25" s="25"/>
      <c r="R25" s="323"/>
      <c r="U25" s="480"/>
      <c r="AJ25" s="167"/>
      <c r="AK25" s="167"/>
      <c r="AL25" s="167"/>
      <c r="AM25" s="269"/>
      <c r="AN25" s="267"/>
      <c r="AO25" s="267"/>
      <c r="AP25" s="263"/>
      <c r="AQ25" s="271">
        <f t="shared" si="0"/>
        <v>0</v>
      </c>
      <c r="AR25" s="263"/>
      <c r="AS25" s="271">
        <f t="shared" si="1"/>
        <v>0</v>
      </c>
      <c r="AT25" s="271">
        <f t="shared" si="2"/>
        <v>0</v>
      </c>
      <c r="AU25" s="167"/>
      <c r="AV25" s="167"/>
      <c r="AW25" s="167"/>
      <c r="AX25" s="167"/>
      <c r="AY25" s="167"/>
      <c r="AZ25" s="167"/>
      <c r="BA25" s="167"/>
    </row>
    <row r="26" spans="2:53" x14ac:dyDescent="0.25">
      <c r="B26" s="253" t="s">
        <v>703</v>
      </c>
      <c r="C26" t="s">
        <v>146</v>
      </c>
      <c r="F26" s="322"/>
      <c r="G26" s="25"/>
      <c r="H26" s="25"/>
      <c r="I26" s="25"/>
      <c r="J26" s="323"/>
      <c r="K26" s="25"/>
      <c r="L26" s="322"/>
      <c r="M26" s="25"/>
      <c r="N26" s="25"/>
      <c r="O26" s="25"/>
      <c r="P26" s="25">
        <f t="shared" si="3"/>
        <v>0</v>
      </c>
      <c r="Q26" s="25"/>
      <c r="R26" s="323"/>
      <c r="U26" s="480"/>
      <c r="AJ26" s="167"/>
      <c r="AK26" s="167"/>
      <c r="AL26" s="167"/>
      <c r="AM26" s="269"/>
      <c r="AN26" s="267"/>
      <c r="AO26" s="267"/>
      <c r="AP26" s="263"/>
      <c r="AQ26" s="271">
        <f t="shared" si="0"/>
        <v>0</v>
      </c>
      <c r="AR26" s="263"/>
      <c r="AS26" s="271">
        <f t="shared" si="1"/>
        <v>0</v>
      </c>
      <c r="AT26" s="271">
        <f t="shared" si="2"/>
        <v>0</v>
      </c>
      <c r="AU26" s="167"/>
      <c r="AV26" s="167"/>
      <c r="AW26" s="167"/>
      <c r="AX26" s="167"/>
      <c r="AY26" s="167"/>
      <c r="AZ26" s="167"/>
      <c r="BA26" s="167"/>
    </row>
    <row r="27" spans="2:53" x14ac:dyDescent="0.25">
      <c r="B27" s="253" t="s">
        <v>704</v>
      </c>
      <c r="C27" t="s">
        <v>147</v>
      </c>
      <c r="F27" s="322"/>
      <c r="G27" s="25"/>
      <c r="H27" s="25"/>
      <c r="I27" s="25"/>
      <c r="J27" s="323"/>
      <c r="K27" s="25"/>
      <c r="L27" s="322"/>
      <c r="M27" s="25"/>
      <c r="N27" s="25"/>
      <c r="O27" s="25"/>
      <c r="P27" s="25">
        <f t="shared" si="3"/>
        <v>0</v>
      </c>
      <c r="Q27" s="25"/>
      <c r="R27" s="323"/>
      <c r="U27" s="480"/>
      <c r="AJ27" s="167"/>
      <c r="AK27" s="167"/>
      <c r="AL27" s="167"/>
      <c r="AM27" s="269"/>
      <c r="AN27" s="267"/>
      <c r="AO27" s="267"/>
      <c r="AP27" s="263"/>
      <c r="AQ27" s="271">
        <f t="shared" si="0"/>
        <v>0</v>
      </c>
      <c r="AR27" s="263"/>
      <c r="AS27" s="271">
        <f t="shared" si="1"/>
        <v>0</v>
      </c>
      <c r="AT27" s="271">
        <f t="shared" si="2"/>
        <v>0</v>
      </c>
      <c r="AU27" s="167"/>
      <c r="AV27" s="167"/>
      <c r="AW27" s="167"/>
      <c r="AX27" s="167"/>
      <c r="AY27" s="167"/>
      <c r="AZ27" s="167"/>
      <c r="BA27" s="167"/>
    </row>
    <row r="28" spans="2:53" x14ac:dyDescent="0.25">
      <c r="B28" s="253" t="s">
        <v>705</v>
      </c>
      <c r="C28" t="s">
        <v>148</v>
      </c>
      <c r="F28" s="322"/>
      <c r="G28" s="25"/>
      <c r="H28" s="25"/>
      <c r="I28" s="25"/>
      <c r="J28" s="323"/>
      <c r="K28" s="25"/>
      <c r="L28" s="322"/>
      <c r="M28" s="25"/>
      <c r="N28" s="25"/>
      <c r="O28" s="25"/>
      <c r="P28" s="25">
        <f t="shared" si="3"/>
        <v>0</v>
      </c>
      <c r="Q28" s="25"/>
      <c r="R28" s="323"/>
      <c r="U28" s="480"/>
      <c r="AJ28" s="167"/>
      <c r="AK28" s="167"/>
      <c r="AL28" s="167"/>
      <c r="AM28" s="269"/>
      <c r="AN28" s="267"/>
      <c r="AO28" s="267"/>
      <c r="AP28" s="263"/>
      <c r="AQ28" s="271">
        <f t="shared" si="0"/>
        <v>0</v>
      </c>
      <c r="AR28" s="263"/>
      <c r="AS28" s="271">
        <f t="shared" si="1"/>
        <v>0</v>
      </c>
      <c r="AT28" s="271">
        <f t="shared" si="2"/>
        <v>0</v>
      </c>
      <c r="AU28" s="167"/>
      <c r="AV28" s="167"/>
      <c r="AW28" s="167"/>
      <c r="AX28" s="167"/>
      <c r="AY28" s="167"/>
      <c r="AZ28" s="167"/>
      <c r="BA28" s="167"/>
    </row>
    <row r="29" spans="2:53" x14ac:dyDescent="0.25">
      <c r="B29" s="253" t="s">
        <v>706</v>
      </c>
      <c r="C29" t="s">
        <v>149</v>
      </c>
      <c r="F29" s="331"/>
      <c r="G29" s="25"/>
      <c r="H29" s="332"/>
      <c r="I29" s="25"/>
      <c r="J29" s="333"/>
      <c r="K29" s="25"/>
      <c r="L29" s="331"/>
      <c r="M29" s="25"/>
      <c r="N29" s="332"/>
      <c r="O29" s="25"/>
      <c r="P29" s="332">
        <f t="shared" si="3"/>
        <v>0</v>
      </c>
      <c r="Q29" s="25"/>
      <c r="R29" s="333"/>
      <c r="U29" s="480"/>
      <c r="AJ29" s="167"/>
      <c r="AK29" s="167"/>
      <c r="AL29" s="167"/>
      <c r="AM29" s="269"/>
      <c r="AN29" s="267"/>
      <c r="AO29" s="267"/>
      <c r="AP29" s="263"/>
      <c r="AQ29" s="271">
        <f t="shared" si="0"/>
        <v>0</v>
      </c>
      <c r="AR29" s="263"/>
      <c r="AS29" s="271">
        <f t="shared" si="1"/>
        <v>0</v>
      </c>
      <c r="AT29" s="271">
        <f t="shared" si="2"/>
        <v>0</v>
      </c>
      <c r="AU29" s="167"/>
      <c r="AV29" s="167"/>
      <c r="AW29" s="167"/>
      <c r="AX29" s="167"/>
      <c r="AY29" s="167"/>
      <c r="AZ29" s="167"/>
      <c r="BA29" s="167"/>
    </row>
    <row r="30" spans="2:53" x14ac:dyDescent="0.25">
      <c r="B30" s="7" t="s">
        <v>100</v>
      </c>
      <c r="F30" s="322">
        <f>SUM(F20:F29)</f>
        <v>0</v>
      </c>
      <c r="G30" s="25"/>
      <c r="H30" s="25">
        <f>SUM(H20:H29)</f>
        <v>0</v>
      </c>
      <c r="I30" s="25"/>
      <c r="J30" s="323">
        <f>SUM(J21:J29)</f>
        <v>0</v>
      </c>
      <c r="K30" s="25"/>
      <c r="L30" s="322">
        <f>SUM(L20:L29)</f>
        <v>0</v>
      </c>
      <c r="M30" s="25"/>
      <c r="N30" s="25">
        <f>SUM(N20:N29)</f>
        <v>0</v>
      </c>
      <c r="O30" s="25"/>
      <c r="P30" s="25">
        <f>SUM(P20:P29)</f>
        <v>0</v>
      </c>
      <c r="Q30" s="25"/>
      <c r="R30" s="323">
        <f>SUM(R20:R29)</f>
        <v>0</v>
      </c>
      <c r="U30" s="480"/>
      <c r="AJ30" s="167"/>
      <c r="AK30" s="167"/>
      <c r="AL30" s="167"/>
      <c r="AM30" s="269"/>
      <c r="AN30" s="267"/>
      <c r="AO30" s="267"/>
      <c r="AP30" s="263"/>
      <c r="AQ30" s="271">
        <f t="shared" si="0"/>
        <v>0</v>
      </c>
      <c r="AR30" s="263"/>
      <c r="AS30" s="271">
        <f t="shared" si="1"/>
        <v>0</v>
      </c>
      <c r="AT30" s="271">
        <f t="shared" si="2"/>
        <v>0</v>
      </c>
      <c r="AU30" s="167"/>
      <c r="AV30" s="167"/>
      <c r="AW30" s="167"/>
      <c r="AX30" s="167"/>
      <c r="AY30" s="167"/>
      <c r="AZ30" s="167"/>
      <c r="BA30" s="167"/>
    </row>
    <row r="31" spans="2:53" x14ac:dyDescent="0.25">
      <c r="F31" s="322"/>
      <c r="G31" s="25"/>
      <c r="H31" s="25"/>
      <c r="I31" s="25"/>
      <c r="J31" s="323"/>
      <c r="K31" s="25"/>
      <c r="L31" s="322"/>
      <c r="M31" s="25"/>
      <c r="N31" s="25"/>
      <c r="O31" s="25"/>
      <c r="P31" s="25"/>
      <c r="Q31" s="25"/>
      <c r="R31" s="323"/>
      <c r="U31" s="480"/>
      <c r="AJ31" s="167"/>
      <c r="AK31" s="167"/>
      <c r="AL31" s="167"/>
      <c r="AM31" s="269"/>
      <c r="AN31" s="267"/>
      <c r="AO31" s="267"/>
      <c r="AP31" s="263"/>
      <c r="AQ31" s="271">
        <f t="shared" si="0"/>
        <v>0</v>
      </c>
      <c r="AR31" s="263"/>
      <c r="AS31" s="271">
        <f t="shared" si="1"/>
        <v>0</v>
      </c>
      <c r="AT31" s="271">
        <f t="shared" si="2"/>
        <v>0</v>
      </c>
      <c r="AU31" s="167"/>
      <c r="AV31" s="167"/>
      <c r="AW31" s="167"/>
      <c r="AX31" s="167"/>
      <c r="AY31" s="167"/>
      <c r="AZ31" s="167"/>
      <c r="BA31" s="167"/>
    </row>
    <row r="32" spans="2:53" ht="14.1" customHeight="1" thickBot="1" x14ac:dyDescent="0.3">
      <c r="D32" s="110" t="s">
        <v>696</v>
      </c>
      <c r="F32" s="334">
        <f>+F16-F30</f>
        <v>0</v>
      </c>
      <c r="G32" s="335"/>
      <c r="H32" s="335">
        <f>+H16-H30</f>
        <v>0</v>
      </c>
      <c r="I32" s="335"/>
      <c r="J32" s="336">
        <f>+J16-J30</f>
        <v>0</v>
      </c>
      <c r="K32" s="335"/>
      <c r="L32" s="334">
        <f>+L16-L30</f>
        <v>0</v>
      </c>
      <c r="M32" s="335"/>
      <c r="N32" s="335">
        <f>+N16-N30</f>
        <v>0</v>
      </c>
      <c r="O32" s="335"/>
      <c r="P32" s="335">
        <f>+P16-P30</f>
        <v>0</v>
      </c>
      <c r="Q32" s="335"/>
      <c r="R32" s="336">
        <f>+R16-R30</f>
        <v>0</v>
      </c>
      <c r="U32" s="480"/>
      <c r="AJ32" s="167"/>
      <c r="AK32" s="167"/>
      <c r="AL32" s="167"/>
      <c r="AM32" s="269"/>
      <c r="AN32" s="267"/>
      <c r="AO32" s="267"/>
      <c r="AP32" s="263"/>
      <c r="AQ32" s="271">
        <f t="shared" si="0"/>
        <v>0</v>
      </c>
      <c r="AR32" s="263"/>
      <c r="AS32" s="271">
        <f t="shared" si="1"/>
        <v>0</v>
      </c>
      <c r="AT32" s="271">
        <f t="shared" si="2"/>
        <v>0</v>
      </c>
      <c r="AU32" s="167"/>
      <c r="AV32" s="167"/>
      <c r="AW32" s="167"/>
      <c r="AX32" s="167"/>
      <c r="AY32" s="167"/>
      <c r="AZ32" s="167"/>
      <c r="BA32" s="167"/>
    </row>
    <row r="33" spans="2:53" ht="15.75" thickTop="1" x14ac:dyDescent="0.25">
      <c r="F33" s="322"/>
      <c r="G33" s="25"/>
      <c r="H33" s="25"/>
      <c r="I33" s="25"/>
      <c r="J33" s="323"/>
      <c r="K33" s="25"/>
      <c r="L33" s="322"/>
      <c r="M33" s="25"/>
      <c r="N33" s="25"/>
      <c r="O33" s="25"/>
      <c r="P33" s="25"/>
      <c r="Q33" s="25"/>
      <c r="R33" s="323"/>
      <c r="U33" s="480"/>
      <c r="AJ33" s="167"/>
      <c r="AK33" s="167"/>
      <c r="AL33" s="167"/>
      <c r="AM33" s="269"/>
      <c r="AN33" s="267"/>
      <c r="AO33" s="267"/>
      <c r="AP33" s="263"/>
      <c r="AQ33" s="271">
        <f t="shared" si="0"/>
        <v>0</v>
      </c>
      <c r="AR33" s="263"/>
      <c r="AS33" s="271">
        <f t="shared" si="1"/>
        <v>0</v>
      </c>
      <c r="AT33" s="271">
        <f t="shared" si="2"/>
        <v>0</v>
      </c>
      <c r="AU33" s="167"/>
      <c r="AV33" s="167"/>
      <c r="AW33" s="167"/>
      <c r="AX33" s="167"/>
      <c r="AY33" s="167"/>
      <c r="AZ33" s="167"/>
      <c r="BA33" s="167"/>
    </row>
    <row r="34" spans="2:53" x14ac:dyDescent="0.25">
      <c r="B34" s="7" t="s">
        <v>103</v>
      </c>
      <c r="F34" s="322"/>
      <c r="G34" s="25"/>
      <c r="H34" s="25"/>
      <c r="I34" s="25"/>
      <c r="J34" s="323"/>
      <c r="K34" s="25"/>
      <c r="L34" s="322"/>
      <c r="M34" s="25"/>
      <c r="N34" s="25"/>
      <c r="O34" s="25"/>
      <c r="P34" s="25"/>
      <c r="Q34" s="25"/>
      <c r="R34" s="323"/>
      <c r="U34" s="480"/>
      <c r="AJ34" s="167"/>
      <c r="AK34" s="167"/>
      <c r="AL34" s="167"/>
      <c r="AM34" s="269"/>
      <c r="AN34" s="267"/>
      <c r="AO34" s="267"/>
      <c r="AP34" s="263"/>
      <c r="AQ34" s="271">
        <f t="shared" si="0"/>
        <v>0</v>
      </c>
      <c r="AR34" s="263"/>
      <c r="AS34" s="271">
        <f t="shared" si="1"/>
        <v>0</v>
      </c>
      <c r="AT34" s="271">
        <f t="shared" si="2"/>
        <v>0</v>
      </c>
      <c r="AU34" s="167"/>
      <c r="AV34" s="167"/>
      <c r="AW34" s="167"/>
      <c r="AX34" s="167"/>
      <c r="AY34" s="167"/>
      <c r="AZ34" s="167"/>
      <c r="BA34" s="167"/>
    </row>
    <row r="35" spans="2:53" ht="15.75" thickBot="1" x14ac:dyDescent="0.3">
      <c r="C35" t="s">
        <v>724</v>
      </c>
      <c r="F35" s="331">
        <f>F9+F32</f>
        <v>0</v>
      </c>
      <c r="G35" s="332"/>
      <c r="H35" s="332">
        <f>H9+H32</f>
        <v>0</v>
      </c>
      <c r="I35" s="332"/>
      <c r="J35" s="333">
        <f>J9+J32</f>
        <v>0</v>
      </c>
      <c r="K35" s="25"/>
      <c r="L35" s="331">
        <f>+L9+L16*L30</f>
        <v>0</v>
      </c>
      <c r="M35" s="25"/>
      <c r="N35" s="332">
        <f>+N9+N16*N30</f>
        <v>0</v>
      </c>
      <c r="O35" s="25"/>
      <c r="P35" s="332">
        <f>R35-L35</f>
        <v>0</v>
      </c>
      <c r="Q35" s="25"/>
      <c r="R35" s="333">
        <f>+R9+R16*R30</f>
        <v>0</v>
      </c>
      <c r="U35" s="480"/>
      <c r="X35" s="422" t="s">
        <v>896</v>
      </c>
      <c r="Y35" s="422"/>
      <c r="Z35" s="422"/>
      <c r="AA35" s="422"/>
      <c r="AJ35" s="167"/>
      <c r="AK35" s="167"/>
      <c r="AL35" s="167"/>
      <c r="AM35" s="269"/>
      <c r="AN35" s="267"/>
      <c r="AO35" s="267"/>
      <c r="AP35" s="263"/>
      <c r="AQ35" s="271">
        <f t="shared" si="0"/>
        <v>0</v>
      </c>
      <c r="AR35" s="263"/>
      <c r="AS35" s="271">
        <f t="shared" si="1"/>
        <v>0</v>
      </c>
      <c r="AT35" s="271">
        <f t="shared" si="2"/>
        <v>0</v>
      </c>
      <c r="AU35" s="167"/>
      <c r="AV35" s="167"/>
      <c r="AW35" s="167"/>
      <c r="AX35" s="167"/>
      <c r="AY35" s="167"/>
      <c r="AZ35" s="167"/>
      <c r="BA35" s="167"/>
    </row>
    <row r="36" spans="2:53" ht="15.75" thickBot="1" x14ac:dyDescent="0.3">
      <c r="B36" s="7" t="s">
        <v>725</v>
      </c>
      <c r="F36" s="372">
        <f>SUM(F34:F35)</f>
        <v>0</v>
      </c>
      <c r="G36" s="373"/>
      <c r="H36" s="373">
        <f>SUM(H34:H35)</f>
        <v>0</v>
      </c>
      <c r="I36" s="373"/>
      <c r="J36" s="339">
        <f>SUM(J34:J35)</f>
        <v>0</v>
      </c>
      <c r="K36" s="25"/>
      <c r="L36" s="337">
        <f>SUM(L34:L35)</f>
        <v>0</v>
      </c>
      <c r="M36" s="338"/>
      <c r="N36" s="338">
        <f>SUM(N34:N35)</f>
        <v>0</v>
      </c>
      <c r="O36" s="338"/>
      <c r="P36" s="338">
        <f>SUM(P34:P35)</f>
        <v>0</v>
      </c>
      <c r="Q36" s="338"/>
      <c r="R36" s="340">
        <f>SUM(R34:R35)</f>
        <v>0</v>
      </c>
      <c r="U36" s="480"/>
      <c r="W36" s="300" t="s">
        <v>961</v>
      </c>
      <c r="X36" s="300" t="s">
        <v>887</v>
      </c>
      <c r="Y36" s="300" t="s">
        <v>861</v>
      </c>
      <c r="Z36" s="300" t="s">
        <v>951</v>
      </c>
      <c r="AA36" s="300" t="s">
        <v>361</v>
      </c>
      <c r="AB36" s="300" t="s">
        <v>860</v>
      </c>
      <c r="AC36" s="300" t="s">
        <v>862</v>
      </c>
      <c r="AD36" s="419" t="s">
        <v>959</v>
      </c>
      <c r="AE36" s="419"/>
      <c r="AJ36" s="167"/>
      <c r="AK36" s="167"/>
      <c r="AL36" s="167"/>
      <c r="AM36" s="269"/>
      <c r="AN36" s="267"/>
      <c r="AO36" s="267"/>
      <c r="AP36" s="263"/>
      <c r="AQ36" s="271">
        <f t="shared" si="0"/>
        <v>0</v>
      </c>
      <c r="AR36" s="263"/>
      <c r="AS36" s="271">
        <f t="shared" ref="AS36:AS38" si="4">AQ36+AR36</f>
        <v>0</v>
      </c>
      <c r="AT36" s="271">
        <f t="shared" ref="AT36:AT38" si="5">+AS36+AP36</f>
        <v>0</v>
      </c>
      <c r="AU36" s="167"/>
      <c r="AV36" s="167"/>
      <c r="AW36" s="167"/>
      <c r="AX36" s="167"/>
      <c r="AY36" s="167"/>
      <c r="AZ36" s="167"/>
      <c r="BA36" s="167"/>
    </row>
    <row r="37" spans="2:53" ht="15.75" thickBot="1" x14ac:dyDescent="0.3">
      <c r="F37" s="25"/>
      <c r="G37" s="25"/>
      <c r="H37" s="25"/>
      <c r="I37" s="25"/>
      <c r="J37" s="25"/>
      <c r="K37" s="25"/>
      <c r="L37" s="25"/>
      <c r="M37" s="25"/>
      <c r="N37" s="25"/>
      <c r="O37" s="25"/>
      <c r="P37" s="25"/>
      <c r="Q37" s="25"/>
      <c r="R37" s="25"/>
      <c r="U37" s="480"/>
      <c r="AJ37" s="167"/>
      <c r="AK37" s="167"/>
      <c r="AL37" s="167"/>
      <c r="AM37" s="269"/>
      <c r="AN37" s="267"/>
      <c r="AO37" s="267"/>
      <c r="AP37" s="263"/>
      <c r="AQ37" s="271">
        <f t="shared" si="0"/>
        <v>0</v>
      </c>
      <c r="AR37" s="263"/>
      <c r="AS37" s="271">
        <f t="shared" ref="AS37" si="6">AQ37+AR37</f>
        <v>0</v>
      </c>
      <c r="AT37" s="271">
        <f t="shared" ref="AT37" si="7">+AS37+AP37</f>
        <v>0</v>
      </c>
      <c r="AU37" s="167"/>
      <c r="AV37" s="167"/>
      <c r="AW37" s="167"/>
      <c r="AX37" s="167"/>
      <c r="AY37" s="167"/>
      <c r="AZ37" s="167"/>
      <c r="BA37" s="167"/>
    </row>
    <row r="38" spans="2:53" ht="15.75" thickBot="1" x14ac:dyDescent="0.3">
      <c r="J38" s="110" t="s">
        <v>846</v>
      </c>
      <c r="L38" s="371">
        <f>+L36+L30</f>
        <v>0</v>
      </c>
      <c r="M38" s="256"/>
      <c r="N38" s="256"/>
      <c r="O38" s="256"/>
      <c r="P38" s="256"/>
      <c r="Q38" s="256"/>
      <c r="R38" s="371">
        <f>+R36+R30</f>
        <v>0</v>
      </c>
      <c r="U38" s="480"/>
      <c r="AL38" s="167"/>
      <c r="AM38" s="269"/>
      <c r="AN38" s="267"/>
      <c r="AO38" s="267"/>
      <c r="AP38" s="263"/>
      <c r="AQ38" s="271">
        <f t="shared" si="0"/>
        <v>0</v>
      </c>
      <c r="AR38" s="263"/>
      <c r="AS38" s="271">
        <f t="shared" si="4"/>
        <v>0</v>
      </c>
      <c r="AT38" s="271">
        <f t="shared" si="5"/>
        <v>0</v>
      </c>
    </row>
    <row r="39" spans="2:53" x14ac:dyDescent="0.25">
      <c r="U39" s="480"/>
      <c r="AL39" s="167"/>
      <c r="AM39" s="269"/>
      <c r="AN39" s="267"/>
      <c r="AO39" s="267"/>
      <c r="AP39" s="263"/>
      <c r="AQ39" s="271">
        <f t="shared" si="0"/>
        <v>0</v>
      </c>
      <c r="AR39" s="263"/>
      <c r="AS39" s="271">
        <f t="shared" si="1"/>
        <v>0</v>
      </c>
      <c r="AT39" s="271">
        <f t="shared" si="2"/>
        <v>0</v>
      </c>
    </row>
    <row r="40" spans="2:53" ht="15.75" thickBot="1" x14ac:dyDescent="0.3">
      <c r="B40" s="92" t="s">
        <v>209</v>
      </c>
      <c r="F40" s="5"/>
      <c r="G40" s="5"/>
      <c r="H40" s="5"/>
      <c r="I40" s="5"/>
      <c r="J40" s="5"/>
      <c r="K40" s="5"/>
      <c r="L40" s="5"/>
      <c r="M40" s="5"/>
      <c r="N40" s="5"/>
      <c r="O40" s="5"/>
      <c r="P40" s="5"/>
      <c r="Q40" s="5"/>
      <c r="R40" s="5"/>
      <c r="U40" s="480"/>
      <c r="AL40" s="92" t="s">
        <v>795</v>
      </c>
      <c r="AM40" s="304">
        <f>SUM(AM7:AM39)</f>
        <v>0</v>
      </c>
      <c r="AN40" s="305"/>
      <c r="AO40" s="305"/>
      <c r="AP40" s="306">
        <f>SUM(AP7:AP39)</f>
        <v>0</v>
      </c>
      <c r="AQ40" s="271">
        <f t="shared" si="0"/>
        <v>0</v>
      </c>
      <c r="AR40" s="306">
        <f>SUM(AR7:AR39)</f>
        <v>0</v>
      </c>
      <c r="AS40" s="306">
        <f>SUM(AS7:AS39)</f>
        <v>0</v>
      </c>
      <c r="AT40" s="306">
        <f>SUM(AT7:AT39)</f>
        <v>0</v>
      </c>
    </row>
    <row r="41" spans="2:53" x14ac:dyDescent="0.25">
      <c r="B41" s="253" t="s">
        <v>708</v>
      </c>
      <c r="C41" t="s">
        <v>191</v>
      </c>
      <c r="F41" s="288"/>
      <c r="G41" s="289"/>
      <c r="H41" s="289"/>
      <c r="I41" s="289"/>
      <c r="J41" s="290"/>
      <c r="K41" s="5"/>
      <c r="L41" s="288"/>
      <c r="M41" s="289"/>
      <c r="N41" s="289"/>
      <c r="O41" s="289"/>
      <c r="P41" s="289">
        <f t="shared" ref="P41:P46" si="8">R41-L41</f>
        <v>0</v>
      </c>
      <c r="Q41" s="289"/>
      <c r="R41" s="290"/>
      <c r="U41" s="480"/>
    </row>
    <row r="42" spans="2:53" x14ac:dyDescent="0.25">
      <c r="B42" s="253" t="s">
        <v>709</v>
      </c>
      <c r="C42" t="s">
        <v>210</v>
      </c>
      <c r="F42" s="114"/>
      <c r="G42" s="115"/>
      <c r="H42" s="115"/>
      <c r="I42" s="115"/>
      <c r="J42" s="116"/>
      <c r="K42" s="5"/>
      <c r="L42" s="114"/>
      <c r="M42" s="115"/>
      <c r="N42" s="115"/>
      <c r="O42" s="115"/>
      <c r="P42" s="115">
        <f t="shared" si="8"/>
        <v>0</v>
      </c>
      <c r="Q42" s="115"/>
      <c r="R42" s="116"/>
      <c r="U42" s="480"/>
    </row>
    <row r="43" spans="2:53" x14ac:dyDescent="0.25">
      <c r="B43" s="253" t="s">
        <v>710</v>
      </c>
      <c r="C43" t="s">
        <v>211</v>
      </c>
      <c r="F43" s="114"/>
      <c r="G43" s="115"/>
      <c r="H43" s="115"/>
      <c r="I43" s="115"/>
      <c r="J43" s="116"/>
      <c r="K43" s="5"/>
      <c r="L43" s="114"/>
      <c r="M43" s="115"/>
      <c r="N43" s="115"/>
      <c r="O43" s="115"/>
      <c r="P43" s="115">
        <f t="shared" si="8"/>
        <v>0</v>
      </c>
      <c r="Q43" s="115"/>
      <c r="R43" s="116"/>
      <c r="U43" s="480"/>
    </row>
    <row r="44" spans="2:53" x14ac:dyDescent="0.25">
      <c r="B44" s="253" t="s">
        <v>711</v>
      </c>
      <c r="C44" t="s">
        <v>212</v>
      </c>
      <c r="F44" s="114"/>
      <c r="G44" s="115"/>
      <c r="H44" s="115"/>
      <c r="I44" s="115"/>
      <c r="J44" s="116"/>
      <c r="K44" s="5"/>
      <c r="L44" s="114"/>
      <c r="M44" s="115"/>
      <c r="N44" s="115"/>
      <c r="O44" s="115"/>
      <c r="P44" s="115">
        <f t="shared" si="8"/>
        <v>0</v>
      </c>
      <c r="Q44" s="115"/>
      <c r="R44" s="116"/>
      <c r="U44" s="480"/>
    </row>
    <row r="45" spans="2:53" x14ac:dyDescent="0.25">
      <c r="B45" s="253" t="s">
        <v>712</v>
      </c>
      <c r="C45" t="s">
        <v>234</v>
      </c>
      <c r="F45" s="114"/>
      <c r="G45" s="115"/>
      <c r="H45" s="115"/>
      <c r="I45" s="115"/>
      <c r="J45" s="116"/>
      <c r="K45" s="5"/>
      <c r="L45" s="114"/>
      <c r="M45" s="115"/>
      <c r="N45" s="115"/>
      <c r="O45" s="115"/>
      <c r="P45" s="115">
        <f t="shared" si="8"/>
        <v>0</v>
      </c>
      <c r="Q45" s="115"/>
      <c r="R45" s="116"/>
    </row>
    <row r="46" spans="2:53" x14ac:dyDescent="0.25">
      <c r="B46" s="253" t="s">
        <v>713</v>
      </c>
      <c r="C46" t="s">
        <v>213</v>
      </c>
      <c r="F46" s="291"/>
      <c r="G46" s="115"/>
      <c r="H46" s="292"/>
      <c r="I46" s="115"/>
      <c r="J46" s="293"/>
      <c r="K46" s="5"/>
      <c r="L46" s="291"/>
      <c r="M46" s="115"/>
      <c r="N46" s="292"/>
      <c r="O46" s="115"/>
      <c r="P46" s="292">
        <f t="shared" si="8"/>
        <v>0</v>
      </c>
      <c r="Q46" s="115"/>
      <c r="R46" s="293"/>
    </row>
    <row r="47" spans="2:53" ht="15.75" thickBot="1" x14ac:dyDescent="0.3">
      <c r="B47"/>
      <c r="D47" t="s">
        <v>214</v>
      </c>
      <c r="F47" s="318">
        <f>SUM(F41:F46)</f>
        <v>0</v>
      </c>
      <c r="G47" s="319"/>
      <c r="H47" s="319">
        <f>SUM(H41:H46)</f>
        <v>0</v>
      </c>
      <c r="I47" s="319"/>
      <c r="J47" s="320">
        <f>SUM(J41:J46)</f>
        <v>0</v>
      </c>
      <c r="K47" s="5"/>
      <c r="L47" s="318">
        <f>SUM(L41:L46)</f>
        <v>0</v>
      </c>
      <c r="M47" s="319"/>
      <c r="N47" s="319">
        <f>SUM(N41:N46)</f>
        <v>0</v>
      </c>
      <c r="O47" s="319"/>
      <c r="P47" s="319">
        <f>SUM(P41:P46)</f>
        <v>0</v>
      </c>
      <c r="Q47" s="319"/>
      <c r="R47" s="320">
        <f>SUM(R41:R46)</f>
        <v>0</v>
      </c>
    </row>
  </sheetData>
  <mergeCells count="9">
    <mergeCell ref="W3:AC3"/>
    <mergeCell ref="AU3:BA3"/>
    <mergeCell ref="W4:AC4"/>
    <mergeCell ref="AU4:BA4"/>
    <mergeCell ref="A1:R1"/>
    <mergeCell ref="A2:R2"/>
    <mergeCell ref="A3:R3"/>
    <mergeCell ref="A4:R4"/>
    <mergeCell ref="U1:U44"/>
  </mergeCells>
  <pageMargins left="0.27" right="0.25" top="0.43" bottom="0.4" header="0.3" footer="0.17"/>
  <pageSetup scale="85" orientation="portrait" r:id="rId1"/>
  <headerFooter>
    <oddFooter>&amp;L&amp;D &amp;F&amp;C26&amp;R&amp;A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pageSetUpPr fitToPage="1"/>
  </sheetPr>
  <dimension ref="A1:BA48"/>
  <sheetViews>
    <sheetView topLeftCell="E1" workbookViewId="0">
      <selection activeCell="P26" sqref="P26"/>
    </sheetView>
  </sheetViews>
  <sheetFormatPr defaultRowHeight="15" x14ac:dyDescent="0.25"/>
  <cols>
    <col min="1" max="1" width="2.42578125" customWidth="1"/>
    <col min="2" max="2" width="7"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2.42578125" customWidth="1"/>
    <col min="13" max="13" width="0.85546875" customWidth="1"/>
    <col min="14" max="14" width="12.85546875" customWidth="1"/>
    <col min="15" max="15" width="0.85546875" customWidth="1"/>
    <col min="16" max="16" width="12.85546875" bestFit="1" customWidth="1"/>
    <col min="17" max="17" width="0.5703125" customWidth="1"/>
    <col min="18" max="18" width="16.42578125" bestFit="1" customWidth="1"/>
    <col min="19" max="19" width="1.140625" customWidth="1"/>
    <col min="21" max="21" width="8.85546875" style="265"/>
    <col min="22" max="22" width="13.140625" customWidth="1"/>
    <col min="30" max="30" width="24.42578125" customWidth="1"/>
    <col min="31" max="32" width="18" customWidth="1"/>
    <col min="33" max="33" width="17.42578125" customWidth="1"/>
    <col min="34" max="34" width="16.140625" customWidth="1"/>
    <col min="37" max="37" width="13.85546875" customWidth="1"/>
    <col min="43" max="43" width="12.42578125" customWidth="1"/>
    <col min="44" max="44" width="10" bestFit="1" customWidth="1"/>
    <col min="45" max="45" width="20.42578125" bestFit="1" customWidth="1"/>
    <col min="46" max="46" width="18.140625" bestFit="1" customWidth="1"/>
    <col min="53" max="53" width="12.85546875" customWidth="1"/>
  </cols>
  <sheetData>
    <row r="1" spans="1:53" x14ac:dyDescent="0.25">
      <c r="A1" s="483" t="str">
        <f>TOC!$A$1</f>
        <v>District Name</v>
      </c>
      <c r="B1" s="483"/>
      <c r="C1" s="483"/>
      <c r="D1" s="483"/>
      <c r="E1" s="483"/>
      <c r="F1" s="483"/>
      <c r="G1" s="483"/>
      <c r="H1" s="483"/>
      <c r="I1" s="483"/>
      <c r="J1" s="483"/>
      <c r="K1" s="483"/>
      <c r="L1" s="483"/>
      <c r="M1" s="483"/>
      <c r="N1" s="483"/>
      <c r="O1" s="483"/>
      <c r="P1" s="483"/>
      <c r="Q1" s="483"/>
      <c r="R1" s="483"/>
      <c r="S1" s="1"/>
      <c r="U1" s="480" t="s">
        <v>789</v>
      </c>
    </row>
    <row r="2" spans="1:53" x14ac:dyDescent="0.25">
      <c r="A2" s="484" t="str">
        <f>+Cover!E11</f>
        <v>Proposed Budget</v>
      </c>
      <c r="B2" s="484"/>
      <c r="C2" s="484"/>
      <c r="D2" s="484"/>
      <c r="E2" s="484"/>
      <c r="F2" s="484"/>
      <c r="G2" s="484"/>
      <c r="H2" s="484"/>
      <c r="I2" s="484"/>
      <c r="J2" s="484"/>
      <c r="K2" s="484"/>
      <c r="L2" s="484"/>
      <c r="M2" s="484"/>
      <c r="N2" s="484"/>
      <c r="O2" s="484"/>
      <c r="P2" s="484"/>
      <c r="Q2" s="484"/>
      <c r="R2" s="484"/>
      <c r="S2" s="1"/>
      <c r="U2" s="480"/>
    </row>
    <row r="3" spans="1:53" ht="16.5" thickBot="1" x14ac:dyDescent="0.3">
      <c r="A3" s="484" t="s">
        <v>261</v>
      </c>
      <c r="B3" s="484"/>
      <c r="C3" s="484"/>
      <c r="D3" s="484"/>
      <c r="E3" s="484"/>
      <c r="F3" s="484"/>
      <c r="G3" s="484"/>
      <c r="H3" s="484"/>
      <c r="I3" s="484"/>
      <c r="J3" s="484"/>
      <c r="K3" s="484"/>
      <c r="L3" s="484"/>
      <c r="M3" s="484"/>
      <c r="N3" s="484"/>
      <c r="O3" s="484"/>
      <c r="P3" s="484"/>
      <c r="Q3" s="484"/>
      <c r="R3" s="484"/>
      <c r="S3" s="1"/>
      <c r="U3" s="480"/>
      <c r="W3" s="481" t="s">
        <v>660</v>
      </c>
      <c r="X3" s="481"/>
      <c r="Y3" s="481"/>
      <c r="Z3" s="481"/>
      <c r="AA3" s="481"/>
      <c r="AB3" s="481"/>
      <c r="AC3" s="481"/>
      <c r="AJ3" s="167"/>
      <c r="AK3" s="167"/>
      <c r="AL3" s="167"/>
      <c r="AM3" s="5"/>
      <c r="AN3" s="5"/>
      <c r="AO3" s="5"/>
      <c r="AP3" s="5"/>
      <c r="AU3" s="481" t="s">
        <v>660</v>
      </c>
      <c r="AV3" s="481"/>
      <c r="AW3" s="481"/>
      <c r="AX3" s="481"/>
      <c r="AY3" s="481"/>
      <c r="AZ3" s="481"/>
      <c r="BA3" s="481"/>
    </row>
    <row r="4" spans="1:53" ht="16.5" thickBot="1" x14ac:dyDescent="0.3">
      <c r="A4" s="484" t="str">
        <f>+Cover!E14</f>
        <v>FY 2026/27</v>
      </c>
      <c r="B4" s="484"/>
      <c r="C4" s="484"/>
      <c r="D4" s="484"/>
      <c r="E4" s="484"/>
      <c r="F4" s="484"/>
      <c r="G4" s="484"/>
      <c r="H4" s="484"/>
      <c r="I4" s="484"/>
      <c r="J4" s="484"/>
      <c r="K4" s="484"/>
      <c r="L4" s="484"/>
      <c r="M4" s="484"/>
      <c r="N4" s="484"/>
      <c r="O4" s="484"/>
      <c r="P4" s="484"/>
      <c r="Q4" s="484"/>
      <c r="R4" s="484"/>
      <c r="S4" s="1"/>
      <c r="U4" s="480"/>
      <c r="W4" s="482" t="s">
        <v>853</v>
      </c>
      <c r="X4" s="482"/>
      <c r="Y4" s="482"/>
      <c r="Z4" s="482"/>
      <c r="AA4" s="482"/>
      <c r="AB4" s="482"/>
      <c r="AC4" s="482"/>
      <c r="AE4" s="220" t="str">
        <f>+'GF Rev Detail'!AD5</f>
        <v>FY 25/26</v>
      </c>
      <c r="AF4" s="220" t="str">
        <f>+'GF Rev Detail'!AE5</f>
        <v>FY 25/26</v>
      </c>
      <c r="AG4" s="220" t="str">
        <f>+'GF Rev Detail'!AF5</f>
        <v>FY 25/26</v>
      </c>
      <c r="AH4" s="220" t="str">
        <f>+'GF Rev Detail'!AG5</f>
        <v>FY 26/27</v>
      </c>
      <c r="AJ4" s="280"/>
      <c r="AK4" s="280"/>
      <c r="AL4" s="167"/>
      <c r="AM4" s="269"/>
      <c r="AN4" s="267"/>
      <c r="AO4" s="267"/>
      <c r="AP4" s="277" t="s">
        <v>793</v>
      </c>
      <c r="AQ4" s="279">
        <f>+BudgetAssump!$K$23+BudgetAssump!K24</f>
        <v>0.22850000000000001</v>
      </c>
      <c r="AR4" s="263"/>
      <c r="AS4" s="271" t="s">
        <v>791</v>
      </c>
      <c r="AT4" s="271"/>
      <c r="AU4" s="482" t="s">
        <v>852</v>
      </c>
      <c r="AV4" s="482"/>
      <c r="AW4" s="482"/>
      <c r="AX4" s="482"/>
      <c r="AY4" s="482"/>
      <c r="AZ4" s="482"/>
      <c r="BA4" s="482"/>
    </row>
    <row r="5" spans="1:53" ht="15.75" customHeight="1" thickBot="1" x14ac:dyDescent="0.3">
      <c r="F5" s="282" t="str">
        <f>'GF Summary'!$F$6</f>
        <v>Actuals</v>
      </c>
      <c r="G5" s="283"/>
      <c r="H5" s="283" t="str">
        <f>'GF Summary'!$H$6</f>
        <v>Actuals</v>
      </c>
      <c r="I5" s="283"/>
      <c r="J5" s="284" t="str">
        <f>'GF Summary'!$J$6</f>
        <v>Actuals</v>
      </c>
      <c r="K5" s="281"/>
      <c r="L5" s="282" t="str">
        <f>'GF Summary'!L6</f>
        <v>Budget</v>
      </c>
      <c r="M5" s="283">
        <f>'GF Summary'!M6</f>
        <v>0</v>
      </c>
      <c r="N5" s="283" t="str">
        <f>'GF Summary'!N6</f>
        <v>Forecast</v>
      </c>
      <c r="O5" s="283">
        <f>'GF Summary'!O6</f>
        <v>0</v>
      </c>
      <c r="P5" s="27">
        <f>'Activity Summary'!P5</f>
        <v>0</v>
      </c>
      <c r="Q5" s="283">
        <f>'GF Summary'!Q6</f>
        <v>0</v>
      </c>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c r="AJ5" s="167" t="s">
        <v>786</v>
      </c>
      <c r="AK5" s="167" t="s">
        <v>786</v>
      </c>
      <c r="AL5" s="167" t="s">
        <v>786</v>
      </c>
      <c r="AM5" s="269" t="s">
        <v>787</v>
      </c>
      <c r="AN5" s="269" t="s">
        <v>787</v>
      </c>
      <c r="AO5" s="269" t="s">
        <v>787</v>
      </c>
      <c r="AP5" s="263" t="s">
        <v>787</v>
      </c>
      <c r="AQ5" s="271" t="s">
        <v>787</v>
      </c>
      <c r="AR5" s="263" t="s">
        <v>787</v>
      </c>
      <c r="AS5" s="271" t="s">
        <v>787</v>
      </c>
      <c r="AT5" s="271"/>
      <c r="AU5" s="263" t="s">
        <v>786</v>
      </c>
      <c r="AV5" s="263" t="s">
        <v>786</v>
      </c>
      <c r="AW5" s="263" t="s">
        <v>786</v>
      </c>
      <c r="AX5" s="263" t="s">
        <v>786</v>
      </c>
      <c r="AY5" s="263" t="s">
        <v>786</v>
      </c>
      <c r="AZ5" s="263" t="s">
        <v>786</v>
      </c>
      <c r="BA5" s="167" t="s">
        <v>786</v>
      </c>
    </row>
    <row r="6" spans="1:53" ht="15.75" thickBot="1" x14ac:dyDescent="0.3">
      <c r="F6" s="285" t="str">
        <f>'GF Summary'!$F$7</f>
        <v>FY 22/23</v>
      </c>
      <c r="G6" s="286"/>
      <c r="H6" s="286" t="str">
        <f>'GF Summary'!$H$7</f>
        <v>FY 23/24</v>
      </c>
      <c r="I6" s="286"/>
      <c r="J6" s="287" t="str">
        <f>'GF Summary'!$J$7</f>
        <v>FY 24/25</v>
      </c>
      <c r="K6" s="281"/>
      <c r="L6" s="285" t="str">
        <f>'GF Summary'!L7</f>
        <v>FY 25/26</v>
      </c>
      <c r="M6" s="286">
        <f>'GF Summary'!M7</f>
        <v>0</v>
      </c>
      <c r="N6" s="286" t="str">
        <f>'GF Summary'!N7</f>
        <v>FY 25/26</v>
      </c>
      <c r="O6" s="286">
        <f>'GF Summary'!O7</f>
        <v>0</v>
      </c>
      <c r="P6" s="434" t="str">
        <f>'Activity Summary'!P6</f>
        <v>Difference</v>
      </c>
      <c r="Q6" s="286">
        <f>'GF Summary'!Q7</f>
        <v>0</v>
      </c>
      <c r="R6" s="32" t="str">
        <f>'GF Summary'!R7</f>
        <v>FY 26/27</v>
      </c>
      <c r="S6" s="5"/>
      <c r="U6" s="480"/>
      <c r="W6" s="216" t="s">
        <v>412</v>
      </c>
      <c r="X6" s="219" t="s">
        <v>407</v>
      </c>
      <c r="Y6" s="217" t="s">
        <v>413</v>
      </c>
      <c r="Z6" s="219" t="s">
        <v>661</v>
      </c>
      <c r="AA6" s="217" t="s">
        <v>662</v>
      </c>
      <c r="AB6" s="219" t="s">
        <v>416</v>
      </c>
      <c r="AC6" s="218" t="s">
        <v>417</v>
      </c>
      <c r="AD6" s="218" t="s">
        <v>780</v>
      </c>
      <c r="AE6" s="219" t="str">
        <f>+'GF Rev Detail'!AD7</f>
        <v>Budget</v>
      </c>
      <c r="AF6" s="219" t="str">
        <f>+'GF Rev Detail'!AE7</f>
        <v>YTD as of MM/DD/YY</v>
      </c>
      <c r="AG6" s="219" t="str">
        <f>+'GF Rev Detail'!AF7</f>
        <v>Forecast</v>
      </c>
      <c r="AH6" s="219" t="str">
        <f>+'GF Rev Detail'!AG7</f>
        <v>Budget</v>
      </c>
      <c r="AJ6" s="278" t="s">
        <v>406</v>
      </c>
      <c r="AK6" s="278" t="s">
        <v>418</v>
      </c>
      <c r="AL6" s="278" t="s">
        <v>790</v>
      </c>
      <c r="AM6" s="270" t="s">
        <v>408</v>
      </c>
      <c r="AN6" s="268" t="s">
        <v>409</v>
      </c>
      <c r="AO6" s="268" t="s">
        <v>410</v>
      </c>
      <c r="AP6" s="266" t="s">
        <v>411</v>
      </c>
      <c r="AQ6" s="272" t="s">
        <v>431</v>
      </c>
      <c r="AR6" s="266" t="s">
        <v>432</v>
      </c>
      <c r="AS6" s="272" t="s">
        <v>874</v>
      </c>
      <c r="AT6" s="272" t="s">
        <v>792</v>
      </c>
      <c r="AU6" s="166" t="s">
        <v>412</v>
      </c>
      <c r="AV6" s="166" t="s">
        <v>407</v>
      </c>
      <c r="AW6" s="166" t="s">
        <v>413</v>
      </c>
      <c r="AX6" s="166" t="s">
        <v>414</v>
      </c>
      <c r="AY6" s="166" t="s">
        <v>415</v>
      </c>
      <c r="AZ6" s="166" t="s">
        <v>416</v>
      </c>
      <c r="BA6" s="278" t="s">
        <v>417</v>
      </c>
    </row>
    <row r="7" spans="1:53" x14ac:dyDescent="0.25">
      <c r="B7" s="7" t="s">
        <v>79</v>
      </c>
      <c r="F7" s="329"/>
      <c r="G7" s="328"/>
      <c r="H7" s="328"/>
      <c r="I7" s="328"/>
      <c r="J7" s="330"/>
      <c r="K7" s="25"/>
      <c r="L7" s="329"/>
      <c r="M7" s="328"/>
      <c r="N7" s="328"/>
      <c r="O7" s="328"/>
      <c r="P7" s="328"/>
      <c r="Q7" s="328"/>
      <c r="R7" s="330"/>
      <c r="S7" s="5"/>
      <c r="U7" s="480"/>
      <c r="W7" s="167"/>
      <c r="X7" s="167"/>
      <c r="Y7" s="167"/>
      <c r="Z7" s="167"/>
      <c r="AA7" s="167"/>
      <c r="AB7" s="167"/>
      <c r="AC7" s="167"/>
      <c r="AD7" s="167"/>
      <c r="AE7" s="263"/>
      <c r="AF7" s="263"/>
      <c r="AG7" s="263"/>
      <c r="AH7" s="264"/>
      <c r="AJ7" s="167"/>
      <c r="AK7" s="167"/>
      <c r="AL7" s="167"/>
      <c r="AM7" s="269"/>
      <c r="AN7" s="267"/>
      <c r="AO7" s="267"/>
      <c r="AP7" s="263"/>
      <c r="AQ7" s="271">
        <f>+AP7*AQ$4</f>
        <v>0</v>
      </c>
      <c r="AR7" s="263"/>
      <c r="AS7" s="271">
        <f>AQ7+AR7</f>
        <v>0</v>
      </c>
      <c r="AT7" s="271">
        <f>+AS7+AP7</f>
        <v>0</v>
      </c>
      <c r="AU7" s="167"/>
      <c r="AV7" s="167"/>
      <c r="AW7" s="167"/>
      <c r="AX7" s="167"/>
      <c r="AY7" s="167"/>
      <c r="AZ7" s="167"/>
      <c r="BA7" s="167"/>
    </row>
    <row r="8" spans="1:53" x14ac:dyDescent="0.25">
      <c r="C8" t="s">
        <v>724</v>
      </c>
      <c r="F8" s="322"/>
      <c r="G8" s="25"/>
      <c r="H8" s="25"/>
      <c r="I8" s="25"/>
      <c r="J8" s="323"/>
      <c r="K8" s="25"/>
      <c r="L8" s="322"/>
      <c r="M8" s="25"/>
      <c r="N8" s="25"/>
      <c r="O8" s="25"/>
      <c r="P8" s="25">
        <f>R8-L8</f>
        <v>0</v>
      </c>
      <c r="Q8" s="25"/>
      <c r="R8" s="323"/>
      <c r="S8" s="5"/>
      <c r="U8" s="480"/>
      <c r="W8" s="167"/>
      <c r="X8" s="167"/>
      <c r="Y8" s="167"/>
      <c r="Z8" s="167"/>
      <c r="AA8" s="167"/>
      <c r="AB8" s="167"/>
      <c r="AC8" s="167"/>
      <c r="AD8" s="167"/>
      <c r="AE8" s="167"/>
      <c r="AF8" s="167"/>
      <c r="AG8" s="167"/>
      <c r="AH8" s="100"/>
      <c r="AJ8" s="167"/>
      <c r="AK8" s="167"/>
      <c r="AL8" s="167"/>
      <c r="AM8" s="269"/>
      <c r="AN8" s="267"/>
      <c r="AO8" s="267"/>
      <c r="AP8" s="263"/>
      <c r="AQ8" s="271">
        <f t="shared" ref="AQ8:AQ40" si="0">+AP8*AQ$4</f>
        <v>0</v>
      </c>
      <c r="AR8" s="263"/>
      <c r="AS8" s="271">
        <f t="shared" ref="AS8:AS39" si="1">AQ8+AR8</f>
        <v>0</v>
      </c>
      <c r="AT8" s="271">
        <f t="shared" ref="AT8:AT39" si="2">+AS8+AP8</f>
        <v>0</v>
      </c>
      <c r="AU8" s="167"/>
      <c r="AV8" s="167"/>
      <c r="AW8" s="167"/>
      <c r="AX8" s="167"/>
      <c r="AY8" s="167"/>
      <c r="AZ8" s="167"/>
      <c r="BA8" s="167"/>
    </row>
    <row r="9" spans="1:53" x14ac:dyDescent="0.25">
      <c r="B9" s="7" t="s">
        <v>81</v>
      </c>
      <c r="F9" s="324">
        <f>SUM(F8:F8)</f>
        <v>0</v>
      </c>
      <c r="G9" s="328"/>
      <c r="H9" s="326">
        <f>SUM(H8:H8)</f>
        <v>0</v>
      </c>
      <c r="I9" s="328"/>
      <c r="J9" s="327">
        <f>SUM(J8:J8)</f>
        <v>0</v>
      </c>
      <c r="K9" s="25"/>
      <c r="L9" s="324">
        <f>SUM(L8:L8)</f>
        <v>0</v>
      </c>
      <c r="M9" s="328"/>
      <c r="N9" s="326">
        <f>SUM(N8:N8)</f>
        <v>0</v>
      </c>
      <c r="O9" s="328"/>
      <c r="P9" s="326">
        <f>SUM(P8:P8)</f>
        <v>0</v>
      </c>
      <c r="Q9" s="328"/>
      <c r="R9" s="327">
        <f>SUM(R8:R8)</f>
        <v>0</v>
      </c>
      <c r="S9" s="5"/>
      <c r="U9" s="480"/>
      <c r="W9" s="167"/>
      <c r="X9" s="167"/>
      <c r="Y9" s="167"/>
      <c r="Z9" s="167"/>
      <c r="AA9" s="167"/>
      <c r="AB9" s="167"/>
      <c r="AC9" s="167"/>
      <c r="AD9" s="167"/>
      <c r="AE9" s="167"/>
      <c r="AF9" s="167"/>
      <c r="AG9" s="167"/>
      <c r="AH9" s="100"/>
      <c r="AJ9" s="167"/>
      <c r="AK9" s="167"/>
      <c r="AL9" s="167"/>
      <c r="AM9" s="269"/>
      <c r="AN9" s="267"/>
      <c r="AO9" s="267"/>
      <c r="AP9" s="263"/>
      <c r="AQ9" s="271">
        <f t="shared" si="0"/>
        <v>0</v>
      </c>
      <c r="AR9" s="263"/>
      <c r="AS9" s="271">
        <f t="shared" si="1"/>
        <v>0</v>
      </c>
      <c r="AT9" s="271">
        <f t="shared" si="2"/>
        <v>0</v>
      </c>
      <c r="AU9" s="167"/>
      <c r="AV9" s="167"/>
      <c r="AW9" s="167"/>
      <c r="AX9" s="167"/>
      <c r="AY9" s="167"/>
      <c r="AZ9" s="167"/>
      <c r="BA9" s="167"/>
    </row>
    <row r="10" spans="1:53" x14ac:dyDescent="0.25">
      <c r="F10" s="329"/>
      <c r="G10" s="328"/>
      <c r="H10" s="328"/>
      <c r="I10" s="328"/>
      <c r="J10" s="330"/>
      <c r="K10" s="25"/>
      <c r="L10" s="329"/>
      <c r="M10" s="328"/>
      <c r="N10" s="328"/>
      <c r="O10" s="328"/>
      <c r="P10" s="328"/>
      <c r="Q10" s="328"/>
      <c r="R10" s="330"/>
      <c r="S10" s="5"/>
      <c r="U10" s="480"/>
      <c r="W10" s="167"/>
      <c r="X10" s="167"/>
      <c r="Y10" s="167"/>
      <c r="Z10" s="167"/>
      <c r="AA10" s="167"/>
      <c r="AB10" s="167"/>
      <c r="AC10" s="167"/>
      <c r="AD10" s="167"/>
      <c r="AE10" s="167"/>
      <c r="AF10" s="167"/>
      <c r="AG10" s="167"/>
      <c r="AH10" s="100"/>
      <c r="AJ10" s="167"/>
      <c r="AK10" s="167"/>
      <c r="AL10" s="167"/>
      <c r="AM10" s="269"/>
      <c r="AN10" s="267"/>
      <c r="AO10" s="267"/>
      <c r="AP10" s="263"/>
      <c r="AQ10" s="271">
        <f t="shared" si="0"/>
        <v>0</v>
      </c>
      <c r="AR10" s="263"/>
      <c r="AS10" s="271">
        <f t="shared" si="1"/>
        <v>0</v>
      </c>
      <c r="AT10" s="271">
        <f t="shared" si="2"/>
        <v>0</v>
      </c>
      <c r="AU10" s="167"/>
      <c r="AV10" s="167"/>
      <c r="AW10" s="167"/>
      <c r="AX10" s="167"/>
      <c r="AY10" s="167"/>
      <c r="AZ10" s="167"/>
      <c r="BA10" s="167"/>
    </row>
    <row r="11" spans="1:53" x14ac:dyDescent="0.25">
      <c r="B11" s="7" t="s">
        <v>82</v>
      </c>
      <c r="F11" s="322"/>
      <c r="G11" s="25"/>
      <c r="H11" s="25"/>
      <c r="I11" s="25"/>
      <c r="J11" s="323"/>
      <c r="K11" s="25"/>
      <c r="L11" s="322"/>
      <c r="M11" s="25"/>
      <c r="N11" s="25"/>
      <c r="O11" s="25"/>
      <c r="P11" s="25"/>
      <c r="Q11" s="25"/>
      <c r="R11" s="323"/>
      <c r="U11" s="480"/>
      <c r="W11" s="167"/>
      <c r="X11" s="167"/>
      <c r="Y11" s="167"/>
      <c r="Z11" s="167"/>
      <c r="AA11" s="167"/>
      <c r="AB11" s="167"/>
      <c r="AC11" s="167"/>
      <c r="AD11" s="167"/>
      <c r="AE11" s="167"/>
      <c r="AF11" s="167"/>
      <c r="AG11" s="167"/>
      <c r="AH11" s="100"/>
      <c r="AJ11" s="167"/>
      <c r="AK11" s="167"/>
      <c r="AL11" s="167"/>
      <c r="AM11" s="269"/>
      <c r="AN11" s="267"/>
      <c r="AO11" s="267"/>
      <c r="AP11" s="263"/>
      <c r="AQ11" s="271">
        <f t="shared" si="0"/>
        <v>0</v>
      </c>
      <c r="AR11" s="263"/>
      <c r="AS11" s="271">
        <f t="shared" si="1"/>
        <v>0</v>
      </c>
      <c r="AT11" s="271">
        <f t="shared" si="2"/>
        <v>0</v>
      </c>
      <c r="AU11" s="167"/>
      <c r="AV11" s="167"/>
      <c r="AW11" s="167"/>
      <c r="AX11" s="167"/>
      <c r="AY11" s="167"/>
      <c r="AZ11" s="167"/>
      <c r="BA11" s="167"/>
    </row>
    <row r="12" spans="1:53" x14ac:dyDescent="0.25">
      <c r="B12" s="7" t="s">
        <v>808</v>
      </c>
      <c r="C12" t="s">
        <v>83</v>
      </c>
      <c r="F12" s="322"/>
      <c r="G12" s="25"/>
      <c r="H12" s="25"/>
      <c r="I12" s="25"/>
      <c r="J12" s="323"/>
      <c r="K12" s="25"/>
      <c r="L12" s="322"/>
      <c r="M12" s="25"/>
      <c r="N12" s="25"/>
      <c r="O12" s="25"/>
      <c r="P12" s="25">
        <f t="shared" ref="P12:P15" si="3">R12-L12</f>
        <v>0</v>
      </c>
      <c r="Q12" s="25"/>
      <c r="R12" s="323"/>
      <c r="U12" s="480"/>
      <c r="W12" s="167"/>
      <c r="X12" s="167"/>
      <c r="Y12" s="167"/>
      <c r="Z12" s="167"/>
      <c r="AA12" s="167"/>
      <c r="AB12" s="167"/>
      <c r="AC12" s="167"/>
      <c r="AD12" s="167"/>
      <c r="AE12" s="167"/>
      <c r="AF12" s="167"/>
      <c r="AG12" s="167"/>
      <c r="AH12" s="100"/>
      <c r="AJ12" s="167"/>
      <c r="AK12" s="167"/>
      <c r="AL12" s="167"/>
      <c r="AM12" s="269"/>
      <c r="AN12" s="267"/>
      <c r="AO12" s="267"/>
      <c r="AP12" s="263"/>
      <c r="AQ12" s="271">
        <f t="shared" si="0"/>
        <v>0</v>
      </c>
      <c r="AR12" s="263"/>
      <c r="AS12" s="271">
        <f t="shared" si="1"/>
        <v>0</v>
      </c>
      <c r="AT12" s="271">
        <f t="shared" si="2"/>
        <v>0</v>
      </c>
      <c r="AU12" s="167"/>
      <c r="AV12" s="167"/>
      <c r="AW12" s="167"/>
      <c r="AX12" s="167"/>
      <c r="AY12" s="167"/>
      <c r="AZ12" s="167"/>
      <c r="BA12" s="167"/>
    </row>
    <row r="13" spans="1:53" x14ac:dyDescent="0.25">
      <c r="B13" s="7" t="s">
        <v>809</v>
      </c>
      <c r="C13" t="s">
        <v>85</v>
      </c>
      <c r="F13" s="322"/>
      <c r="G13" s="25"/>
      <c r="H13" s="25"/>
      <c r="I13" s="25"/>
      <c r="J13" s="323"/>
      <c r="K13" s="25"/>
      <c r="L13" s="322"/>
      <c r="M13" s="25"/>
      <c r="N13" s="25"/>
      <c r="O13" s="25"/>
      <c r="P13" s="25">
        <f t="shared" si="3"/>
        <v>0</v>
      </c>
      <c r="Q13" s="25"/>
      <c r="R13" s="323"/>
      <c r="U13" s="480"/>
      <c r="W13" s="167"/>
      <c r="X13" s="167"/>
      <c r="Y13" s="167"/>
      <c r="Z13" s="167"/>
      <c r="AA13" s="167"/>
      <c r="AB13" s="167"/>
      <c r="AC13" s="167"/>
      <c r="AD13" s="167"/>
      <c r="AE13" s="167"/>
      <c r="AF13" s="167"/>
      <c r="AG13" s="167"/>
      <c r="AH13" s="100"/>
      <c r="AJ13" s="167"/>
      <c r="AK13" s="167"/>
      <c r="AL13" s="167"/>
      <c r="AM13" s="269"/>
      <c r="AN13" s="267"/>
      <c r="AO13" s="267"/>
      <c r="AP13" s="263"/>
      <c r="AQ13" s="271">
        <f t="shared" si="0"/>
        <v>0</v>
      </c>
      <c r="AR13" s="263"/>
      <c r="AS13" s="271">
        <f t="shared" si="1"/>
        <v>0</v>
      </c>
      <c r="AT13" s="271">
        <f t="shared" si="2"/>
        <v>0</v>
      </c>
      <c r="AU13" s="167"/>
      <c r="AV13" s="167"/>
      <c r="AW13" s="167"/>
      <c r="AX13" s="167"/>
      <c r="AY13" s="167"/>
      <c r="AZ13" s="167"/>
      <c r="BA13" s="167"/>
    </row>
    <row r="14" spans="1:53" x14ac:dyDescent="0.25">
      <c r="B14" s="7" t="s">
        <v>810</v>
      </c>
      <c r="C14" t="s">
        <v>86</v>
      </c>
      <c r="F14" s="322"/>
      <c r="G14" s="25"/>
      <c r="H14" s="25"/>
      <c r="I14" s="25"/>
      <c r="J14" s="323"/>
      <c r="K14" s="25"/>
      <c r="L14" s="322"/>
      <c r="M14" s="25"/>
      <c r="N14" s="25"/>
      <c r="O14" s="25"/>
      <c r="P14" s="25">
        <f t="shared" si="3"/>
        <v>0</v>
      </c>
      <c r="Q14" s="25"/>
      <c r="R14" s="323"/>
      <c r="U14" s="480"/>
      <c r="W14" s="167"/>
      <c r="X14" s="167"/>
      <c r="Y14" s="167"/>
      <c r="Z14" s="167"/>
      <c r="AA14" s="167"/>
      <c r="AB14" s="167"/>
      <c r="AC14" s="167"/>
      <c r="AD14" s="167"/>
      <c r="AE14" s="167"/>
      <c r="AF14" s="167"/>
      <c r="AG14" s="167"/>
      <c r="AH14" s="100"/>
      <c r="AJ14" s="167"/>
      <c r="AK14" s="167"/>
      <c r="AL14" s="167"/>
      <c r="AM14" s="269"/>
      <c r="AN14" s="267"/>
      <c r="AO14" s="267"/>
      <c r="AP14" s="263"/>
      <c r="AQ14" s="271">
        <f t="shared" si="0"/>
        <v>0</v>
      </c>
      <c r="AR14" s="263"/>
      <c r="AS14" s="271">
        <f t="shared" si="1"/>
        <v>0</v>
      </c>
      <c r="AT14" s="271">
        <f t="shared" si="2"/>
        <v>0</v>
      </c>
      <c r="AU14" s="167"/>
      <c r="AV14" s="167"/>
      <c r="AW14" s="167"/>
      <c r="AX14" s="167"/>
      <c r="AY14" s="167"/>
      <c r="AZ14" s="167"/>
      <c r="BA14" s="167"/>
    </row>
    <row r="15" spans="1:53" x14ac:dyDescent="0.25">
      <c r="B15" s="314">
        <v>5210</v>
      </c>
      <c r="C15" t="s">
        <v>816</v>
      </c>
      <c r="F15" s="331"/>
      <c r="G15" s="25"/>
      <c r="H15" s="332"/>
      <c r="I15" s="25"/>
      <c r="J15" s="333"/>
      <c r="K15" s="25"/>
      <c r="L15" s="331"/>
      <c r="M15" s="25"/>
      <c r="N15" s="332"/>
      <c r="O15" s="25"/>
      <c r="P15" s="332">
        <f t="shared" si="3"/>
        <v>0</v>
      </c>
      <c r="Q15" s="25"/>
      <c r="R15" s="333"/>
      <c r="U15" s="480"/>
      <c r="W15" s="167"/>
      <c r="X15" s="167"/>
      <c r="Y15" s="167"/>
      <c r="Z15" s="167"/>
      <c r="AA15" s="167"/>
      <c r="AB15" s="167"/>
      <c r="AC15" s="167"/>
      <c r="AD15" s="167"/>
      <c r="AE15" s="167"/>
      <c r="AF15" s="167"/>
      <c r="AG15" s="167"/>
      <c r="AH15" s="100"/>
      <c r="AJ15" s="167"/>
      <c r="AK15" s="167"/>
      <c r="AL15" s="167"/>
      <c r="AM15" s="269"/>
      <c r="AN15" s="267"/>
      <c r="AO15" s="267"/>
      <c r="AP15" s="263"/>
      <c r="AQ15" s="271">
        <f t="shared" si="0"/>
        <v>0</v>
      </c>
      <c r="AR15" s="263"/>
      <c r="AS15" s="271">
        <f t="shared" si="1"/>
        <v>0</v>
      </c>
      <c r="AT15" s="271">
        <f t="shared" si="2"/>
        <v>0</v>
      </c>
      <c r="AU15" s="167"/>
      <c r="AV15" s="167"/>
      <c r="AW15" s="167"/>
      <c r="AX15" s="167"/>
      <c r="AY15" s="167"/>
      <c r="AZ15" s="167"/>
      <c r="BA15" s="167"/>
    </row>
    <row r="16" spans="1:53" x14ac:dyDescent="0.25">
      <c r="B16" s="7" t="s">
        <v>87</v>
      </c>
      <c r="F16" s="322">
        <f>SUM(F11:F15)</f>
        <v>0</v>
      </c>
      <c r="G16" s="25"/>
      <c r="H16" s="25">
        <f>SUM(H11:H15)</f>
        <v>0</v>
      </c>
      <c r="I16" s="25"/>
      <c r="J16" s="323">
        <f>SUM(J12:J15)</f>
        <v>0</v>
      </c>
      <c r="K16" s="25"/>
      <c r="L16" s="322">
        <f>SUM(L11:L15)</f>
        <v>0</v>
      </c>
      <c r="M16" s="25"/>
      <c r="N16" s="25">
        <f>SUM(N11:N15)</f>
        <v>0</v>
      </c>
      <c r="O16" s="25"/>
      <c r="P16" s="25">
        <f>SUM(P11:P15)</f>
        <v>0</v>
      </c>
      <c r="Q16" s="25"/>
      <c r="R16" s="323">
        <f>SUM(R11:R15)</f>
        <v>0</v>
      </c>
      <c r="U16" s="480"/>
      <c r="W16" s="167"/>
      <c r="X16" s="167"/>
      <c r="Y16" s="167"/>
      <c r="Z16" s="167"/>
      <c r="AA16" s="167"/>
      <c r="AB16" s="167"/>
      <c r="AC16" s="167"/>
      <c r="AD16" s="167"/>
      <c r="AE16" s="167"/>
      <c r="AF16" s="167"/>
      <c r="AG16" s="167"/>
      <c r="AH16" s="100"/>
      <c r="AJ16" s="167"/>
      <c r="AK16" s="167"/>
      <c r="AL16" s="167"/>
      <c r="AM16" s="269"/>
      <c r="AN16" s="267"/>
      <c r="AO16" s="267"/>
      <c r="AP16" s="263"/>
      <c r="AQ16" s="271">
        <f t="shared" si="0"/>
        <v>0</v>
      </c>
      <c r="AR16" s="263"/>
      <c r="AS16" s="271">
        <f t="shared" si="1"/>
        <v>0</v>
      </c>
      <c r="AT16" s="271">
        <f t="shared" si="2"/>
        <v>0</v>
      </c>
      <c r="AU16" s="167"/>
      <c r="AV16" s="167"/>
      <c r="AW16" s="167"/>
      <c r="AX16" s="167"/>
      <c r="AY16" s="167"/>
      <c r="AZ16" s="167"/>
      <c r="BA16" s="167"/>
    </row>
    <row r="17" spans="2:53" x14ac:dyDescent="0.25">
      <c r="F17" s="322"/>
      <c r="G17" s="25"/>
      <c r="H17" s="25"/>
      <c r="I17" s="25"/>
      <c r="J17" s="323"/>
      <c r="K17" s="25"/>
      <c r="L17" s="322"/>
      <c r="M17" s="25"/>
      <c r="N17" s="25"/>
      <c r="O17" s="25"/>
      <c r="P17" s="25"/>
      <c r="Q17" s="25"/>
      <c r="R17" s="323"/>
      <c r="U17" s="480"/>
      <c r="W17" s="167"/>
      <c r="X17" s="167"/>
      <c r="Y17" s="167"/>
      <c r="Z17" s="167"/>
      <c r="AA17" s="167"/>
      <c r="AB17" s="167"/>
      <c r="AC17" s="167"/>
      <c r="AD17" s="167"/>
      <c r="AE17" s="167"/>
      <c r="AF17" s="167"/>
      <c r="AG17" s="167"/>
      <c r="AH17" s="100"/>
      <c r="AJ17" s="167"/>
      <c r="AK17" s="167"/>
      <c r="AL17" s="167"/>
      <c r="AM17" s="269"/>
      <c r="AN17" s="267"/>
      <c r="AO17" s="267"/>
      <c r="AP17" s="263"/>
      <c r="AQ17" s="271">
        <f t="shared" si="0"/>
        <v>0</v>
      </c>
      <c r="AR17" s="263"/>
      <c r="AS17" s="271">
        <f t="shared" si="1"/>
        <v>0</v>
      </c>
      <c r="AT17" s="271">
        <f t="shared" si="2"/>
        <v>0</v>
      </c>
      <c r="AU17" s="167"/>
      <c r="AV17" s="167"/>
      <c r="AW17" s="167"/>
      <c r="AX17" s="167"/>
      <c r="AY17" s="167"/>
      <c r="AZ17" s="167"/>
      <c r="BA17" s="167"/>
    </row>
    <row r="18" spans="2:53" x14ac:dyDescent="0.25">
      <c r="B18" s="7" t="s">
        <v>88</v>
      </c>
      <c r="F18" s="331">
        <f>F9+F16</f>
        <v>0</v>
      </c>
      <c r="G18" s="25"/>
      <c r="H18" s="332">
        <f>H9+H16</f>
        <v>0</v>
      </c>
      <c r="I18" s="25"/>
      <c r="J18" s="333">
        <f>J9+J16</f>
        <v>0</v>
      </c>
      <c r="K18" s="25"/>
      <c r="L18" s="331">
        <f>L9+L16</f>
        <v>0</v>
      </c>
      <c r="M18" s="25"/>
      <c r="N18" s="332">
        <f>N9+N16</f>
        <v>0</v>
      </c>
      <c r="O18" s="25"/>
      <c r="P18" s="332">
        <f>P9+P16</f>
        <v>0</v>
      </c>
      <c r="Q18" s="25"/>
      <c r="R18" s="333">
        <f>R9+R16</f>
        <v>0</v>
      </c>
      <c r="U18" s="480"/>
      <c r="AJ18" s="167"/>
      <c r="AK18" s="167"/>
      <c r="AL18" s="167"/>
      <c r="AM18" s="269"/>
      <c r="AN18" s="267"/>
      <c r="AO18" s="267"/>
      <c r="AP18" s="263"/>
      <c r="AQ18" s="271">
        <f t="shared" si="0"/>
        <v>0</v>
      </c>
      <c r="AR18" s="263"/>
      <c r="AS18" s="271">
        <f t="shared" si="1"/>
        <v>0</v>
      </c>
      <c r="AT18" s="271">
        <f t="shared" si="2"/>
        <v>0</v>
      </c>
      <c r="AU18" s="167"/>
      <c r="AV18" s="167"/>
      <c r="AW18" s="167"/>
      <c r="AX18" s="167"/>
      <c r="AY18" s="167"/>
      <c r="AZ18" s="167"/>
      <c r="BA18" s="167"/>
    </row>
    <row r="19" spans="2:53" x14ac:dyDescent="0.25">
      <c r="F19" s="322"/>
      <c r="G19" s="25"/>
      <c r="H19" s="326"/>
      <c r="I19" s="25"/>
      <c r="J19" s="327"/>
      <c r="K19" s="25"/>
      <c r="L19" s="322"/>
      <c r="M19" s="25"/>
      <c r="N19" s="326"/>
      <c r="O19" s="25"/>
      <c r="P19" s="326"/>
      <c r="Q19" s="25"/>
      <c r="R19" s="327"/>
      <c r="U19" s="480"/>
      <c r="AJ19" s="167"/>
      <c r="AK19" s="167"/>
      <c r="AL19" s="167"/>
      <c r="AM19" s="269"/>
      <c r="AN19" s="267"/>
      <c r="AO19" s="267"/>
      <c r="AP19" s="263"/>
      <c r="AQ19" s="271">
        <f t="shared" si="0"/>
        <v>0</v>
      </c>
      <c r="AR19" s="263"/>
      <c r="AS19" s="271">
        <f t="shared" si="1"/>
        <v>0</v>
      </c>
      <c r="AT19" s="271">
        <f t="shared" si="2"/>
        <v>0</v>
      </c>
      <c r="AU19" s="167"/>
      <c r="AV19" s="167"/>
      <c r="AW19" s="167"/>
      <c r="AX19" s="167"/>
      <c r="AY19" s="167"/>
      <c r="AZ19" s="167"/>
      <c r="BA19" s="167"/>
    </row>
    <row r="20" spans="2:53" x14ac:dyDescent="0.25">
      <c r="B20" s="7" t="s">
        <v>89</v>
      </c>
      <c r="F20" s="322"/>
      <c r="G20" s="25"/>
      <c r="H20" s="25"/>
      <c r="I20" s="25"/>
      <c r="J20" s="323"/>
      <c r="K20" s="25"/>
      <c r="L20" s="322"/>
      <c r="M20" s="25"/>
      <c r="N20" s="25"/>
      <c r="O20" s="25"/>
      <c r="P20" s="25"/>
      <c r="Q20" s="25"/>
      <c r="R20" s="323"/>
      <c r="U20" s="480"/>
      <c r="AJ20" s="167"/>
      <c r="AK20" s="167"/>
      <c r="AL20" s="167"/>
      <c r="AM20" s="269"/>
      <c r="AN20" s="267"/>
      <c r="AO20" s="267"/>
      <c r="AP20" s="263"/>
      <c r="AQ20" s="271">
        <f t="shared" si="0"/>
        <v>0</v>
      </c>
      <c r="AR20" s="263"/>
      <c r="AS20" s="271">
        <f t="shared" si="1"/>
        <v>0</v>
      </c>
      <c r="AT20" s="271">
        <f t="shared" si="2"/>
        <v>0</v>
      </c>
      <c r="AU20" s="167"/>
      <c r="AV20" s="167"/>
      <c r="AW20" s="167"/>
      <c r="AX20" s="167"/>
      <c r="AY20" s="167"/>
      <c r="AZ20" s="167"/>
      <c r="BA20" s="167"/>
    </row>
    <row r="21" spans="2:53" x14ac:dyDescent="0.25">
      <c r="B21" s="253" t="s">
        <v>707</v>
      </c>
      <c r="C21" t="s">
        <v>142</v>
      </c>
      <c r="F21" s="322"/>
      <c r="G21" s="25"/>
      <c r="H21" s="25"/>
      <c r="I21" s="25"/>
      <c r="J21" s="323"/>
      <c r="K21" s="25"/>
      <c r="L21" s="322"/>
      <c r="M21" s="25"/>
      <c r="N21" s="25"/>
      <c r="O21" s="25"/>
      <c r="P21" s="25">
        <f t="shared" ref="P21:P29" si="4">R21-L21</f>
        <v>0</v>
      </c>
      <c r="Q21" s="25"/>
      <c r="R21" s="323"/>
      <c r="U21" s="480"/>
      <c r="AJ21" s="167"/>
      <c r="AK21" s="167"/>
      <c r="AL21" s="167"/>
      <c r="AM21" s="269"/>
      <c r="AN21" s="267"/>
      <c r="AO21" s="267"/>
      <c r="AP21" s="263"/>
      <c r="AQ21" s="271">
        <f t="shared" si="0"/>
        <v>0</v>
      </c>
      <c r="AR21" s="263"/>
      <c r="AS21" s="271">
        <f t="shared" si="1"/>
        <v>0</v>
      </c>
      <c r="AT21" s="271">
        <f t="shared" si="2"/>
        <v>0</v>
      </c>
      <c r="AU21" s="167"/>
      <c r="AV21" s="167"/>
      <c r="AW21" s="167"/>
      <c r="AX21" s="167"/>
      <c r="AY21" s="167"/>
      <c r="AZ21" s="167"/>
      <c r="BA21" s="167"/>
    </row>
    <row r="22" spans="2:53" x14ac:dyDescent="0.25">
      <c r="B22" s="253" t="s">
        <v>699</v>
      </c>
      <c r="C22" t="s">
        <v>143</v>
      </c>
      <c r="F22" s="322"/>
      <c r="G22" s="25"/>
      <c r="H22" s="25"/>
      <c r="I22" s="25"/>
      <c r="J22" s="323"/>
      <c r="K22" s="25"/>
      <c r="L22" s="322"/>
      <c r="M22" s="25"/>
      <c r="N22" s="25"/>
      <c r="O22" s="25"/>
      <c r="P22" s="25">
        <f t="shared" si="4"/>
        <v>0</v>
      </c>
      <c r="Q22" s="25"/>
      <c r="R22" s="323"/>
      <c r="U22" s="480"/>
      <c r="AJ22" s="167"/>
      <c r="AK22" s="167"/>
      <c r="AL22" s="167"/>
      <c r="AM22" s="269"/>
      <c r="AN22" s="267"/>
      <c r="AO22" s="267"/>
      <c r="AP22" s="263"/>
      <c r="AQ22" s="271">
        <f t="shared" si="0"/>
        <v>0</v>
      </c>
      <c r="AR22" s="263"/>
      <c r="AS22" s="271">
        <f t="shared" si="1"/>
        <v>0</v>
      </c>
      <c r="AT22" s="271">
        <f t="shared" si="2"/>
        <v>0</v>
      </c>
      <c r="AU22" s="167"/>
      <c r="AV22" s="167"/>
      <c r="AW22" s="167"/>
      <c r="AX22" s="167"/>
      <c r="AY22" s="167"/>
      <c r="AZ22" s="167"/>
      <c r="BA22" s="167"/>
    </row>
    <row r="23" spans="2:53" x14ac:dyDescent="0.25">
      <c r="B23" s="253" t="s">
        <v>700</v>
      </c>
      <c r="C23" t="s">
        <v>144</v>
      </c>
      <c r="F23" s="322"/>
      <c r="G23" s="25"/>
      <c r="H23" s="25"/>
      <c r="I23" s="25"/>
      <c r="J23" s="323"/>
      <c r="K23" s="25"/>
      <c r="L23" s="322"/>
      <c r="M23" s="25"/>
      <c r="N23" s="25"/>
      <c r="O23" s="25"/>
      <c r="P23" s="25">
        <f t="shared" si="4"/>
        <v>0</v>
      </c>
      <c r="Q23" s="25"/>
      <c r="R23" s="323"/>
      <c r="U23" s="480"/>
      <c r="AJ23" s="167"/>
      <c r="AK23" s="167"/>
      <c r="AL23" s="167"/>
      <c r="AM23" s="269"/>
      <c r="AN23" s="267"/>
      <c r="AO23" s="267"/>
      <c r="AP23" s="263"/>
      <c r="AQ23" s="271">
        <f t="shared" si="0"/>
        <v>0</v>
      </c>
      <c r="AR23" s="263"/>
      <c r="AS23" s="271">
        <f t="shared" si="1"/>
        <v>0</v>
      </c>
      <c r="AT23" s="271">
        <f t="shared" si="2"/>
        <v>0</v>
      </c>
      <c r="AU23" s="167"/>
      <c r="AV23" s="167"/>
      <c r="AW23" s="167"/>
      <c r="AX23" s="167"/>
      <c r="AY23" s="167"/>
      <c r="AZ23" s="167"/>
      <c r="BA23" s="167"/>
    </row>
    <row r="24" spans="2:53" x14ac:dyDescent="0.25">
      <c r="B24" s="253" t="s">
        <v>701</v>
      </c>
      <c r="C24" t="s">
        <v>145</v>
      </c>
      <c r="F24" s="322"/>
      <c r="G24" s="25"/>
      <c r="H24" s="25"/>
      <c r="I24" s="25"/>
      <c r="J24" s="323"/>
      <c r="K24" s="25"/>
      <c r="L24" s="322"/>
      <c r="M24" s="25"/>
      <c r="N24" s="25"/>
      <c r="O24" s="25"/>
      <c r="P24" s="25">
        <f t="shared" si="4"/>
        <v>0</v>
      </c>
      <c r="Q24" s="25"/>
      <c r="R24" s="323"/>
      <c r="U24" s="480"/>
      <c r="AJ24" s="167"/>
      <c r="AK24" s="167"/>
      <c r="AL24" s="167"/>
      <c r="AM24" s="269"/>
      <c r="AN24" s="267"/>
      <c r="AO24" s="267"/>
      <c r="AP24" s="263"/>
      <c r="AQ24" s="271">
        <f t="shared" si="0"/>
        <v>0</v>
      </c>
      <c r="AR24" s="263"/>
      <c r="AS24" s="271">
        <f t="shared" si="1"/>
        <v>0</v>
      </c>
      <c r="AT24" s="271">
        <f t="shared" si="2"/>
        <v>0</v>
      </c>
      <c r="AU24" s="167"/>
      <c r="AV24" s="167"/>
      <c r="AW24" s="167"/>
      <c r="AX24" s="167"/>
      <c r="AY24" s="167"/>
      <c r="AZ24" s="167"/>
      <c r="BA24" s="167"/>
    </row>
    <row r="25" spans="2:53" x14ac:dyDescent="0.25">
      <c r="B25" s="253" t="s">
        <v>702</v>
      </c>
      <c r="C25" t="s">
        <v>99</v>
      </c>
      <c r="F25" s="322"/>
      <c r="G25" s="25"/>
      <c r="H25" s="25"/>
      <c r="I25" s="25"/>
      <c r="J25" s="323"/>
      <c r="K25" s="25"/>
      <c r="L25" s="322"/>
      <c r="M25" s="25"/>
      <c r="N25" s="25"/>
      <c r="O25" s="25"/>
      <c r="P25" s="25">
        <f t="shared" si="4"/>
        <v>0</v>
      </c>
      <c r="Q25" s="25"/>
      <c r="R25" s="323"/>
      <c r="U25" s="480"/>
      <c r="AJ25" s="167"/>
      <c r="AK25" s="167"/>
      <c r="AL25" s="167"/>
      <c r="AM25" s="269"/>
      <c r="AN25" s="267"/>
      <c r="AO25" s="267"/>
      <c r="AP25" s="263"/>
      <c r="AQ25" s="271">
        <f t="shared" si="0"/>
        <v>0</v>
      </c>
      <c r="AR25" s="263"/>
      <c r="AS25" s="271">
        <f t="shared" si="1"/>
        <v>0</v>
      </c>
      <c r="AT25" s="271">
        <f t="shared" si="2"/>
        <v>0</v>
      </c>
      <c r="AU25" s="167"/>
      <c r="AV25" s="167"/>
      <c r="AW25" s="167"/>
      <c r="AX25" s="167"/>
      <c r="AY25" s="167"/>
      <c r="AZ25" s="167"/>
      <c r="BA25" s="167"/>
    </row>
    <row r="26" spans="2:53" x14ac:dyDescent="0.25">
      <c r="B26" s="253" t="s">
        <v>703</v>
      </c>
      <c r="C26" t="s">
        <v>146</v>
      </c>
      <c r="F26" s="322"/>
      <c r="G26" s="25"/>
      <c r="H26" s="25"/>
      <c r="I26" s="25"/>
      <c r="J26" s="323"/>
      <c r="K26" s="25"/>
      <c r="L26" s="322"/>
      <c r="M26" s="25"/>
      <c r="N26" s="25"/>
      <c r="O26" s="25"/>
      <c r="P26" s="25">
        <f t="shared" si="4"/>
        <v>0</v>
      </c>
      <c r="Q26" s="25"/>
      <c r="R26" s="323"/>
      <c r="U26" s="480"/>
      <c r="AJ26" s="167"/>
      <c r="AK26" s="167"/>
      <c r="AL26" s="167"/>
      <c r="AM26" s="269"/>
      <c r="AN26" s="267"/>
      <c r="AO26" s="267"/>
      <c r="AP26" s="263"/>
      <c r="AQ26" s="271">
        <f t="shared" si="0"/>
        <v>0</v>
      </c>
      <c r="AR26" s="263"/>
      <c r="AS26" s="271">
        <f t="shared" si="1"/>
        <v>0</v>
      </c>
      <c r="AT26" s="271">
        <f t="shared" si="2"/>
        <v>0</v>
      </c>
      <c r="AU26" s="167"/>
      <c r="AV26" s="167"/>
      <c r="AW26" s="167"/>
      <c r="AX26" s="167"/>
      <c r="AY26" s="167"/>
      <c r="AZ26" s="167"/>
      <c r="BA26" s="167"/>
    </row>
    <row r="27" spans="2:53" x14ac:dyDescent="0.25">
      <c r="B27" s="253" t="s">
        <v>704</v>
      </c>
      <c r="C27" t="s">
        <v>147</v>
      </c>
      <c r="F27" s="322"/>
      <c r="G27" s="25"/>
      <c r="H27" s="25"/>
      <c r="I27" s="25"/>
      <c r="J27" s="323"/>
      <c r="K27" s="25"/>
      <c r="L27" s="322"/>
      <c r="M27" s="25"/>
      <c r="N27" s="25"/>
      <c r="O27" s="25"/>
      <c r="P27" s="25">
        <f t="shared" si="4"/>
        <v>0</v>
      </c>
      <c r="Q27" s="25"/>
      <c r="R27" s="323"/>
      <c r="U27" s="480"/>
      <c r="AJ27" s="167"/>
      <c r="AK27" s="167"/>
      <c r="AL27" s="167"/>
      <c r="AM27" s="269"/>
      <c r="AN27" s="267"/>
      <c r="AO27" s="267"/>
      <c r="AP27" s="263"/>
      <c r="AQ27" s="271">
        <f t="shared" si="0"/>
        <v>0</v>
      </c>
      <c r="AR27" s="263"/>
      <c r="AS27" s="271">
        <f t="shared" si="1"/>
        <v>0</v>
      </c>
      <c r="AT27" s="271">
        <f t="shared" si="2"/>
        <v>0</v>
      </c>
      <c r="AU27" s="167"/>
      <c r="AV27" s="167"/>
      <c r="AW27" s="167"/>
      <c r="AX27" s="167"/>
      <c r="AY27" s="167"/>
      <c r="AZ27" s="167"/>
      <c r="BA27" s="167"/>
    </row>
    <row r="28" spans="2:53" x14ac:dyDescent="0.25">
      <c r="B28" s="253" t="s">
        <v>705</v>
      </c>
      <c r="C28" t="s">
        <v>148</v>
      </c>
      <c r="F28" s="322"/>
      <c r="G28" s="25"/>
      <c r="H28" s="25"/>
      <c r="I28" s="25"/>
      <c r="J28" s="323"/>
      <c r="K28" s="25"/>
      <c r="L28" s="322"/>
      <c r="M28" s="25"/>
      <c r="N28" s="25"/>
      <c r="O28" s="25"/>
      <c r="P28" s="25">
        <f t="shared" si="4"/>
        <v>0</v>
      </c>
      <c r="Q28" s="25"/>
      <c r="R28" s="323"/>
      <c r="U28" s="480"/>
      <c r="AJ28" s="167"/>
      <c r="AK28" s="167"/>
      <c r="AL28" s="167"/>
      <c r="AM28" s="269"/>
      <c r="AN28" s="267"/>
      <c r="AO28" s="267"/>
      <c r="AP28" s="263"/>
      <c r="AQ28" s="271">
        <f t="shared" si="0"/>
        <v>0</v>
      </c>
      <c r="AR28" s="263"/>
      <c r="AS28" s="271">
        <f t="shared" si="1"/>
        <v>0</v>
      </c>
      <c r="AT28" s="271">
        <f t="shared" si="2"/>
        <v>0</v>
      </c>
      <c r="AU28" s="167"/>
      <c r="AV28" s="167"/>
      <c r="AW28" s="167"/>
      <c r="AX28" s="167"/>
      <c r="AY28" s="167"/>
      <c r="AZ28" s="167"/>
      <c r="BA28" s="167"/>
    </row>
    <row r="29" spans="2:53" x14ac:dyDescent="0.25">
      <c r="B29" s="253" t="s">
        <v>706</v>
      </c>
      <c r="C29" t="s">
        <v>149</v>
      </c>
      <c r="F29" s="331"/>
      <c r="G29" s="25"/>
      <c r="H29" s="332"/>
      <c r="I29" s="25"/>
      <c r="J29" s="333"/>
      <c r="K29" s="25"/>
      <c r="L29" s="331"/>
      <c r="M29" s="25"/>
      <c r="N29" s="332"/>
      <c r="O29" s="25"/>
      <c r="P29" s="332">
        <f t="shared" si="4"/>
        <v>0</v>
      </c>
      <c r="Q29" s="25"/>
      <c r="R29" s="333"/>
      <c r="U29" s="480"/>
      <c r="AJ29" s="167"/>
      <c r="AK29" s="167"/>
      <c r="AL29" s="167"/>
      <c r="AM29" s="269"/>
      <c r="AN29" s="267"/>
      <c r="AO29" s="267"/>
      <c r="AP29" s="263"/>
      <c r="AQ29" s="271">
        <f t="shared" si="0"/>
        <v>0</v>
      </c>
      <c r="AR29" s="263"/>
      <c r="AS29" s="271">
        <f t="shared" si="1"/>
        <v>0</v>
      </c>
      <c r="AT29" s="271">
        <f t="shared" si="2"/>
        <v>0</v>
      </c>
      <c r="AU29" s="167"/>
      <c r="AV29" s="167"/>
      <c r="AW29" s="167"/>
      <c r="AX29" s="167"/>
      <c r="AY29" s="167"/>
      <c r="AZ29" s="167"/>
      <c r="BA29" s="167"/>
    </row>
    <row r="30" spans="2:53" x14ac:dyDescent="0.25">
      <c r="B30" s="7" t="s">
        <v>100</v>
      </c>
      <c r="F30" s="322">
        <f>SUM(F20:F29)</f>
        <v>0</v>
      </c>
      <c r="G30" s="25"/>
      <c r="H30" s="25">
        <f>SUM(H20:H29)</f>
        <v>0</v>
      </c>
      <c r="I30" s="25"/>
      <c r="J30" s="323">
        <f>SUM(J21:J29)</f>
        <v>0</v>
      </c>
      <c r="K30" s="25"/>
      <c r="L30" s="322">
        <f>SUM(L20:L29)</f>
        <v>0</v>
      </c>
      <c r="M30" s="25"/>
      <c r="N30" s="25">
        <f>SUM(N20:N29)</f>
        <v>0</v>
      </c>
      <c r="O30" s="25"/>
      <c r="P30" s="25">
        <f>SUM(P20:P29)</f>
        <v>0</v>
      </c>
      <c r="Q30" s="25"/>
      <c r="R30" s="323">
        <f>SUM(R20:R29)</f>
        <v>0</v>
      </c>
      <c r="U30" s="480"/>
      <c r="AJ30" s="167"/>
      <c r="AK30" s="167"/>
      <c r="AL30" s="167"/>
      <c r="AM30" s="269"/>
      <c r="AN30" s="267"/>
      <c r="AO30" s="267"/>
      <c r="AP30" s="263"/>
      <c r="AQ30" s="271">
        <f t="shared" si="0"/>
        <v>0</v>
      </c>
      <c r="AR30" s="263"/>
      <c r="AS30" s="271">
        <f t="shared" si="1"/>
        <v>0</v>
      </c>
      <c r="AT30" s="271">
        <f t="shared" si="2"/>
        <v>0</v>
      </c>
      <c r="AU30" s="167"/>
      <c r="AV30" s="167"/>
      <c r="AW30" s="167"/>
      <c r="AX30" s="167"/>
      <c r="AY30" s="167"/>
      <c r="AZ30" s="167"/>
      <c r="BA30" s="167"/>
    </row>
    <row r="31" spans="2:53" x14ac:dyDescent="0.25">
      <c r="F31" s="322"/>
      <c r="G31" s="25"/>
      <c r="H31" s="25"/>
      <c r="I31" s="25"/>
      <c r="J31" s="323"/>
      <c r="K31" s="25"/>
      <c r="L31" s="322"/>
      <c r="M31" s="25"/>
      <c r="N31" s="25"/>
      <c r="O31" s="25"/>
      <c r="P31" s="25"/>
      <c r="Q31" s="25"/>
      <c r="R31" s="323"/>
      <c r="U31" s="480"/>
      <c r="AJ31" s="167"/>
      <c r="AK31" s="167"/>
      <c r="AL31" s="167"/>
      <c r="AM31" s="269"/>
      <c r="AN31" s="267"/>
      <c r="AO31" s="267"/>
      <c r="AP31" s="263"/>
      <c r="AQ31" s="271">
        <f t="shared" si="0"/>
        <v>0</v>
      </c>
      <c r="AR31" s="263"/>
      <c r="AS31" s="271">
        <f t="shared" si="1"/>
        <v>0</v>
      </c>
      <c r="AT31" s="271">
        <f t="shared" si="2"/>
        <v>0</v>
      </c>
      <c r="AU31" s="167"/>
      <c r="AV31" s="167"/>
      <c r="AW31" s="167"/>
      <c r="AX31" s="167"/>
      <c r="AY31" s="167"/>
      <c r="AZ31" s="167"/>
      <c r="BA31" s="167"/>
    </row>
    <row r="32" spans="2:53" ht="14.1" customHeight="1" thickBot="1" x14ac:dyDescent="0.3">
      <c r="D32" s="110" t="s">
        <v>696</v>
      </c>
      <c r="F32" s="334">
        <f>+F16-F30</f>
        <v>0</v>
      </c>
      <c r="G32" s="335"/>
      <c r="H32" s="335">
        <f>+H16-H30</f>
        <v>0</v>
      </c>
      <c r="I32" s="335"/>
      <c r="J32" s="336">
        <f>+J16-J30</f>
        <v>0</v>
      </c>
      <c r="K32" s="335"/>
      <c r="L32" s="334">
        <f>+L16-L30</f>
        <v>0</v>
      </c>
      <c r="M32" s="335"/>
      <c r="N32" s="335">
        <f>+N16-N30</f>
        <v>0</v>
      </c>
      <c r="O32" s="335"/>
      <c r="P32" s="335">
        <f>+P16-P30</f>
        <v>0</v>
      </c>
      <c r="Q32" s="335"/>
      <c r="R32" s="336">
        <f>+R16-R30</f>
        <v>0</v>
      </c>
      <c r="U32" s="480"/>
      <c r="AJ32" s="167"/>
      <c r="AK32" s="167"/>
      <c r="AL32" s="167"/>
      <c r="AM32" s="269"/>
      <c r="AN32" s="267"/>
      <c r="AO32" s="267"/>
      <c r="AP32" s="263"/>
      <c r="AQ32" s="271">
        <f t="shared" si="0"/>
        <v>0</v>
      </c>
      <c r="AR32" s="263"/>
      <c r="AS32" s="271">
        <f t="shared" si="1"/>
        <v>0</v>
      </c>
      <c r="AT32" s="271">
        <f t="shared" si="2"/>
        <v>0</v>
      </c>
      <c r="AU32" s="167"/>
      <c r="AV32" s="167"/>
      <c r="AW32" s="167"/>
      <c r="AX32" s="167"/>
      <c r="AY32" s="167"/>
      <c r="AZ32" s="167"/>
      <c r="BA32" s="167"/>
    </row>
    <row r="33" spans="2:53" ht="15.75" thickTop="1" x14ac:dyDescent="0.25">
      <c r="F33" s="322"/>
      <c r="G33" s="25"/>
      <c r="H33" s="25"/>
      <c r="I33" s="25"/>
      <c r="J33" s="323"/>
      <c r="K33" s="25"/>
      <c r="L33" s="322"/>
      <c r="M33" s="25"/>
      <c r="N33" s="25"/>
      <c r="O33" s="25"/>
      <c r="P33" s="25"/>
      <c r="Q33" s="25"/>
      <c r="R33" s="323"/>
      <c r="U33" s="480"/>
      <c r="AJ33" s="167"/>
      <c r="AK33" s="167"/>
      <c r="AL33" s="167"/>
      <c r="AM33" s="269"/>
      <c r="AN33" s="267"/>
      <c r="AO33" s="267"/>
      <c r="AP33" s="263"/>
      <c r="AQ33" s="271">
        <f t="shared" si="0"/>
        <v>0</v>
      </c>
      <c r="AR33" s="263"/>
      <c r="AS33" s="271">
        <f t="shared" si="1"/>
        <v>0</v>
      </c>
      <c r="AT33" s="271">
        <f t="shared" si="2"/>
        <v>0</v>
      </c>
      <c r="AU33" s="167"/>
      <c r="AV33" s="167"/>
      <c r="AW33" s="167"/>
      <c r="AX33" s="167"/>
      <c r="AY33" s="167"/>
      <c r="AZ33" s="167"/>
      <c r="BA33" s="167"/>
    </row>
    <row r="34" spans="2:53" x14ac:dyDescent="0.25">
      <c r="B34" s="7" t="s">
        <v>103</v>
      </c>
      <c r="F34" s="322"/>
      <c r="G34" s="25"/>
      <c r="H34" s="25"/>
      <c r="I34" s="25"/>
      <c r="J34" s="323"/>
      <c r="K34" s="25"/>
      <c r="L34" s="322"/>
      <c r="M34" s="25"/>
      <c r="N34" s="25"/>
      <c r="O34" s="25"/>
      <c r="P34" s="25"/>
      <c r="Q34" s="25"/>
      <c r="R34" s="323"/>
      <c r="U34" s="480"/>
      <c r="AJ34" s="167"/>
      <c r="AK34" s="167"/>
      <c r="AL34" s="167"/>
      <c r="AM34" s="269"/>
      <c r="AN34" s="267"/>
      <c r="AO34" s="267"/>
      <c r="AP34" s="263"/>
      <c r="AQ34" s="271">
        <f t="shared" si="0"/>
        <v>0</v>
      </c>
      <c r="AR34" s="263"/>
      <c r="AS34" s="271">
        <f t="shared" si="1"/>
        <v>0</v>
      </c>
      <c r="AT34" s="271">
        <f t="shared" si="2"/>
        <v>0</v>
      </c>
      <c r="AU34" s="167"/>
      <c r="AV34" s="167"/>
      <c r="AW34" s="167"/>
      <c r="AX34" s="167"/>
      <c r="AY34" s="167"/>
      <c r="AZ34" s="167"/>
      <c r="BA34" s="167"/>
    </row>
    <row r="35" spans="2:53" ht="15.75" thickBot="1" x14ac:dyDescent="0.3">
      <c r="C35" t="s">
        <v>724</v>
      </c>
      <c r="F35" s="331">
        <f>F9+F32</f>
        <v>0</v>
      </c>
      <c r="G35" s="332"/>
      <c r="H35" s="332">
        <f>H9+H32</f>
        <v>0</v>
      </c>
      <c r="I35" s="332"/>
      <c r="J35" s="333">
        <f>J9+J32</f>
        <v>0</v>
      </c>
      <c r="K35" s="25"/>
      <c r="L35" s="331">
        <f>+L9+L16*L30</f>
        <v>0</v>
      </c>
      <c r="M35" s="25"/>
      <c r="N35" s="332"/>
      <c r="O35" s="25"/>
      <c r="P35" s="332">
        <f>R35-L35</f>
        <v>0</v>
      </c>
      <c r="Q35" s="25"/>
      <c r="R35" s="333">
        <f>+R9+R16*R30</f>
        <v>0</v>
      </c>
      <c r="U35" s="480"/>
      <c r="X35" s="422" t="s">
        <v>896</v>
      </c>
      <c r="Y35" s="422"/>
      <c r="Z35" s="422"/>
      <c r="AA35" s="422"/>
      <c r="AJ35" s="167"/>
      <c r="AK35" s="167"/>
      <c r="AL35" s="167"/>
      <c r="AM35" s="269"/>
      <c r="AN35" s="267"/>
      <c r="AO35" s="267"/>
      <c r="AP35" s="263"/>
      <c r="AQ35" s="271">
        <f t="shared" si="0"/>
        <v>0</v>
      </c>
      <c r="AR35" s="263"/>
      <c r="AS35" s="271">
        <f t="shared" si="1"/>
        <v>0</v>
      </c>
      <c r="AT35" s="271">
        <f t="shared" si="2"/>
        <v>0</v>
      </c>
      <c r="AU35" s="167"/>
      <c r="AV35" s="167"/>
      <c r="AW35" s="167"/>
      <c r="AX35" s="167"/>
      <c r="AY35" s="167"/>
      <c r="AZ35" s="167"/>
      <c r="BA35" s="167"/>
    </row>
    <row r="36" spans="2:53" ht="15.75" thickBot="1" x14ac:dyDescent="0.3">
      <c r="B36" s="7" t="s">
        <v>725</v>
      </c>
      <c r="F36" s="372">
        <f>SUM(F34:F35)</f>
        <v>0</v>
      </c>
      <c r="G36" s="373"/>
      <c r="H36" s="373">
        <f>SUM(H34:H35)</f>
        <v>0</v>
      </c>
      <c r="I36" s="373"/>
      <c r="J36" s="339">
        <f>SUM(J34:J35)</f>
        <v>0</v>
      </c>
      <c r="K36" s="25"/>
      <c r="L36" s="337">
        <f>SUM(L34:L35)</f>
        <v>0</v>
      </c>
      <c r="M36" s="338"/>
      <c r="N36" s="338">
        <f>SUM(N34:N35)</f>
        <v>0</v>
      </c>
      <c r="O36" s="338"/>
      <c r="P36" s="338">
        <f>SUM(P34:P35)</f>
        <v>0</v>
      </c>
      <c r="Q36" s="338"/>
      <c r="R36" s="340">
        <f>SUM(R34:R35)</f>
        <v>0</v>
      </c>
      <c r="U36" s="480"/>
      <c r="W36" s="300" t="s">
        <v>961</v>
      </c>
      <c r="X36" s="300" t="s">
        <v>887</v>
      </c>
      <c r="Y36" s="300" t="s">
        <v>861</v>
      </c>
      <c r="Z36" s="300" t="s">
        <v>951</v>
      </c>
      <c r="AA36" s="300" t="s">
        <v>361</v>
      </c>
      <c r="AB36" s="300" t="s">
        <v>860</v>
      </c>
      <c r="AC36" s="300" t="s">
        <v>862</v>
      </c>
      <c r="AD36" s="419" t="s">
        <v>959</v>
      </c>
      <c r="AE36" s="419"/>
      <c r="AJ36" s="167"/>
      <c r="AK36" s="167"/>
      <c r="AL36" s="167"/>
      <c r="AM36" s="269"/>
      <c r="AN36" s="267"/>
      <c r="AO36" s="267"/>
      <c r="AP36" s="263"/>
      <c r="AQ36" s="271">
        <f t="shared" si="0"/>
        <v>0</v>
      </c>
      <c r="AR36" s="263"/>
      <c r="AS36" s="271">
        <f t="shared" ref="AS36:AS38" si="5">AQ36+AR36</f>
        <v>0</v>
      </c>
      <c r="AT36" s="271">
        <f t="shared" ref="AT36:AT38" si="6">+AS36+AP36</f>
        <v>0</v>
      </c>
      <c r="AU36" s="167"/>
      <c r="AV36" s="167"/>
      <c r="AW36" s="167"/>
      <c r="AX36" s="167"/>
      <c r="AY36" s="167"/>
      <c r="AZ36" s="167"/>
      <c r="BA36" s="167"/>
    </row>
    <row r="37" spans="2:53" ht="15.75" thickBot="1" x14ac:dyDescent="0.3">
      <c r="F37" s="25"/>
      <c r="G37" s="25"/>
      <c r="H37" s="25"/>
      <c r="I37" s="25"/>
      <c r="J37" s="25"/>
      <c r="K37" s="25"/>
      <c r="L37" s="25"/>
      <c r="M37" s="25"/>
      <c r="N37" s="25"/>
      <c r="O37" s="25"/>
      <c r="P37" s="25"/>
      <c r="Q37" s="25"/>
      <c r="R37" s="25"/>
      <c r="U37" s="480"/>
      <c r="AJ37" s="167"/>
      <c r="AK37" s="167"/>
      <c r="AL37" s="167"/>
      <c r="AM37" s="269"/>
      <c r="AN37" s="267"/>
      <c r="AO37" s="267"/>
      <c r="AP37" s="263"/>
      <c r="AQ37" s="271">
        <f t="shared" si="0"/>
        <v>0</v>
      </c>
      <c r="AR37" s="263"/>
      <c r="AS37" s="271">
        <f t="shared" ref="AS37" si="7">AQ37+AR37</f>
        <v>0</v>
      </c>
      <c r="AT37" s="271">
        <f t="shared" ref="AT37" si="8">+AS37+AP37</f>
        <v>0</v>
      </c>
      <c r="AU37" s="167"/>
      <c r="AV37" s="167"/>
      <c r="AW37" s="167"/>
      <c r="AX37" s="167"/>
      <c r="AY37" s="167"/>
      <c r="AZ37" s="167"/>
      <c r="BA37" s="167"/>
    </row>
    <row r="38" spans="2:53" ht="15.75" thickBot="1" x14ac:dyDescent="0.3">
      <c r="F38" s="281"/>
      <c r="G38" s="281"/>
      <c r="H38" s="281"/>
      <c r="I38" s="281"/>
      <c r="J38" s="110" t="s">
        <v>846</v>
      </c>
      <c r="K38" s="281"/>
      <c r="L38" s="371">
        <f>+L36+L30</f>
        <v>0</v>
      </c>
      <c r="M38" s="256"/>
      <c r="N38" s="256"/>
      <c r="O38" s="256"/>
      <c r="P38" s="256"/>
      <c r="Q38" s="256"/>
      <c r="R38" s="371">
        <f>+R36+R30</f>
        <v>0</v>
      </c>
      <c r="U38" s="480"/>
      <c r="AL38" s="167"/>
      <c r="AM38" s="269"/>
      <c r="AN38" s="267"/>
      <c r="AO38" s="267"/>
      <c r="AP38" s="263"/>
      <c r="AQ38" s="271">
        <f t="shared" si="0"/>
        <v>0</v>
      </c>
      <c r="AR38" s="263"/>
      <c r="AS38" s="271">
        <f t="shared" si="5"/>
        <v>0</v>
      </c>
      <c r="AT38" s="271">
        <f t="shared" si="6"/>
        <v>0</v>
      </c>
    </row>
    <row r="39" spans="2:53" x14ac:dyDescent="0.25">
      <c r="F39" s="281"/>
      <c r="G39" s="281"/>
      <c r="H39" s="281"/>
      <c r="I39" s="281"/>
      <c r="J39" s="281"/>
      <c r="K39" s="281"/>
      <c r="L39" s="281"/>
      <c r="M39" s="281"/>
      <c r="N39" s="281"/>
      <c r="O39" s="281"/>
      <c r="P39" s="281"/>
      <c r="Q39" s="281"/>
      <c r="R39" s="281"/>
      <c r="U39" s="480"/>
      <c r="AL39" s="167"/>
      <c r="AM39" s="269"/>
      <c r="AN39" s="267"/>
      <c r="AO39" s="267"/>
      <c r="AP39" s="263"/>
      <c r="AQ39" s="271">
        <f t="shared" si="0"/>
        <v>0</v>
      </c>
      <c r="AR39" s="263"/>
      <c r="AS39" s="271">
        <f t="shared" si="1"/>
        <v>0</v>
      </c>
      <c r="AT39" s="271">
        <f t="shared" si="2"/>
        <v>0</v>
      </c>
    </row>
    <row r="40" spans="2:53" ht="15.75" thickBot="1" x14ac:dyDescent="0.3">
      <c r="B40" s="92" t="s">
        <v>209</v>
      </c>
      <c r="F40" s="5"/>
      <c r="G40" s="5"/>
      <c r="H40" s="5"/>
      <c r="I40" s="5"/>
      <c r="J40" s="5"/>
      <c r="K40" s="5"/>
      <c r="L40" s="5"/>
      <c r="M40" s="5"/>
      <c r="N40" s="5"/>
      <c r="O40" s="5"/>
      <c r="P40" s="5"/>
      <c r="Q40" s="5"/>
      <c r="R40" s="5"/>
      <c r="U40" s="480"/>
      <c r="AL40" s="92" t="s">
        <v>795</v>
      </c>
      <c r="AM40" s="304">
        <f>SUM(AM7:AM39)</f>
        <v>0</v>
      </c>
      <c r="AN40" s="305"/>
      <c r="AO40" s="305"/>
      <c r="AP40" s="306">
        <f>SUM(AP7:AP39)</f>
        <v>0</v>
      </c>
      <c r="AQ40" s="271">
        <f t="shared" si="0"/>
        <v>0</v>
      </c>
      <c r="AR40" s="306">
        <f>SUM(AR7:AR39)</f>
        <v>0</v>
      </c>
      <c r="AS40" s="306">
        <f>SUM(AS7:AS39)</f>
        <v>0</v>
      </c>
      <c r="AT40" s="306">
        <f>SUM(AT7:AT39)</f>
        <v>0</v>
      </c>
    </row>
    <row r="41" spans="2:53" x14ac:dyDescent="0.25">
      <c r="B41" s="253" t="s">
        <v>708</v>
      </c>
      <c r="C41" t="s">
        <v>191</v>
      </c>
      <c r="F41" s="288"/>
      <c r="G41" s="289"/>
      <c r="H41" s="289"/>
      <c r="I41" s="289"/>
      <c r="J41" s="290"/>
      <c r="K41" s="5"/>
      <c r="L41" s="288"/>
      <c r="M41" s="289"/>
      <c r="N41" s="289"/>
      <c r="O41" s="289"/>
      <c r="P41" s="289">
        <f>R41-L41</f>
        <v>0</v>
      </c>
      <c r="Q41" s="289"/>
      <c r="R41" s="290"/>
      <c r="U41" s="480"/>
    </row>
    <row r="42" spans="2:53" x14ac:dyDescent="0.25">
      <c r="B42" s="253" t="s">
        <v>709</v>
      </c>
      <c r="C42" t="s">
        <v>210</v>
      </c>
      <c r="F42" s="114"/>
      <c r="G42" s="115"/>
      <c r="H42" s="115"/>
      <c r="I42" s="115"/>
      <c r="J42" s="116"/>
      <c r="K42" s="5"/>
      <c r="L42" s="114"/>
      <c r="M42" s="115"/>
      <c r="N42" s="115"/>
      <c r="O42" s="115"/>
      <c r="P42" s="115">
        <f>R42-L42</f>
        <v>0</v>
      </c>
      <c r="Q42" s="115"/>
      <c r="R42" s="116"/>
      <c r="U42" s="480"/>
    </row>
    <row r="43" spans="2:53" x14ac:dyDescent="0.25">
      <c r="B43" s="253" t="s">
        <v>710</v>
      </c>
      <c r="C43" t="s">
        <v>211</v>
      </c>
      <c r="F43" s="114"/>
      <c r="G43" s="115"/>
      <c r="H43" s="115"/>
      <c r="I43" s="115"/>
      <c r="J43" s="116"/>
      <c r="K43" s="5"/>
      <c r="L43" s="114"/>
      <c r="M43" s="115"/>
      <c r="N43" s="115"/>
      <c r="O43" s="115"/>
      <c r="P43" s="115">
        <f t="shared" ref="P43:P46" si="9">R43-L43</f>
        <v>0</v>
      </c>
      <c r="Q43" s="115"/>
      <c r="R43" s="116"/>
      <c r="U43" s="480"/>
    </row>
    <row r="44" spans="2:53" x14ac:dyDescent="0.25">
      <c r="B44" s="253" t="s">
        <v>711</v>
      </c>
      <c r="C44" t="s">
        <v>212</v>
      </c>
      <c r="F44" s="114"/>
      <c r="G44" s="115"/>
      <c r="H44" s="115"/>
      <c r="I44" s="115"/>
      <c r="J44" s="116"/>
      <c r="K44" s="5"/>
      <c r="L44" s="114"/>
      <c r="M44" s="115"/>
      <c r="N44" s="115"/>
      <c r="O44" s="115"/>
      <c r="P44" s="115">
        <f t="shared" si="9"/>
        <v>0</v>
      </c>
      <c r="Q44" s="115"/>
      <c r="R44" s="116"/>
      <c r="U44" s="480"/>
    </row>
    <row r="45" spans="2:53" x14ac:dyDescent="0.25">
      <c r="B45" s="253" t="s">
        <v>712</v>
      </c>
      <c r="C45" t="s">
        <v>234</v>
      </c>
      <c r="F45" s="114"/>
      <c r="G45" s="115"/>
      <c r="H45" s="115"/>
      <c r="I45" s="115"/>
      <c r="J45" s="116"/>
      <c r="K45" s="5"/>
      <c r="L45" s="114"/>
      <c r="M45" s="115"/>
      <c r="N45" s="115"/>
      <c r="O45" s="115"/>
      <c r="P45" s="115">
        <f t="shared" si="9"/>
        <v>0</v>
      </c>
      <c r="Q45" s="115"/>
      <c r="R45" s="116"/>
    </row>
    <row r="46" spans="2:53" x14ac:dyDescent="0.25">
      <c r="B46" s="253" t="s">
        <v>713</v>
      </c>
      <c r="C46" t="s">
        <v>213</v>
      </c>
      <c r="F46" s="291"/>
      <c r="G46" s="115"/>
      <c r="H46" s="292"/>
      <c r="I46" s="115"/>
      <c r="J46" s="293"/>
      <c r="K46" s="5"/>
      <c r="L46" s="291"/>
      <c r="M46" s="115"/>
      <c r="N46" s="292"/>
      <c r="O46" s="115"/>
      <c r="P46" s="292">
        <f t="shared" si="9"/>
        <v>0</v>
      </c>
      <c r="Q46" s="115"/>
      <c r="R46" s="293"/>
    </row>
    <row r="47" spans="2:53" ht="15.75" thickBot="1" x14ac:dyDescent="0.3">
      <c r="B47"/>
      <c r="D47" t="s">
        <v>214</v>
      </c>
      <c r="F47" s="318">
        <f>SUM(F41:F46)</f>
        <v>0</v>
      </c>
      <c r="G47" s="319"/>
      <c r="H47" s="319">
        <f>SUM(H41:H46)</f>
        <v>0</v>
      </c>
      <c r="I47" s="319"/>
      <c r="J47" s="320">
        <f>SUM(J41:J46)</f>
        <v>0</v>
      </c>
      <c r="K47" s="5"/>
      <c r="L47" s="318">
        <f>SUM(L41:L46)</f>
        <v>0</v>
      </c>
      <c r="M47" s="319"/>
      <c r="N47" s="319">
        <f>SUM(N41:N46)</f>
        <v>0</v>
      </c>
      <c r="O47" s="319"/>
      <c r="P47" s="319">
        <f>SUM(P41:P46)</f>
        <v>0</v>
      </c>
      <c r="Q47" s="319"/>
      <c r="R47" s="320">
        <f>SUM(R41:R46)</f>
        <v>0</v>
      </c>
    </row>
    <row r="48" spans="2:53" x14ac:dyDescent="0.25">
      <c r="F48" s="281"/>
      <c r="G48" s="281"/>
      <c r="H48" s="281"/>
      <c r="I48" s="281"/>
      <c r="J48" s="281"/>
      <c r="K48" s="281"/>
      <c r="L48" s="281"/>
      <c r="M48" s="281"/>
      <c r="N48" s="281"/>
      <c r="O48" s="281"/>
      <c r="P48" s="281"/>
      <c r="Q48" s="281"/>
      <c r="R48" s="281"/>
    </row>
  </sheetData>
  <mergeCells count="9">
    <mergeCell ref="W3:AC3"/>
    <mergeCell ref="AU3:BA3"/>
    <mergeCell ref="W4:AC4"/>
    <mergeCell ref="AU4:BA4"/>
    <mergeCell ref="A1:R1"/>
    <mergeCell ref="A2:R2"/>
    <mergeCell ref="A3:R3"/>
    <mergeCell ref="A4:R4"/>
    <mergeCell ref="U1:U44"/>
  </mergeCells>
  <pageMargins left="0.27" right="0.25" top="0.43" bottom="0.4" header="0.3" footer="0.17"/>
  <pageSetup scale="84" orientation="portrait" r:id="rId1"/>
  <headerFooter>
    <oddFooter>&amp;L&amp;D &amp;F&amp;C27&amp;R&amp;A</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pageSetUpPr fitToPage="1"/>
  </sheetPr>
  <dimension ref="A1:AU48"/>
  <sheetViews>
    <sheetView topLeftCell="R1" workbookViewId="0">
      <selection activeCell="P26" sqref="P26"/>
    </sheetView>
  </sheetViews>
  <sheetFormatPr defaultRowHeight="15" x14ac:dyDescent="0.25"/>
  <cols>
    <col min="1" max="1" width="2.42578125" customWidth="1"/>
    <col min="2" max="2" width="8.42578125" style="7" customWidth="1"/>
    <col min="3" max="3" width="4.140625" customWidth="1"/>
    <col min="4" max="4" width="26.85546875" customWidth="1"/>
    <col min="5" max="5" width="0.85546875" customWidth="1"/>
    <col min="6" max="6" width="12.140625" bestFit="1" customWidth="1"/>
    <col min="7" max="7" width="1.42578125" customWidth="1"/>
    <col min="8" max="8" width="12.140625" bestFit="1" customWidth="1"/>
    <col min="9" max="9" width="0.85546875" customWidth="1"/>
    <col min="10" max="10" width="12.42578125" customWidth="1"/>
    <col min="11" max="11" width="1" customWidth="1"/>
    <col min="12" max="12" width="12.42578125" customWidth="1"/>
    <col min="13" max="13" width="0.85546875" customWidth="1"/>
    <col min="14" max="14" width="12.85546875" customWidth="1"/>
    <col min="15" max="15" width="0.85546875" customWidth="1"/>
    <col min="16" max="16" width="12.85546875" bestFit="1" customWidth="1"/>
    <col min="17" max="17" width="0.5703125" customWidth="1"/>
    <col min="18" max="18" width="16.42578125" bestFit="1" customWidth="1"/>
    <col min="19" max="19" width="1.140625" customWidth="1"/>
    <col min="21" max="21" width="8.85546875" style="265"/>
    <col min="22" max="22" width="13.140625" customWidth="1"/>
    <col min="30" max="30" width="28.5703125" customWidth="1"/>
    <col min="31" max="32" width="18" customWidth="1"/>
    <col min="33" max="33" width="17.42578125" customWidth="1"/>
    <col min="34" max="34" width="16.140625" customWidth="1"/>
  </cols>
  <sheetData>
    <row r="1" spans="1:47" x14ac:dyDescent="0.25">
      <c r="A1" s="3" t="str">
        <f>TOC!$A$1</f>
        <v>District Name</v>
      </c>
      <c r="B1" s="2"/>
      <c r="C1" s="1"/>
      <c r="D1" s="1"/>
      <c r="E1" s="1"/>
      <c r="F1" s="1"/>
      <c r="G1" s="1"/>
      <c r="H1" s="1"/>
      <c r="I1" s="1"/>
      <c r="J1" s="1"/>
      <c r="K1" s="1"/>
      <c r="L1" s="1"/>
      <c r="M1" s="1"/>
      <c r="N1" s="1"/>
      <c r="O1" s="1"/>
      <c r="P1" s="1"/>
      <c r="Q1" s="1"/>
      <c r="R1" s="1"/>
      <c r="S1" s="1"/>
      <c r="U1" s="480" t="s">
        <v>789</v>
      </c>
    </row>
    <row r="2" spans="1:47" x14ac:dyDescent="0.25">
      <c r="A2" s="4" t="str">
        <f>+Cover!E11</f>
        <v>Proposed Budget</v>
      </c>
      <c r="B2" s="2"/>
      <c r="C2" s="1"/>
      <c r="D2" s="1"/>
      <c r="E2" s="1"/>
      <c r="F2" s="1"/>
      <c r="G2" s="1"/>
      <c r="H2" s="1"/>
      <c r="I2" s="1"/>
      <c r="J2" s="1"/>
      <c r="K2" s="1"/>
      <c r="L2" s="1"/>
      <c r="M2" s="1"/>
      <c r="N2" s="1"/>
      <c r="O2" s="1"/>
      <c r="P2" s="1"/>
      <c r="Q2" s="1"/>
      <c r="R2" s="1"/>
      <c r="S2" s="1"/>
      <c r="U2" s="480"/>
      <c r="W2" s="7" t="s">
        <v>980</v>
      </c>
    </row>
    <row r="3" spans="1:47" ht="16.5" thickBot="1" x14ac:dyDescent="0.3">
      <c r="A3" s="4" t="s">
        <v>830</v>
      </c>
      <c r="B3" s="2"/>
      <c r="C3" s="1"/>
      <c r="D3" s="1"/>
      <c r="E3" s="1"/>
      <c r="F3" s="1"/>
      <c r="G3" s="1"/>
      <c r="H3" s="1"/>
      <c r="I3" s="1"/>
      <c r="J3" s="1"/>
      <c r="K3" s="1"/>
      <c r="L3" s="1"/>
      <c r="M3" s="1"/>
      <c r="N3" s="1"/>
      <c r="O3" s="1"/>
      <c r="P3" s="1"/>
      <c r="Q3" s="1"/>
      <c r="R3" s="1"/>
      <c r="S3" s="1"/>
      <c r="U3" s="480"/>
      <c r="W3" s="465" t="s">
        <v>982</v>
      </c>
      <c r="X3" s="465"/>
      <c r="Y3" s="465"/>
      <c r="Z3" s="465"/>
      <c r="AA3" s="465"/>
      <c r="AB3" s="465"/>
      <c r="AC3" s="465"/>
    </row>
    <row r="4" spans="1:47" ht="16.5" thickBot="1" x14ac:dyDescent="0.3">
      <c r="A4" s="4" t="str">
        <f>+Cover!E14</f>
        <v>FY 2026/27</v>
      </c>
      <c r="B4" s="2"/>
      <c r="C4" s="1"/>
      <c r="D4" s="1"/>
      <c r="E4" s="1"/>
      <c r="F4" s="1"/>
      <c r="G4" s="1"/>
      <c r="H4" s="1"/>
      <c r="I4" s="1"/>
      <c r="J4" s="1"/>
      <c r="K4" s="1"/>
      <c r="L4" s="1"/>
      <c r="M4" s="1"/>
      <c r="N4" s="1"/>
      <c r="O4" s="1"/>
      <c r="P4" s="1"/>
      <c r="Q4" s="1"/>
      <c r="R4" s="1"/>
      <c r="S4" s="1"/>
      <c r="U4" s="480"/>
      <c r="W4" s="460"/>
      <c r="X4" s="460"/>
      <c r="Y4" s="460"/>
      <c r="Z4" s="460"/>
      <c r="AA4" s="460"/>
      <c r="AB4" s="460"/>
      <c r="AC4" s="460"/>
      <c r="AE4" s="220" t="str">
        <f>+'GF Rev Detail'!AD5</f>
        <v>FY 25/26</v>
      </c>
      <c r="AF4" s="220" t="str">
        <f>+'GF Rev Detail'!AE5</f>
        <v>FY 25/26</v>
      </c>
      <c r="AG4" s="220" t="str">
        <f>+'GF Rev Detail'!AF5</f>
        <v>FY 25/26</v>
      </c>
      <c r="AH4" s="220" t="str">
        <f>+'GF Rev Detail'!AG5</f>
        <v>FY 26/27</v>
      </c>
      <c r="AU4" t="s">
        <v>844</v>
      </c>
    </row>
    <row r="5" spans="1:47" ht="19.350000000000001" customHeight="1" thickBot="1" x14ac:dyDescent="0.3">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27">
        <f>'Activity Summary'!P5</f>
        <v>0</v>
      </c>
      <c r="Q5" s="27"/>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row>
    <row r="6" spans="1:47" ht="15.75" thickBot="1" x14ac:dyDescent="0.3">
      <c r="F6" s="29" t="str">
        <f>'GF Summary'!$F$7</f>
        <v>FY 22/23</v>
      </c>
      <c r="G6" s="30"/>
      <c r="H6" s="31" t="str">
        <f>'GF Summary'!$H$7</f>
        <v>FY 23/24</v>
      </c>
      <c r="I6" s="31"/>
      <c r="J6" s="32" t="str">
        <f>'GF Summary'!$J$7</f>
        <v>FY 24/25</v>
      </c>
      <c r="K6" s="5"/>
      <c r="L6" s="29" t="str">
        <f>'GF Summary'!L7</f>
        <v>FY 25/26</v>
      </c>
      <c r="M6" s="31">
        <f>'GF Summary'!M7</f>
        <v>0</v>
      </c>
      <c r="N6" s="31" t="str">
        <f>'GF Summary'!N7</f>
        <v>FY 25/26</v>
      </c>
      <c r="O6" s="31">
        <f>'GF Summary'!O7</f>
        <v>0</v>
      </c>
      <c r="P6" s="434" t="str">
        <f>'Activity Summary'!P6</f>
        <v>Difference</v>
      </c>
      <c r="Q6" s="31"/>
      <c r="R6" s="32" t="str">
        <f>'GF Summary'!R7</f>
        <v>FY 26/27</v>
      </c>
      <c r="S6" s="5"/>
      <c r="U6" s="480"/>
      <c r="W6" s="216" t="s">
        <v>412</v>
      </c>
      <c r="X6" s="219" t="s">
        <v>407</v>
      </c>
      <c r="Y6" s="217" t="s">
        <v>413</v>
      </c>
      <c r="Z6" s="219" t="s">
        <v>661</v>
      </c>
      <c r="AA6" s="217" t="s">
        <v>662</v>
      </c>
      <c r="AB6" s="219" t="s">
        <v>416</v>
      </c>
      <c r="AC6" s="218" t="s">
        <v>417</v>
      </c>
      <c r="AD6" s="218" t="s">
        <v>780</v>
      </c>
      <c r="AE6" s="219" t="str">
        <f>+'GF Rev Detail'!AD7</f>
        <v>Budget</v>
      </c>
      <c r="AF6" s="219" t="str">
        <f>+'GF Rev Detail'!AE7</f>
        <v>YTD as of MM/DD/YY</v>
      </c>
      <c r="AG6" s="219" t="str">
        <f>+'GF Rev Detail'!AF7</f>
        <v>Forecast</v>
      </c>
      <c r="AH6" s="219" t="str">
        <f>+'GF Rev Detail'!AG7</f>
        <v>Budget</v>
      </c>
    </row>
    <row r="7" spans="1:47" x14ac:dyDescent="0.25">
      <c r="B7" s="7" t="s">
        <v>79</v>
      </c>
      <c r="F7" s="329"/>
      <c r="G7" s="328"/>
      <c r="H7" s="328"/>
      <c r="I7" s="328"/>
      <c r="J7" s="330"/>
      <c r="K7" s="25"/>
      <c r="L7" s="329"/>
      <c r="M7" s="328"/>
      <c r="N7" s="328"/>
      <c r="O7" s="328"/>
      <c r="P7" s="328"/>
      <c r="Q7" s="328"/>
      <c r="R7" s="330"/>
      <c r="S7" s="5"/>
      <c r="U7" s="480"/>
      <c r="W7" s="167" t="s">
        <v>962</v>
      </c>
      <c r="X7" s="167" t="s">
        <v>860</v>
      </c>
      <c r="Y7" s="167" t="s">
        <v>861</v>
      </c>
      <c r="Z7" s="167" t="s">
        <v>862</v>
      </c>
      <c r="AA7" s="167" t="s">
        <v>863</v>
      </c>
      <c r="AB7" s="167" t="s">
        <v>860</v>
      </c>
      <c r="AC7" s="167" t="s">
        <v>862</v>
      </c>
      <c r="AD7" s="167" t="s">
        <v>983</v>
      </c>
      <c r="AE7" s="263"/>
      <c r="AF7" s="263"/>
      <c r="AG7" s="263"/>
      <c r="AH7" s="264"/>
    </row>
    <row r="8" spans="1:47" x14ac:dyDescent="0.25">
      <c r="C8" t="s">
        <v>724</v>
      </c>
      <c r="F8" s="322"/>
      <c r="G8" s="25"/>
      <c r="H8" s="25"/>
      <c r="I8" s="25"/>
      <c r="J8" s="323"/>
      <c r="K8" s="25"/>
      <c r="L8" s="322"/>
      <c r="M8" s="25"/>
      <c r="N8" s="25">
        <f>P8-J8</f>
        <v>0</v>
      </c>
      <c r="O8" s="25"/>
      <c r="P8" s="25">
        <f>R8-L8</f>
        <v>0</v>
      </c>
      <c r="Q8" s="25"/>
      <c r="R8" s="323"/>
      <c r="S8" s="5"/>
      <c r="U8" s="480"/>
      <c r="W8" s="167" t="s">
        <v>962</v>
      </c>
      <c r="X8" s="167" t="s">
        <v>860</v>
      </c>
      <c r="Y8" s="167" t="s">
        <v>861</v>
      </c>
      <c r="Z8" s="167" t="s">
        <v>862</v>
      </c>
      <c r="AA8" s="167" t="s">
        <v>984</v>
      </c>
      <c r="AB8" s="167" t="s">
        <v>860</v>
      </c>
      <c r="AC8" s="167" t="s">
        <v>862</v>
      </c>
      <c r="AD8" s="167" t="s">
        <v>111</v>
      </c>
      <c r="AE8" s="167"/>
      <c r="AF8" s="167"/>
      <c r="AG8" s="167"/>
      <c r="AH8" s="100"/>
    </row>
    <row r="9" spans="1:47" x14ac:dyDescent="0.25">
      <c r="B9" s="7" t="s">
        <v>81</v>
      </c>
      <c r="F9" s="324">
        <f>SUM(F8:F8)</f>
        <v>0</v>
      </c>
      <c r="G9" s="325"/>
      <c r="H9" s="326">
        <f>SUM(H8:H8)</f>
        <v>0</v>
      </c>
      <c r="I9" s="325"/>
      <c r="J9" s="327">
        <f>SUM(J8:J8)</f>
        <v>0</v>
      </c>
      <c r="K9" s="25"/>
      <c r="L9" s="324">
        <f>SUM(L8:L8)</f>
        <v>0</v>
      </c>
      <c r="M9" s="328"/>
      <c r="N9" s="326">
        <f>SUM(N8:N8)</f>
        <v>0</v>
      </c>
      <c r="O9" s="328"/>
      <c r="P9" s="326">
        <f>SUM(P8:P8)</f>
        <v>0</v>
      </c>
      <c r="Q9" s="328"/>
      <c r="R9" s="327">
        <f>SUM(R8:R8)</f>
        <v>0</v>
      </c>
      <c r="S9" s="5"/>
      <c r="U9" s="480"/>
      <c r="W9" s="167" t="s">
        <v>962</v>
      </c>
      <c r="X9" s="167" t="s">
        <v>860</v>
      </c>
      <c r="Y9" s="167" t="s">
        <v>861</v>
      </c>
      <c r="Z9" s="167" t="s">
        <v>862</v>
      </c>
      <c r="AA9" s="167" t="s">
        <v>985</v>
      </c>
      <c r="AB9" s="167" t="s">
        <v>860</v>
      </c>
      <c r="AC9" s="167" t="s">
        <v>862</v>
      </c>
      <c r="AD9" s="167" t="s">
        <v>992</v>
      </c>
      <c r="AE9" s="167"/>
      <c r="AF9" s="167"/>
      <c r="AG9" s="167"/>
      <c r="AH9" s="100"/>
    </row>
    <row r="10" spans="1:47" x14ac:dyDescent="0.25">
      <c r="F10" s="329"/>
      <c r="G10" s="328"/>
      <c r="H10" s="328"/>
      <c r="I10" s="328"/>
      <c r="J10" s="330"/>
      <c r="K10" s="25"/>
      <c r="L10" s="329"/>
      <c r="M10" s="328"/>
      <c r="N10" s="328"/>
      <c r="O10" s="328"/>
      <c r="P10" s="328"/>
      <c r="Q10" s="328"/>
      <c r="R10" s="330"/>
      <c r="S10" s="5"/>
      <c r="U10" s="480"/>
      <c r="W10" s="167" t="s">
        <v>962</v>
      </c>
      <c r="X10" s="167" t="s">
        <v>860</v>
      </c>
      <c r="Y10" s="167" t="s">
        <v>861</v>
      </c>
      <c r="Z10" s="167" t="s">
        <v>862</v>
      </c>
      <c r="AA10" s="167" t="s">
        <v>986</v>
      </c>
      <c r="AB10" s="167" t="s">
        <v>860</v>
      </c>
      <c r="AC10" s="167" t="s">
        <v>862</v>
      </c>
      <c r="AD10" s="167" t="s">
        <v>993</v>
      </c>
      <c r="AE10" s="167"/>
      <c r="AF10" s="167"/>
      <c r="AG10" s="167"/>
      <c r="AH10" s="100"/>
    </row>
    <row r="11" spans="1:47" x14ac:dyDescent="0.25">
      <c r="B11" s="7" t="s">
        <v>82</v>
      </c>
      <c r="F11" s="322"/>
      <c r="G11" s="25"/>
      <c r="H11" s="25"/>
      <c r="I11" s="25"/>
      <c r="J11" s="323"/>
      <c r="K11" s="25"/>
      <c r="L11" s="322"/>
      <c r="M11" s="25"/>
      <c r="N11" s="25"/>
      <c r="O11" s="25"/>
      <c r="P11" s="25"/>
      <c r="Q11" s="25"/>
      <c r="R11" s="323"/>
      <c r="U11" s="480"/>
      <c r="W11" s="167" t="s">
        <v>962</v>
      </c>
      <c r="X11" s="167" t="s">
        <v>860</v>
      </c>
      <c r="Y11" s="167" t="s">
        <v>861</v>
      </c>
      <c r="Z11" s="167" t="s">
        <v>862</v>
      </c>
      <c r="AA11" s="167" t="s">
        <v>987</v>
      </c>
      <c r="AB11" s="167" t="s">
        <v>860</v>
      </c>
      <c r="AC11" s="167" t="s">
        <v>862</v>
      </c>
      <c r="AD11" s="167" t="s">
        <v>814</v>
      </c>
      <c r="AE11" s="167"/>
      <c r="AF11" s="167"/>
      <c r="AG11" s="167"/>
      <c r="AH11" s="100"/>
    </row>
    <row r="12" spans="1:47" x14ac:dyDescent="0.25">
      <c r="B12" s="7">
        <v>1110</v>
      </c>
      <c r="C12" t="s">
        <v>427</v>
      </c>
      <c r="F12" s="322"/>
      <c r="G12" s="25"/>
      <c r="H12" s="25"/>
      <c r="I12" s="25"/>
      <c r="J12" s="323"/>
      <c r="K12" s="25"/>
      <c r="L12" s="322"/>
      <c r="M12" s="25"/>
      <c r="N12" s="25">
        <f t="shared" ref="N12:N17" si="0">P12-J12</f>
        <v>0</v>
      </c>
      <c r="O12" s="25"/>
      <c r="P12" s="25">
        <f t="shared" ref="P12:P17" si="1">R12-L12</f>
        <v>0</v>
      </c>
      <c r="Q12" s="25"/>
      <c r="R12" s="323"/>
      <c r="U12" s="480"/>
      <c r="W12" s="167" t="s">
        <v>962</v>
      </c>
      <c r="X12" s="167" t="s">
        <v>860</v>
      </c>
      <c r="Y12" s="167" t="s">
        <v>861</v>
      </c>
      <c r="Z12" s="167" t="s">
        <v>862</v>
      </c>
      <c r="AA12" s="167" t="s">
        <v>988</v>
      </c>
      <c r="AB12" s="167" t="s">
        <v>860</v>
      </c>
      <c r="AC12" s="167" t="s">
        <v>862</v>
      </c>
      <c r="AD12" s="167" t="s">
        <v>176</v>
      </c>
      <c r="AE12" s="167"/>
      <c r="AF12" s="167"/>
      <c r="AG12" s="167"/>
      <c r="AH12" s="100"/>
    </row>
    <row r="13" spans="1:47" x14ac:dyDescent="0.25">
      <c r="B13" s="7">
        <v>1120</v>
      </c>
      <c r="C13" t="s">
        <v>812</v>
      </c>
      <c r="F13" s="322"/>
      <c r="G13" s="25"/>
      <c r="H13" s="25"/>
      <c r="I13" s="25"/>
      <c r="J13" s="323"/>
      <c r="K13" s="25"/>
      <c r="L13" s="322"/>
      <c r="M13" s="25"/>
      <c r="N13" s="25">
        <f t="shared" si="0"/>
        <v>0</v>
      </c>
      <c r="O13" s="25"/>
      <c r="P13" s="25">
        <f t="shared" si="1"/>
        <v>0</v>
      </c>
      <c r="Q13" s="25"/>
      <c r="R13" s="323"/>
      <c r="U13" s="480"/>
      <c r="W13" s="167" t="s">
        <v>962</v>
      </c>
      <c r="X13" s="167" t="s">
        <v>860</v>
      </c>
      <c r="Y13" s="167" t="s">
        <v>861</v>
      </c>
      <c r="Z13" s="167" t="s">
        <v>862</v>
      </c>
      <c r="AA13" s="167" t="s">
        <v>989</v>
      </c>
      <c r="AB13" s="167" t="s">
        <v>860</v>
      </c>
      <c r="AC13" s="167" t="s">
        <v>862</v>
      </c>
      <c r="AD13" s="167" t="s">
        <v>994</v>
      </c>
      <c r="AE13" s="167"/>
      <c r="AF13" s="167"/>
      <c r="AG13" s="167"/>
      <c r="AH13" s="100"/>
    </row>
    <row r="14" spans="1:47" x14ac:dyDescent="0.25">
      <c r="B14" s="7">
        <v>1140</v>
      </c>
      <c r="C14" t="s">
        <v>112</v>
      </c>
      <c r="F14" s="322"/>
      <c r="G14" s="25"/>
      <c r="H14" s="25"/>
      <c r="I14" s="25"/>
      <c r="J14" s="323"/>
      <c r="K14" s="25"/>
      <c r="L14" s="322"/>
      <c r="M14" s="25"/>
      <c r="N14" s="25">
        <f t="shared" si="0"/>
        <v>0</v>
      </c>
      <c r="O14" s="25"/>
      <c r="P14" s="25">
        <f t="shared" si="1"/>
        <v>0</v>
      </c>
      <c r="Q14" s="25"/>
      <c r="R14" s="323"/>
      <c r="U14" s="480"/>
      <c r="W14" s="167" t="s">
        <v>962</v>
      </c>
      <c r="X14" s="167" t="s">
        <v>860</v>
      </c>
      <c r="Y14" s="167" t="s">
        <v>861</v>
      </c>
      <c r="Z14" s="167" t="s">
        <v>862</v>
      </c>
      <c r="AA14" s="167" t="s">
        <v>990</v>
      </c>
      <c r="AB14" s="167" t="s">
        <v>860</v>
      </c>
      <c r="AC14" s="167" t="s">
        <v>862</v>
      </c>
      <c r="AD14" s="167" t="s">
        <v>995</v>
      </c>
      <c r="AE14" s="167"/>
      <c r="AF14" s="167"/>
      <c r="AG14" s="167"/>
      <c r="AH14" s="100"/>
    </row>
    <row r="15" spans="1:47" x14ac:dyDescent="0.25">
      <c r="B15" s="7">
        <v>1141</v>
      </c>
      <c r="C15" t="s">
        <v>813</v>
      </c>
      <c r="F15" s="322"/>
      <c r="G15" s="25"/>
      <c r="H15" s="25"/>
      <c r="I15" s="25"/>
      <c r="J15" s="323"/>
      <c r="K15" s="25"/>
      <c r="L15" s="322"/>
      <c r="M15" s="25"/>
      <c r="N15" s="25">
        <f t="shared" si="0"/>
        <v>0</v>
      </c>
      <c r="O15" s="25"/>
      <c r="P15" s="25">
        <f t="shared" si="1"/>
        <v>0</v>
      </c>
      <c r="Q15" s="25"/>
      <c r="R15" s="323"/>
      <c r="U15" s="480"/>
      <c r="W15" s="167" t="s">
        <v>962</v>
      </c>
      <c r="X15" s="167" t="s">
        <v>860</v>
      </c>
      <c r="Y15" s="167" t="s">
        <v>861</v>
      </c>
      <c r="Z15" s="167" t="s">
        <v>862</v>
      </c>
      <c r="AA15" s="167" t="s">
        <v>991</v>
      </c>
      <c r="AB15" s="167" t="s">
        <v>860</v>
      </c>
      <c r="AC15" s="167" t="s">
        <v>862</v>
      </c>
      <c r="AD15" s="167" t="s">
        <v>996</v>
      </c>
      <c r="AE15" s="167"/>
      <c r="AF15" s="167"/>
      <c r="AG15" s="167"/>
      <c r="AH15" s="100"/>
    </row>
    <row r="16" spans="1:47" x14ac:dyDescent="0.25">
      <c r="B16" s="7">
        <v>1500</v>
      </c>
      <c r="C16" t="s">
        <v>814</v>
      </c>
      <c r="F16" s="322"/>
      <c r="G16" s="25"/>
      <c r="H16" s="25"/>
      <c r="I16" s="25"/>
      <c r="J16" s="323"/>
      <c r="K16" s="25"/>
      <c r="L16" s="322"/>
      <c r="M16" s="25"/>
      <c r="N16" s="25">
        <f t="shared" si="0"/>
        <v>0</v>
      </c>
      <c r="O16" s="25"/>
      <c r="P16" s="25">
        <f t="shared" si="1"/>
        <v>0</v>
      </c>
      <c r="Q16" s="25"/>
      <c r="R16" s="323"/>
      <c r="U16" s="480"/>
      <c r="W16" s="167"/>
      <c r="X16" s="167"/>
      <c r="Y16" s="167"/>
      <c r="Z16" s="167"/>
      <c r="AA16" s="167"/>
      <c r="AB16" s="167"/>
      <c r="AC16" s="167"/>
      <c r="AE16" s="167"/>
      <c r="AF16" s="167"/>
      <c r="AG16" s="167"/>
      <c r="AH16" s="100"/>
    </row>
    <row r="17" spans="2:34" x14ac:dyDescent="0.25">
      <c r="B17" s="7">
        <v>1900</v>
      </c>
      <c r="C17" t="s">
        <v>815</v>
      </c>
      <c r="F17" s="331"/>
      <c r="G17" s="25"/>
      <c r="H17" s="332"/>
      <c r="I17" s="25"/>
      <c r="J17" s="333"/>
      <c r="K17" s="25"/>
      <c r="L17" s="331"/>
      <c r="M17" s="25"/>
      <c r="N17" s="332">
        <f t="shared" si="0"/>
        <v>0</v>
      </c>
      <c r="O17" s="25"/>
      <c r="P17" s="332">
        <f t="shared" si="1"/>
        <v>0</v>
      </c>
      <c r="Q17" s="25"/>
      <c r="R17" s="333"/>
      <c r="U17" s="480"/>
      <c r="W17" s="167"/>
      <c r="X17" s="167"/>
      <c r="Y17" s="167"/>
      <c r="Z17" s="167"/>
      <c r="AA17" s="167"/>
      <c r="AB17" s="167"/>
      <c r="AC17" s="167"/>
      <c r="AD17" s="167"/>
      <c r="AE17" s="167"/>
      <c r="AF17" s="167"/>
      <c r="AG17" s="167"/>
      <c r="AH17" s="100"/>
    </row>
    <row r="18" spans="2:34" x14ac:dyDescent="0.25">
      <c r="B18" s="7" t="s">
        <v>87</v>
      </c>
      <c r="F18" s="322">
        <f>SUM(F11:F17)</f>
        <v>0</v>
      </c>
      <c r="G18" s="25"/>
      <c r="H18" s="25">
        <f>SUM(H11:H17)</f>
        <v>0</v>
      </c>
      <c r="I18" s="25"/>
      <c r="J18" s="323">
        <f>SUM(J12:J17)</f>
        <v>0</v>
      </c>
      <c r="K18" s="25"/>
      <c r="L18" s="322">
        <f>SUM(L11:L17)</f>
        <v>0</v>
      </c>
      <c r="M18" s="25"/>
      <c r="N18" s="25">
        <f>SUM(N11:N17)</f>
        <v>0</v>
      </c>
      <c r="O18" s="25"/>
      <c r="P18" s="25">
        <f>SUM(P11:P17)</f>
        <v>0</v>
      </c>
      <c r="Q18" s="25"/>
      <c r="R18" s="323">
        <f>SUM(R11:R17)</f>
        <v>0</v>
      </c>
      <c r="U18" s="480"/>
      <c r="W18" s="167"/>
      <c r="X18" s="167"/>
      <c r="Y18" s="167"/>
      <c r="Z18" s="167"/>
      <c r="AA18" s="167"/>
      <c r="AB18" s="167"/>
      <c r="AC18" s="167"/>
      <c r="AD18" s="167"/>
      <c r="AE18" s="167"/>
      <c r="AF18" s="167"/>
      <c r="AG18" s="167"/>
      <c r="AH18" s="100"/>
    </row>
    <row r="19" spans="2:34" ht="16.5" thickBot="1" x14ac:dyDescent="0.3">
      <c r="F19" s="322"/>
      <c r="G19" s="25"/>
      <c r="H19" s="25"/>
      <c r="I19" s="25"/>
      <c r="J19" s="323"/>
      <c r="K19" s="25"/>
      <c r="L19" s="322"/>
      <c r="M19" s="25"/>
      <c r="N19" s="25"/>
      <c r="O19" s="25"/>
      <c r="P19" s="25"/>
      <c r="Q19" s="25"/>
      <c r="R19" s="323"/>
      <c r="U19" s="480"/>
      <c r="W19" s="481" t="s">
        <v>981</v>
      </c>
      <c r="X19" s="481"/>
      <c r="Y19" s="481"/>
      <c r="Z19" s="481"/>
      <c r="AA19" s="481"/>
      <c r="AB19" s="481"/>
      <c r="AC19" s="481"/>
      <c r="AD19" s="167"/>
      <c r="AE19" s="167"/>
      <c r="AF19" s="167"/>
      <c r="AG19" s="167"/>
      <c r="AH19" s="100"/>
    </row>
    <row r="20" spans="2:34" ht="16.5" thickBot="1" x14ac:dyDescent="0.3">
      <c r="B20" s="7" t="s">
        <v>88</v>
      </c>
      <c r="F20" s="331">
        <f>F9+F18</f>
        <v>0</v>
      </c>
      <c r="G20" s="25"/>
      <c r="H20" s="332">
        <f>H9+H18</f>
        <v>0</v>
      </c>
      <c r="I20" s="25"/>
      <c r="J20" s="333">
        <f>J9+J18</f>
        <v>0</v>
      </c>
      <c r="K20" s="25"/>
      <c r="L20" s="331">
        <f>L9+L18</f>
        <v>0</v>
      </c>
      <c r="M20" s="25"/>
      <c r="N20" s="332">
        <f>N9+N18</f>
        <v>0</v>
      </c>
      <c r="O20" s="25"/>
      <c r="P20" s="332">
        <f>P9+P18</f>
        <v>0</v>
      </c>
      <c r="Q20" s="25"/>
      <c r="R20" s="333">
        <f>R9+R18</f>
        <v>0</v>
      </c>
      <c r="U20" s="480"/>
      <c r="W20" s="482" t="s">
        <v>853</v>
      </c>
      <c r="X20" s="482"/>
      <c r="Y20" s="482"/>
      <c r="Z20" s="482"/>
      <c r="AA20" s="482"/>
      <c r="AB20" s="482"/>
      <c r="AC20" s="482"/>
      <c r="AE20" s="220">
        <f>+'GF Rev Detail'!AD17</f>
        <v>0</v>
      </c>
      <c r="AF20" s="220">
        <f>+'GF Rev Detail'!AE17</f>
        <v>0</v>
      </c>
      <c r="AG20" s="220">
        <f>+'GF Rev Detail'!AF17</f>
        <v>0</v>
      </c>
      <c r="AH20" s="220">
        <f>+'GF Rev Detail'!AG17</f>
        <v>0</v>
      </c>
    </row>
    <row r="21" spans="2:34" ht="15.75" thickBot="1" x14ac:dyDescent="0.3">
      <c r="F21" s="322"/>
      <c r="G21" s="25"/>
      <c r="H21" s="326"/>
      <c r="I21" s="25"/>
      <c r="J21" s="327"/>
      <c r="K21" s="25"/>
      <c r="L21" s="322"/>
      <c r="M21" s="25"/>
      <c r="N21" s="326"/>
      <c r="O21" s="25"/>
      <c r="P21" s="326"/>
      <c r="Q21" s="25"/>
      <c r="R21" s="327"/>
      <c r="U21" s="480"/>
      <c r="V21" s="423" t="s">
        <v>788</v>
      </c>
      <c r="W21" s="424" t="s">
        <v>786</v>
      </c>
      <c r="X21" s="424" t="s">
        <v>786</v>
      </c>
      <c r="Y21" s="424" t="s">
        <v>786</v>
      </c>
      <c r="Z21" s="424" t="s">
        <v>786</v>
      </c>
      <c r="AA21" s="424" t="s">
        <v>786</v>
      </c>
      <c r="AB21" s="424" t="s">
        <v>786</v>
      </c>
      <c r="AC21" s="424" t="s">
        <v>786</v>
      </c>
      <c r="AD21" s="423" t="s">
        <v>788</v>
      </c>
      <c r="AE21" s="424" t="s">
        <v>787</v>
      </c>
      <c r="AF21" s="424" t="s">
        <v>787</v>
      </c>
      <c r="AG21" s="424" t="s">
        <v>787</v>
      </c>
      <c r="AH21" s="424" t="s">
        <v>787</v>
      </c>
    </row>
    <row r="22" spans="2:34" ht="15.75" thickBot="1" x14ac:dyDescent="0.3">
      <c r="B22" s="7" t="s">
        <v>89</v>
      </c>
      <c r="F22" s="322"/>
      <c r="G22" s="25"/>
      <c r="H22" s="25"/>
      <c r="I22" s="25"/>
      <c r="J22" s="323"/>
      <c r="K22" s="25"/>
      <c r="L22" s="322"/>
      <c r="M22" s="25"/>
      <c r="N22" s="25"/>
      <c r="O22" s="25"/>
      <c r="P22" s="25"/>
      <c r="Q22" s="25"/>
      <c r="R22" s="323"/>
      <c r="U22" s="480"/>
      <c r="W22" s="216" t="s">
        <v>412</v>
      </c>
      <c r="X22" s="219" t="s">
        <v>407</v>
      </c>
      <c r="Y22" s="217" t="s">
        <v>413</v>
      </c>
      <c r="Z22" s="219" t="s">
        <v>661</v>
      </c>
      <c r="AA22" s="217" t="s">
        <v>662</v>
      </c>
      <c r="AB22" s="219" t="s">
        <v>416</v>
      </c>
      <c r="AC22" s="218" t="s">
        <v>417</v>
      </c>
      <c r="AD22" s="218" t="s">
        <v>780</v>
      </c>
      <c r="AE22" s="219">
        <f>+'GF Rev Detail'!AD19</f>
        <v>0</v>
      </c>
      <c r="AF22" s="219">
        <f>+'GF Rev Detail'!AE19</f>
        <v>0</v>
      </c>
      <c r="AG22" s="219">
        <f>+'GF Rev Detail'!AF19</f>
        <v>0</v>
      </c>
      <c r="AH22" s="219">
        <f>+'GF Rev Detail'!AG19</f>
        <v>0</v>
      </c>
    </row>
    <row r="23" spans="2:34" x14ac:dyDescent="0.25">
      <c r="B23" s="253" t="s">
        <v>700</v>
      </c>
      <c r="C23" t="s">
        <v>144</v>
      </c>
      <c r="F23" s="322"/>
      <c r="G23" s="25"/>
      <c r="H23" s="25"/>
      <c r="I23" s="25"/>
      <c r="J23" s="323"/>
      <c r="K23" s="25"/>
      <c r="L23" s="322"/>
      <c r="M23" s="25"/>
      <c r="N23" s="25">
        <f t="shared" ref="N23:N31" si="2">P23-J23</f>
        <v>0</v>
      </c>
      <c r="O23" s="25"/>
      <c r="P23" s="25">
        <f t="shared" ref="P23:P31" si="3">R23-L23</f>
        <v>0</v>
      </c>
      <c r="Q23" s="25"/>
      <c r="R23" s="323"/>
      <c r="U23" s="480"/>
      <c r="W23" s="167" t="s">
        <v>962</v>
      </c>
      <c r="X23" s="167" t="s">
        <v>887</v>
      </c>
      <c r="Y23" s="167" t="s">
        <v>861</v>
      </c>
      <c r="Z23" s="167" t="s">
        <v>997</v>
      </c>
      <c r="AA23" s="167" t="s">
        <v>998</v>
      </c>
      <c r="AB23" s="167" t="s">
        <v>860</v>
      </c>
      <c r="AC23" s="167" t="s">
        <v>862</v>
      </c>
      <c r="AD23" s="167" t="s">
        <v>999</v>
      </c>
      <c r="AE23" s="167"/>
      <c r="AF23" s="167"/>
      <c r="AG23" s="167"/>
      <c r="AH23" s="100"/>
    </row>
    <row r="24" spans="2:34" x14ac:dyDescent="0.25">
      <c r="B24" s="253" t="s">
        <v>701</v>
      </c>
      <c r="C24" t="s">
        <v>145</v>
      </c>
      <c r="F24" s="322"/>
      <c r="G24" s="25"/>
      <c r="H24" s="25"/>
      <c r="I24" s="25"/>
      <c r="J24" s="323"/>
      <c r="K24" s="25"/>
      <c r="L24" s="322"/>
      <c r="M24" s="25"/>
      <c r="N24" s="25">
        <f t="shared" si="2"/>
        <v>0</v>
      </c>
      <c r="O24" s="25"/>
      <c r="P24" s="25">
        <f t="shared" si="3"/>
        <v>0</v>
      </c>
      <c r="Q24" s="25"/>
      <c r="R24" s="323"/>
      <c r="U24" s="480"/>
      <c r="W24" s="167" t="s">
        <v>962</v>
      </c>
      <c r="X24" s="167" t="s">
        <v>887</v>
      </c>
      <c r="Y24" s="167" t="s">
        <v>861</v>
      </c>
      <c r="Z24" s="167" t="s">
        <v>997</v>
      </c>
      <c r="AA24" s="167" t="s">
        <v>1000</v>
      </c>
      <c r="AB24" s="167" t="s">
        <v>860</v>
      </c>
      <c r="AC24" s="167" t="s">
        <v>862</v>
      </c>
      <c r="AD24" s="167" t="s">
        <v>1001</v>
      </c>
    </row>
    <row r="25" spans="2:34" x14ac:dyDescent="0.25">
      <c r="B25" s="253" t="s">
        <v>702</v>
      </c>
      <c r="C25" t="s">
        <v>99</v>
      </c>
      <c r="F25" s="322"/>
      <c r="G25" s="25"/>
      <c r="H25" s="25"/>
      <c r="I25" s="25"/>
      <c r="J25" s="323"/>
      <c r="K25" s="25"/>
      <c r="L25" s="322"/>
      <c r="M25" s="25"/>
      <c r="N25" s="25">
        <f t="shared" si="2"/>
        <v>0</v>
      </c>
      <c r="O25" s="25"/>
      <c r="P25" s="25">
        <f t="shared" si="3"/>
        <v>0</v>
      </c>
      <c r="Q25" s="25"/>
      <c r="R25" s="323"/>
      <c r="U25" s="480"/>
      <c r="W25" s="167" t="s">
        <v>962</v>
      </c>
      <c r="X25" s="167" t="s">
        <v>887</v>
      </c>
      <c r="Y25" s="167" t="s">
        <v>861</v>
      </c>
      <c r="Z25" s="167" t="s">
        <v>997</v>
      </c>
      <c r="AA25" s="167" t="s">
        <v>1002</v>
      </c>
      <c r="AB25" s="167" t="s">
        <v>860</v>
      </c>
      <c r="AC25" s="167" t="s">
        <v>862</v>
      </c>
      <c r="AD25" s="167" t="s">
        <v>1003</v>
      </c>
    </row>
    <row r="26" spans="2:34" x14ac:dyDescent="0.25">
      <c r="B26" s="253" t="s">
        <v>703</v>
      </c>
      <c r="C26" t="s">
        <v>146</v>
      </c>
      <c r="F26" s="322"/>
      <c r="G26" s="25"/>
      <c r="H26" s="25"/>
      <c r="I26" s="25"/>
      <c r="J26" s="323"/>
      <c r="K26" s="25"/>
      <c r="L26" s="322"/>
      <c r="M26" s="25"/>
      <c r="N26" s="25">
        <f t="shared" si="2"/>
        <v>0</v>
      </c>
      <c r="O26" s="25"/>
      <c r="P26" s="25">
        <f t="shared" si="3"/>
        <v>0</v>
      </c>
      <c r="Q26" s="25"/>
      <c r="R26" s="323"/>
      <c r="U26" s="480"/>
      <c r="W26" s="167" t="s">
        <v>962</v>
      </c>
      <c r="X26" s="167" t="s">
        <v>887</v>
      </c>
      <c r="Y26" s="167" t="s">
        <v>861</v>
      </c>
      <c r="Z26" s="167" t="s">
        <v>997</v>
      </c>
      <c r="AA26" s="167" t="s">
        <v>1007</v>
      </c>
      <c r="AB26" s="167" t="s">
        <v>860</v>
      </c>
      <c r="AC26" s="167" t="s">
        <v>862</v>
      </c>
      <c r="AD26" s="167" t="s">
        <v>1004</v>
      </c>
    </row>
    <row r="27" spans="2:34" x14ac:dyDescent="0.25">
      <c r="B27" s="253" t="s">
        <v>704</v>
      </c>
      <c r="C27" t="s">
        <v>147</v>
      </c>
      <c r="F27" s="322"/>
      <c r="G27" s="25"/>
      <c r="H27" s="25"/>
      <c r="I27" s="25"/>
      <c r="J27" s="323"/>
      <c r="K27" s="25"/>
      <c r="L27" s="322"/>
      <c r="M27" s="25"/>
      <c r="N27" s="25">
        <f t="shared" si="2"/>
        <v>0</v>
      </c>
      <c r="O27" s="25"/>
      <c r="P27" s="25">
        <f t="shared" si="3"/>
        <v>0</v>
      </c>
      <c r="Q27" s="25"/>
      <c r="R27" s="323"/>
      <c r="U27" s="480"/>
      <c r="W27" s="167" t="s">
        <v>962</v>
      </c>
      <c r="X27" s="167" t="s">
        <v>887</v>
      </c>
      <c r="Y27" s="167" t="s">
        <v>861</v>
      </c>
      <c r="Z27" s="167" t="s">
        <v>997</v>
      </c>
      <c r="AA27" s="167" t="s">
        <v>1008</v>
      </c>
      <c r="AB27" s="167" t="s">
        <v>860</v>
      </c>
      <c r="AC27" s="167" t="s">
        <v>862</v>
      </c>
      <c r="AD27" s="167" t="s">
        <v>1005</v>
      </c>
    </row>
    <row r="28" spans="2:34" x14ac:dyDescent="0.25">
      <c r="B28" s="253" t="s">
        <v>705</v>
      </c>
      <c r="C28" t="s">
        <v>148</v>
      </c>
      <c r="F28" s="322"/>
      <c r="G28" s="25"/>
      <c r="H28" s="25"/>
      <c r="I28" s="25"/>
      <c r="J28" s="323"/>
      <c r="K28" s="25"/>
      <c r="L28" s="322"/>
      <c r="M28" s="25"/>
      <c r="N28" s="25">
        <f t="shared" si="2"/>
        <v>0</v>
      </c>
      <c r="O28" s="25"/>
      <c r="P28" s="25">
        <f t="shared" si="3"/>
        <v>0</v>
      </c>
      <c r="Q28" s="25"/>
      <c r="R28" s="323"/>
      <c r="U28" s="480"/>
      <c r="W28" s="167" t="s">
        <v>962</v>
      </c>
      <c r="X28" s="167" t="s">
        <v>887</v>
      </c>
      <c r="Y28" s="167" t="s">
        <v>861</v>
      </c>
      <c r="Z28" s="167" t="s">
        <v>997</v>
      </c>
      <c r="AA28" s="167" t="s">
        <v>1009</v>
      </c>
      <c r="AB28" s="167" t="s">
        <v>860</v>
      </c>
      <c r="AC28" s="167" t="s">
        <v>862</v>
      </c>
      <c r="AD28" s="167" t="s">
        <v>1006</v>
      </c>
    </row>
    <row r="29" spans="2:34" x14ac:dyDescent="0.25">
      <c r="B29" s="253" t="s">
        <v>805</v>
      </c>
      <c r="C29" t="s">
        <v>806</v>
      </c>
      <c r="F29" s="322"/>
      <c r="G29" s="25"/>
      <c r="H29" s="25"/>
      <c r="I29" s="25"/>
      <c r="J29" s="323"/>
      <c r="K29" s="25"/>
      <c r="L29" s="322"/>
      <c r="M29" s="25"/>
      <c r="N29" s="25">
        <f t="shared" si="2"/>
        <v>0</v>
      </c>
      <c r="O29" s="25"/>
      <c r="P29" s="25">
        <f t="shared" si="3"/>
        <v>0</v>
      </c>
      <c r="Q29" s="25"/>
      <c r="R29" s="323"/>
      <c r="U29" s="480"/>
      <c r="W29" s="167"/>
      <c r="X29" s="167"/>
      <c r="Y29" s="167"/>
      <c r="Z29" s="167"/>
      <c r="AA29" s="167"/>
      <c r="AB29" s="167"/>
      <c r="AC29" s="167"/>
    </row>
    <row r="30" spans="2:34" x14ac:dyDescent="0.25">
      <c r="B30" s="253" t="s">
        <v>706</v>
      </c>
      <c r="C30" t="s">
        <v>149</v>
      </c>
      <c r="F30" s="322"/>
      <c r="G30" s="25"/>
      <c r="H30" s="25"/>
      <c r="I30" s="25"/>
      <c r="J30" s="323"/>
      <c r="K30" s="25"/>
      <c r="L30" s="322"/>
      <c r="M30" s="25"/>
      <c r="N30" s="25">
        <f t="shared" si="2"/>
        <v>0</v>
      </c>
      <c r="O30" s="25"/>
      <c r="P30" s="25">
        <f t="shared" si="3"/>
        <v>0</v>
      </c>
      <c r="Q30" s="25"/>
      <c r="R30" s="323"/>
      <c r="U30" s="480"/>
      <c r="W30" s="167"/>
      <c r="X30" s="167"/>
      <c r="Y30" s="167"/>
      <c r="Z30" s="167"/>
      <c r="AA30" s="167"/>
      <c r="AB30" s="167"/>
      <c r="AC30" s="167"/>
    </row>
    <row r="31" spans="2:34" x14ac:dyDescent="0.25">
      <c r="B31" s="253" t="s">
        <v>807</v>
      </c>
      <c r="C31" t="s">
        <v>1016</v>
      </c>
      <c r="F31" s="331"/>
      <c r="G31" s="25"/>
      <c r="H31" s="332"/>
      <c r="I31" s="25"/>
      <c r="J31" s="333"/>
      <c r="K31" s="25"/>
      <c r="L31" s="331"/>
      <c r="M31" s="25"/>
      <c r="N31" s="332">
        <f t="shared" si="2"/>
        <v>0</v>
      </c>
      <c r="O31" s="25"/>
      <c r="P31" s="332">
        <f t="shared" si="3"/>
        <v>0</v>
      </c>
      <c r="Q31" s="25"/>
      <c r="R31" s="333"/>
      <c r="U31" s="480"/>
      <c r="W31" s="167"/>
      <c r="X31" s="167"/>
      <c r="Y31" s="167"/>
      <c r="Z31" s="167"/>
      <c r="AA31" s="167"/>
      <c r="AB31" s="167"/>
      <c r="AC31" s="167"/>
    </row>
    <row r="32" spans="2:34" x14ac:dyDescent="0.25">
      <c r="B32" s="7" t="s">
        <v>100</v>
      </c>
      <c r="F32" s="322">
        <f>SUM(F22:F31)</f>
        <v>0</v>
      </c>
      <c r="G32" s="25"/>
      <c r="H32" s="25">
        <f>SUM(H22:H31)</f>
        <v>0</v>
      </c>
      <c r="I32" s="25"/>
      <c r="J32" s="323">
        <f>SUM(J23:J31)</f>
        <v>0</v>
      </c>
      <c r="K32" s="25"/>
      <c r="L32" s="322">
        <f>SUM(L22:L31)</f>
        <v>0</v>
      </c>
      <c r="M32" s="25"/>
      <c r="N32" s="25">
        <f>SUM(N22:N31)</f>
        <v>0</v>
      </c>
      <c r="O32" s="25"/>
      <c r="P32" s="25">
        <f>SUM(P22:P31)</f>
        <v>0</v>
      </c>
      <c r="Q32" s="25"/>
      <c r="R32" s="323">
        <f>SUM(R22:R31)</f>
        <v>0</v>
      </c>
      <c r="U32" s="480"/>
    </row>
    <row r="33" spans="2:30" x14ac:dyDescent="0.25">
      <c r="F33" s="322"/>
      <c r="G33" s="25"/>
      <c r="H33" s="25"/>
      <c r="I33" s="25"/>
      <c r="J33" s="323"/>
      <c r="K33" s="25"/>
      <c r="L33" s="322"/>
      <c r="M33" s="25"/>
      <c r="N33" s="25"/>
      <c r="O33" s="25"/>
      <c r="P33" s="25"/>
      <c r="Q33" s="25"/>
      <c r="R33" s="323"/>
      <c r="U33" s="480"/>
    </row>
    <row r="34" spans="2:30" ht="15.75" thickBot="1" x14ac:dyDescent="0.3">
      <c r="D34" s="110" t="s">
        <v>696</v>
      </c>
      <c r="F34" s="334">
        <f>+F18-F32</f>
        <v>0</v>
      </c>
      <c r="G34" s="335"/>
      <c r="H34" s="335">
        <f>+H18-H32</f>
        <v>0</v>
      </c>
      <c r="I34" s="335"/>
      <c r="J34" s="336">
        <f>+J18-J32</f>
        <v>0</v>
      </c>
      <c r="K34" s="335"/>
      <c r="L34" s="334">
        <f>+L18-L32</f>
        <v>0</v>
      </c>
      <c r="M34" s="335"/>
      <c r="N34" s="335">
        <f>+N18-N32</f>
        <v>0</v>
      </c>
      <c r="O34" s="335"/>
      <c r="P34" s="335">
        <f>+P18-P32</f>
        <v>0</v>
      </c>
      <c r="Q34" s="335"/>
      <c r="R34" s="336">
        <f>+R18-R32</f>
        <v>0</v>
      </c>
      <c r="U34" s="480"/>
    </row>
    <row r="35" spans="2:30" ht="15.75" thickTop="1" x14ac:dyDescent="0.25">
      <c r="F35" s="322"/>
      <c r="G35" s="25"/>
      <c r="H35" s="25"/>
      <c r="I35" s="25"/>
      <c r="J35" s="323"/>
      <c r="K35" s="25"/>
      <c r="L35" s="322"/>
      <c r="M35" s="25"/>
      <c r="N35" s="25"/>
      <c r="O35" s="25"/>
      <c r="P35" s="25"/>
      <c r="Q35" s="25"/>
      <c r="R35" s="323"/>
      <c r="U35" s="480"/>
    </row>
    <row r="36" spans="2:30" x14ac:dyDescent="0.25">
      <c r="B36" s="7" t="s">
        <v>103</v>
      </c>
      <c r="F36" s="322"/>
      <c r="G36" s="25"/>
      <c r="H36" s="25"/>
      <c r="I36" s="25"/>
      <c r="J36" s="323"/>
      <c r="K36" s="25"/>
      <c r="L36" s="322"/>
      <c r="M36" s="25"/>
      <c r="N36" s="25"/>
      <c r="O36" s="25"/>
      <c r="P36" s="25"/>
      <c r="Q36" s="25"/>
      <c r="R36" s="323"/>
      <c r="U36" s="480"/>
    </row>
    <row r="37" spans="2:30" x14ac:dyDescent="0.25">
      <c r="C37" t="s">
        <v>724</v>
      </c>
      <c r="F37" s="331">
        <f>F9+F34</f>
        <v>0</v>
      </c>
      <c r="G37" s="25"/>
      <c r="H37" s="332">
        <f>H9+H34</f>
        <v>0</v>
      </c>
      <c r="I37" s="25"/>
      <c r="J37" s="333">
        <f>J9+J34</f>
        <v>0</v>
      </c>
      <c r="K37" s="25"/>
      <c r="L37" s="331">
        <f>+L9+L18-L32</f>
        <v>0</v>
      </c>
      <c r="M37" s="25"/>
      <c r="N37" s="332">
        <f>+N9+N18-N32</f>
        <v>0</v>
      </c>
      <c r="O37" s="25"/>
      <c r="P37" s="332">
        <f t="shared" ref="P37" si="4">R37-L37</f>
        <v>0</v>
      </c>
      <c r="Q37" s="25"/>
      <c r="R37" s="333">
        <f>+R9+R18-R32</f>
        <v>0</v>
      </c>
      <c r="U37" s="480"/>
    </row>
    <row r="38" spans="2:30" ht="15.75" thickBot="1" x14ac:dyDescent="0.3">
      <c r="B38" s="7" t="s">
        <v>400</v>
      </c>
      <c r="F38" s="337">
        <f>SUM(F36:F37)</f>
        <v>0</v>
      </c>
      <c r="G38" s="338"/>
      <c r="H38" s="338">
        <f>SUM(H36:H37)</f>
        <v>0</v>
      </c>
      <c r="I38" s="338"/>
      <c r="J38" s="340">
        <f>SUM(J36:J37)</f>
        <v>0</v>
      </c>
      <c r="K38" s="25"/>
      <c r="L38" s="337">
        <f>SUM(L36:L37)</f>
        <v>0</v>
      </c>
      <c r="M38" s="338"/>
      <c r="N38" s="338">
        <f>SUM(N36:N37)</f>
        <v>0</v>
      </c>
      <c r="O38" s="338"/>
      <c r="P38" s="338">
        <f>SUM(P36:P37)</f>
        <v>0</v>
      </c>
      <c r="Q38" s="338"/>
      <c r="R38" s="340">
        <f>SUM(R36:R37)</f>
        <v>0</v>
      </c>
      <c r="U38" s="480"/>
    </row>
    <row r="39" spans="2:30" ht="15.75" thickBot="1" x14ac:dyDescent="0.3">
      <c r="F39" s="281"/>
      <c r="G39" s="281"/>
      <c r="H39" s="281"/>
      <c r="I39" s="281"/>
      <c r="J39" s="110"/>
      <c r="K39" s="281"/>
      <c r="L39" s="281"/>
      <c r="M39" s="281"/>
      <c r="N39" s="281"/>
      <c r="O39" s="281"/>
      <c r="P39" s="281"/>
      <c r="Q39" s="281"/>
      <c r="R39" s="281"/>
      <c r="U39" s="480"/>
    </row>
    <row r="40" spans="2:30" ht="15.75" thickBot="1" x14ac:dyDescent="0.3">
      <c r="F40" s="281"/>
      <c r="G40" s="281"/>
      <c r="H40" s="281"/>
      <c r="I40" s="281"/>
      <c r="J40" s="110" t="s">
        <v>846</v>
      </c>
      <c r="K40" s="281"/>
      <c r="L40" s="375">
        <f>+L38+L32</f>
        <v>0</v>
      </c>
      <c r="M40" s="242"/>
      <c r="N40" s="242"/>
      <c r="O40" s="242"/>
      <c r="P40" s="242"/>
      <c r="Q40" s="242"/>
      <c r="R40" s="375">
        <f>+R38+R32</f>
        <v>0</v>
      </c>
      <c r="U40" s="480"/>
    </row>
    <row r="41" spans="2:30" ht="15.75" thickBot="1" x14ac:dyDescent="0.3">
      <c r="U41" s="480"/>
      <c r="X41" s="422" t="s">
        <v>896</v>
      </c>
      <c r="Y41" s="422"/>
      <c r="Z41" s="422"/>
      <c r="AA41" s="422"/>
    </row>
    <row r="42" spans="2:30" ht="15.75" thickBot="1" x14ac:dyDescent="0.3">
      <c r="U42" s="480"/>
      <c r="W42" s="300" t="s">
        <v>962</v>
      </c>
      <c r="X42" s="300" t="s">
        <v>887</v>
      </c>
      <c r="Y42" s="300" t="s">
        <v>861</v>
      </c>
      <c r="Z42" s="300" t="s">
        <v>951</v>
      </c>
      <c r="AA42" s="300" t="s">
        <v>361</v>
      </c>
      <c r="AB42" s="300" t="s">
        <v>860</v>
      </c>
      <c r="AC42" s="300" t="s">
        <v>862</v>
      </c>
      <c r="AD42" s="419" t="s">
        <v>963</v>
      </c>
    </row>
    <row r="43" spans="2:30" x14ac:dyDescent="0.25">
      <c r="U43" s="480"/>
    </row>
    <row r="44" spans="2:30" x14ac:dyDescent="0.25">
      <c r="U44" s="480"/>
    </row>
    <row r="45" spans="2:30" x14ac:dyDescent="0.25">
      <c r="U45" s="480"/>
    </row>
    <row r="46" spans="2:30" x14ac:dyDescent="0.25">
      <c r="U46" s="480"/>
    </row>
    <row r="47" spans="2:30" x14ac:dyDescent="0.25">
      <c r="U47" s="480"/>
    </row>
    <row r="48" spans="2:30" x14ac:dyDescent="0.25">
      <c r="U48" s="480"/>
    </row>
  </sheetData>
  <mergeCells count="3">
    <mergeCell ref="U1:U48"/>
    <mergeCell ref="W20:AC20"/>
    <mergeCell ref="W19:AC19"/>
  </mergeCells>
  <pageMargins left="0.27" right="0.25" top="0.43" bottom="0.4" header="0.3" footer="0.17"/>
  <pageSetup scale="82" orientation="portrait" r:id="rId1"/>
  <headerFooter>
    <oddFooter>&amp;L&amp;D &amp;F&amp;C28&amp;R&amp;A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tabColor rgb="FFFF0000"/>
    <pageSetUpPr fitToPage="1"/>
  </sheetPr>
  <dimension ref="A1:N54"/>
  <sheetViews>
    <sheetView workbookViewId="0">
      <selection activeCell="B1" sqref="B1"/>
    </sheetView>
  </sheetViews>
  <sheetFormatPr defaultRowHeight="15" x14ac:dyDescent="0.25"/>
  <cols>
    <col min="1" max="1" width="1.42578125" customWidth="1"/>
    <col min="2" max="2" width="14.140625" customWidth="1"/>
    <col min="3" max="5" width="13.42578125" customWidth="1"/>
    <col min="6" max="6" width="1" customWidth="1"/>
    <col min="7" max="9" width="14.5703125" customWidth="1"/>
    <col min="10" max="10" width="1.5703125" customWidth="1"/>
    <col min="11" max="11" width="11.5703125" customWidth="1"/>
    <col min="12" max="12" width="16" bestFit="1" customWidth="1"/>
    <col min="13" max="13" width="12.5703125" bestFit="1" customWidth="1"/>
    <col min="14" max="14" width="1.42578125" customWidth="1"/>
    <col min="16" max="16" width="2.140625" bestFit="1" customWidth="1"/>
  </cols>
  <sheetData>
    <row r="1" spans="1:14" x14ac:dyDescent="0.25">
      <c r="A1" s="3" t="str">
        <f>TOC!$A$1</f>
        <v>District Name</v>
      </c>
      <c r="B1" s="2"/>
      <c r="C1" s="1"/>
      <c r="D1" s="1"/>
      <c r="E1" s="1"/>
      <c r="F1" s="1"/>
      <c r="G1" s="1"/>
      <c r="H1" s="1"/>
      <c r="I1" s="1"/>
      <c r="J1" s="1"/>
      <c r="K1" s="1"/>
      <c r="L1" s="1"/>
      <c r="M1" s="1"/>
      <c r="N1" s="1"/>
    </row>
    <row r="2" spans="1:14" x14ac:dyDescent="0.25">
      <c r="A2" s="4" t="str">
        <f>+Cover!E11</f>
        <v>Proposed Budget</v>
      </c>
      <c r="B2" s="2"/>
      <c r="C2" s="1"/>
      <c r="D2" s="1"/>
      <c r="E2" s="1"/>
      <c r="F2" s="1"/>
      <c r="G2" s="1"/>
      <c r="H2" s="1"/>
      <c r="I2" s="1"/>
      <c r="J2" s="1"/>
      <c r="K2" s="1"/>
      <c r="L2" s="1"/>
      <c r="M2" s="1"/>
      <c r="N2" s="1"/>
    </row>
    <row r="3" spans="1:14" x14ac:dyDescent="0.25">
      <c r="A3" s="4" t="s">
        <v>193</v>
      </c>
      <c r="B3" s="2"/>
      <c r="C3" s="1"/>
      <c r="D3" s="1"/>
      <c r="E3" s="1"/>
      <c r="F3" s="1"/>
      <c r="G3" s="1"/>
      <c r="H3" s="1"/>
      <c r="I3" s="1"/>
      <c r="J3" s="1"/>
      <c r="K3" s="1"/>
      <c r="L3" s="1"/>
      <c r="M3" s="1"/>
      <c r="N3" s="1"/>
    </row>
    <row r="4" spans="1:14" x14ac:dyDescent="0.25">
      <c r="A4" s="4" t="str">
        <f>+Cover!E14</f>
        <v>FY 2026/27</v>
      </c>
      <c r="B4" s="2"/>
      <c r="C4" s="1"/>
      <c r="D4" s="1"/>
      <c r="E4" s="1"/>
      <c r="F4" s="1"/>
      <c r="G4" s="1"/>
      <c r="H4" s="1"/>
      <c r="I4" s="1"/>
      <c r="J4" s="1"/>
      <c r="K4" s="1"/>
      <c r="L4" s="1"/>
      <c r="M4" s="1"/>
      <c r="N4" s="1"/>
    </row>
    <row r="5" spans="1:14" ht="4.5" customHeight="1" thickBot="1" x14ac:dyDescent="0.3">
      <c r="B5" s="7"/>
    </row>
    <row r="6" spans="1:14" ht="15.75" thickBot="1" x14ac:dyDescent="0.3">
      <c r="B6" s="7"/>
      <c r="C6" s="37" t="s">
        <v>264</v>
      </c>
      <c r="D6" s="38"/>
      <c r="E6" s="39"/>
      <c r="G6" s="37" t="s">
        <v>264</v>
      </c>
      <c r="H6" s="38"/>
      <c r="I6" s="39"/>
      <c r="K6" s="37" t="s">
        <v>265</v>
      </c>
      <c r="L6" s="38"/>
      <c r="M6" s="39"/>
    </row>
    <row r="7" spans="1:14" ht="15.75" thickBot="1" x14ac:dyDescent="0.3">
      <c r="B7" s="281" t="s">
        <v>1017</v>
      </c>
      <c r="C7" s="66" t="s">
        <v>192</v>
      </c>
      <c r="D7" s="66" t="s">
        <v>194</v>
      </c>
      <c r="E7" s="66" t="s">
        <v>195</v>
      </c>
      <c r="G7" s="66" t="s">
        <v>192</v>
      </c>
      <c r="H7" s="66" t="s">
        <v>194</v>
      </c>
      <c r="I7" s="66" t="s">
        <v>195</v>
      </c>
      <c r="K7" s="66" t="s">
        <v>192</v>
      </c>
      <c r="L7" s="66" t="s">
        <v>194</v>
      </c>
      <c r="M7" s="66" t="s">
        <v>195</v>
      </c>
    </row>
    <row r="8" spans="1:14" x14ac:dyDescent="0.25">
      <c r="B8" s="67">
        <v>41075</v>
      </c>
      <c r="C8" s="117"/>
      <c r="D8" s="118"/>
      <c r="E8" s="119"/>
      <c r="F8" s="68"/>
      <c r="G8" s="117"/>
      <c r="H8" s="118"/>
      <c r="I8" s="119"/>
      <c r="J8" s="68"/>
      <c r="K8" s="117"/>
      <c r="L8" s="118"/>
      <c r="M8" s="119"/>
    </row>
    <row r="9" spans="1:14" x14ac:dyDescent="0.25">
      <c r="B9" s="67">
        <v>41258</v>
      </c>
      <c r="C9" s="84"/>
      <c r="D9" s="68"/>
      <c r="E9" s="85"/>
      <c r="F9" s="68"/>
      <c r="G9" s="84"/>
      <c r="H9" s="68"/>
      <c r="I9" s="85"/>
      <c r="J9" s="68"/>
      <c r="K9" s="84"/>
      <c r="L9" s="68"/>
      <c r="M9" s="85"/>
    </row>
    <row r="10" spans="1:14" x14ac:dyDescent="0.25">
      <c r="B10" s="67">
        <v>41440</v>
      </c>
      <c r="C10" s="86"/>
      <c r="D10" s="87"/>
      <c r="E10" s="88"/>
      <c r="F10" s="68"/>
      <c r="G10" s="86"/>
      <c r="H10" s="87"/>
      <c r="I10" s="88"/>
      <c r="J10" s="68"/>
      <c r="K10" s="86"/>
      <c r="L10" s="87"/>
      <c r="M10" s="88"/>
    </row>
    <row r="11" spans="1:14" x14ac:dyDescent="0.25">
      <c r="B11" s="67">
        <v>41623</v>
      </c>
      <c r="C11" s="84"/>
      <c r="D11" s="68"/>
      <c r="E11" s="85"/>
      <c r="F11" s="68"/>
      <c r="G11" s="84"/>
      <c r="H11" s="68"/>
      <c r="I11" s="85"/>
      <c r="J11" s="68"/>
      <c r="K11" s="84"/>
      <c r="L11" s="68"/>
      <c r="M11" s="85"/>
    </row>
    <row r="12" spans="1:14" x14ac:dyDescent="0.25">
      <c r="B12" s="67">
        <v>41805</v>
      </c>
      <c r="C12" s="86"/>
      <c r="D12" s="87"/>
      <c r="E12" s="88"/>
      <c r="F12" s="68"/>
      <c r="G12" s="86"/>
      <c r="H12" s="87"/>
      <c r="I12" s="88"/>
      <c r="J12" s="68"/>
      <c r="K12" s="86"/>
      <c r="L12" s="87"/>
      <c r="M12" s="88"/>
    </row>
    <row r="13" spans="1:14" x14ac:dyDescent="0.25">
      <c r="B13" s="67">
        <v>41988</v>
      </c>
      <c r="C13" s="84"/>
      <c r="D13" s="68"/>
      <c r="E13" s="85"/>
      <c r="F13" s="68"/>
      <c r="G13" s="84"/>
      <c r="H13" s="68"/>
      <c r="I13" s="85"/>
      <c r="J13" s="68"/>
      <c r="K13" s="84"/>
      <c r="L13" s="68"/>
      <c r="M13" s="85"/>
    </row>
    <row r="14" spans="1:14" x14ac:dyDescent="0.25">
      <c r="B14" s="67">
        <v>42170</v>
      </c>
      <c r="C14" s="86"/>
      <c r="D14" s="87"/>
      <c r="E14" s="88"/>
      <c r="F14" s="68"/>
      <c r="G14" s="86"/>
      <c r="H14" s="87"/>
      <c r="I14" s="88"/>
      <c r="J14" s="68"/>
      <c r="K14" s="86"/>
      <c r="L14" s="87"/>
      <c r="M14" s="88"/>
    </row>
    <row r="15" spans="1:14" x14ac:dyDescent="0.25">
      <c r="B15" s="67">
        <v>42353</v>
      </c>
      <c r="C15" s="84"/>
      <c r="D15" s="68"/>
      <c r="E15" s="85"/>
      <c r="F15" s="68"/>
      <c r="G15" s="84"/>
      <c r="H15" s="68"/>
      <c r="I15" s="85"/>
      <c r="J15" s="68"/>
      <c r="K15" s="84"/>
      <c r="L15" s="68"/>
      <c r="M15" s="85"/>
    </row>
    <row r="16" spans="1:14" x14ac:dyDescent="0.25">
      <c r="B16" s="67">
        <v>42536</v>
      </c>
      <c r="C16" s="86"/>
      <c r="D16" s="87"/>
      <c r="E16" s="88"/>
      <c r="F16" s="68"/>
      <c r="G16" s="86"/>
      <c r="H16" s="87"/>
      <c r="I16" s="88"/>
      <c r="J16" s="68"/>
      <c r="K16" s="86"/>
      <c r="L16" s="87"/>
      <c r="M16" s="88"/>
    </row>
    <row r="17" spans="2:13" x14ac:dyDescent="0.25">
      <c r="B17" s="67">
        <v>42719</v>
      </c>
      <c r="C17" s="84"/>
      <c r="D17" s="68"/>
      <c r="E17" s="85"/>
      <c r="F17" s="68"/>
      <c r="G17" s="84"/>
      <c r="H17" s="68"/>
      <c r="I17" s="85"/>
      <c r="J17" s="68"/>
      <c r="K17" s="84"/>
      <c r="L17" s="68"/>
      <c r="M17" s="85"/>
    </row>
    <row r="18" spans="2:13" x14ac:dyDescent="0.25">
      <c r="B18" s="67">
        <v>42901</v>
      </c>
      <c r="C18" s="86"/>
      <c r="D18" s="87"/>
      <c r="E18" s="88"/>
      <c r="F18" s="68"/>
      <c r="G18" s="86"/>
      <c r="H18" s="87"/>
      <c r="I18" s="88"/>
      <c r="J18" s="68"/>
      <c r="K18" s="86"/>
      <c r="L18" s="87"/>
      <c r="M18" s="88"/>
    </row>
    <row r="19" spans="2:13" x14ac:dyDescent="0.25">
      <c r="B19" s="67">
        <v>43084</v>
      </c>
      <c r="C19" s="84"/>
      <c r="D19" s="68"/>
      <c r="E19" s="85"/>
      <c r="F19" s="68"/>
      <c r="G19" s="84"/>
      <c r="H19" s="68"/>
      <c r="I19" s="85"/>
      <c r="J19" s="68"/>
      <c r="K19" s="84"/>
      <c r="L19" s="68"/>
      <c r="M19" s="85"/>
    </row>
    <row r="20" spans="2:13" x14ac:dyDescent="0.25">
      <c r="B20" s="67">
        <v>43266</v>
      </c>
      <c r="C20" s="86"/>
      <c r="D20" s="87"/>
      <c r="E20" s="88"/>
      <c r="F20" s="68"/>
      <c r="G20" s="86"/>
      <c r="H20" s="87"/>
      <c r="I20" s="88"/>
      <c r="J20" s="68"/>
      <c r="K20" s="86"/>
      <c r="L20" s="87"/>
      <c r="M20" s="88"/>
    </row>
    <row r="21" spans="2:13" x14ac:dyDescent="0.25">
      <c r="B21" s="67">
        <v>43449</v>
      </c>
      <c r="C21" s="84"/>
      <c r="D21" s="68"/>
      <c r="E21" s="85"/>
      <c r="F21" s="68"/>
      <c r="G21" s="84"/>
      <c r="H21" s="68"/>
      <c r="I21" s="85"/>
      <c r="J21" s="68"/>
      <c r="K21" s="84"/>
      <c r="L21" s="68"/>
      <c r="M21" s="85"/>
    </row>
    <row r="22" spans="2:13" x14ac:dyDescent="0.25">
      <c r="B22" s="67">
        <v>43631</v>
      </c>
      <c r="C22" s="86"/>
      <c r="D22" s="87"/>
      <c r="E22" s="88"/>
      <c r="F22" s="68"/>
      <c r="G22" s="86"/>
      <c r="H22" s="87"/>
      <c r="I22" s="88"/>
      <c r="J22" s="68"/>
      <c r="K22" s="86"/>
      <c r="L22" s="87"/>
      <c r="M22" s="88"/>
    </row>
    <row r="23" spans="2:13" x14ac:dyDescent="0.25">
      <c r="B23" s="67">
        <v>43814</v>
      </c>
      <c r="C23" s="84"/>
      <c r="D23" s="68"/>
      <c r="E23" s="85"/>
      <c r="F23" s="68"/>
      <c r="G23" s="84"/>
      <c r="H23" s="68"/>
      <c r="I23" s="85"/>
      <c r="J23" s="68"/>
      <c r="K23" s="84"/>
      <c r="L23" s="68"/>
      <c r="M23" s="85"/>
    </row>
    <row r="24" spans="2:13" x14ac:dyDescent="0.25">
      <c r="B24" s="67">
        <v>43997</v>
      </c>
      <c r="C24" s="86"/>
      <c r="D24" s="87"/>
      <c r="E24" s="88"/>
      <c r="F24" s="68"/>
      <c r="G24" s="86"/>
      <c r="H24" s="87"/>
      <c r="I24" s="88"/>
      <c r="J24" s="68"/>
      <c r="K24" s="86"/>
      <c r="L24" s="87"/>
      <c r="M24" s="88"/>
    </row>
    <row r="25" spans="2:13" x14ac:dyDescent="0.25">
      <c r="B25" s="67">
        <v>44180</v>
      </c>
      <c r="C25" s="84"/>
      <c r="D25" s="68"/>
      <c r="E25" s="85"/>
      <c r="F25" s="68"/>
      <c r="G25" s="84"/>
      <c r="H25" s="68"/>
      <c r="I25" s="85"/>
      <c r="J25" s="68"/>
      <c r="K25" s="84"/>
      <c r="L25" s="68"/>
      <c r="M25" s="85"/>
    </row>
    <row r="26" spans="2:13" x14ac:dyDescent="0.25">
      <c r="B26" s="67">
        <v>44362</v>
      </c>
      <c r="C26" s="86"/>
      <c r="D26" s="87"/>
      <c r="E26" s="88"/>
      <c r="F26" s="68"/>
      <c r="G26" s="86"/>
      <c r="H26" s="87"/>
      <c r="I26" s="88"/>
      <c r="J26" s="68"/>
      <c r="K26" s="86"/>
      <c r="L26" s="87"/>
      <c r="M26" s="88"/>
    </row>
    <row r="27" spans="2:13" x14ac:dyDescent="0.25">
      <c r="B27" s="67">
        <v>44545</v>
      </c>
      <c r="C27" s="84"/>
      <c r="D27" s="68"/>
      <c r="E27" s="85"/>
      <c r="F27" s="68"/>
      <c r="G27" s="84"/>
      <c r="H27" s="68"/>
      <c r="I27" s="85"/>
      <c r="J27" s="68"/>
      <c r="K27" s="84"/>
      <c r="L27" s="68"/>
      <c r="M27" s="85"/>
    </row>
    <row r="28" spans="2:13" x14ac:dyDescent="0.25">
      <c r="B28" s="67">
        <v>44727</v>
      </c>
      <c r="C28" s="86"/>
      <c r="D28" s="87"/>
      <c r="E28" s="88"/>
      <c r="F28" s="68"/>
      <c r="G28" s="86"/>
      <c r="H28" s="87"/>
      <c r="I28" s="88"/>
      <c r="J28" s="68"/>
      <c r="K28" s="86"/>
      <c r="L28" s="87"/>
      <c r="M28" s="88"/>
    </row>
    <row r="29" spans="2:13" x14ac:dyDescent="0.25">
      <c r="B29" s="67">
        <v>44910</v>
      </c>
      <c r="C29" s="84"/>
      <c r="D29" s="68"/>
      <c r="E29" s="85"/>
      <c r="F29" s="68"/>
      <c r="G29" s="84"/>
      <c r="H29" s="68"/>
      <c r="I29" s="85"/>
      <c r="J29" s="68"/>
      <c r="K29" s="84"/>
      <c r="L29" s="68"/>
      <c r="M29" s="85"/>
    </row>
    <row r="30" spans="2:13" x14ac:dyDescent="0.25">
      <c r="B30" s="67">
        <v>45092</v>
      </c>
      <c r="C30" s="86"/>
      <c r="D30" s="87"/>
      <c r="E30" s="88"/>
      <c r="F30" s="68"/>
      <c r="G30" s="86"/>
      <c r="H30" s="87"/>
      <c r="I30" s="88"/>
      <c r="J30" s="68"/>
      <c r="K30" s="86"/>
      <c r="L30" s="87"/>
      <c r="M30" s="88"/>
    </row>
    <row r="31" spans="2:13" x14ac:dyDescent="0.25">
      <c r="B31" s="67">
        <v>45275</v>
      </c>
      <c r="C31" s="84"/>
      <c r="D31" s="68"/>
      <c r="E31" s="85"/>
      <c r="F31" s="68"/>
      <c r="G31" s="84"/>
      <c r="H31" s="68"/>
      <c r="I31" s="85"/>
      <c r="J31" s="68"/>
      <c r="K31" s="84"/>
      <c r="L31" s="68"/>
      <c r="M31" s="85"/>
    </row>
    <row r="32" spans="2:13" x14ac:dyDescent="0.25">
      <c r="B32" s="67">
        <v>45458</v>
      </c>
      <c r="C32" s="86"/>
      <c r="D32" s="87"/>
      <c r="E32" s="88"/>
      <c r="F32" s="68"/>
      <c r="G32" s="86"/>
      <c r="H32" s="87"/>
      <c r="I32" s="88"/>
      <c r="J32" s="68"/>
      <c r="K32" s="86"/>
      <c r="L32" s="87"/>
      <c r="M32" s="88"/>
    </row>
    <row r="33" spans="2:13" x14ac:dyDescent="0.25">
      <c r="B33" s="67">
        <v>45641</v>
      </c>
      <c r="C33" s="84"/>
      <c r="D33" s="68"/>
      <c r="E33" s="85"/>
      <c r="F33" s="68"/>
      <c r="G33" s="84"/>
      <c r="H33" s="68"/>
      <c r="I33" s="85"/>
      <c r="J33" s="68"/>
      <c r="K33" s="84"/>
      <c r="L33" s="68"/>
      <c r="M33" s="85"/>
    </row>
    <row r="34" spans="2:13" x14ac:dyDescent="0.25">
      <c r="B34" s="67">
        <v>45823</v>
      </c>
      <c r="C34" s="86"/>
      <c r="D34" s="87"/>
      <c r="E34" s="88"/>
      <c r="F34" s="68"/>
      <c r="G34" s="86"/>
      <c r="H34" s="87"/>
      <c r="I34" s="88"/>
      <c r="J34" s="68"/>
      <c r="K34" s="86"/>
      <c r="L34" s="87"/>
      <c r="M34" s="88"/>
    </row>
    <row r="35" spans="2:13" x14ac:dyDescent="0.25">
      <c r="B35" s="67">
        <v>46006</v>
      </c>
      <c r="C35" s="120"/>
      <c r="D35" s="121"/>
      <c r="E35" s="122"/>
      <c r="F35" s="68"/>
      <c r="G35" s="84"/>
      <c r="H35" s="68"/>
      <c r="I35" s="85"/>
      <c r="J35" s="68"/>
      <c r="K35" s="84"/>
      <c r="L35" s="68"/>
      <c r="M35" s="85"/>
    </row>
    <row r="36" spans="2:13" x14ac:dyDescent="0.25">
      <c r="B36" s="67">
        <v>46188</v>
      </c>
      <c r="C36" s="123"/>
      <c r="D36" s="124"/>
      <c r="E36" s="125"/>
      <c r="F36" s="68"/>
      <c r="G36" s="86"/>
      <c r="H36" s="87"/>
      <c r="I36" s="88"/>
      <c r="J36" s="68"/>
      <c r="K36" s="86"/>
      <c r="L36" s="87"/>
      <c r="M36" s="88"/>
    </row>
    <row r="37" spans="2:13" x14ac:dyDescent="0.25">
      <c r="B37" s="67">
        <v>46371</v>
      </c>
      <c r="C37" s="84"/>
      <c r="D37" s="68"/>
      <c r="E37" s="85"/>
      <c r="F37" s="68"/>
      <c r="G37" s="84"/>
      <c r="H37" s="68"/>
      <c r="I37" s="85"/>
      <c r="J37" s="68"/>
      <c r="K37" s="84"/>
      <c r="L37" s="68"/>
      <c r="M37" s="85"/>
    </row>
    <row r="38" spans="2:13" x14ac:dyDescent="0.25">
      <c r="B38" s="67">
        <v>46553</v>
      </c>
      <c r="C38" s="86"/>
      <c r="D38" s="87"/>
      <c r="E38" s="88"/>
      <c r="F38" s="68"/>
      <c r="G38" s="86"/>
      <c r="H38" s="87"/>
      <c r="I38" s="88"/>
      <c r="J38" s="68"/>
      <c r="K38" s="86"/>
      <c r="L38" s="87"/>
      <c r="M38" s="88"/>
    </row>
    <row r="39" spans="2:13" x14ac:dyDescent="0.25">
      <c r="B39" s="67">
        <v>46736</v>
      </c>
      <c r="C39" s="84"/>
      <c r="D39" s="68"/>
      <c r="E39" s="85"/>
      <c r="F39" s="68"/>
      <c r="G39" s="84"/>
      <c r="H39" s="68"/>
      <c r="I39" s="85"/>
      <c r="J39" s="68"/>
      <c r="K39" s="84"/>
      <c r="L39" s="68"/>
      <c r="M39" s="85"/>
    </row>
    <row r="40" spans="2:13" x14ac:dyDescent="0.25">
      <c r="B40" s="67">
        <v>46919</v>
      </c>
      <c r="C40" s="86"/>
      <c r="D40" s="87"/>
      <c r="E40" s="88"/>
      <c r="F40" s="68"/>
      <c r="G40" s="86"/>
      <c r="H40" s="87"/>
      <c r="I40" s="88"/>
      <c r="J40" s="68"/>
      <c r="K40" s="86"/>
      <c r="L40" s="87"/>
      <c r="M40" s="88"/>
    </row>
    <row r="41" spans="2:13" x14ac:dyDescent="0.25">
      <c r="B41" s="67">
        <v>47102</v>
      </c>
      <c r="C41" s="84"/>
      <c r="D41" s="68"/>
      <c r="E41" s="85"/>
      <c r="F41" s="68"/>
      <c r="G41" s="84"/>
      <c r="H41" s="68"/>
      <c r="I41" s="85"/>
      <c r="J41" s="68"/>
      <c r="K41" s="84"/>
      <c r="L41" s="68"/>
      <c r="M41" s="85"/>
    </row>
    <row r="42" spans="2:13" x14ac:dyDescent="0.25">
      <c r="B42" s="67">
        <v>47284</v>
      </c>
      <c r="C42" s="86"/>
      <c r="D42" s="87"/>
      <c r="E42" s="88"/>
      <c r="F42" s="68"/>
      <c r="G42" s="86"/>
      <c r="H42" s="87"/>
      <c r="I42" s="88"/>
      <c r="J42" s="68"/>
      <c r="K42" s="86"/>
      <c r="L42" s="87"/>
      <c r="M42" s="88"/>
    </row>
    <row r="43" spans="2:13" x14ac:dyDescent="0.25">
      <c r="B43" s="67">
        <v>47467</v>
      </c>
      <c r="C43" s="84"/>
      <c r="D43" s="68"/>
      <c r="E43" s="85"/>
      <c r="F43" s="68"/>
      <c r="G43" s="84"/>
      <c r="H43" s="68"/>
      <c r="I43" s="85"/>
      <c r="J43" s="68"/>
      <c r="K43" s="84"/>
      <c r="L43" s="68"/>
      <c r="M43" s="85"/>
    </row>
    <row r="44" spans="2:13" x14ac:dyDescent="0.25">
      <c r="B44" s="67">
        <v>47649</v>
      </c>
      <c r="C44" s="86"/>
      <c r="D44" s="87"/>
      <c r="E44" s="88"/>
      <c r="F44" s="68"/>
      <c r="G44" s="86"/>
      <c r="H44" s="87"/>
      <c r="I44" s="88"/>
      <c r="J44" s="68"/>
      <c r="K44" s="86"/>
      <c r="L44" s="87"/>
      <c r="M44" s="88"/>
    </row>
    <row r="45" spans="2:13" x14ac:dyDescent="0.25">
      <c r="B45" s="67">
        <v>47832</v>
      </c>
      <c r="C45" s="84"/>
      <c r="D45" s="68"/>
      <c r="E45" s="85"/>
      <c r="F45" s="68"/>
      <c r="G45" s="84"/>
      <c r="H45" s="68"/>
      <c r="I45" s="85"/>
      <c r="J45" s="68"/>
      <c r="K45" s="84"/>
      <c r="L45" s="68"/>
      <c r="M45" s="85"/>
    </row>
    <row r="46" spans="2:13" x14ac:dyDescent="0.25">
      <c r="B46" s="67">
        <v>48014</v>
      </c>
      <c r="C46" s="86"/>
      <c r="D46" s="87"/>
      <c r="E46" s="88"/>
      <c r="F46" s="68"/>
      <c r="G46" s="86"/>
      <c r="H46" s="87"/>
      <c r="I46" s="88"/>
      <c r="J46" s="68"/>
      <c r="K46" s="86"/>
      <c r="L46" s="87"/>
      <c r="M46" s="88"/>
    </row>
    <row r="47" spans="2:13" x14ac:dyDescent="0.25">
      <c r="B47" s="67">
        <v>48197</v>
      </c>
      <c r="C47" s="84"/>
      <c r="D47" s="68"/>
      <c r="E47" s="85"/>
      <c r="F47" s="68"/>
      <c r="G47" s="84"/>
      <c r="H47" s="68"/>
      <c r="I47" s="85"/>
      <c r="J47" s="68"/>
      <c r="K47" s="84"/>
      <c r="L47" s="68"/>
      <c r="M47" s="85"/>
    </row>
    <row r="48" spans="2:13" x14ac:dyDescent="0.25">
      <c r="B48" s="67">
        <v>48380</v>
      </c>
      <c r="C48" s="86"/>
      <c r="D48" s="87"/>
      <c r="E48" s="88"/>
      <c r="F48" s="68"/>
      <c r="G48" s="86"/>
      <c r="H48" s="87"/>
      <c r="I48" s="88"/>
      <c r="J48" s="68"/>
      <c r="K48" s="86"/>
      <c r="L48" s="87"/>
      <c r="M48" s="88"/>
    </row>
    <row r="49" spans="2:13" x14ac:dyDescent="0.25">
      <c r="B49" s="67">
        <v>48563</v>
      </c>
      <c r="C49" s="84"/>
      <c r="D49" s="68"/>
      <c r="E49" s="85"/>
      <c r="F49" s="68"/>
      <c r="G49" s="84"/>
      <c r="H49" s="68"/>
      <c r="I49" s="85"/>
      <c r="J49" s="68"/>
      <c r="K49" s="84"/>
      <c r="L49" s="68"/>
      <c r="M49" s="85"/>
    </row>
    <row r="50" spans="2:13" x14ac:dyDescent="0.25">
      <c r="B50" s="67">
        <v>48745</v>
      </c>
      <c r="C50" s="86"/>
      <c r="D50" s="87"/>
      <c r="E50" s="88"/>
      <c r="F50" s="68"/>
      <c r="G50" s="86"/>
      <c r="H50" s="87"/>
      <c r="I50" s="88"/>
      <c r="J50" s="68"/>
      <c r="K50" s="86"/>
      <c r="L50" s="87"/>
      <c r="M50" s="88"/>
    </row>
    <row r="51" spans="2:13" x14ac:dyDescent="0.25">
      <c r="B51" s="67">
        <v>48928</v>
      </c>
      <c r="C51" s="84"/>
      <c r="D51" s="68"/>
      <c r="E51" s="85"/>
      <c r="F51" s="68"/>
      <c r="G51" s="84"/>
      <c r="H51" s="68"/>
      <c r="I51" s="85"/>
      <c r="J51" s="68"/>
      <c r="K51" s="84"/>
      <c r="L51" s="68"/>
      <c r="M51" s="85"/>
    </row>
    <row r="52" spans="2:13" x14ac:dyDescent="0.25">
      <c r="B52" s="67">
        <v>49110</v>
      </c>
      <c r="C52" s="86"/>
      <c r="D52" s="87"/>
      <c r="E52" s="88"/>
      <c r="F52" s="68"/>
      <c r="G52" s="86"/>
      <c r="H52" s="87"/>
      <c r="I52" s="88"/>
      <c r="J52" s="68"/>
      <c r="K52" s="86"/>
      <c r="L52" s="87"/>
      <c r="M52" s="88"/>
    </row>
    <row r="53" spans="2:13" x14ac:dyDescent="0.25">
      <c r="B53" s="67">
        <v>49293</v>
      </c>
      <c r="C53" s="84"/>
      <c r="D53" s="68"/>
      <c r="E53" s="85"/>
      <c r="F53" s="68"/>
      <c r="G53" s="84"/>
      <c r="H53" s="68"/>
      <c r="I53" s="85"/>
      <c r="J53" s="68"/>
      <c r="K53" s="84"/>
      <c r="L53" s="68"/>
      <c r="M53" s="85"/>
    </row>
    <row r="54" spans="2:13" ht="15.75" thickBot="1" x14ac:dyDescent="0.3">
      <c r="B54" s="67">
        <v>49475</v>
      </c>
      <c r="C54" s="70"/>
      <c r="D54" s="69"/>
      <c r="E54" s="71"/>
      <c r="F54" s="68"/>
      <c r="G54" s="70"/>
      <c r="H54" s="69"/>
      <c r="I54" s="71"/>
      <c r="J54" s="68"/>
      <c r="K54" s="70"/>
      <c r="L54" s="69"/>
      <c r="M54" s="71"/>
    </row>
  </sheetData>
  <pageMargins left="0.27" right="0.25" top="0.43" bottom="0.4" header="0.3" footer="0.17"/>
  <pageSetup scale="71" orientation="portrait" r:id="rId1"/>
  <headerFooter>
    <oddFooter>&amp;L&amp;D &amp;F&amp;C29
&amp;R&amp;A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9"/>
  <sheetViews>
    <sheetView zoomScale="90" zoomScaleNormal="90" workbookViewId="0">
      <selection activeCell="J7" sqref="J7"/>
    </sheetView>
  </sheetViews>
  <sheetFormatPr defaultRowHeight="15" outlineLevelRow="1" x14ac:dyDescent="0.25"/>
  <cols>
    <col min="1" max="1" width="1.42578125" customWidth="1"/>
    <col min="10" max="10" width="13.140625" customWidth="1"/>
    <col min="11" max="11" width="12.5703125" customWidth="1"/>
    <col min="13" max="13" width="1.42578125" customWidth="1"/>
  </cols>
  <sheetData>
    <row r="1" spans="1:13" x14ac:dyDescent="0.25">
      <c r="A1" s="3" t="str">
        <f>TOC!$A$1</f>
        <v>District Name</v>
      </c>
      <c r="B1" s="2"/>
      <c r="C1" s="1"/>
      <c r="D1" s="1"/>
      <c r="E1" s="1"/>
      <c r="F1" s="1"/>
      <c r="G1" s="1"/>
      <c r="H1" s="1"/>
      <c r="I1" s="1"/>
      <c r="J1" s="1"/>
      <c r="K1" s="1"/>
      <c r="L1" s="1"/>
      <c r="M1" s="1"/>
    </row>
    <row r="2" spans="1:13" x14ac:dyDescent="0.25">
      <c r="A2" s="4" t="str">
        <f>Cover!E11</f>
        <v>Proposed Budget</v>
      </c>
      <c r="B2" s="2"/>
      <c r="C2" s="1"/>
      <c r="D2" s="1"/>
      <c r="E2" s="1"/>
      <c r="F2" s="1"/>
      <c r="G2" s="1"/>
      <c r="H2" s="1"/>
      <c r="I2" s="1"/>
      <c r="J2" s="1"/>
      <c r="K2" s="1"/>
      <c r="L2" s="1"/>
      <c r="M2" s="1"/>
    </row>
    <row r="3" spans="1:13" x14ac:dyDescent="0.25">
      <c r="A3" s="4" t="s">
        <v>35</v>
      </c>
      <c r="B3" s="2"/>
      <c r="C3" s="1"/>
      <c r="D3" s="1"/>
      <c r="E3" s="1"/>
      <c r="F3" s="1"/>
      <c r="G3" s="1"/>
      <c r="H3" s="1"/>
      <c r="I3" s="1"/>
      <c r="J3" s="1"/>
      <c r="K3" s="1"/>
      <c r="L3" s="1"/>
      <c r="M3" s="1"/>
    </row>
    <row r="4" spans="1:13" x14ac:dyDescent="0.25">
      <c r="A4" s="4" t="str">
        <f>Cover!E14</f>
        <v>FY 2026/27</v>
      </c>
      <c r="B4" s="2"/>
      <c r="C4" s="1"/>
      <c r="D4" s="1"/>
      <c r="E4" s="1"/>
      <c r="F4" s="1"/>
      <c r="G4" s="1"/>
      <c r="H4" s="1"/>
      <c r="I4" s="1"/>
      <c r="J4" s="1"/>
      <c r="K4" s="1"/>
      <c r="L4" s="1"/>
      <c r="M4" s="1"/>
    </row>
    <row r="5" spans="1:13" ht="4.5" customHeight="1" thickBot="1" x14ac:dyDescent="0.3">
      <c r="B5" s="7"/>
    </row>
    <row r="6" spans="1:13" ht="15.75" thickBot="1" x14ac:dyDescent="0.3">
      <c r="J6" s="189" t="s">
        <v>1026</v>
      </c>
      <c r="K6" s="189" t="str">
        <f>A4</f>
        <v>FY 2026/27</v>
      </c>
    </row>
    <row r="7" spans="1:13" ht="15.75" thickBot="1" x14ac:dyDescent="0.3">
      <c r="B7" s="37" t="s">
        <v>36</v>
      </c>
      <c r="C7" s="38"/>
      <c r="D7" s="38"/>
      <c r="E7" s="38"/>
      <c r="F7" s="38"/>
      <c r="G7" s="38"/>
      <c r="H7" s="38"/>
      <c r="I7" s="38"/>
      <c r="J7" s="38"/>
      <c r="K7" s="38"/>
      <c r="L7" s="39"/>
    </row>
    <row r="8" spans="1:13" x14ac:dyDescent="0.25">
      <c r="B8" s="13"/>
      <c r="C8" t="s">
        <v>37</v>
      </c>
      <c r="J8" s="47"/>
      <c r="K8" s="47"/>
      <c r="L8" s="14"/>
    </row>
    <row r="9" spans="1:13" x14ac:dyDescent="0.25">
      <c r="B9" s="13"/>
      <c r="C9" t="s">
        <v>974</v>
      </c>
      <c r="J9" s="47"/>
      <c r="K9" s="47"/>
      <c r="L9" s="14"/>
    </row>
    <row r="10" spans="1:13" x14ac:dyDescent="0.25">
      <c r="B10" s="13"/>
      <c r="C10" t="s">
        <v>38</v>
      </c>
      <c r="J10" s="45"/>
      <c r="K10" s="45"/>
      <c r="L10" s="14"/>
    </row>
    <row r="11" spans="1:13" x14ac:dyDescent="0.25">
      <c r="B11" s="13"/>
      <c r="C11" t="s">
        <v>39</v>
      </c>
      <c r="J11" s="45"/>
      <c r="K11" s="45"/>
      <c r="L11" s="14"/>
    </row>
    <row r="12" spans="1:13" x14ac:dyDescent="0.25">
      <c r="B12" s="13"/>
      <c r="C12" t="s">
        <v>40</v>
      </c>
      <c r="J12" s="48"/>
      <c r="K12" s="48"/>
      <c r="L12" s="14"/>
    </row>
    <row r="13" spans="1:13" x14ac:dyDescent="0.25">
      <c r="B13" s="13"/>
      <c r="C13" t="s">
        <v>41</v>
      </c>
      <c r="J13" s="45"/>
      <c r="K13" s="45"/>
      <c r="L13" s="14"/>
    </row>
    <row r="14" spans="1:13" x14ac:dyDescent="0.25">
      <c r="B14" s="13"/>
      <c r="C14" t="s">
        <v>736</v>
      </c>
      <c r="L14" s="14"/>
    </row>
    <row r="15" spans="1:13" x14ac:dyDescent="0.25">
      <c r="B15" s="13"/>
      <c r="D15" t="s">
        <v>42</v>
      </c>
      <c r="J15" s="46"/>
      <c r="K15" s="46"/>
      <c r="L15" s="14"/>
    </row>
    <row r="16" spans="1:13" x14ac:dyDescent="0.25">
      <c r="B16" s="13"/>
      <c r="D16" t="s">
        <v>43</v>
      </c>
      <c r="J16" s="46"/>
      <c r="K16" s="46"/>
      <c r="L16" s="14"/>
    </row>
    <row r="17" spans="2:17" x14ac:dyDescent="0.25">
      <c r="B17" s="13"/>
      <c r="D17" t="s">
        <v>44</v>
      </c>
      <c r="J17" s="46"/>
      <c r="K17" s="46"/>
      <c r="L17" s="14"/>
    </row>
    <row r="18" spans="2:17" ht="15.75" thickBot="1" x14ac:dyDescent="0.3">
      <c r="B18" s="13"/>
      <c r="D18" t="s">
        <v>45</v>
      </c>
      <c r="J18" s="46"/>
      <c r="K18" s="46"/>
      <c r="L18" s="14"/>
    </row>
    <row r="19" spans="2:17" ht="15.75" thickBot="1" x14ac:dyDescent="0.3">
      <c r="B19" s="6"/>
      <c r="C19" s="15"/>
      <c r="D19" s="15"/>
      <c r="E19" s="15" t="s">
        <v>46</v>
      </c>
      <c r="F19" s="15"/>
      <c r="G19" s="15"/>
      <c r="H19" s="15"/>
      <c r="I19" s="15"/>
      <c r="J19" s="81">
        <f>SUM(J15:J18)</f>
        <v>0</v>
      </c>
      <c r="K19" s="81">
        <f>SUM(K15:K18)</f>
        <v>0</v>
      </c>
      <c r="L19" s="16"/>
    </row>
    <row r="20" spans="2:17" ht="15.75" thickBot="1" x14ac:dyDescent="0.3"/>
    <row r="21" spans="2:17" ht="15.75" thickBot="1" x14ac:dyDescent="0.3">
      <c r="B21" s="37" t="s">
        <v>47</v>
      </c>
      <c r="C21" s="38"/>
      <c r="D21" s="38"/>
      <c r="E21" s="38"/>
      <c r="F21" s="38"/>
      <c r="G21" s="38"/>
      <c r="H21" s="38"/>
      <c r="I21" s="38"/>
      <c r="J21" s="38"/>
      <c r="K21" s="38"/>
      <c r="L21" s="39"/>
    </row>
    <row r="22" spans="2:17" x14ac:dyDescent="0.25">
      <c r="B22" s="13"/>
      <c r="C22" t="s">
        <v>48</v>
      </c>
      <c r="K22" s="45"/>
      <c r="L22" s="14"/>
    </row>
    <row r="23" spans="2:17" x14ac:dyDescent="0.25">
      <c r="B23" s="13"/>
      <c r="C23" t="s">
        <v>49</v>
      </c>
      <c r="J23" s="44">
        <v>0.214</v>
      </c>
      <c r="K23" s="44">
        <v>0.214</v>
      </c>
      <c r="L23" s="14"/>
      <c r="Q23" t="s">
        <v>1022</v>
      </c>
    </row>
    <row r="24" spans="2:17" x14ac:dyDescent="0.25">
      <c r="B24" s="13"/>
      <c r="C24" t="s">
        <v>50</v>
      </c>
      <c r="J24" s="44">
        <v>1.4500000000000001E-2</v>
      </c>
      <c r="K24" s="44">
        <v>1.4500000000000001E-2</v>
      </c>
      <c r="L24" s="14"/>
    </row>
    <row r="25" spans="2:17" x14ac:dyDescent="0.25">
      <c r="B25" s="13"/>
      <c r="C25" t="s">
        <v>975</v>
      </c>
      <c r="J25" s="43">
        <v>14.42</v>
      </c>
      <c r="K25" s="43">
        <f>+J25*1.05</f>
        <v>15.141</v>
      </c>
      <c r="L25" s="14"/>
    </row>
    <row r="26" spans="2:17" ht="15.75" thickBot="1" x14ac:dyDescent="0.3">
      <c r="B26" s="6"/>
      <c r="C26" s="15"/>
      <c r="D26" s="15"/>
      <c r="E26" s="15"/>
      <c r="F26" s="15"/>
      <c r="G26" s="15"/>
      <c r="H26" s="15"/>
      <c r="I26" s="15"/>
      <c r="J26" s="15"/>
      <c r="K26" s="15"/>
      <c r="L26" s="16"/>
    </row>
    <row r="27" spans="2:17" ht="15.75" thickBot="1" x14ac:dyDescent="0.3"/>
    <row r="28" spans="2:17" ht="15.75" thickBot="1" x14ac:dyDescent="0.3">
      <c r="B28" s="37" t="s">
        <v>51</v>
      </c>
      <c r="C28" s="38"/>
      <c r="D28" s="38"/>
      <c r="E28" s="38"/>
      <c r="F28" s="38"/>
      <c r="G28" s="38"/>
      <c r="H28" s="38"/>
      <c r="I28" s="38"/>
      <c r="J28" s="38"/>
      <c r="K28" s="38"/>
      <c r="L28" s="39"/>
    </row>
    <row r="29" spans="2:17" x14ac:dyDescent="0.25">
      <c r="B29" s="13"/>
      <c r="C29" t="s">
        <v>41</v>
      </c>
      <c r="J29" s="45">
        <f>J13</f>
        <v>0</v>
      </c>
      <c r="K29" s="45">
        <f>K13</f>
        <v>0</v>
      </c>
      <c r="L29" s="14"/>
    </row>
    <row r="30" spans="2:17" x14ac:dyDescent="0.25">
      <c r="B30" s="13"/>
      <c r="C30" t="s">
        <v>52</v>
      </c>
      <c r="J30" s="45">
        <f>J29*0.2</f>
        <v>0</v>
      </c>
      <c r="K30" s="45">
        <f>K29*0.2</f>
        <v>0</v>
      </c>
      <c r="L30" s="14"/>
    </row>
    <row r="31" spans="2:17" x14ac:dyDescent="0.25">
      <c r="B31" s="13"/>
      <c r="C31" t="s">
        <v>457</v>
      </c>
      <c r="J31" s="50"/>
      <c r="K31" s="50"/>
      <c r="L31" s="14"/>
    </row>
    <row r="32" spans="2:17" ht="15.75" thickBot="1" x14ac:dyDescent="0.3">
      <c r="B32" s="13"/>
      <c r="D32" t="s">
        <v>53</v>
      </c>
      <c r="J32" s="49">
        <f>J30+J31</f>
        <v>0</v>
      </c>
      <c r="K32" s="49">
        <f>K30+K31</f>
        <v>0</v>
      </c>
      <c r="L32" s="14"/>
    </row>
    <row r="33" spans="2:17" ht="11.25" customHeight="1" thickTop="1" x14ac:dyDescent="0.25">
      <c r="B33" s="13"/>
      <c r="J33" s="43"/>
      <c r="K33" s="43"/>
      <c r="L33" s="14"/>
    </row>
    <row r="34" spans="2:17" ht="15.75" thickBot="1" x14ac:dyDescent="0.3">
      <c r="B34" s="13"/>
      <c r="C34" t="s">
        <v>663</v>
      </c>
      <c r="J34" s="42"/>
      <c r="K34" s="42"/>
      <c r="L34" s="14"/>
    </row>
    <row r="35" spans="2:17" ht="16.5" thickTop="1" thickBot="1" x14ac:dyDescent="0.3">
      <c r="B35" s="6"/>
      <c r="C35" s="15"/>
      <c r="D35" s="15"/>
      <c r="E35" s="15"/>
      <c r="F35" s="15"/>
      <c r="G35" s="15"/>
      <c r="H35" s="15"/>
      <c r="I35" s="15"/>
      <c r="J35" s="15"/>
      <c r="K35" s="15"/>
      <c r="L35" s="16"/>
    </row>
    <row r="37" spans="2:17" ht="15.75" hidden="1" outlineLevel="1" thickBot="1" x14ac:dyDescent="0.3">
      <c r="B37" s="37" t="s">
        <v>737</v>
      </c>
      <c r="C37" s="38"/>
      <c r="D37" s="38"/>
      <c r="E37" s="38"/>
      <c r="F37" s="38"/>
      <c r="G37" s="38"/>
      <c r="H37" s="38"/>
      <c r="I37" s="38"/>
      <c r="J37" s="38"/>
      <c r="K37" s="38"/>
      <c r="L37" s="39"/>
    </row>
    <row r="38" spans="2:17" ht="15.75" hidden="1" outlineLevel="1" thickBot="1" x14ac:dyDescent="0.3">
      <c r="B38" s="190"/>
      <c r="C38" s="2"/>
      <c r="D38" s="2"/>
      <c r="E38" s="2"/>
      <c r="F38" s="2"/>
      <c r="G38" s="2"/>
      <c r="H38" s="2"/>
      <c r="I38" s="2"/>
      <c r="J38" s="2"/>
      <c r="K38" s="2"/>
      <c r="L38" s="191"/>
    </row>
    <row r="39" spans="2:17" ht="15.75" hidden="1" outlineLevel="1" thickBot="1" x14ac:dyDescent="0.3">
      <c r="B39" s="13"/>
      <c r="C39" t="s">
        <v>978</v>
      </c>
      <c r="K39" s="192"/>
      <c r="L39" s="14"/>
    </row>
    <row r="40" spans="2:17" ht="15.75" hidden="1" outlineLevel="1" thickBot="1" x14ac:dyDescent="0.3">
      <c r="B40" s="13"/>
      <c r="C40" t="s">
        <v>458</v>
      </c>
      <c r="K40" s="192"/>
      <c r="L40" s="14"/>
    </row>
    <row r="41" spans="2:17" ht="15.75" hidden="1" outlineLevel="1" thickBot="1" x14ac:dyDescent="0.3">
      <c r="B41" s="13"/>
      <c r="C41" t="s">
        <v>459</v>
      </c>
      <c r="K41" s="193"/>
      <c r="L41" s="14"/>
    </row>
    <row r="42" spans="2:17" ht="15.75" hidden="1" outlineLevel="1" thickBot="1" x14ac:dyDescent="0.3">
      <c r="B42" s="13"/>
      <c r="C42" t="s">
        <v>460</v>
      </c>
      <c r="K42" s="193"/>
      <c r="L42" s="14"/>
    </row>
    <row r="43" spans="2:17" ht="15.75" hidden="1" outlineLevel="1" thickBot="1" x14ac:dyDescent="0.3">
      <c r="B43" s="13"/>
      <c r="C43" t="s">
        <v>461</v>
      </c>
      <c r="K43" s="193"/>
      <c r="L43" s="14"/>
    </row>
    <row r="44" spans="2:17" ht="15.75" hidden="1" outlineLevel="1" thickBot="1" x14ac:dyDescent="0.3">
      <c r="B44" s="13"/>
      <c r="C44" t="s">
        <v>462</v>
      </c>
      <c r="K44" s="193"/>
      <c r="L44" s="14"/>
    </row>
    <row r="45" spans="2:17" ht="15.75" hidden="1" outlineLevel="1" thickBot="1" x14ac:dyDescent="0.3">
      <c r="B45" s="13"/>
      <c r="C45" t="s">
        <v>463</v>
      </c>
      <c r="K45" s="193"/>
      <c r="L45" s="14"/>
    </row>
    <row r="46" spans="2:17" ht="15.75" hidden="1" outlineLevel="1" thickBot="1" x14ac:dyDescent="0.3">
      <c r="B46" s="13"/>
      <c r="C46" t="s">
        <v>464</v>
      </c>
      <c r="K46" s="193"/>
      <c r="L46" s="14"/>
    </row>
    <row r="47" spans="2:17" ht="8.25" hidden="1" customHeight="1" outlineLevel="1" thickBot="1" x14ac:dyDescent="0.3">
      <c r="B47" s="6"/>
      <c r="C47" s="15"/>
      <c r="D47" s="15"/>
      <c r="E47" s="15"/>
      <c r="F47" s="15"/>
      <c r="G47" s="15"/>
      <c r="H47" s="15"/>
      <c r="I47" s="15"/>
      <c r="J47" s="15"/>
      <c r="K47" s="15"/>
      <c r="L47" s="16"/>
    </row>
    <row r="48" spans="2:17" collapsed="1" x14ac:dyDescent="0.25">
      <c r="Q48" t="s">
        <v>976</v>
      </c>
    </row>
    <row r="49" spans="17:17" x14ac:dyDescent="0.25">
      <c r="Q49" t="s">
        <v>977</v>
      </c>
    </row>
  </sheetData>
  <pageMargins left="0.4" right="0.4" top="0.43" bottom="0.49" header="0.3" footer="0.17"/>
  <pageSetup scale="91" orientation="portrait" r:id="rId1"/>
  <headerFooter>
    <oddFooter>&amp;L&amp;D &amp;F&amp;Cii&amp;R&amp;A</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1">
    <pageSetUpPr fitToPage="1"/>
  </sheetPr>
  <dimension ref="A1:BA59"/>
  <sheetViews>
    <sheetView topLeftCell="F1" workbookViewId="0">
      <selection activeCell="P20" sqref="P20"/>
    </sheetView>
  </sheetViews>
  <sheetFormatPr defaultRowHeight="15" x14ac:dyDescent="0.25"/>
  <cols>
    <col min="1" max="1" width="2.42578125" customWidth="1"/>
    <col min="2" max="2" width="6.42578125" style="7" customWidth="1"/>
    <col min="3" max="3" width="4.140625" customWidth="1"/>
    <col min="4" max="4" width="26.8554687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2.42578125" customWidth="1"/>
    <col min="13" max="13" width="0.85546875" customWidth="1"/>
    <col min="14" max="14" width="10.5703125" customWidth="1"/>
    <col min="15" max="15" width="0.85546875" customWidth="1"/>
    <col min="16" max="16" width="14.5703125" customWidth="1"/>
    <col min="17" max="17" width="2.5703125" customWidth="1"/>
    <col min="18" max="18" width="16.42578125" bestFit="1" customWidth="1"/>
    <col min="19" max="19" width="1.140625" customWidth="1"/>
    <col min="21" max="21" width="8.85546875" style="265"/>
    <col min="22" max="22" width="13.140625" customWidth="1"/>
    <col min="30" max="30" width="24.42578125" customWidth="1"/>
    <col min="31" max="31" width="18" customWidth="1"/>
    <col min="32" max="32" width="19.42578125" bestFit="1" customWidth="1"/>
    <col min="33" max="33" width="17.42578125" customWidth="1"/>
    <col min="34" max="34" width="16.140625" customWidth="1"/>
    <col min="37" max="37" width="13.85546875" customWidth="1"/>
    <col min="43" max="43" width="12.42578125" customWidth="1"/>
    <col min="44" max="44" width="10" bestFit="1" customWidth="1"/>
    <col min="45" max="45" width="20.42578125" bestFit="1" customWidth="1"/>
    <col min="46" max="46" width="18.140625" bestFit="1" customWidth="1"/>
    <col min="53" max="53" width="12.85546875" customWidth="1"/>
  </cols>
  <sheetData>
    <row r="1" spans="1:34" x14ac:dyDescent="0.25">
      <c r="A1" s="3" t="str">
        <f>TOC!$A$1</f>
        <v>District Name</v>
      </c>
      <c r="B1" s="2"/>
      <c r="C1" s="1"/>
      <c r="D1" s="1"/>
      <c r="E1" s="1"/>
      <c r="F1" s="1"/>
      <c r="G1" s="1"/>
      <c r="H1" s="1"/>
      <c r="I1" s="1"/>
      <c r="J1" s="1"/>
      <c r="K1" s="1"/>
      <c r="L1" s="1"/>
      <c r="M1" s="1"/>
      <c r="N1" s="1"/>
      <c r="O1" s="1"/>
      <c r="P1" s="1"/>
      <c r="Q1" s="1"/>
      <c r="R1" s="1"/>
      <c r="S1" s="1"/>
      <c r="U1" s="480" t="s">
        <v>789</v>
      </c>
    </row>
    <row r="2" spans="1:34" x14ac:dyDescent="0.25">
      <c r="A2" s="4" t="str">
        <f>+Cover!E11</f>
        <v>Proposed Budget</v>
      </c>
      <c r="B2" s="2"/>
      <c r="C2" s="1"/>
      <c r="D2" s="1"/>
      <c r="E2" s="1"/>
      <c r="F2" s="1"/>
      <c r="G2" s="1"/>
      <c r="H2" s="1"/>
      <c r="I2" s="1"/>
      <c r="J2" s="1"/>
      <c r="K2" s="1"/>
      <c r="L2" s="1"/>
      <c r="M2" s="1"/>
      <c r="N2" s="1"/>
      <c r="O2" s="1"/>
      <c r="P2" s="1"/>
      <c r="Q2" s="1"/>
      <c r="R2" s="1"/>
      <c r="S2" s="1"/>
      <c r="U2" s="480"/>
    </row>
    <row r="3" spans="1:34" ht="16.5" thickBot="1" x14ac:dyDescent="0.3">
      <c r="A3" s="4" t="s">
        <v>831</v>
      </c>
      <c r="B3" s="2"/>
      <c r="C3" s="1"/>
      <c r="D3" s="1"/>
      <c r="E3" s="1"/>
      <c r="F3" s="1"/>
      <c r="G3" s="1"/>
      <c r="H3" s="1"/>
      <c r="I3" s="1"/>
      <c r="J3" s="1"/>
      <c r="K3" s="1"/>
      <c r="L3" s="1"/>
      <c r="M3" s="1"/>
      <c r="N3" s="1"/>
      <c r="O3" s="1"/>
      <c r="P3" s="1"/>
      <c r="Q3" s="1"/>
      <c r="R3" s="1"/>
      <c r="S3" s="1"/>
      <c r="U3" s="480"/>
      <c r="W3" s="481" t="s">
        <v>982</v>
      </c>
      <c r="X3" s="481"/>
      <c r="Y3" s="481"/>
      <c r="Z3" s="481"/>
      <c r="AA3" s="481"/>
      <c r="AB3" s="481"/>
      <c r="AC3" s="481"/>
    </row>
    <row r="4" spans="1:34" ht="16.5" thickBot="1" x14ac:dyDescent="0.3">
      <c r="A4" s="4" t="str">
        <f>+Cover!E14</f>
        <v>FY 2026/27</v>
      </c>
      <c r="B4" s="2"/>
      <c r="C4" s="1"/>
      <c r="D4" s="1"/>
      <c r="E4" s="1"/>
      <c r="F4" s="1"/>
      <c r="G4" s="1"/>
      <c r="H4" s="1"/>
      <c r="I4" s="1"/>
      <c r="J4" s="1"/>
      <c r="K4" s="1"/>
      <c r="L4" s="1"/>
      <c r="M4" s="1"/>
      <c r="N4" s="1"/>
      <c r="O4" s="1"/>
      <c r="P4" s="1"/>
      <c r="Q4" s="1"/>
      <c r="R4" s="1"/>
      <c r="S4" s="1"/>
      <c r="U4" s="480"/>
      <c r="W4" s="482" t="s">
        <v>853</v>
      </c>
      <c r="X4" s="482"/>
      <c r="Y4" s="482"/>
      <c r="Z4" s="482"/>
      <c r="AA4" s="482"/>
      <c r="AB4" s="482"/>
      <c r="AC4" s="482"/>
      <c r="AE4" s="220" t="str">
        <f>+'GF Rev Detail'!AD5</f>
        <v>FY 25/26</v>
      </c>
      <c r="AF4" s="220" t="str">
        <f>+'GF Rev Detail'!AE5</f>
        <v>FY 25/26</v>
      </c>
      <c r="AG4" s="220" t="str">
        <f>+'GF Rev Detail'!AF5</f>
        <v>FY 25/26</v>
      </c>
      <c r="AH4" s="220" t="str">
        <f>+'GF Rev Detail'!AG5</f>
        <v>FY 26/27</v>
      </c>
    </row>
    <row r="5" spans="1:34" ht="15.75" customHeight="1" thickBot="1" x14ac:dyDescent="0.3">
      <c r="F5" s="26" t="str">
        <f>'GF Summary'!$F$6</f>
        <v>Actuals</v>
      </c>
      <c r="G5" s="27"/>
      <c r="H5" s="27" t="str">
        <f>'GF Summary'!$H$6</f>
        <v>Actuals</v>
      </c>
      <c r="I5" s="27"/>
      <c r="J5" s="28" t="str">
        <f>'GF Summary'!$J$6</f>
        <v>Actuals</v>
      </c>
      <c r="K5" s="5"/>
      <c r="L5" s="26" t="str">
        <f>'GF Summary'!L6</f>
        <v>Budget</v>
      </c>
      <c r="M5" s="27"/>
      <c r="N5" s="27" t="str">
        <f>'GF Summary'!N6</f>
        <v>Forecast</v>
      </c>
      <c r="O5" s="27">
        <f>'GF Summary'!O6</f>
        <v>0</v>
      </c>
      <c r="P5" s="27">
        <f>'Activity Summary'!P5</f>
        <v>0</v>
      </c>
      <c r="Q5" s="27"/>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row>
    <row r="6" spans="1:34" ht="15.75" thickBot="1" x14ac:dyDescent="0.3">
      <c r="F6" s="29" t="str">
        <f>'GF Summary'!$F$7</f>
        <v>FY 22/23</v>
      </c>
      <c r="G6" s="30"/>
      <c r="H6" s="31" t="str">
        <f>'GF Summary'!$H$7</f>
        <v>FY 23/24</v>
      </c>
      <c r="I6" s="31"/>
      <c r="J6" s="32" t="str">
        <f>'GF Summary'!$J$7</f>
        <v>FY 24/25</v>
      </c>
      <c r="K6" s="5"/>
      <c r="L6" s="29" t="str">
        <f>'GF Summary'!L7</f>
        <v>FY 25/26</v>
      </c>
      <c r="M6" s="31"/>
      <c r="N6" s="31" t="str">
        <f>'GF Summary'!N7</f>
        <v>FY 25/26</v>
      </c>
      <c r="O6" s="31">
        <f>'GF Summary'!O7</f>
        <v>0</v>
      </c>
      <c r="P6" s="434" t="str">
        <f>'Activity Summary'!P6</f>
        <v>Difference</v>
      </c>
      <c r="Q6" s="31"/>
      <c r="R6" s="32" t="str">
        <f>'GF Summary'!R7</f>
        <v>FY 26/27</v>
      </c>
      <c r="S6" s="5"/>
      <c r="U6" s="480"/>
      <c r="W6" s="216" t="s">
        <v>412</v>
      </c>
      <c r="X6" s="219" t="s">
        <v>407</v>
      </c>
      <c r="Y6" s="217" t="s">
        <v>413</v>
      </c>
      <c r="Z6" s="219" t="s">
        <v>661</v>
      </c>
      <c r="AA6" s="217" t="s">
        <v>662</v>
      </c>
      <c r="AB6" s="219" t="s">
        <v>416</v>
      </c>
      <c r="AC6" s="218" t="s">
        <v>417</v>
      </c>
      <c r="AD6" s="218" t="s">
        <v>780</v>
      </c>
      <c r="AE6" s="220" t="str">
        <f>+'GF Rev Detail'!AD7</f>
        <v>Budget</v>
      </c>
      <c r="AF6" s="220" t="str">
        <f>+'GF Rev Detail'!AE7</f>
        <v>YTD as of MM/DD/YY</v>
      </c>
      <c r="AG6" s="220" t="str">
        <f>+'GF Rev Detail'!AF7</f>
        <v>Forecast</v>
      </c>
      <c r="AH6" s="220" t="str">
        <f>+'GF Rev Detail'!AG7</f>
        <v>Budget</v>
      </c>
    </row>
    <row r="7" spans="1:34" x14ac:dyDescent="0.25">
      <c r="B7" s="7" t="s">
        <v>79</v>
      </c>
      <c r="F7" s="329"/>
      <c r="G7" s="328"/>
      <c r="H7" s="328"/>
      <c r="I7" s="328"/>
      <c r="J7" s="330"/>
      <c r="K7" s="25"/>
      <c r="L7" s="329"/>
      <c r="M7" s="328"/>
      <c r="N7" s="328"/>
      <c r="O7" s="328"/>
      <c r="P7" s="328"/>
      <c r="Q7" s="328"/>
      <c r="R7" s="330"/>
      <c r="S7" s="5"/>
      <c r="U7" s="480"/>
      <c r="W7" s="167" t="s">
        <v>964</v>
      </c>
      <c r="X7" s="167" t="s">
        <v>860</v>
      </c>
      <c r="Y7" s="167" t="s">
        <v>861</v>
      </c>
      <c r="Z7" s="167" t="s">
        <v>862</v>
      </c>
      <c r="AA7" s="167" t="s">
        <v>987</v>
      </c>
      <c r="AB7" s="167" t="s">
        <v>860</v>
      </c>
      <c r="AC7" s="167" t="s">
        <v>862</v>
      </c>
      <c r="AD7" s="167" t="s">
        <v>814</v>
      </c>
    </row>
    <row r="8" spans="1:34" x14ac:dyDescent="0.25">
      <c r="C8" t="s">
        <v>724</v>
      </c>
      <c r="F8" s="322"/>
      <c r="G8" s="25"/>
      <c r="H8" s="25"/>
      <c r="I8" s="25"/>
      <c r="J8" s="323"/>
      <c r="K8" s="25"/>
      <c r="L8" s="322"/>
      <c r="M8" s="25"/>
      <c r="N8" s="25">
        <f>P8-J8</f>
        <v>0</v>
      </c>
      <c r="O8" s="25"/>
      <c r="P8" s="25">
        <f>R8-L8</f>
        <v>0</v>
      </c>
      <c r="Q8" s="25"/>
      <c r="R8" s="323"/>
      <c r="S8" s="5"/>
      <c r="U8" s="480"/>
      <c r="W8" s="167" t="s">
        <v>964</v>
      </c>
      <c r="X8" s="167" t="s">
        <v>860</v>
      </c>
      <c r="Y8" s="167" t="s">
        <v>861</v>
      </c>
      <c r="Z8" s="167" t="s">
        <v>862</v>
      </c>
      <c r="AA8" s="167" t="s">
        <v>988</v>
      </c>
      <c r="AB8" s="167" t="s">
        <v>860</v>
      </c>
      <c r="AC8" s="167" t="s">
        <v>862</v>
      </c>
      <c r="AD8" s="167" t="s">
        <v>1011</v>
      </c>
    </row>
    <row r="9" spans="1:34" x14ac:dyDescent="0.25">
      <c r="B9" s="7" t="s">
        <v>81</v>
      </c>
      <c r="F9" s="324">
        <f>SUM(F8:F8)</f>
        <v>0</v>
      </c>
      <c r="G9" s="328"/>
      <c r="H9" s="326">
        <f>SUM(H8:H8)</f>
        <v>0</v>
      </c>
      <c r="I9" s="328"/>
      <c r="J9" s="327">
        <f>SUM(J8:J8)</f>
        <v>0</v>
      </c>
      <c r="K9" s="25"/>
      <c r="L9" s="324">
        <f>SUM(L8:L8)</f>
        <v>0</v>
      </c>
      <c r="M9" s="328"/>
      <c r="N9" s="326">
        <f>SUM(N8:N8)</f>
        <v>0</v>
      </c>
      <c r="O9" s="328"/>
      <c r="P9" s="326">
        <f>SUM(P8:P8)</f>
        <v>0</v>
      </c>
      <c r="Q9" s="328"/>
      <c r="R9" s="327">
        <f>SUM(R8:R8)</f>
        <v>0</v>
      </c>
      <c r="S9" s="5"/>
      <c r="U9" s="480"/>
      <c r="W9" s="167" t="s">
        <v>964</v>
      </c>
      <c r="X9" s="167" t="s">
        <v>860</v>
      </c>
      <c r="Y9" s="167" t="s">
        <v>861</v>
      </c>
      <c r="Z9" s="167" t="s">
        <v>862</v>
      </c>
      <c r="AA9" s="167" t="s">
        <v>1010</v>
      </c>
      <c r="AB9" s="167" t="s">
        <v>860</v>
      </c>
      <c r="AC9" s="167" t="s">
        <v>862</v>
      </c>
      <c r="AD9" s="167" t="s">
        <v>1012</v>
      </c>
    </row>
    <row r="10" spans="1:34" x14ac:dyDescent="0.25">
      <c r="F10" s="329"/>
      <c r="G10" s="328"/>
      <c r="H10" s="328"/>
      <c r="I10" s="328"/>
      <c r="J10" s="330"/>
      <c r="K10" s="25"/>
      <c r="L10" s="329"/>
      <c r="M10" s="328"/>
      <c r="N10" s="328"/>
      <c r="O10" s="328"/>
      <c r="P10" s="328"/>
      <c r="Q10" s="328"/>
      <c r="R10" s="330"/>
      <c r="S10" s="5"/>
      <c r="U10" s="480"/>
      <c r="W10" s="167" t="s">
        <v>964</v>
      </c>
      <c r="X10" s="167" t="s">
        <v>860</v>
      </c>
      <c r="Y10" s="167" t="s">
        <v>861</v>
      </c>
      <c r="Z10" s="167" t="s">
        <v>862</v>
      </c>
      <c r="AA10" s="167" t="s">
        <v>885</v>
      </c>
      <c r="AB10" s="167" t="s">
        <v>860</v>
      </c>
      <c r="AC10" s="167" t="s">
        <v>862</v>
      </c>
      <c r="AD10" s="406" t="s">
        <v>1013</v>
      </c>
    </row>
    <row r="11" spans="1:34" x14ac:dyDescent="0.25">
      <c r="B11" s="7" t="s">
        <v>82</v>
      </c>
      <c r="F11" s="322"/>
      <c r="G11" s="25"/>
      <c r="H11" s="25"/>
      <c r="I11" s="25"/>
      <c r="J11" s="323"/>
      <c r="K11" s="25"/>
      <c r="L11" s="322"/>
      <c r="M11" s="25"/>
      <c r="N11" s="25"/>
      <c r="O11" s="25"/>
      <c r="P11" s="25"/>
      <c r="Q11" s="25"/>
      <c r="R11" s="323"/>
      <c r="U11" s="480"/>
      <c r="W11" s="167"/>
      <c r="X11" s="167"/>
      <c r="Y11" s="167"/>
      <c r="Z11" s="167"/>
      <c r="AA11" s="167"/>
      <c r="AB11" s="167"/>
      <c r="AC11" s="167"/>
      <c r="AD11" s="167"/>
    </row>
    <row r="12" spans="1:34" x14ac:dyDescent="0.25">
      <c r="B12" s="7" t="s">
        <v>808</v>
      </c>
      <c r="C12" t="s">
        <v>83</v>
      </c>
      <c r="F12" s="322"/>
      <c r="G12" s="25"/>
      <c r="H12" s="25"/>
      <c r="I12" s="25"/>
      <c r="J12" s="323"/>
      <c r="K12" s="25"/>
      <c r="L12" s="322"/>
      <c r="M12" s="25"/>
      <c r="N12" s="25">
        <f t="shared" ref="N12:N15" si="0">P12-J12</f>
        <v>0</v>
      </c>
      <c r="O12" s="25"/>
      <c r="P12" s="25">
        <f t="shared" ref="P12:P15" si="1">R12-L12</f>
        <v>0</v>
      </c>
      <c r="Q12" s="25"/>
      <c r="R12" s="323"/>
      <c r="U12" s="480"/>
      <c r="W12" s="167"/>
      <c r="X12" s="167"/>
      <c r="Y12" s="167"/>
      <c r="Z12" s="167"/>
      <c r="AA12" s="167"/>
      <c r="AB12" s="167"/>
      <c r="AC12" s="167"/>
      <c r="AD12" s="167"/>
    </row>
    <row r="13" spans="1:34" x14ac:dyDescent="0.25">
      <c r="B13" s="7" t="s">
        <v>809</v>
      </c>
      <c r="C13" t="s">
        <v>85</v>
      </c>
      <c r="F13" s="322"/>
      <c r="G13" s="25"/>
      <c r="H13" s="25"/>
      <c r="I13" s="25"/>
      <c r="J13" s="323"/>
      <c r="K13" s="25"/>
      <c r="L13" s="322"/>
      <c r="M13" s="25"/>
      <c r="N13" s="25">
        <f t="shared" si="0"/>
        <v>0</v>
      </c>
      <c r="O13" s="25"/>
      <c r="P13" s="25">
        <f t="shared" si="1"/>
        <v>0</v>
      </c>
      <c r="Q13" s="25"/>
      <c r="R13" s="323"/>
      <c r="U13" s="480"/>
      <c r="W13" s="167"/>
      <c r="X13" s="167"/>
      <c r="Y13" s="167"/>
      <c r="Z13" s="167"/>
      <c r="AA13" s="167"/>
      <c r="AB13" s="167"/>
      <c r="AC13" s="167"/>
      <c r="AD13" s="167"/>
    </row>
    <row r="14" spans="1:34" x14ac:dyDescent="0.25">
      <c r="B14" s="7" t="s">
        <v>810</v>
      </c>
      <c r="C14" t="s">
        <v>86</v>
      </c>
      <c r="F14" s="322"/>
      <c r="G14" s="25"/>
      <c r="H14" s="25"/>
      <c r="I14" s="25"/>
      <c r="J14" s="323"/>
      <c r="K14" s="25"/>
      <c r="L14" s="322"/>
      <c r="M14" s="25"/>
      <c r="N14" s="25">
        <f t="shared" si="0"/>
        <v>0</v>
      </c>
      <c r="O14" s="25"/>
      <c r="P14" s="25">
        <f t="shared" si="1"/>
        <v>0</v>
      </c>
      <c r="Q14" s="25"/>
      <c r="R14" s="323"/>
      <c r="U14" s="480"/>
      <c r="W14" s="167"/>
      <c r="X14" s="167"/>
      <c r="Y14" s="167"/>
      <c r="Z14" s="167"/>
      <c r="AA14" s="167"/>
      <c r="AB14" s="167"/>
      <c r="AC14" s="167"/>
      <c r="AD14" s="167"/>
    </row>
    <row r="15" spans="1:34" x14ac:dyDescent="0.25">
      <c r="B15" s="314">
        <v>5210</v>
      </c>
      <c r="C15" t="s">
        <v>178</v>
      </c>
      <c r="F15" s="331"/>
      <c r="G15" s="25"/>
      <c r="H15" s="332"/>
      <c r="I15" s="25"/>
      <c r="J15" s="333"/>
      <c r="K15" s="25"/>
      <c r="L15" s="331"/>
      <c r="M15" s="25"/>
      <c r="N15" s="332">
        <f t="shared" si="0"/>
        <v>0</v>
      </c>
      <c r="O15" s="25"/>
      <c r="P15" s="332">
        <f t="shared" si="1"/>
        <v>0</v>
      </c>
      <c r="Q15" s="25"/>
      <c r="R15" s="333"/>
      <c r="U15" s="480"/>
      <c r="W15" s="167"/>
      <c r="X15" s="167"/>
      <c r="Y15" s="167"/>
      <c r="Z15" s="167"/>
      <c r="AA15" s="167"/>
      <c r="AB15" s="167"/>
      <c r="AC15" s="167"/>
      <c r="AD15" s="167"/>
    </row>
    <row r="16" spans="1:34" x14ac:dyDescent="0.25">
      <c r="B16" s="7" t="s">
        <v>87</v>
      </c>
      <c r="F16" s="322">
        <f>SUM(F11:F15)</f>
        <v>0</v>
      </c>
      <c r="G16" s="25"/>
      <c r="H16" s="25">
        <f>SUM(H11:H15)</f>
        <v>0</v>
      </c>
      <c r="I16" s="25"/>
      <c r="J16" s="323">
        <f>SUM(J11:J15)</f>
        <v>0</v>
      </c>
      <c r="K16" s="25"/>
      <c r="L16" s="322">
        <f>SUM(L11:L15)</f>
        <v>0</v>
      </c>
      <c r="M16" s="25"/>
      <c r="N16" s="25">
        <f>SUM(N11:N15)</f>
        <v>0</v>
      </c>
      <c r="O16" s="25"/>
      <c r="P16" s="25">
        <f>SUM(P11:P15)</f>
        <v>0</v>
      </c>
      <c r="Q16" s="25"/>
      <c r="R16" s="323">
        <f>SUM(R11:R15)</f>
        <v>0</v>
      </c>
      <c r="U16" s="480"/>
      <c r="W16" s="167"/>
      <c r="X16" s="167"/>
      <c r="Y16" s="167"/>
      <c r="Z16" s="167"/>
      <c r="AA16" s="167"/>
      <c r="AB16" s="167"/>
      <c r="AC16" s="167"/>
      <c r="AD16" s="167"/>
    </row>
    <row r="17" spans="2:53" x14ac:dyDescent="0.25">
      <c r="F17" s="322"/>
      <c r="G17" s="25"/>
      <c r="H17" s="25"/>
      <c r="I17" s="25"/>
      <c r="J17" s="323"/>
      <c r="K17" s="25"/>
      <c r="L17" s="322"/>
      <c r="M17" s="25"/>
      <c r="N17" s="25"/>
      <c r="O17" s="25"/>
      <c r="P17" s="25"/>
      <c r="Q17" s="25"/>
      <c r="R17" s="323"/>
      <c r="U17" s="480"/>
      <c r="W17" s="167"/>
      <c r="X17" s="167"/>
      <c r="Y17" s="167"/>
      <c r="Z17" s="167"/>
      <c r="AA17" s="167"/>
      <c r="AB17" s="167"/>
      <c r="AC17" s="167"/>
    </row>
    <row r="18" spans="2:53" x14ac:dyDescent="0.25">
      <c r="B18" s="7" t="s">
        <v>88</v>
      </c>
      <c r="F18" s="331">
        <f>F9+F16</f>
        <v>0</v>
      </c>
      <c r="G18" s="25"/>
      <c r="H18" s="332">
        <f>H9+H16</f>
        <v>0</v>
      </c>
      <c r="I18" s="25"/>
      <c r="J18" s="333">
        <f>J9+J16</f>
        <v>0</v>
      </c>
      <c r="K18" s="25"/>
      <c r="L18" s="331">
        <f>L9+L16</f>
        <v>0</v>
      </c>
      <c r="M18" s="25"/>
      <c r="N18" s="332">
        <f>N9+N16</f>
        <v>0</v>
      </c>
      <c r="O18" s="25"/>
      <c r="P18" s="332">
        <f>P9+P16</f>
        <v>0</v>
      </c>
      <c r="Q18" s="25"/>
      <c r="R18" s="333">
        <f>R9+R16</f>
        <v>0</v>
      </c>
      <c r="U18" s="480"/>
      <c r="W18" s="167"/>
      <c r="X18" s="167"/>
      <c r="Y18" s="167"/>
      <c r="Z18" s="167"/>
      <c r="AA18" s="167"/>
      <c r="AB18" s="167"/>
      <c r="AC18" s="167"/>
    </row>
    <row r="19" spans="2:53" x14ac:dyDescent="0.25">
      <c r="F19" s="322"/>
      <c r="G19" s="25"/>
      <c r="H19" s="326"/>
      <c r="I19" s="25"/>
      <c r="J19" s="327"/>
      <c r="K19" s="25"/>
      <c r="L19" s="322"/>
      <c r="M19" s="25"/>
      <c r="N19" s="326"/>
      <c r="O19" s="25"/>
      <c r="P19" s="326"/>
      <c r="Q19" s="25"/>
      <c r="R19" s="327"/>
      <c r="U19" s="480"/>
      <c r="W19" s="167"/>
      <c r="X19" s="167"/>
      <c r="Y19" s="167"/>
      <c r="Z19" s="167"/>
      <c r="AA19" s="167"/>
      <c r="AB19" s="167"/>
      <c r="AC19" s="167"/>
    </row>
    <row r="20" spans="2:53" x14ac:dyDescent="0.25">
      <c r="B20" s="7" t="s">
        <v>89</v>
      </c>
      <c r="F20" s="322"/>
      <c r="G20" s="25"/>
      <c r="H20" s="25"/>
      <c r="I20" s="25"/>
      <c r="J20" s="323"/>
      <c r="K20" s="25"/>
      <c r="L20" s="322"/>
      <c r="M20" s="25"/>
      <c r="N20" s="25"/>
      <c r="O20" s="25"/>
      <c r="P20" s="25"/>
      <c r="Q20" s="25"/>
      <c r="R20" s="323"/>
      <c r="U20" s="480"/>
      <c r="W20" s="5"/>
      <c r="X20" s="5"/>
      <c r="Y20" s="5"/>
      <c r="Z20" s="5"/>
      <c r="AA20" s="5"/>
      <c r="AB20" s="5"/>
      <c r="AC20" s="5"/>
    </row>
    <row r="21" spans="2:53" x14ac:dyDescent="0.25">
      <c r="B21" s="253" t="s">
        <v>707</v>
      </c>
      <c r="C21" t="s">
        <v>142</v>
      </c>
      <c r="F21" s="322"/>
      <c r="G21" s="25"/>
      <c r="H21" s="25"/>
      <c r="I21" s="25"/>
      <c r="J21" s="323"/>
      <c r="K21" s="25"/>
      <c r="L21" s="322"/>
      <c r="M21" s="25"/>
      <c r="N21" s="25">
        <f t="shared" ref="N21:N29" si="2">P21-J21</f>
        <v>0</v>
      </c>
      <c r="O21" s="25"/>
      <c r="P21" s="25">
        <f t="shared" ref="P21:P29" si="3">R21-L21</f>
        <v>0</v>
      </c>
      <c r="Q21" s="25"/>
      <c r="R21" s="323"/>
      <c r="U21" s="480"/>
      <c r="W21" s="5"/>
      <c r="X21" s="5"/>
      <c r="Y21" s="5"/>
      <c r="Z21" s="5"/>
      <c r="AA21" s="5"/>
      <c r="AB21" s="5"/>
      <c r="AC21" s="5"/>
    </row>
    <row r="22" spans="2:53" ht="16.5" thickBot="1" x14ac:dyDescent="0.3">
      <c r="B22" s="253" t="s">
        <v>699</v>
      </c>
      <c r="C22" t="s">
        <v>143</v>
      </c>
      <c r="F22" s="322"/>
      <c r="G22" s="25"/>
      <c r="H22" s="25"/>
      <c r="I22" s="25"/>
      <c r="J22" s="323"/>
      <c r="K22" s="25"/>
      <c r="L22" s="322"/>
      <c r="M22" s="25"/>
      <c r="N22" s="25">
        <f t="shared" si="2"/>
        <v>0</v>
      </c>
      <c r="O22" s="25"/>
      <c r="P22" s="25">
        <f t="shared" si="3"/>
        <v>0</v>
      </c>
      <c r="Q22" s="25"/>
      <c r="R22" s="323"/>
      <c r="U22" s="480"/>
      <c r="W22" s="481" t="s">
        <v>981</v>
      </c>
      <c r="X22" s="481"/>
      <c r="Y22" s="481"/>
      <c r="Z22" s="481"/>
      <c r="AA22" s="481"/>
      <c r="AB22" s="481"/>
      <c r="AC22" s="481"/>
      <c r="AJ22" s="167"/>
      <c r="AK22" s="167"/>
      <c r="AL22" s="167"/>
      <c r="AM22" s="5"/>
      <c r="AN22" s="5"/>
      <c r="AO22" s="5"/>
      <c r="AP22" s="5"/>
      <c r="AU22" s="481" t="s">
        <v>660</v>
      </c>
      <c r="AV22" s="481"/>
      <c r="AW22" s="481"/>
      <c r="AX22" s="481"/>
      <c r="AY22" s="481"/>
      <c r="AZ22" s="481"/>
      <c r="BA22" s="481"/>
    </row>
    <row r="23" spans="2:53" ht="16.5" thickBot="1" x14ac:dyDescent="0.3">
      <c r="B23" s="253" t="s">
        <v>700</v>
      </c>
      <c r="C23" t="s">
        <v>144</v>
      </c>
      <c r="F23" s="322"/>
      <c r="G23" s="25"/>
      <c r="H23" s="25"/>
      <c r="I23" s="25"/>
      <c r="J23" s="323"/>
      <c r="K23" s="25"/>
      <c r="L23" s="322"/>
      <c r="M23" s="25"/>
      <c r="N23" s="25">
        <f t="shared" si="2"/>
        <v>0</v>
      </c>
      <c r="O23" s="25"/>
      <c r="P23" s="25">
        <f t="shared" si="3"/>
        <v>0</v>
      </c>
      <c r="Q23" s="25"/>
      <c r="R23" s="323"/>
      <c r="U23" s="480"/>
      <c r="W23" s="482" t="s">
        <v>853</v>
      </c>
      <c r="X23" s="482"/>
      <c r="Y23" s="482"/>
      <c r="Z23" s="482"/>
      <c r="AA23" s="482"/>
      <c r="AB23" s="482"/>
      <c r="AC23" s="482"/>
      <c r="AE23" s="220" t="str">
        <f>+'GF Rev Detail'!AD5</f>
        <v>FY 25/26</v>
      </c>
      <c r="AF23" s="220" t="str">
        <f>+'GF Rev Detail'!AE5</f>
        <v>FY 25/26</v>
      </c>
      <c r="AG23" s="220" t="str">
        <f>+'GF Rev Detail'!AF5</f>
        <v>FY 25/26</v>
      </c>
      <c r="AH23" s="220" t="str">
        <f>+'GF Rev Detail'!AG5</f>
        <v>FY 26/27</v>
      </c>
      <c r="AJ23" s="280"/>
      <c r="AK23" s="280"/>
      <c r="AL23" s="167"/>
      <c r="AM23" s="269"/>
      <c r="AN23" s="267"/>
      <c r="AO23" s="267"/>
      <c r="AP23" s="277" t="s">
        <v>793</v>
      </c>
      <c r="AQ23" s="279">
        <f>+BudgetAssump!$K$23+BudgetAssump!K16</f>
        <v>0.214</v>
      </c>
      <c r="AR23" s="263"/>
      <c r="AS23" s="271" t="s">
        <v>791</v>
      </c>
      <c r="AT23" s="271"/>
      <c r="AU23" s="482" t="s">
        <v>852</v>
      </c>
      <c r="AV23" s="482"/>
      <c r="AW23" s="482"/>
      <c r="AX23" s="482"/>
      <c r="AY23" s="482"/>
      <c r="AZ23" s="482"/>
      <c r="BA23" s="482"/>
    </row>
    <row r="24" spans="2:53" ht="15.75" thickBot="1" x14ac:dyDescent="0.3">
      <c r="B24" s="253" t="s">
        <v>701</v>
      </c>
      <c r="C24" t="s">
        <v>145</v>
      </c>
      <c r="F24" s="322"/>
      <c r="G24" s="25"/>
      <c r="H24" s="25"/>
      <c r="I24" s="25"/>
      <c r="J24" s="323"/>
      <c r="K24" s="25"/>
      <c r="L24" s="322"/>
      <c r="M24" s="25"/>
      <c r="N24" s="25">
        <f t="shared" si="2"/>
        <v>0</v>
      </c>
      <c r="O24" s="25"/>
      <c r="P24" s="25">
        <f t="shared" si="3"/>
        <v>0</v>
      </c>
      <c r="Q24" s="25"/>
      <c r="R24" s="323"/>
      <c r="U24" s="480"/>
      <c r="V24" s="423" t="s">
        <v>788</v>
      </c>
      <c r="W24" s="424" t="s">
        <v>786</v>
      </c>
      <c r="X24" s="424" t="s">
        <v>786</v>
      </c>
      <c r="Y24" s="424" t="s">
        <v>786</v>
      </c>
      <c r="Z24" s="424" t="s">
        <v>786</v>
      </c>
      <c r="AA24" s="424" t="s">
        <v>786</v>
      </c>
      <c r="AB24" s="424" t="s">
        <v>786</v>
      </c>
      <c r="AC24" s="424" t="s">
        <v>786</v>
      </c>
      <c r="AD24" s="423" t="s">
        <v>788</v>
      </c>
      <c r="AE24" s="424" t="s">
        <v>787</v>
      </c>
      <c r="AF24" s="424" t="s">
        <v>787</v>
      </c>
      <c r="AG24" s="424" t="s">
        <v>787</v>
      </c>
      <c r="AH24" s="424" t="s">
        <v>787</v>
      </c>
      <c r="AJ24" s="167" t="s">
        <v>786</v>
      </c>
      <c r="AK24" s="167" t="s">
        <v>786</v>
      </c>
      <c r="AL24" s="167" t="s">
        <v>786</v>
      </c>
      <c r="AM24" s="269" t="s">
        <v>787</v>
      </c>
      <c r="AN24" s="269" t="s">
        <v>787</v>
      </c>
      <c r="AO24" s="269" t="s">
        <v>787</v>
      </c>
      <c r="AP24" s="263" t="s">
        <v>787</v>
      </c>
      <c r="AQ24" s="271" t="s">
        <v>787</v>
      </c>
      <c r="AR24" s="263" t="s">
        <v>787</v>
      </c>
      <c r="AS24" s="271" t="s">
        <v>787</v>
      </c>
      <c r="AT24" s="271"/>
      <c r="AU24" s="263" t="s">
        <v>786</v>
      </c>
      <c r="AV24" s="263" t="s">
        <v>786</v>
      </c>
      <c r="AW24" s="263" t="s">
        <v>786</v>
      </c>
      <c r="AX24" s="263" t="s">
        <v>786</v>
      </c>
      <c r="AY24" s="263" t="s">
        <v>786</v>
      </c>
      <c r="AZ24" s="263" t="s">
        <v>786</v>
      </c>
      <c r="BA24" s="167" t="s">
        <v>786</v>
      </c>
    </row>
    <row r="25" spans="2:53" ht="15.75" thickBot="1" x14ac:dyDescent="0.3">
      <c r="B25" s="253" t="s">
        <v>702</v>
      </c>
      <c r="C25" t="s">
        <v>99</v>
      </c>
      <c r="F25" s="322"/>
      <c r="G25" s="25"/>
      <c r="H25" s="25"/>
      <c r="I25" s="25"/>
      <c r="J25" s="323"/>
      <c r="K25" s="25"/>
      <c r="L25" s="322"/>
      <c r="M25" s="25"/>
      <c r="N25" s="25">
        <f t="shared" si="2"/>
        <v>0</v>
      </c>
      <c r="O25" s="25"/>
      <c r="P25" s="25">
        <f t="shared" si="3"/>
        <v>0</v>
      </c>
      <c r="Q25" s="25"/>
      <c r="R25" s="323"/>
      <c r="U25" s="480"/>
      <c r="W25" s="216" t="s">
        <v>412</v>
      </c>
      <c r="X25" s="219" t="s">
        <v>407</v>
      </c>
      <c r="Y25" s="217" t="s">
        <v>413</v>
      </c>
      <c r="Z25" s="219" t="s">
        <v>661</v>
      </c>
      <c r="AA25" s="217" t="s">
        <v>662</v>
      </c>
      <c r="AB25" s="219" t="s">
        <v>416</v>
      </c>
      <c r="AC25" s="218" t="s">
        <v>417</v>
      </c>
      <c r="AD25" s="218" t="s">
        <v>780</v>
      </c>
      <c r="AE25" s="220" t="str">
        <f>+'GF Rev Detail'!AD7</f>
        <v>Budget</v>
      </c>
      <c r="AF25" s="220" t="str">
        <f>+'GF Rev Detail'!AE7</f>
        <v>YTD as of MM/DD/YY</v>
      </c>
      <c r="AG25" s="220" t="str">
        <f>+'GF Rev Detail'!AF7</f>
        <v>Forecast</v>
      </c>
      <c r="AH25" s="220" t="str">
        <f>+'GF Rev Detail'!AG7</f>
        <v>Budget</v>
      </c>
      <c r="AJ25" s="278" t="s">
        <v>406</v>
      </c>
      <c r="AK25" s="278" t="s">
        <v>418</v>
      </c>
      <c r="AL25" s="278" t="s">
        <v>790</v>
      </c>
      <c r="AM25" s="270" t="s">
        <v>408</v>
      </c>
      <c r="AN25" s="268" t="s">
        <v>409</v>
      </c>
      <c r="AO25" s="268" t="s">
        <v>410</v>
      </c>
      <c r="AP25" s="266" t="s">
        <v>411</v>
      </c>
      <c r="AQ25" s="272" t="s">
        <v>431</v>
      </c>
      <c r="AR25" s="266" t="s">
        <v>432</v>
      </c>
      <c r="AS25" s="272" t="s">
        <v>874</v>
      </c>
      <c r="AT25" s="272" t="s">
        <v>792</v>
      </c>
      <c r="AU25" s="166" t="s">
        <v>412</v>
      </c>
      <c r="AV25" s="166" t="s">
        <v>407</v>
      </c>
      <c r="AW25" s="166" t="s">
        <v>413</v>
      </c>
      <c r="AX25" s="166" t="s">
        <v>414</v>
      </c>
      <c r="AY25" s="166" t="s">
        <v>415</v>
      </c>
      <c r="AZ25" s="166" t="s">
        <v>416</v>
      </c>
      <c r="BA25" s="278" t="s">
        <v>417</v>
      </c>
    </row>
    <row r="26" spans="2:53" x14ac:dyDescent="0.25">
      <c r="B26" s="253" t="s">
        <v>703</v>
      </c>
      <c r="C26" t="s">
        <v>146</v>
      </c>
      <c r="F26" s="322"/>
      <c r="G26" s="25"/>
      <c r="H26" s="25"/>
      <c r="I26" s="25"/>
      <c r="J26" s="323"/>
      <c r="K26" s="25"/>
      <c r="L26" s="322"/>
      <c r="M26" s="25"/>
      <c r="N26" s="25">
        <f t="shared" si="2"/>
        <v>0</v>
      </c>
      <c r="O26" s="25"/>
      <c r="P26" s="25">
        <f t="shared" si="3"/>
        <v>0</v>
      </c>
      <c r="Q26" s="25"/>
      <c r="R26" s="323"/>
      <c r="U26" s="480"/>
      <c r="W26" s="167"/>
      <c r="X26" s="167"/>
      <c r="Y26" s="167"/>
      <c r="Z26" s="167"/>
      <c r="AA26" s="167"/>
      <c r="AB26" s="167"/>
      <c r="AC26" s="167"/>
      <c r="AD26" s="167"/>
      <c r="AE26" s="263"/>
      <c r="AF26" s="263"/>
      <c r="AG26" s="263"/>
      <c r="AH26" s="264"/>
      <c r="AJ26" s="167"/>
      <c r="AK26" s="167"/>
      <c r="AL26" s="167"/>
      <c r="AM26" s="269"/>
      <c r="AN26" s="267"/>
      <c r="AO26" s="267"/>
      <c r="AP26" s="263"/>
      <c r="AQ26" s="271">
        <f>+AP26*AQ23</f>
        <v>0</v>
      </c>
      <c r="AR26" s="263"/>
      <c r="AS26" s="271">
        <f>AQ26+AR26</f>
        <v>0</v>
      </c>
      <c r="AT26" s="271">
        <f>+AS26+AP26</f>
        <v>0</v>
      </c>
      <c r="AU26" s="167"/>
      <c r="AV26" s="167"/>
      <c r="AW26" s="167"/>
      <c r="AX26" s="167"/>
      <c r="AY26" s="167"/>
      <c r="AZ26" s="167"/>
      <c r="BA26" s="167"/>
    </row>
    <row r="27" spans="2:53" x14ac:dyDescent="0.25">
      <c r="B27" s="253" t="s">
        <v>704</v>
      </c>
      <c r="C27" t="s">
        <v>147</v>
      </c>
      <c r="F27" s="322"/>
      <c r="G27" s="25"/>
      <c r="H27" s="25"/>
      <c r="I27" s="25"/>
      <c r="J27" s="323"/>
      <c r="K27" s="25"/>
      <c r="L27" s="322"/>
      <c r="M27" s="25"/>
      <c r="N27" s="25">
        <f t="shared" si="2"/>
        <v>0</v>
      </c>
      <c r="O27" s="25"/>
      <c r="P27" s="25">
        <f t="shared" si="3"/>
        <v>0</v>
      </c>
      <c r="Q27" s="25"/>
      <c r="R27" s="323"/>
      <c r="U27" s="480"/>
      <c r="W27" s="167"/>
      <c r="X27" s="167"/>
      <c r="Y27" s="167"/>
      <c r="Z27" s="167"/>
      <c r="AA27" s="167"/>
      <c r="AB27" s="167"/>
      <c r="AC27" s="167"/>
      <c r="AD27" s="167"/>
      <c r="AE27" s="167"/>
      <c r="AF27" s="167"/>
      <c r="AG27" s="167"/>
      <c r="AH27" s="100"/>
      <c r="AJ27" s="167"/>
      <c r="AK27" s="167"/>
      <c r="AL27" s="167"/>
      <c r="AM27" s="269"/>
      <c r="AN27" s="267"/>
      <c r="AO27" s="267"/>
      <c r="AP27" s="263"/>
      <c r="AQ27" s="271"/>
      <c r="AR27" s="263"/>
      <c r="AS27" s="271">
        <f t="shared" ref="AS27:AS58" si="4">AQ27+AR27</f>
        <v>0</v>
      </c>
      <c r="AT27" s="271">
        <f t="shared" ref="AT27:AT58" si="5">+AS27+AP27</f>
        <v>0</v>
      </c>
      <c r="AU27" s="167"/>
      <c r="AV27" s="167"/>
      <c r="AW27" s="167"/>
      <c r="AX27" s="167"/>
      <c r="AY27" s="167"/>
      <c r="AZ27" s="167"/>
      <c r="BA27" s="167"/>
    </row>
    <row r="28" spans="2:53" x14ac:dyDescent="0.25">
      <c r="B28" s="253" t="s">
        <v>705</v>
      </c>
      <c r="C28" t="s">
        <v>148</v>
      </c>
      <c r="F28" s="322"/>
      <c r="G28" s="25"/>
      <c r="H28" s="25"/>
      <c r="I28" s="25"/>
      <c r="J28" s="323"/>
      <c r="K28" s="25"/>
      <c r="L28" s="322"/>
      <c r="M28" s="25"/>
      <c r="N28" s="25">
        <f t="shared" si="2"/>
        <v>0</v>
      </c>
      <c r="O28" s="25"/>
      <c r="P28" s="25">
        <f t="shared" si="3"/>
        <v>0</v>
      </c>
      <c r="Q28" s="25"/>
      <c r="R28" s="323"/>
      <c r="U28" s="480"/>
      <c r="W28" s="167"/>
      <c r="X28" s="167"/>
      <c r="Y28" s="167"/>
      <c r="Z28" s="167"/>
      <c r="AA28" s="167"/>
      <c r="AB28" s="167"/>
      <c r="AC28" s="167"/>
      <c r="AD28" s="167"/>
      <c r="AE28" s="167"/>
      <c r="AF28" s="167"/>
      <c r="AG28" s="167"/>
      <c r="AH28" s="100"/>
      <c r="AJ28" s="167"/>
      <c r="AK28" s="167"/>
      <c r="AL28" s="167"/>
      <c r="AM28" s="269"/>
      <c r="AN28" s="267"/>
      <c r="AO28" s="267"/>
      <c r="AP28" s="263"/>
      <c r="AQ28" s="271"/>
      <c r="AR28" s="263"/>
      <c r="AS28" s="271">
        <f t="shared" si="4"/>
        <v>0</v>
      </c>
      <c r="AT28" s="271">
        <f t="shared" si="5"/>
        <v>0</v>
      </c>
      <c r="AU28" s="167"/>
      <c r="AV28" s="167"/>
      <c r="AW28" s="167"/>
      <c r="AX28" s="167"/>
      <c r="AY28" s="167"/>
      <c r="AZ28" s="167"/>
      <c r="BA28" s="167"/>
    </row>
    <row r="29" spans="2:53" x14ac:dyDescent="0.25">
      <c r="B29" s="253" t="s">
        <v>706</v>
      </c>
      <c r="C29" t="s">
        <v>149</v>
      </c>
      <c r="F29" s="331"/>
      <c r="G29" s="25"/>
      <c r="H29" s="332"/>
      <c r="I29" s="25"/>
      <c r="J29" s="333"/>
      <c r="K29" s="25"/>
      <c r="L29" s="331"/>
      <c r="M29" s="25"/>
      <c r="N29" s="332">
        <f t="shared" si="2"/>
        <v>0</v>
      </c>
      <c r="O29" s="25"/>
      <c r="P29" s="332">
        <f t="shared" si="3"/>
        <v>0</v>
      </c>
      <c r="Q29" s="25"/>
      <c r="R29" s="333"/>
      <c r="U29" s="480"/>
      <c r="W29" s="167"/>
      <c r="X29" s="167"/>
      <c r="Y29" s="167"/>
      <c r="Z29" s="167"/>
      <c r="AA29" s="167"/>
      <c r="AB29" s="167"/>
      <c r="AC29" s="167"/>
      <c r="AD29" s="167"/>
      <c r="AE29" s="167"/>
      <c r="AF29" s="167"/>
      <c r="AG29" s="167"/>
      <c r="AH29" s="100"/>
      <c r="AJ29" s="167"/>
      <c r="AK29" s="167"/>
      <c r="AL29" s="167"/>
      <c r="AM29" s="269"/>
      <c r="AN29" s="267"/>
      <c r="AO29" s="267"/>
      <c r="AP29" s="263"/>
      <c r="AQ29" s="271"/>
      <c r="AR29" s="263"/>
      <c r="AS29" s="271">
        <f t="shared" si="4"/>
        <v>0</v>
      </c>
      <c r="AT29" s="271">
        <f t="shared" si="5"/>
        <v>0</v>
      </c>
      <c r="AU29" s="167"/>
      <c r="AV29" s="167"/>
      <c r="AW29" s="167"/>
      <c r="AX29" s="167"/>
      <c r="AY29" s="167"/>
      <c r="AZ29" s="167"/>
      <c r="BA29" s="167"/>
    </row>
    <row r="30" spans="2:53" x14ac:dyDescent="0.25">
      <c r="B30" s="7" t="s">
        <v>100</v>
      </c>
      <c r="F30" s="322">
        <f>SUM(F20:F29)</f>
        <v>0</v>
      </c>
      <c r="G30" s="25"/>
      <c r="H30" s="25">
        <f>SUM(H20:H29)</f>
        <v>0</v>
      </c>
      <c r="I30" s="25"/>
      <c r="J30" s="323">
        <f>SUM(J21:J29)</f>
        <v>0</v>
      </c>
      <c r="K30" s="25"/>
      <c r="L30" s="322">
        <f>SUM(L20:L29)</f>
        <v>0</v>
      </c>
      <c r="M30" s="25"/>
      <c r="N30" s="25">
        <f>SUM(N20:N29)</f>
        <v>0</v>
      </c>
      <c r="O30" s="25"/>
      <c r="P30" s="25">
        <f>SUM(P20:P29)</f>
        <v>0</v>
      </c>
      <c r="Q30" s="25"/>
      <c r="R30" s="323">
        <f>SUM(R20:R29)</f>
        <v>0</v>
      </c>
      <c r="U30" s="480"/>
      <c r="W30" s="167"/>
      <c r="X30" s="167"/>
      <c r="Y30" s="167"/>
      <c r="Z30" s="167"/>
      <c r="AA30" s="167"/>
      <c r="AB30" s="167"/>
      <c r="AC30" s="167"/>
      <c r="AD30" s="167"/>
      <c r="AE30" s="167"/>
      <c r="AF30" s="167"/>
      <c r="AG30" s="167"/>
      <c r="AH30" s="100"/>
      <c r="AJ30" s="167"/>
      <c r="AK30" s="167"/>
      <c r="AL30" s="167"/>
      <c r="AM30" s="269"/>
      <c r="AN30" s="267"/>
      <c r="AO30" s="267"/>
      <c r="AP30" s="263"/>
      <c r="AQ30" s="271"/>
      <c r="AR30" s="263"/>
      <c r="AS30" s="271">
        <f t="shared" si="4"/>
        <v>0</v>
      </c>
      <c r="AT30" s="271">
        <f t="shared" si="5"/>
        <v>0</v>
      </c>
      <c r="AU30" s="167"/>
      <c r="AV30" s="167"/>
      <c r="AW30" s="167"/>
      <c r="AX30" s="167"/>
      <c r="AY30" s="167"/>
      <c r="AZ30" s="167"/>
      <c r="BA30" s="167"/>
    </row>
    <row r="31" spans="2:53" x14ac:dyDescent="0.25">
      <c r="F31" s="322"/>
      <c r="G31" s="25"/>
      <c r="H31" s="25"/>
      <c r="I31" s="25"/>
      <c r="J31" s="323"/>
      <c r="K31" s="25"/>
      <c r="L31" s="322"/>
      <c r="M31" s="25"/>
      <c r="N31" s="25"/>
      <c r="O31" s="25"/>
      <c r="P31" s="25"/>
      <c r="Q31" s="25"/>
      <c r="R31" s="323"/>
      <c r="U31" s="480"/>
      <c r="W31" s="167"/>
      <c r="X31" s="167"/>
      <c r="Y31" s="167"/>
      <c r="Z31" s="167"/>
      <c r="AA31" s="167"/>
      <c r="AB31" s="167"/>
      <c r="AC31" s="167"/>
      <c r="AD31" s="167"/>
      <c r="AE31" s="167"/>
      <c r="AF31" s="167"/>
      <c r="AG31" s="167"/>
      <c r="AH31" s="100"/>
      <c r="AJ31" s="167"/>
      <c r="AK31" s="167"/>
      <c r="AL31" s="167"/>
      <c r="AM31" s="269"/>
      <c r="AN31" s="267"/>
      <c r="AO31" s="267"/>
      <c r="AP31" s="263"/>
      <c r="AQ31" s="271"/>
      <c r="AR31" s="263"/>
      <c r="AS31" s="271">
        <f t="shared" si="4"/>
        <v>0</v>
      </c>
      <c r="AT31" s="271">
        <f t="shared" si="5"/>
        <v>0</v>
      </c>
      <c r="AU31" s="167"/>
      <c r="AV31" s="167"/>
      <c r="AW31" s="167"/>
      <c r="AX31" s="167"/>
      <c r="AY31" s="167"/>
      <c r="AZ31" s="167"/>
      <c r="BA31" s="167"/>
    </row>
    <row r="32" spans="2:53" ht="14.1" customHeight="1" thickBot="1" x14ac:dyDescent="0.3">
      <c r="D32" s="110" t="s">
        <v>696</v>
      </c>
      <c r="F32" s="334">
        <f>+F16-F30</f>
        <v>0</v>
      </c>
      <c r="G32" s="335"/>
      <c r="H32" s="335">
        <f>+H16-H30</f>
        <v>0</v>
      </c>
      <c r="I32" s="335"/>
      <c r="J32" s="336">
        <f>+J16-J30</f>
        <v>0</v>
      </c>
      <c r="K32" s="335"/>
      <c r="L32" s="334">
        <f>+L16-L30</f>
        <v>0</v>
      </c>
      <c r="M32" s="335"/>
      <c r="N32" s="335">
        <f>+N16-N30</f>
        <v>0</v>
      </c>
      <c r="O32" s="335"/>
      <c r="P32" s="335">
        <f>+P16-P30</f>
        <v>0</v>
      </c>
      <c r="Q32" s="335"/>
      <c r="R32" s="336">
        <f>+R16-R30</f>
        <v>0</v>
      </c>
      <c r="U32" s="480"/>
      <c r="W32" s="167"/>
      <c r="X32" s="167"/>
      <c r="Y32" s="167"/>
      <c r="Z32" s="167"/>
      <c r="AA32" s="167"/>
      <c r="AB32" s="167"/>
      <c r="AC32" s="167"/>
      <c r="AD32" s="167"/>
      <c r="AE32" s="167"/>
      <c r="AF32" s="167"/>
      <c r="AG32" s="167"/>
      <c r="AH32" s="100"/>
      <c r="AJ32" s="167"/>
      <c r="AK32" s="167"/>
      <c r="AL32" s="167"/>
      <c r="AM32" s="269"/>
      <c r="AN32" s="267"/>
      <c r="AO32" s="267"/>
      <c r="AP32" s="263"/>
      <c r="AQ32" s="271"/>
      <c r="AR32" s="263"/>
      <c r="AS32" s="271">
        <f t="shared" si="4"/>
        <v>0</v>
      </c>
      <c r="AT32" s="271">
        <f t="shared" si="5"/>
        <v>0</v>
      </c>
      <c r="AU32" s="167"/>
      <c r="AV32" s="167"/>
      <c r="AW32" s="167"/>
      <c r="AX32" s="167"/>
      <c r="AY32" s="167"/>
      <c r="AZ32" s="167"/>
      <c r="BA32" s="167"/>
    </row>
    <row r="33" spans="2:53" ht="15.75" thickTop="1" x14ac:dyDescent="0.25">
      <c r="B33" s="7" t="s">
        <v>103</v>
      </c>
      <c r="F33" s="322"/>
      <c r="G33" s="25"/>
      <c r="H33" s="25"/>
      <c r="I33" s="25"/>
      <c r="J33" s="323"/>
      <c r="K33" s="25"/>
      <c r="L33" s="322"/>
      <c r="M33" s="25"/>
      <c r="N33" s="25"/>
      <c r="O33" s="25"/>
      <c r="P33" s="25"/>
      <c r="Q33" s="25"/>
      <c r="R33" s="323"/>
      <c r="U33" s="480"/>
      <c r="W33" s="167"/>
      <c r="X33" s="167"/>
      <c r="Y33" s="167"/>
      <c r="Z33" s="167"/>
      <c r="AA33" s="167"/>
      <c r="AB33" s="167"/>
      <c r="AC33" s="167"/>
      <c r="AD33" s="167"/>
      <c r="AE33" s="167"/>
      <c r="AF33" s="167"/>
      <c r="AG33" s="167"/>
      <c r="AH33" s="100"/>
      <c r="AJ33" s="167"/>
      <c r="AK33" s="167"/>
      <c r="AL33" s="167"/>
      <c r="AM33" s="269"/>
      <c r="AN33" s="267"/>
      <c r="AO33" s="267"/>
      <c r="AP33" s="263"/>
      <c r="AQ33" s="271"/>
      <c r="AR33" s="263"/>
      <c r="AS33" s="271">
        <f t="shared" si="4"/>
        <v>0</v>
      </c>
      <c r="AT33" s="271">
        <f t="shared" si="5"/>
        <v>0</v>
      </c>
      <c r="AU33" s="167"/>
      <c r="AV33" s="167"/>
      <c r="AW33" s="167"/>
      <c r="AX33" s="167"/>
      <c r="AY33" s="167"/>
      <c r="AZ33" s="167"/>
      <c r="BA33" s="167"/>
    </row>
    <row r="34" spans="2:53" x14ac:dyDescent="0.25">
      <c r="C34" t="s">
        <v>724</v>
      </c>
      <c r="F34" s="331">
        <f>F9+F32</f>
        <v>0</v>
      </c>
      <c r="G34" s="25"/>
      <c r="H34" s="332">
        <f>H9+H32</f>
        <v>0</v>
      </c>
      <c r="I34" s="25"/>
      <c r="J34" s="333">
        <f>J9+J32</f>
        <v>0</v>
      </c>
      <c r="K34" s="25"/>
      <c r="L34" s="331">
        <f>L9+L16-L30</f>
        <v>0</v>
      </c>
      <c r="M34" s="25"/>
      <c r="N34" s="25">
        <f>N9+N16-N30</f>
        <v>0</v>
      </c>
      <c r="O34" s="25"/>
      <c r="P34" s="25">
        <f t="shared" ref="P34" si="6">R34-L34</f>
        <v>0</v>
      </c>
      <c r="Q34" s="25"/>
      <c r="R34" s="333">
        <f>R9+R16-R30</f>
        <v>0</v>
      </c>
      <c r="U34" s="480"/>
      <c r="W34" s="167"/>
      <c r="X34" s="167"/>
      <c r="Y34" s="167"/>
      <c r="Z34" s="167"/>
      <c r="AA34" s="167"/>
      <c r="AB34" s="167"/>
      <c r="AC34" s="167"/>
      <c r="AD34" s="167"/>
      <c r="AE34" s="167"/>
      <c r="AF34" s="167"/>
      <c r="AG34" s="167"/>
      <c r="AH34" s="100"/>
      <c r="AJ34" s="167"/>
      <c r="AK34" s="167"/>
      <c r="AL34" s="167"/>
      <c r="AM34" s="269"/>
      <c r="AN34" s="267"/>
      <c r="AO34" s="267"/>
      <c r="AP34" s="263"/>
      <c r="AQ34" s="271"/>
      <c r="AR34" s="263"/>
      <c r="AS34" s="271">
        <f t="shared" si="4"/>
        <v>0</v>
      </c>
      <c r="AT34" s="271">
        <f t="shared" si="5"/>
        <v>0</v>
      </c>
      <c r="AU34" s="167"/>
      <c r="AV34" s="167"/>
      <c r="AW34" s="167"/>
      <c r="AX34" s="167"/>
      <c r="AY34" s="167"/>
      <c r="AZ34" s="167"/>
      <c r="BA34" s="167"/>
    </row>
    <row r="35" spans="2:53" ht="15.75" thickBot="1" x14ac:dyDescent="0.3">
      <c r="B35" s="7" t="s">
        <v>400</v>
      </c>
      <c r="F35" s="337">
        <f>SUM(F33:F34)</f>
        <v>0</v>
      </c>
      <c r="G35" s="338"/>
      <c r="H35" s="338">
        <f>SUM(H33:H34)</f>
        <v>0</v>
      </c>
      <c r="I35" s="338"/>
      <c r="J35" s="340">
        <f>SUM(J33:J34)</f>
        <v>0</v>
      </c>
      <c r="K35" s="25"/>
      <c r="L35" s="337">
        <f>SUM(L33:L34)</f>
        <v>0</v>
      </c>
      <c r="M35" s="338"/>
      <c r="N35" s="373">
        <f>SUM(N33:N34)</f>
        <v>0</v>
      </c>
      <c r="O35" s="338"/>
      <c r="P35" s="373">
        <f>SUM(P33:P34)</f>
        <v>0</v>
      </c>
      <c r="Q35" s="338"/>
      <c r="R35" s="340">
        <f>SUM(R33:R34)</f>
        <v>0</v>
      </c>
      <c r="U35" s="480"/>
      <c r="W35" s="167"/>
      <c r="X35" s="167"/>
      <c r="Y35" s="167"/>
      <c r="Z35" s="167"/>
      <c r="AA35" s="167"/>
      <c r="AB35" s="167"/>
      <c r="AC35" s="167"/>
      <c r="AD35" s="167"/>
      <c r="AE35" s="167"/>
      <c r="AF35" s="167"/>
      <c r="AG35" s="167"/>
      <c r="AH35" s="100"/>
      <c r="AJ35" s="167"/>
      <c r="AK35" s="167"/>
      <c r="AL35" s="167"/>
      <c r="AM35" s="269"/>
      <c r="AN35" s="267"/>
      <c r="AO35" s="267"/>
      <c r="AP35" s="263"/>
      <c r="AQ35" s="271"/>
      <c r="AR35" s="263"/>
      <c r="AS35" s="271">
        <f t="shared" si="4"/>
        <v>0</v>
      </c>
      <c r="AT35" s="271">
        <f t="shared" si="5"/>
        <v>0</v>
      </c>
      <c r="AU35" s="167"/>
      <c r="AV35" s="167"/>
      <c r="AW35" s="167"/>
      <c r="AX35" s="167"/>
      <c r="AY35" s="167"/>
      <c r="AZ35" s="167"/>
      <c r="BA35" s="167"/>
    </row>
    <row r="36" spans="2:53" ht="15.75" thickBot="1" x14ac:dyDescent="0.3">
      <c r="F36" s="370"/>
      <c r="G36" s="370"/>
      <c r="H36" s="370"/>
      <c r="I36" s="370"/>
      <c r="J36" s="110"/>
      <c r="K36" s="25"/>
      <c r="L36" s="370"/>
      <c r="M36" s="370"/>
      <c r="N36" s="370"/>
      <c r="O36" s="370"/>
      <c r="P36" s="370"/>
      <c r="Q36" s="370"/>
      <c r="R36" s="370"/>
      <c r="U36" s="480"/>
      <c r="W36" s="167"/>
      <c r="X36" s="167"/>
      <c r="Y36" s="167"/>
      <c r="Z36" s="167"/>
      <c r="AA36" s="167"/>
      <c r="AB36" s="167"/>
      <c r="AC36" s="167"/>
      <c r="AD36" s="167"/>
      <c r="AE36" s="167"/>
      <c r="AF36" s="167"/>
      <c r="AG36" s="167"/>
      <c r="AH36" s="100"/>
      <c r="AJ36" s="167"/>
      <c r="AK36" s="167"/>
      <c r="AL36" s="167"/>
      <c r="AM36" s="269"/>
      <c r="AN36" s="267"/>
      <c r="AO36" s="267"/>
      <c r="AP36" s="263"/>
      <c r="AQ36" s="271"/>
      <c r="AR36" s="263"/>
      <c r="AS36" s="271">
        <f t="shared" si="4"/>
        <v>0</v>
      </c>
      <c r="AT36" s="271">
        <f t="shared" si="5"/>
        <v>0</v>
      </c>
      <c r="AU36" s="167"/>
      <c r="AV36" s="167"/>
      <c r="AW36" s="167"/>
      <c r="AX36" s="167"/>
      <c r="AY36" s="167"/>
      <c r="AZ36" s="167"/>
      <c r="BA36" s="167"/>
    </row>
    <row r="37" spans="2:53" ht="15.75" thickBot="1" x14ac:dyDescent="0.3">
      <c r="F37" s="370"/>
      <c r="G37" s="370"/>
      <c r="H37" s="370"/>
      <c r="I37" s="370"/>
      <c r="J37" s="110" t="s">
        <v>846</v>
      </c>
      <c r="K37" s="281"/>
      <c r="L37" s="375">
        <f>+L35+L30</f>
        <v>0</v>
      </c>
      <c r="M37" s="242"/>
      <c r="N37" s="242"/>
      <c r="O37" s="242"/>
      <c r="P37" s="242"/>
      <c r="Q37" s="242"/>
      <c r="R37" s="375">
        <f>+R35+R30</f>
        <v>0</v>
      </c>
      <c r="U37" s="480"/>
      <c r="W37" s="5"/>
      <c r="X37" s="5"/>
      <c r="Y37" s="5"/>
      <c r="Z37" s="5"/>
      <c r="AA37" s="5"/>
      <c r="AB37" s="5"/>
      <c r="AC37" s="5"/>
      <c r="AJ37" s="167"/>
      <c r="AK37" s="167"/>
      <c r="AL37" s="167"/>
      <c r="AM37" s="269"/>
      <c r="AN37" s="267"/>
      <c r="AO37" s="267"/>
      <c r="AP37" s="263"/>
      <c r="AQ37" s="271"/>
      <c r="AR37" s="263"/>
      <c r="AS37" s="271">
        <f t="shared" si="4"/>
        <v>0</v>
      </c>
      <c r="AT37" s="271">
        <f t="shared" si="5"/>
        <v>0</v>
      </c>
      <c r="AU37" s="167"/>
      <c r="AV37" s="167"/>
      <c r="AW37" s="167"/>
      <c r="AX37" s="167"/>
      <c r="AY37" s="167"/>
      <c r="AZ37" s="167"/>
      <c r="BA37" s="167"/>
    </row>
    <row r="38" spans="2:53" x14ac:dyDescent="0.25">
      <c r="F38" s="5"/>
      <c r="G38" s="5"/>
      <c r="H38" s="5"/>
      <c r="I38" s="5"/>
      <c r="J38" s="110"/>
      <c r="K38" s="5"/>
      <c r="L38" s="5"/>
      <c r="M38" s="5"/>
      <c r="N38" s="5"/>
      <c r="O38" s="5"/>
      <c r="P38" s="5"/>
      <c r="Q38" s="5"/>
      <c r="R38" s="5"/>
      <c r="U38" s="480"/>
      <c r="W38" s="5"/>
      <c r="X38" s="5"/>
      <c r="Y38" s="5"/>
      <c r="Z38" s="5"/>
      <c r="AA38" s="5"/>
      <c r="AB38" s="5"/>
      <c r="AC38" s="5"/>
      <c r="AJ38" s="167"/>
      <c r="AK38" s="167"/>
      <c r="AL38" s="167"/>
      <c r="AM38" s="269"/>
      <c r="AN38" s="267"/>
      <c r="AO38" s="267"/>
      <c r="AP38" s="263"/>
      <c r="AQ38" s="271"/>
      <c r="AR38" s="263"/>
      <c r="AS38" s="271">
        <f t="shared" si="4"/>
        <v>0</v>
      </c>
      <c r="AT38" s="271">
        <f t="shared" si="5"/>
        <v>0</v>
      </c>
      <c r="AU38" s="167"/>
      <c r="AV38" s="167"/>
      <c r="AW38" s="167"/>
      <c r="AX38" s="167"/>
      <c r="AY38" s="167"/>
      <c r="AZ38" s="167"/>
      <c r="BA38" s="167"/>
    </row>
    <row r="39" spans="2:53" ht="15.75" thickBot="1" x14ac:dyDescent="0.3">
      <c r="B39" s="92" t="s">
        <v>209</v>
      </c>
      <c r="F39" s="5"/>
      <c r="G39" s="5"/>
      <c r="H39" s="5"/>
      <c r="I39" s="5"/>
      <c r="J39" s="5"/>
      <c r="K39" s="5"/>
      <c r="L39" s="5"/>
      <c r="M39" s="5"/>
      <c r="N39" s="5"/>
      <c r="O39" s="5"/>
      <c r="P39" s="5"/>
      <c r="Q39" s="5"/>
      <c r="R39" s="5"/>
      <c r="U39" s="480"/>
      <c r="W39" s="5"/>
      <c r="X39" s="5"/>
      <c r="Y39" s="5"/>
      <c r="Z39" s="5"/>
      <c r="AA39" s="5"/>
      <c r="AB39" s="5"/>
      <c r="AC39" s="5"/>
      <c r="AJ39" s="167"/>
      <c r="AK39" s="167"/>
      <c r="AL39" s="167"/>
      <c r="AM39" s="269"/>
      <c r="AN39" s="267"/>
      <c r="AO39" s="267"/>
      <c r="AP39" s="263"/>
      <c r="AQ39" s="271"/>
      <c r="AR39" s="263"/>
      <c r="AS39" s="271">
        <f t="shared" si="4"/>
        <v>0</v>
      </c>
      <c r="AT39" s="271">
        <f t="shared" si="5"/>
        <v>0</v>
      </c>
      <c r="AU39" s="167"/>
      <c r="AV39" s="167"/>
      <c r="AW39" s="167"/>
      <c r="AX39" s="167"/>
      <c r="AY39" s="167"/>
      <c r="AZ39" s="167"/>
      <c r="BA39" s="167"/>
    </row>
    <row r="40" spans="2:53" x14ac:dyDescent="0.25">
      <c r="B40" s="253" t="s">
        <v>708</v>
      </c>
      <c r="C40" t="s">
        <v>191</v>
      </c>
      <c r="F40" s="288"/>
      <c r="G40" s="289"/>
      <c r="H40" s="289"/>
      <c r="I40" s="289"/>
      <c r="J40" s="290"/>
      <c r="K40" s="5"/>
      <c r="L40" s="288"/>
      <c r="M40" s="289"/>
      <c r="N40" s="289">
        <f>P40-J40</f>
        <v>0</v>
      </c>
      <c r="O40" s="289"/>
      <c r="P40" s="289">
        <f>R40-L40</f>
        <v>0</v>
      </c>
      <c r="Q40" s="289"/>
      <c r="R40" s="290"/>
      <c r="U40" s="480"/>
      <c r="W40" s="5"/>
      <c r="X40" s="5"/>
      <c r="Y40" s="5"/>
      <c r="Z40" s="5"/>
      <c r="AA40" s="5"/>
      <c r="AB40" s="5"/>
      <c r="AC40" s="5"/>
      <c r="AJ40" s="167"/>
      <c r="AK40" s="167"/>
      <c r="AL40" s="167"/>
      <c r="AM40" s="269"/>
      <c r="AN40" s="267"/>
      <c r="AO40" s="267"/>
      <c r="AP40" s="263"/>
      <c r="AQ40" s="271"/>
      <c r="AR40" s="263"/>
      <c r="AS40" s="271">
        <f t="shared" si="4"/>
        <v>0</v>
      </c>
      <c r="AT40" s="271">
        <f t="shared" si="5"/>
        <v>0</v>
      </c>
      <c r="AU40" s="167"/>
      <c r="AV40" s="167"/>
      <c r="AW40" s="167"/>
      <c r="AX40" s="167"/>
      <c r="AY40" s="167"/>
      <c r="AZ40" s="167"/>
      <c r="BA40" s="167"/>
    </row>
    <row r="41" spans="2:53" x14ac:dyDescent="0.25">
      <c r="B41" s="253" t="s">
        <v>709</v>
      </c>
      <c r="C41" t="s">
        <v>210</v>
      </c>
      <c r="F41" s="114"/>
      <c r="G41" s="115"/>
      <c r="H41" s="115"/>
      <c r="I41" s="115"/>
      <c r="J41" s="116"/>
      <c r="K41" s="5"/>
      <c r="L41" s="114"/>
      <c r="M41" s="115"/>
      <c r="N41" s="115">
        <f>P41-J41</f>
        <v>0</v>
      </c>
      <c r="O41" s="115"/>
      <c r="P41" s="115">
        <f>R41-L41</f>
        <v>0</v>
      </c>
      <c r="Q41" s="115"/>
      <c r="R41" s="116"/>
      <c r="U41" s="480"/>
      <c r="W41" s="5"/>
      <c r="X41" s="5"/>
      <c r="Y41" s="5"/>
      <c r="Z41" s="5"/>
      <c r="AA41" s="5"/>
      <c r="AB41" s="5"/>
      <c r="AC41" s="5"/>
      <c r="AJ41" s="167"/>
      <c r="AK41" s="167"/>
      <c r="AL41" s="167"/>
      <c r="AM41" s="269"/>
      <c r="AN41" s="267"/>
      <c r="AO41" s="267"/>
      <c r="AP41" s="263"/>
      <c r="AQ41" s="271"/>
      <c r="AR41" s="263"/>
      <c r="AS41" s="271">
        <f t="shared" si="4"/>
        <v>0</v>
      </c>
      <c r="AT41" s="271">
        <f t="shared" si="5"/>
        <v>0</v>
      </c>
      <c r="AU41" s="167"/>
      <c r="AV41" s="167"/>
      <c r="AW41" s="167"/>
      <c r="AX41" s="167"/>
      <c r="AY41" s="167"/>
      <c r="AZ41" s="167"/>
      <c r="BA41" s="167"/>
    </row>
    <row r="42" spans="2:53" x14ac:dyDescent="0.25">
      <c r="B42" s="253" t="s">
        <v>710</v>
      </c>
      <c r="C42" t="s">
        <v>211</v>
      </c>
      <c r="F42" s="114"/>
      <c r="G42" s="115"/>
      <c r="H42" s="115"/>
      <c r="I42" s="115"/>
      <c r="J42" s="116"/>
      <c r="K42" s="5"/>
      <c r="L42" s="114"/>
      <c r="M42" s="115"/>
      <c r="N42" s="115">
        <f t="shared" ref="N42:N45" si="7">P42-J42</f>
        <v>0</v>
      </c>
      <c r="O42" s="115"/>
      <c r="P42" s="115">
        <f t="shared" ref="P42:P45" si="8">R42-L42</f>
        <v>0</v>
      </c>
      <c r="Q42" s="115"/>
      <c r="R42" s="116"/>
      <c r="U42" s="480"/>
      <c r="W42" s="5"/>
      <c r="X42" s="5"/>
      <c r="Y42" s="5"/>
      <c r="Z42" s="5"/>
      <c r="AA42" s="5"/>
      <c r="AB42" s="5"/>
      <c r="AC42" s="5"/>
      <c r="AJ42" s="167"/>
      <c r="AK42" s="167"/>
      <c r="AL42" s="167"/>
      <c r="AM42" s="269"/>
      <c r="AN42" s="267"/>
      <c r="AO42" s="267"/>
      <c r="AP42" s="263"/>
      <c r="AQ42" s="271"/>
      <c r="AR42" s="263"/>
      <c r="AS42" s="271">
        <f t="shared" si="4"/>
        <v>0</v>
      </c>
      <c r="AT42" s="271">
        <f t="shared" si="5"/>
        <v>0</v>
      </c>
      <c r="AU42" s="167"/>
      <c r="AV42" s="167"/>
      <c r="AW42" s="167"/>
      <c r="AX42" s="167"/>
      <c r="AY42" s="167"/>
      <c r="AZ42" s="167"/>
      <c r="BA42" s="167"/>
    </row>
    <row r="43" spans="2:53" x14ac:dyDescent="0.25">
      <c r="B43" s="253" t="s">
        <v>711</v>
      </c>
      <c r="C43" t="s">
        <v>212</v>
      </c>
      <c r="F43" s="114"/>
      <c r="G43" s="115"/>
      <c r="H43" s="115"/>
      <c r="I43" s="115"/>
      <c r="J43" s="116"/>
      <c r="K43" s="5"/>
      <c r="L43" s="114"/>
      <c r="M43" s="115"/>
      <c r="N43" s="115">
        <f t="shared" si="7"/>
        <v>0</v>
      </c>
      <c r="O43" s="115"/>
      <c r="P43" s="115">
        <f t="shared" si="8"/>
        <v>0</v>
      </c>
      <c r="Q43" s="115"/>
      <c r="R43" s="116"/>
      <c r="U43" s="480"/>
      <c r="W43" s="5"/>
      <c r="X43" s="5"/>
      <c r="Y43" s="5"/>
      <c r="Z43" s="5"/>
      <c r="AA43" s="5"/>
      <c r="AB43" s="5"/>
      <c r="AC43" s="5"/>
      <c r="AJ43" s="167"/>
      <c r="AK43" s="167"/>
      <c r="AL43" s="167"/>
      <c r="AM43" s="269"/>
      <c r="AN43" s="267"/>
      <c r="AO43" s="267"/>
      <c r="AP43" s="263"/>
      <c r="AQ43" s="271"/>
      <c r="AR43" s="263"/>
      <c r="AS43" s="271">
        <f t="shared" si="4"/>
        <v>0</v>
      </c>
      <c r="AT43" s="271">
        <f t="shared" si="5"/>
        <v>0</v>
      </c>
      <c r="AU43" s="167"/>
      <c r="AV43" s="167"/>
      <c r="AW43" s="167"/>
      <c r="AX43" s="167"/>
      <c r="AY43" s="167"/>
      <c r="AZ43" s="167"/>
      <c r="BA43" s="167"/>
    </row>
    <row r="44" spans="2:53" x14ac:dyDescent="0.25">
      <c r="B44" s="253" t="s">
        <v>712</v>
      </c>
      <c r="C44" t="s">
        <v>234</v>
      </c>
      <c r="F44" s="114"/>
      <c r="G44" s="115"/>
      <c r="H44" s="115"/>
      <c r="I44" s="115"/>
      <c r="J44" s="116"/>
      <c r="K44" s="5"/>
      <c r="L44" s="114"/>
      <c r="M44" s="115"/>
      <c r="N44" s="115">
        <f t="shared" si="7"/>
        <v>0</v>
      </c>
      <c r="O44" s="115"/>
      <c r="P44" s="115">
        <f t="shared" si="8"/>
        <v>0</v>
      </c>
      <c r="Q44" s="115"/>
      <c r="R44" s="116"/>
      <c r="U44" s="480"/>
      <c r="W44" s="5"/>
      <c r="X44" s="5"/>
      <c r="Y44" s="5"/>
      <c r="Z44" s="5"/>
      <c r="AA44" s="5"/>
      <c r="AB44" s="5"/>
      <c r="AC44" s="5"/>
      <c r="AJ44" s="167"/>
      <c r="AK44" s="167"/>
      <c r="AL44" s="167"/>
      <c r="AM44" s="269"/>
      <c r="AN44" s="267"/>
      <c r="AO44" s="267"/>
      <c r="AP44" s="263"/>
      <c r="AQ44" s="271"/>
      <c r="AR44" s="263"/>
      <c r="AS44" s="271">
        <f t="shared" si="4"/>
        <v>0</v>
      </c>
      <c r="AT44" s="271">
        <f t="shared" si="5"/>
        <v>0</v>
      </c>
      <c r="AU44" s="167"/>
      <c r="AV44" s="167"/>
      <c r="AW44" s="167"/>
      <c r="AX44" s="167"/>
      <c r="AY44" s="167"/>
      <c r="AZ44" s="167"/>
      <c r="BA44" s="167"/>
    </row>
    <row r="45" spans="2:53" x14ac:dyDescent="0.25">
      <c r="B45" s="253" t="s">
        <v>713</v>
      </c>
      <c r="C45" t="s">
        <v>213</v>
      </c>
      <c r="F45" s="291"/>
      <c r="G45" s="115"/>
      <c r="H45" s="292"/>
      <c r="I45" s="115"/>
      <c r="J45" s="293"/>
      <c r="K45" s="5"/>
      <c r="L45" s="291"/>
      <c r="M45" s="115"/>
      <c r="N45" s="292">
        <f t="shared" si="7"/>
        <v>0</v>
      </c>
      <c r="O45" s="115"/>
      <c r="P45" s="292">
        <f t="shared" si="8"/>
        <v>0</v>
      </c>
      <c r="Q45" s="115"/>
      <c r="R45" s="293"/>
      <c r="W45" s="5"/>
      <c r="X45" s="5"/>
      <c r="Y45" s="5"/>
      <c r="Z45" s="5"/>
      <c r="AA45" s="5"/>
      <c r="AB45" s="5"/>
      <c r="AC45" s="5"/>
      <c r="AJ45" s="167"/>
      <c r="AK45" s="167"/>
      <c r="AL45" s="167"/>
      <c r="AM45" s="269"/>
      <c r="AN45" s="267"/>
      <c r="AO45" s="267"/>
      <c r="AP45" s="263"/>
      <c r="AQ45" s="271"/>
      <c r="AR45" s="263"/>
      <c r="AS45" s="271">
        <f t="shared" si="4"/>
        <v>0</v>
      </c>
      <c r="AT45" s="271">
        <f t="shared" si="5"/>
        <v>0</v>
      </c>
      <c r="AU45" s="167"/>
      <c r="AV45" s="167"/>
      <c r="AW45" s="167"/>
      <c r="AX45" s="167"/>
      <c r="AY45" s="167"/>
      <c r="AZ45" s="167"/>
      <c r="BA45" s="167"/>
    </row>
    <row r="46" spans="2:53" ht="15.75" thickBot="1" x14ac:dyDescent="0.3">
      <c r="B46"/>
      <c r="D46" t="s">
        <v>214</v>
      </c>
      <c r="F46" s="318">
        <f>SUM(F40:F45)</f>
        <v>0</v>
      </c>
      <c r="G46" s="319"/>
      <c r="H46" s="319">
        <f>SUM(H40:H45)</f>
        <v>0</v>
      </c>
      <c r="I46" s="319"/>
      <c r="J46" s="320">
        <f>SUM(J40:J45)</f>
        <v>0</v>
      </c>
      <c r="K46" s="5"/>
      <c r="L46" s="318">
        <f>SUM(L40:L45)</f>
        <v>0</v>
      </c>
      <c r="M46" s="319"/>
      <c r="N46" s="319">
        <f>SUM(N40:N45)</f>
        <v>0</v>
      </c>
      <c r="O46" s="319"/>
      <c r="P46" s="319">
        <f>SUM(P40:P45)</f>
        <v>0</v>
      </c>
      <c r="Q46" s="319"/>
      <c r="R46" s="320">
        <f>SUM(R40:R45)</f>
        <v>0</v>
      </c>
      <c r="W46" s="5"/>
      <c r="X46" s="5"/>
      <c r="Y46" s="5"/>
      <c r="Z46" s="5"/>
      <c r="AA46" s="5"/>
      <c r="AB46" s="5"/>
      <c r="AC46" s="5"/>
      <c r="AJ46" s="167"/>
      <c r="AK46" s="167"/>
      <c r="AL46" s="167"/>
      <c r="AM46" s="269"/>
      <c r="AN46" s="267"/>
      <c r="AO46" s="267"/>
      <c r="AP46" s="263"/>
      <c r="AQ46" s="271"/>
      <c r="AR46" s="263"/>
      <c r="AS46" s="271">
        <f t="shared" si="4"/>
        <v>0</v>
      </c>
      <c r="AT46" s="271">
        <f t="shared" si="5"/>
        <v>0</v>
      </c>
      <c r="AU46" s="167"/>
      <c r="AV46" s="167"/>
      <c r="AW46" s="167"/>
      <c r="AX46" s="167"/>
      <c r="AY46" s="167"/>
      <c r="AZ46" s="167"/>
      <c r="BA46" s="167"/>
    </row>
    <row r="47" spans="2:53" x14ac:dyDescent="0.25">
      <c r="W47" s="5"/>
      <c r="X47" s="5"/>
      <c r="Y47" s="5"/>
      <c r="Z47" s="5"/>
      <c r="AA47" s="5"/>
      <c r="AB47" s="5"/>
      <c r="AC47" s="5"/>
      <c r="AJ47" s="167"/>
      <c r="AK47" s="167"/>
      <c r="AL47" s="167"/>
      <c r="AM47" s="269"/>
      <c r="AN47" s="267"/>
      <c r="AO47" s="267"/>
      <c r="AP47" s="263"/>
      <c r="AQ47" s="271"/>
      <c r="AR47" s="263"/>
      <c r="AS47" s="271">
        <f t="shared" si="4"/>
        <v>0</v>
      </c>
      <c r="AT47" s="271">
        <f t="shared" si="5"/>
        <v>0</v>
      </c>
      <c r="AU47" s="167"/>
      <c r="AV47" s="167"/>
      <c r="AW47" s="167"/>
      <c r="AX47" s="167"/>
      <c r="AY47" s="167"/>
      <c r="AZ47" s="167"/>
      <c r="BA47" s="167"/>
    </row>
    <row r="48" spans="2:53" x14ac:dyDescent="0.25">
      <c r="AJ48" s="167"/>
      <c r="AK48" s="167"/>
      <c r="AL48" s="167"/>
      <c r="AM48" s="269"/>
      <c r="AN48" s="267"/>
      <c r="AO48" s="267"/>
      <c r="AP48" s="263"/>
      <c r="AQ48" s="271"/>
      <c r="AR48" s="263"/>
      <c r="AS48" s="271">
        <f t="shared" si="4"/>
        <v>0</v>
      </c>
      <c r="AT48" s="271">
        <f t="shared" si="5"/>
        <v>0</v>
      </c>
      <c r="AU48" s="167"/>
      <c r="AV48" s="167"/>
      <c r="AW48" s="167"/>
      <c r="AX48" s="167"/>
      <c r="AY48" s="167"/>
      <c r="AZ48" s="167"/>
      <c r="BA48" s="167"/>
    </row>
    <row r="49" spans="23:53" x14ac:dyDescent="0.25">
      <c r="AJ49" s="167"/>
      <c r="AK49" s="167"/>
      <c r="AL49" s="167"/>
      <c r="AM49" s="269"/>
      <c r="AN49" s="267"/>
      <c r="AO49" s="267"/>
      <c r="AP49" s="263"/>
      <c r="AQ49" s="271"/>
      <c r="AR49" s="263"/>
      <c r="AS49" s="271">
        <f t="shared" si="4"/>
        <v>0</v>
      </c>
      <c r="AT49" s="271">
        <f t="shared" si="5"/>
        <v>0</v>
      </c>
      <c r="AU49" s="167"/>
      <c r="AV49" s="167"/>
      <c r="AW49" s="167"/>
      <c r="AX49" s="167"/>
      <c r="AY49" s="167"/>
      <c r="AZ49" s="167"/>
      <c r="BA49" s="167"/>
    </row>
    <row r="50" spans="23:53" x14ac:dyDescent="0.25">
      <c r="AJ50" s="167"/>
      <c r="AK50" s="167"/>
      <c r="AL50" s="167"/>
      <c r="AM50" s="269"/>
      <c r="AN50" s="267"/>
      <c r="AO50" s="267"/>
      <c r="AP50" s="263"/>
      <c r="AQ50" s="271"/>
      <c r="AR50" s="263"/>
      <c r="AS50" s="271">
        <f t="shared" si="4"/>
        <v>0</v>
      </c>
      <c r="AT50" s="271">
        <f t="shared" si="5"/>
        <v>0</v>
      </c>
      <c r="AU50" s="167"/>
      <c r="AV50" s="167"/>
      <c r="AW50" s="167"/>
      <c r="AX50" s="167"/>
      <c r="AY50" s="167"/>
      <c r="AZ50" s="167"/>
      <c r="BA50" s="167"/>
    </row>
    <row r="51" spans="23:53" x14ac:dyDescent="0.25">
      <c r="AJ51" s="167"/>
      <c r="AK51" s="167"/>
      <c r="AL51" s="167"/>
      <c r="AM51" s="269"/>
      <c r="AN51" s="267"/>
      <c r="AO51" s="267"/>
      <c r="AP51" s="263"/>
      <c r="AQ51" s="271"/>
      <c r="AR51" s="263"/>
      <c r="AS51" s="271">
        <f t="shared" si="4"/>
        <v>0</v>
      </c>
      <c r="AT51" s="271">
        <f t="shared" si="5"/>
        <v>0</v>
      </c>
      <c r="AU51" s="167"/>
      <c r="AV51" s="167"/>
      <c r="AW51" s="167"/>
      <c r="AX51" s="167"/>
      <c r="AY51" s="167"/>
      <c r="AZ51" s="167"/>
      <c r="BA51" s="167"/>
    </row>
    <row r="52" spans="23:53" x14ac:dyDescent="0.25">
      <c r="AJ52" s="167"/>
      <c r="AK52" s="167"/>
      <c r="AL52" s="167"/>
      <c r="AM52" s="269"/>
      <c r="AN52" s="267"/>
      <c r="AO52" s="267"/>
      <c r="AP52" s="263"/>
      <c r="AQ52" s="271"/>
      <c r="AR52" s="263"/>
      <c r="AS52" s="271">
        <f t="shared" si="4"/>
        <v>0</v>
      </c>
      <c r="AT52" s="271">
        <f t="shared" si="5"/>
        <v>0</v>
      </c>
      <c r="AU52" s="167"/>
      <c r="AV52" s="167"/>
      <c r="AW52" s="167"/>
      <c r="AX52" s="167"/>
      <c r="AY52" s="167"/>
      <c r="AZ52" s="167"/>
      <c r="BA52" s="167"/>
    </row>
    <row r="53" spans="23:53" ht="15.75" thickBot="1" x14ac:dyDescent="0.3">
      <c r="X53" s="422" t="s">
        <v>896</v>
      </c>
      <c r="Y53" s="422"/>
      <c r="Z53" s="422"/>
      <c r="AA53" s="422"/>
      <c r="AJ53" s="167"/>
      <c r="AK53" s="167"/>
      <c r="AL53" s="167"/>
      <c r="AM53" s="269"/>
      <c r="AN53" s="267"/>
      <c r="AO53" s="267"/>
      <c r="AP53" s="263"/>
      <c r="AQ53" s="271"/>
      <c r="AR53" s="263"/>
      <c r="AS53" s="271">
        <f t="shared" si="4"/>
        <v>0</v>
      </c>
      <c r="AT53" s="271">
        <f t="shared" si="5"/>
        <v>0</v>
      </c>
      <c r="AU53" s="167"/>
      <c r="AV53" s="167"/>
      <c r="AW53" s="167"/>
      <c r="AX53" s="167"/>
      <c r="AY53" s="167"/>
      <c r="AZ53" s="167"/>
      <c r="BA53" s="167"/>
    </row>
    <row r="54" spans="23:53" ht="15.75" thickBot="1" x14ac:dyDescent="0.3">
      <c r="W54" s="300" t="s">
        <v>964</v>
      </c>
      <c r="X54" s="300" t="s">
        <v>887</v>
      </c>
      <c r="Y54" s="300" t="s">
        <v>861</v>
      </c>
      <c r="Z54" s="300" t="s">
        <v>951</v>
      </c>
      <c r="AA54" s="300" t="s">
        <v>361</v>
      </c>
      <c r="AB54" s="300" t="s">
        <v>860</v>
      </c>
      <c r="AC54" s="300" t="s">
        <v>862</v>
      </c>
      <c r="AD54" s="419" t="s">
        <v>959</v>
      </c>
      <c r="AE54" s="419"/>
      <c r="AJ54" s="167"/>
      <c r="AK54" s="167"/>
      <c r="AL54" s="167"/>
      <c r="AM54" s="269"/>
      <c r="AN54" s="267"/>
      <c r="AO54" s="267"/>
      <c r="AP54" s="263"/>
      <c r="AQ54" s="271"/>
      <c r="AR54" s="263"/>
      <c r="AS54" s="271">
        <f t="shared" si="4"/>
        <v>0</v>
      </c>
      <c r="AT54" s="271">
        <f t="shared" si="5"/>
        <v>0</v>
      </c>
      <c r="AU54" s="167"/>
      <c r="AV54" s="167"/>
      <c r="AW54" s="167"/>
      <c r="AX54" s="167"/>
      <c r="AY54" s="167"/>
      <c r="AZ54" s="167"/>
      <c r="BA54" s="167"/>
    </row>
    <row r="55" spans="23:53" x14ac:dyDescent="0.25">
      <c r="AJ55" s="167"/>
      <c r="AK55" s="167"/>
      <c r="AL55" s="167"/>
      <c r="AM55" s="269"/>
      <c r="AN55" s="267"/>
      <c r="AO55" s="267"/>
      <c r="AP55" s="263"/>
      <c r="AQ55" s="271"/>
      <c r="AR55" s="263"/>
      <c r="AS55" s="271">
        <f t="shared" ref="AS55:AS57" si="9">AQ55+AR55</f>
        <v>0</v>
      </c>
      <c r="AT55" s="271">
        <f t="shared" ref="AT55:AT57" si="10">+AS55+AP55</f>
        <v>0</v>
      </c>
      <c r="AU55" s="167"/>
      <c r="AV55" s="167"/>
      <c r="AW55" s="167"/>
      <c r="AX55" s="167"/>
      <c r="AY55" s="167"/>
      <c r="AZ55" s="167"/>
      <c r="BA55" s="167"/>
    </row>
    <row r="56" spans="23:53" x14ac:dyDescent="0.25">
      <c r="AJ56" s="167"/>
      <c r="AK56" s="167"/>
      <c r="AL56" s="167"/>
      <c r="AM56" s="269"/>
      <c r="AN56" s="267"/>
      <c r="AO56" s="267"/>
      <c r="AP56" s="263"/>
      <c r="AQ56" s="271"/>
      <c r="AR56" s="263"/>
      <c r="AS56" s="271">
        <f t="shared" ref="AS56" si="11">AQ56+AR56</f>
        <v>0</v>
      </c>
      <c r="AT56" s="271">
        <f t="shared" ref="AT56" si="12">+AS56+AP56</f>
        <v>0</v>
      </c>
      <c r="AU56" s="167"/>
      <c r="AV56" s="167"/>
      <c r="AW56" s="167"/>
      <c r="AX56" s="167"/>
      <c r="AY56" s="167"/>
      <c r="AZ56" s="167"/>
      <c r="BA56" s="167"/>
    </row>
    <row r="57" spans="23:53" x14ac:dyDescent="0.25">
      <c r="AL57" s="167"/>
      <c r="AM57" s="269"/>
      <c r="AN57" s="267"/>
      <c r="AO57" s="267"/>
      <c r="AP57" s="263"/>
      <c r="AQ57" s="271"/>
      <c r="AR57" s="263"/>
      <c r="AS57" s="271">
        <f t="shared" si="9"/>
        <v>0</v>
      </c>
      <c r="AT57" s="271">
        <f t="shared" si="10"/>
        <v>0</v>
      </c>
    </row>
    <row r="58" spans="23:53" x14ac:dyDescent="0.25">
      <c r="AL58" s="167"/>
      <c r="AM58" s="269"/>
      <c r="AN58" s="267"/>
      <c r="AO58" s="267"/>
      <c r="AP58" s="263"/>
      <c r="AQ58" s="271"/>
      <c r="AR58" s="263"/>
      <c r="AS58" s="271">
        <f t="shared" si="4"/>
        <v>0</v>
      </c>
      <c r="AT58" s="271">
        <f t="shared" si="5"/>
        <v>0</v>
      </c>
    </row>
    <row r="59" spans="23:53" x14ac:dyDescent="0.25">
      <c r="AL59" s="92" t="s">
        <v>795</v>
      </c>
      <c r="AM59" s="304">
        <f>SUM(AM26:AM58)</f>
        <v>0</v>
      </c>
      <c r="AN59" s="305"/>
      <c r="AO59" s="305"/>
      <c r="AP59" s="306">
        <f>SUM(AP26:AP58)</f>
        <v>0</v>
      </c>
      <c r="AQ59" s="306">
        <f>SUM(AQ26:AQ58)</f>
        <v>0</v>
      </c>
      <c r="AR59" s="306">
        <f>SUM(AR26:AR58)</f>
        <v>0</v>
      </c>
      <c r="AS59" s="306">
        <f>SUM(AS26:AS58)</f>
        <v>0</v>
      </c>
      <c r="AT59" s="306">
        <f>SUM(AT26:AT58)</f>
        <v>0</v>
      </c>
    </row>
  </sheetData>
  <mergeCells count="7">
    <mergeCell ref="U1:U44"/>
    <mergeCell ref="W22:AC22"/>
    <mergeCell ref="AU22:BA22"/>
    <mergeCell ref="W23:AC23"/>
    <mergeCell ref="AU23:BA23"/>
    <mergeCell ref="W3:AC3"/>
    <mergeCell ref="W4:AC4"/>
  </mergeCells>
  <pageMargins left="0.27" right="0.25" top="0.43" bottom="0.4" header="0.3" footer="0.17"/>
  <pageSetup scale="87" orientation="portrait" r:id="rId1"/>
  <headerFooter>
    <oddFooter>&amp;L&amp;D &amp;F&amp;C30
&amp;R&amp;A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pageSetUpPr fitToPage="1"/>
  </sheetPr>
  <dimension ref="A1:AU46"/>
  <sheetViews>
    <sheetView topLeftCell="R1" workbookViewId="0">
      <selection activeCell="P5" sqref="P5:P6"/>
    </sheetView>
  </sheetViews>
  <sheetFormatPr defaultRowHeight="15" x14ac:dyDescent="0.25"/>
  <cols>
    <col min="1" max="1" width="2.42578125" customWidth="1"/>
    <col min="2" max="2" width="6.42578125" style="7" customWidth="1"/>
    <col min="3" max="3" width="4.140625" customWidth="1"/>
    <col min="4" max="4" width="20.42578125" customWidth="1"/>
    <col min="5" max="5" width="0.85546875" customWidth="1"/>
    <col min="6" max="6" width="11.140625" customWidth="1"/>
    <col min="7" max="7" width="1.42578125" customWidth="1"/>
    <col min="8" max="8" width="11.140625" customWidth="1"/>
    <col min="9" max="9" width="0.85546875" customWidth="1"/>
    <col min="10" max="10" width="12.42578125" customWidth="1"/>
    <col min="11" max="11" width="1" customWidth="1"/>
    <col min="12" max="12" width="12.42578125" customWidth="1"/>
    <col min="13" max="13" width="0.85546875" customWidth="1"/>
    <col min="14" max="14" width="12.85546875" bestFit="1" customWidth="1"/>
    <col min="15" max="15" width="0.85546875" customWidth="1"/>
    <col min="16" max="16" width="12.85546875" bestFit="1" customWidth="1"/>
    <col min="17" max="17" width="0.5703125" customWidth="1"/>
    <col min="18" max="18" width="16.42578125" bestFit="1" customWidth="1"/>
    <col min="19" max="19" width="1.140625" customWidth="1"/>
    <col min="21" max="21" width="8.85546875" style="265"/>
    <col min="22" max="22" width="13.140625" customWidth="1"/>
    <col min="30" max="30" width="24.42578125" customWidth="1"/>
    <col min="31" max="31" width="18" customWidth="1"/>
    <col min="32" max="32" width="19.42578125" bestFit="1" customWidth="1"/>
    <col min="33" max="33" width="17.42578125" customWidth="1"/>
    <col min="34" max="34" width="16.140625" customWidth="1"/>
  </cols>
  <sheetData>
    <row r="1" spans="1:47" ht="14.45" customHeight="1" x14ac:dyDescent="0.25">
      <c r="A1" s="483" t="str">
        <f>TOC!$A$1</f>
        <v>District Name</v>
      </c>
      <c r="B1" s="483"/>
      <c r="C1" s="483"/>
      <c r="D1" s="483"/>
      <c r="E1" s="483"/>
      <c r="F1" s="483"/>
      <c r="G1" s="483"/>
      <c r="H1" s="483"/>
      <c r="I1" s="483"/>
      <c r="J1" s="483"/>
      <c r="K1" s="483"/>
      <c r="L1" s="483"/>
      <c r="M1" s="483"/>
      <c r="N1" s="483"/>
      <c r="O1" s="483"/>
      <c r="P1" s="483"/>
      <c r="Q1" s="483"/>
      <c r="R1" s="483"/>
      <c r="S1" s="5"/>
      <c r="U1" s="480" t="s">
        <v>789</v>
      </c>
    </row>
    <row r="2" spans="1:47" x14ac:dyDescent="0.25">
      <c r="A2" s="484" t="str">
        <f>+Cover!E11</f>
        <v>Proposed Budget</v>
      </c>
      <c r="B2" s="484"/>
      <c r="C2" s="484"/>
      <c r="D2" s="484"/>
      <c r="E2" s="484"/>
      <c r="F2" s="484"/>
      <c r="G2" s="484"/>
      <c r="H2" s="484"/>
      <c r="I2" s="484"/>
      <c r="J2" s="484"/>
      <c r="K2" s="484"/>
      <c r="L2" s="484"/>
      <c r="M2" s="484"/>
      <c r="N2" s="484"/>
      <c r="O2" s="484"/>
      <c r="P2" s="484"/>
      <c r="Q2" s="484"/>
      <c r="R2" s="484"/>
      <c r="S2" s="5"/>
      <c r="U2" s="480"/>
    </row>
    <row r="3" spans="1:47" ht="16.5" thickBot="1" x14ac:dyDescent="0.3">
      <c r="A3" s="484" t="s">
        <v>832</v>
      </c>
      <c r="B3" s="484"/>
      <c r="C3" s="484"/>
      <c r="D3" s="484"/>
      <c r="E3" s="484"/>
      <c r="F3" s="484"/>
      <c r="G3" s="484"/>
      <c r="H3" s="484"/>
      <c r="I3" s="484"/>
      <c r="J3" s="484"/>
      <c r="K3" s="484"/>
      <c r="L3" s="484"/>
      <c r="M3" s="484"/>
      <c r="N3" s="484"/>
      <c r="O3" s="484"/>
      <c r="P3" s="484"/>
      <c r="Q3" s="484"/>
      <c r="R3" s="484"/>
      <c r="S3" s="5"/>
      <c r="U3" s="480"/>
      <c r="W3" s="481" t="s">
        <v>660</v>
      </c>
      <c r="X3" s="481"/>
      <c r="Y3" s="481"/>
      <c r="Z3" s="481"/>
      <c r="AA3" s="481"/>
      <c r="AB3" s="481"/>
      <c r="AC3" s="481"/>
    </row>
    <row r="4" spans="1:47" ht="16.5" thickBot="1" x14ac:dyDescent="0.3">
      <c r="A4" s="484" t="str">
        <f>+Cover!E14</f>
        <v>FY 2026/27</v>
      </c>
      <c r="B4" s="484"/>
      <c r="C4" s="484"/>
      <c r="D4" s="484"/>
      <c r="E4" s="484"/>
      <c r="F4" s="484"/>
      <c r="G4" s="484"/>
      <c r="H4" s="484"/>
      <c r="I4" s="484"/>
      <c r="J4" s="484"/>
      <c r="K4" s="484"/>
      <c r="L4" s="484"/>
      <c r="M4" s="484"/>
      <c r="N4" s="484"/>
      <c r="O4" s="484"/>
      <c r="P4" s="484"/>
      <c r="Q4" s="484"/>
      <c r="R4" s="484"/>
      <c r="S4" s="5"/>
      <c r="U4" s="480"/>
      <c r="W4" s="482" t="s">
        <v>853</v>
      </c>
      <c r="X4" s="482"/>
      <c r="Y4" s="482"/>
      <c r="Z4" s="482"/>
      <c r="AA4" s="482"/>
      <c r="AB4" s="482"/>
      <c r="AC4" s="482"/>
      <c r="AE4" s="220" t="str">
        <f>+CapRes!AE23</f>
        <v>FY 25/26</v>
      </c>
      <c r="AF4" s="220" t="str">
        <f>+CapRes!AF23</f>
        <v>FY 25/26</v>
      </c>
      <c r="AG4" s="220" t="str">
        <f>+CapRes!AG23</f>
        <v>FY 25/26</v>
      </c>
      <c r="AH4" s="220" t="str">
        <f>+CapRes!AH23</f>
        <v>FY 26/27</v>
      </c>
      <c r="AU4" t="s">
        <v>844</v>
      </c>
    </row>
    <row r="5" spans="1:47" ht="14.45" customHeight="1" thickBot="1" x14ac:dyDescent="0.3">
      <c r="F5" s="26" t="str">
        <f>'GF Summary'!$F$6</f>
        <v>Actuals</v>
      </c>
      <c r="G5" s="27"/>
      <c r="H5" s="27" t="str">
        <f>'GF Summary'!$H$6</f>
        <v>Actuals</v>
      </c>
      <c r="I5" s="27"/>
      <c r="J5" s="28" t="str">
        <f>'GF Summary'!$J$6</f>
        <v>Actuals</v>
      </c>
      <c r="K5" s="5"/>
      <c r="L5" s="26" t="str">
        <f>'GF Summary'!L6</f>
        <v>Budget</v>
      </c>
      <c r="M5" s="27">
        <f>'GF Summary'!M6</f>
        <v>0</v>
      </c>
      <c r="N5" s="27" t="str">
        <f>'GF Summary'!N6</f>
        <v>Forecast</v>
      </c>
      <c r="O5" s="27">
        <f>'GF Summary'!O6</f>
        <v>0</v>
      </c>
      <c r="P5" s="27">
        <f>'Activity Summary'!P5</f>
        <v>0</v>
      </c>
      <c r="Q5" s="27">
        <f>'GF Summary'!Q6</f>
        <v>0</v>
      </c>
      <c r="R5" s="28" t="str">
        <f>'GF Summary'!R6</f>
        <v>Proposed Budget</v>
      </c>
      <c r="S5" s="5"/>
      <c r="U5" s="480"/>
      <c r="V5" s="423" t="s">
        <v>788</v>
      </c>
      <c r="W5" s="424" t="s">
        <v>786</v>
      </c>
      <c r="X5" s="424" t="s">
        <v>786</v>
      </c>
      <c r="Y5" s="424" t="s">
        <v>786</v>
      </c>
      <c r="Z5" s="424" t="s">
        <v>786</v>
      </c>
      <c r="AA5" s="424" t="s">
        <v>786</v>
      </c>
      <c r="AB5" s="424" t="s">
        <v>786</v>
      </c>
      <c r="AC5" s="424" t="s">
        <v>786</v>
      </c>
      <c r="AD5" s="423" t="s">
        <v>788</v>
      </c>
      <c r="AE5" s="424" t="s">
        <v>787</v>
      </c>
      <c r="AF5" s="424" t="s">
        <v>787</v>
      </c>
      <c r="AG5" s="424" t="s">
        <v>787</v>
      </c>
      <c r="AH5" s="424" t="s">
        <v>787</v>
      </c>
    </row>
    <row r="6" spans="1:47" ht="15.75" thickBot="1" x14ac:dyDescent="0.3">
      <c r="F6" s="29" t="str">
        <f>'GF Summary'!$F$7</f>
        <v>FY 22/23</v>
      </c>
      <c r="G6" s="30"/>
      <c r="H6" s="31" t="str">
        <f>'GF Summary'!$H$7</f>
        <v>FY 23/24</v>
      </c>
      <c r="I6" s="31"/>
      <c r="J6" s="32" t="str">
        <f>'GF Summary'!$J$7</f>
        <v>FY 24/25</v>
      </c>
      <c r="K6" s="5"/>
      <c r="L6" s="29" t="str">
        <f>'GF Summary'!L7</f>
        <v>FY 25/26</v>
      </c>
      <c r="M6" s="31">
        <f>'GF Summary'!M7</f>
        <v>0</v>
      </c>
      <c r="N6" s="31" t="str">
        <f>'GF Summary'!N7</f>
        <v>FY 25/26</v>
      </c>
      <c r="O6" s="31">
        <f>'GF Summary'!O7</f>
        <v>0</v>
      </c>
      <c r="P6" s="434" t="str">
        <f>'Activity Summary'!P6</f>
        <v>Difference</v>
      </c>
      <c r="Q6" s="31">
        <f>'GF Summary'!Q7</f>
        <v>0</v>
      </c>
      <c r="R6" s="32" t="str">
        <f>'GF Summary'!R7</f>
        <v>FY 26/27</v>
      </c>
      <c r="S6" s="5"/>
      <c r="U6" s="480"/>
      <c r="W6" s="216" t="s">
        <v>412</v>
      </c>
      <c r="X6" s="219" t="s">
        <v>407</v>
      </c>
      <c r="Y6" s="217" t="s">
        <v>413</v>
      </c>
      <c r="Z6" s="219" t="s">
        <v>661</v>
      </c>
      <c r="AA6" s="217" t="s">
        <v>662</v>
      </c>
      <c r="AB6" s="219" t="s">
        <v>416</v>
      </c>
      <c r="AC6" s="218" t="s">
        <v>417</v>
      </c>
      <c r="AD6" s="218" t="s">
        <v>780</v>
      </c>
      <c r="AE6" s="220" t="str">
        <f>+CapRes!AE25</f>
        <v>Budget</v>
      </c>
      <c r="AF6" s="220" t="str">
        <f>+CapRes!AF25</f>
        <v>YTD as of MM/DD/YY</v>
      </c>
      <c r="AG6" s="220" t="str">
        <f>+CapRes!AG25</f>
        <v>Forecast</v>
      </c>
      <c r="AH6" s="220" t="str">
        <f>+CapRes!AH25</f>
        <v>Budget</v>
      </c>
    </row>
    <row r="7" spans="1:47" x14ac:dyDescent="0.25">
      <c r="B7" s="7" t="s">
        <v>79</v>
      </c>
      <c r="F7" s="329"/>
      <c r="G7" s="328"/>
      <c r="H7" s="328"/>
      <c r="I7" s="328"/>
      <c r="J7" s="330"/>
      <c r="K7" s="25"/>
      <c r="L7" s="329"/>
      <c r="M7" s="328"/>
      <c r="N7" s="328"/>
      <c r="O7" s="328"/>
      <c r="P7" s="328"/>
      <c r="Q7" s="328"/>
      <c r="R7" s="330"/>
      <c r="S7" s="5"/>
      <c r="U7" s="480"/>
      <c r="W7" s="167"/>
      <c r="X7" s="167"/>
      <c r="Y7" s="167"/>
      <c r="Z7" s="167"/>
      <c r="AA7" s="167"/>
      <c r="AB7" s="167"/>
      <c r="AC7" s="167"/>
      <c r="AD7" s="167"/>
      <c r="AE7" s="263"/>
      <c r="AF7" s="263"/>
      <c r="AG7" s="263"/>
      <c r="AH7" s="264"/>
    </row>
    <row r="8" spans="1:47" x14ac:dyDescent="0.25">
      <c r="C8" t="s">
        <v>724</v>
      </c>
      <c r="F8" s="322"/>
      <c r="G8" s="25"/>
      <c r="H8" s="25"/>
      <c r="I8" s="25"/>
      <c r="J8" s="323"/>
      <c r="K8" s="25"/>
      <c r="L8" s="322"/>
      <c r="M8" s="25"/>
      <c r="N8" s="25">
        <f>P8-J8</f>
        <v>0</v>
      </c>
      <c r="O8" s="25"/>
      <c r="P8" s="25">
        <f>R8-L8</f>
        <v>0</v>
      </c>
      <c r="Q8" s="25"/>
      <c r="R8" s="323"/>
      <c r="S8" s="5"/>
      <c r="U8" s="480"/>
      <c r="W8" s="167"/>
      <c r="X8" s="167"/>
      <c r="Y8" s="167"/>
      <c r="Z8" s="167"/>
      <c r="AA8" s="167"/>
      <c r="AB8" s="167"/>
      <c r="AC8" s="167"/>
      <c r="AD8" s="167"/>
      <c r="AE8" s="167"/>
      <c r="AF8" s="167"/>
      <c r="AG8" s="167"/>
      <c r="AH8" s="100"/>
    </row>
    <row r="9" spans="1:47" x14ac:dyDescent="0.25">
      <c r="B9" s="7" t="s">
        <v>81</v>
      </c>
      <c r="F9" s="324">
        <f>SUM(F8:F8)</f>
        <v>0</v>
      </c>
      <c r="G9" s="328"/>
      <c r="H9" s="326">
        <f>SUM(H8:H8)</f>
        <v>0</v>
      </c>
      <c r="I9" s="328"/>
      <c r="J9" s="327">
        <f>SUM(J8:J8)</f>
        <v>0</v>
      </c>
      <c r="K9" s="25"/>
      <c r="L9" s="324">
        <f>SUM(L8:L8)</f>
        <v>0</v>
      </c>
      <c r="M9" s="328"/>
      <c r="N9" s="326">
        <f>SUM(N8:N8)</f>
        <v>0</v>
      </c>
      <c r="O9" s="328"/>
      <c r="P9" s="326">
        <f>SUM(P8:P8)</f>
        <v>0</v>
      </c>
      <c r="Q9" s="328"/>
      <c r="R9" s="327">
        <f>SUM(R8:R8)</f>
        <v>0</v>
      </c>
      <c r="S9" s="5"/>
      <c r="U9" s="480"/>
      <c r="W9" s="167"/>
      <c r="X9" s="167"/>
      <c r="Y9" s="167"/>
      <c r="Z9" s="167"/>
      <c r="AA9" s="167"/>
      <c r="AB9" s="167"/>
      <c r="AC9" s="167"/>
      <c r="AD9" s="167"/>
      <c r="AE9" s="167"/>
      <c r="AF9" s="167"/>
      <c r="AG9" s="167"/>
      <c r="AH9" s="100"/>
    </row>
    <row r="10" spans="1:47" x14ac:dyDescent="0.25">
      <c r="F10" s="329"/>
      <c r="G10" s="328"/>
      <c r="H10" s="328"/>
      <c r="I10" s="328"/>
      <c r="J10" s="330"/>
      <c r="K10" s="25"/>
      <c r="L10" s="329"/>
      <c r="M10" s="328"/>
      <c r="N10" s="328"/>
      <c r="O10" s="328"/>
      <c r="P10" s="328"/>
      <c r="Q10" s="328"/>
      <c r="R10" s="330"/>
      <c r="S10" s="5"/>
      <c r="U10" s="480"/>
      <c r="W10" s="167"/>
      <c r="X10" s="167"/>
      <c r="Y10" s="167"/>
      <c r="Z10" s="167"/>
      <c r="AA10" s="167"/>
      <c r="AB10" s="167"/>
      <c r="AC10" s="167"/>
      <c r="AD10" s="167"/>
      <c r="AE10" s="167"/>
      <c r="AF10" s="167"/>
      <c r="AG10" s="167"/>
      <c r="AH10" s="100"/>
    </row>
    <row r="11" spans="1:47" x14ac:dyDescent="0.25">
      <c r="B11" s="7" t="s">
        <v>82</v>
      </c>
      <c r="F11" s="322"/>
      <c r="G11" s="25"/>
      <c r="H11" s="25"/>
      <c r="I11" s="25"/>
      <c r="J11" s="323"/>
      <c r="K11" s="25"/>
      <c r="L11" s="322"/>
      <c r="M11" s="25"/>
      <c r="N11" s="25"/>
      <c r="O11" s="25"/>
      <c r="P11" s="25"/>
      <c r="Q11" s="25"/>
      <c r="R11" s="323"/>
      <c r="U11" s="480"/>
      <c r="W11" s="167"/>
      <c r="X11" s="167"/>
      <c r="Y11" s="167"/>
      <c r="Z11" s="167"/>
      <c r="AA11" s="167"/>
      <c r="AB11" s="167"/>
      <c r="AC11" s="167"/>
      <c r="AD11" s="167"/>
      <c r="AE11" s="167"/>
      <c r="AF11" s="167"/>
      <c r="AG11" s="167"/>
      <c r="AH11" s="100"/>
    </row>
    <row r="12" spans="1:47" x14ac:dyDescent="0.25">
      <c r="C12" t="s">
        <v>83</v>
      </c>
      <c r="F12" s="322"/>
      <c r="G12" s="25"/>
      <c r="H12" s="25"/>
      <c r="I12" s="25"/>
      <c r="J12" s="323"/>
      <c r="K12" s="25"/>
      <c r="L12" s="322"/>
      <c r="M12" s="25"/>
      <c r="N12" s="25">
        <f t="shared" ref="N12:N15" si="0">P12-J12</f>
        <v>0</v>
      </c>
      <c r="O12" s="25"/>
      <c r="P12" s="25">
        <f t="shared" ref="P12:P15" si="1">R12-L12</f>
        <v>0</v>
      </c>
      <c r="Q12" s="25"/>
      <c r="R12" s="323"/>
      <c r="U12" s="480"/>
      <c r="W12" s="167"/>
      <c r="X12" s="167"/>
      <c r="Y12" s="167"/>
      <c r="Z12" s="167"/>
      <c r="AA12" s="167"/>
      <c r="AB12" s="167"/>
      <c r="AC12" s="167"/>
      <c r="AD12" s="167"/>
      <c r="AE12" s="167"/>
      <c r="AF12" s="167"/>
      <c r="AG12" s="167"/>
      <c r="AH12" s="100"/>
    </row>
    <row r="13" spans="1:47" x14ac:dyDescent="0.25">
      <c r="C13" t="s">
        <v>85</v>
      </c>
      <c r="F13" s="322"/>
      <c r="G13" s="25"/>
      <c r="H13" s="25"/>
      <c r="I13" s="25"/>
      <c r="J13" s="323"/>
      <c r="K13" s="25"/>
      <c r="L13" s="322"/>
      <c r="M13" s="25"/>
      <c r="N13" s="25">
        <f t="shared" si="0"/>
        <v>0</v>
      </c>
      <c r="O13" s="25"/>
      <c r="P13" s="25">
        <f t="shared" si="1"/>
        <v>0</v>
      </c>
      <c r="Q13" s="25"/>
      <c r="R13" s="323"/>
      <c r="U13" s="480"/>
      <c r="W13" s="167"/>
      <c r="X13" s="167"/>
      <c r="Y13" s="167"/>
      <c r="Z13" s="167"/>
      <c r="AA13" s="167"/>
      <c r="AB13" s="167"/>
      <c r="AC13" s="167"/>
      <c r="AD13" s="167"/>
      <c r="AE13" s="167"/>
      <c r="AF13" s="167"/>
      <c r="AG13" s="167"/>
      <c r="AH13" s="100"/>
    </row>
    <row r="14" spans="1:47" x14ac:dyDescent="0.25">
      <c r="C14" t="s">
        <v>86</v>
      </c>
      <c r="F14" s="322"/>
      <c r="G14" s="25"/>
      <c r="H14" s="25"/>
      <c r="I14" s="25"/>
      <c r="J14" s="323"/>
      <c r="K14" s="25"/>
      <c r="L14" s="322"/>
      <c r="M14" s="25"/>
      <c r="N14" s="25">
        <f t="shared" si="0"/>
        <v>0</v>
      </c>
      <c r="O14" s="25"/>
      <c r="P14" s="25">
        <f t="shared" si="1"/>
        <v>0</v>
      </c>
      <c r="Q14" s="25"/>
      <c r="R14" s="323"/>
      <c r="U14" s="480"/>
      <c r="W14" s="167"/>
      <c r="X14" s="167"/>
      <c r="Y14" s="167"/>
      <c r="Z14" s="167"/>
      <c r="AA14" s="167"/>
      <c r="AB14" s="167"/>
      <c r="AC14" s="167"/>
      <c r="AD14" s="167"/>
      <c r="AE14" s="167"/>
      <c r="AF14" s="167"/>
      <c r="AG14" s="167"/>
      <c r="AH14" s="100"/>
    </row>
    <row r="15" spans="1:47" x14ac:dyDescent="0.25">
      <c r="C15" t="s">
        <v>176</v>
      </c>
      <c r="F15" s="331"/>
      <c r="G15" s="25"/>
      <c r="H15" s="332"/>
      <c r="I15" s="25"/>
      <c r="J15" s="333"/>
      <c r="K15" s="25"/>
      <c r="L15" s="331"/>
      <c r="M15" s="25"/>
      <c r="N15" s="332">
        <f t="shared" si="0"/>
        <v>0</v>
      </c>
      <c r="O15" s="25"/>
      <c r="P15" s="332">
        <f t="shared" si="1"/>
        <v>0</v>
      </c>
      <c r="Q15" s="25"/>
      <c r="R15" s="333"/>
      <c r="U15" s="480"/>
      <c r="W15" s="167"/>
      <c r="X15" s="167"/>
      <c r="Y15" s="167"/>
      <c r="Z15" s="167"/>
      <c r="AA15" s="167"/>
      <c r="AB15" s="167"/>
      <c r="AC15" s="167"/>
      <c r="AD15" s="167"/>
      <c r="AE15" s="167"/>
      <c r="AF15" s="167"/>
      <c r="AG15" s="167"/>
      <c r="AH15" s="100"/>
    </row>
    <row r="16" spans="1:47" x14ac:dyDescent="0.25">
      <c r="B16" s="7" t="s">
        <v>87</v>
      </c>
      <c r="F16" s="322">
        <f>SUM(F11:F15)</f>
        <v>0</v>
      </c>
      <c r="G16" s="25"/>
      <c r="H16" s="25">
        <f>SUM(H11:H15)</f>
        <v>0</v>
      </c>
      <c r="I16" s="25"/>
      <c r="J16" s="323">
        <f>SUM(J12:J15)</f>
        <v>0</v>
      </c>
      <c r="K16" s="25"/>
      <c r="L16" s="322">
        <f>SUM(L11:L15)</f>
        <v>0</v>
      </c>
      <c r="M16" s="25"/>
      <c r="N16" s="25">
        <f>SUM(N11:N15)</f>
        <v>0</v>
      </c>
      <c r="O16" s="25"/>
      <c r="P16" s="25">
        <f>SUM(P11:P15)</f>
        <v>0</v>
      </c>
      <c r="Q16" s="25"/>
      <c r="R16" s="323">
        <f>SUM(R11:R15)</f>
        <v>0</v>
      </c>
      <c r="U16" s="480"/>
      <c r="W16" s="167"/>
      <c r="X16" s="167"/>
      <c r="Y16" s="167"/>
      <c r="Z16" s="167"/>
      <c r="AA16" s="167"/>
      <c r="AB16" s="167"/>
      <c r="AC16" s="167"/>
      <c r="AD16" s="167"/>
      <c r="AE16" s="167"/>
      <c r="AF16" s="167"/>
      <c r="AG16" s="167"/>
      <c r="AH16" s="100"/>
    </row>
    <row r="17" spans="2:34" x14ac:dyDescent="0.25">
      <c r="F17" s="322"/>
      <c r="G17" s="25"/>
      <c r="H17" s="25"/>
      <c r="I17" s="25"/>
      <c r="J17" s="323"/>
      <c r="K17" s="25"/>
      <c r="L17" s="322"/>
      <c r="M17" s="25"/>
      <c r="N17" s="25"/>
      <c r="O17" s="25"/>
      <c r="P17" s="25"/>
      <c r="Q17" s="25"/>
      <c r="R17" s="323"/>
      <c r="U17" s="480"/>
      <c r="W17" s="167"/>
      <c r="X17" s="167"/>
      <c r="Y17" s="167"/>
      <c r="Z17" s="167"/>
      <c r="AA17" s="167"/>
      <c r="AB17" s="167"/>
      <c r="AC17" s="167"/>
      <c r="AD17" s="167"/>
      <c r="AE17" s="167"/>
      <c r="AF17" s="167"/>
      <c r="AG17" s="167"/>
      <c r="AH17" s="100"/>
    </row>
    <row r="18" spans="2:34" x14ac:dyDescent="0.25">
      <c r="B18" s="7" t="s">
        <v>88</v>
      </c>
      <c r="F18" s="331">
        <f>F9+F16</f>
        <v>0</v>
      </c>
      <c r="G18" s="25"/>
      <c r="H18" s="332">
        <f>H9+H16</f>
        <v>0</v>
      </c>
      <c r="I18" s="25"/>
      <c r="J18" s="333">
        <f>J9+J16</f>
        <v>0</v>
      </c>
      <c r="K18" s="25"/>
      <c r="L18" s="331">
        <f>L9+L16</f>
        <v>0</v>
      </c>
      <c r="M18" s="25"/>
      <c r="N18" s="332">
        <f>N9+N16</f>
        <v>0</v>
      </c>
      <c r="O18" s="25"/>
      <c r="P18" s="332">
        <f>P9+P16</f>
        <v>0</v>
      </c>
      <c r="Q18" s="25"/>
      <c r="R18" s="333">
        <f>R9+R16</f>
        <v>0</v>
      </c>
      <c r="U18" s="480"/>
    </row>
    <row r="19" spans="2:34" x14ac:dyDescent="0.25">
      <c r="F19" s="322"/>
      <c r="G19" s="25"/>
      <c r="H19" s="326"/>
      <c r="I19" s="25"/>
      <c r="J19" s="327"/>
      <c r="K19" s="25"/>
      <c r="L19" s="322"/>
      <c r="M19" s="25"/>
      <c r="N19" s="326"/>
      <c r="O19" s="25"/>
      <c r="P19" s="326"/>
      <c r="Q19" s="25"/>
      <c r="R19" s="327"/>
      <c r="U19" s="480"/>
    </row>
    <row r="20" spans="2:34" x14ac:dyDescent="0.25">
      <c r="B20" s="7" t="s">
        <v>89</v>
      </c>
      <c r="F20" s="322"/>
      <c r="G20" s="25"/>
      <c r="H20" s="25"/>
      <c r="I20" s="25"/>
      <c r="J20" s="323"/>
      <c r="K20" s="25"/>
      <c r="L20" s="322"/>
      <c r="M20" s="25"/>
      <c r="N20" s="25"/>
      <c r="O20" s="25"/>
      <c r="P20" s="25"/>
      <c r="Q20" s="25"/>
      <c r="R20" s="323"/>
      <c r="U20" s="480"/>
    </row>
    <row r="21" spans="2:34" x14ac:dyDescent="0.25">
      <c r="B21" s="253" t="s">
        <v>707</v>
      </c>
      <c r="C21" t="s">
        <v>142</v>
      </c>
      <c r="F21" s="322"/>
      <c r="G21" s="25"/>
      <c r="H21" s="25"/>
      <c r="I21" s="25"/>
      <c r="J21" s="323"/>
      <c r="K21" s="25"/>
      <c r="L21" s="322"/>
      <c r="M21" s="25"/>
      <c r="N21" s="25">
        <f t="shared" ref="N21:N29" si="2">P21-J21</f>
        <v>0</v>
      </c>
      <c r="O21" s="25"/>
      <c r="P21" s="25">
        <f t="shared" ref="P21:P29" si="3">R21-L21</f>
        <v>0</v>
      </c>
      <c r="Q21" s="25"/>
      <c r="R21" s="323"/>
      <c r="U21" s="480"/>
    </row>
    <row r="22" spans="2:34" x14ac:dyDescent="0.25">
      <c r="B22" s="253" t="s">
        <v>699</v>
      </c>
      <c r="C22" t="s">
        <v>143</v>
      </c>
      <c r="F22" s="322"/>
      <c r="G22" s="25"/>
      <c r="H22" s="25"/>
      <c r="I22" s="25"/>
      <c r="J22" s="323"/>
      <c r="K22" s="25"/>
      <c r="L22" s="322"/>
      <c r="M22" s="25"/>
      <c r="N22" s="25">
        <f t="shared" si="2"/>
        <v>0</v>
      </c>
      <c r="O22" s="25"/>
      <c r="P22" s="25">
        <f t="shared" si="3"/>
        <v>0</v>
      </c>
      <c r="Q22" s="25"/>
      <c r="R22" s="323"/>
      <c r="U22" s="480"/>
    </row>
    <row r="23" spans="2:34" x14ac:dyDescent="0.25">
      <c r="B23" s="253" t="s">
        <v>700</v>
      </c>
      <c r="C23" t="s">
        <v>144</v>
      </c>
      <c r="F23" s="322"/>
      <c r="G23" s="25"/>
      <c r="H23" s="25"/>
      <c r="I23" s="25"/>
      <c r="J23" s="323"/>
      <c r="K23" s="25"/>
      <c r="L23" s="322"/>
      <c r="M23" s="25"/>
      <c r="N23" s="25">
        <f t="shared" si="2"/>
        <v>0</v>
      </c>
      <c r="O23" s="25"/>
      <c r="P23" s="25">
        <f t="shared" si="3"/>
        <v>0</v>
      </c>
      <c r="Q23" s="25"/>
      <c r="R23" s="323"/>
      <c r="U23" s="480"/>
    </row>
    <row r="24" spans="2:34" x14ac:dyDescent="0.25">
      <c r="B24" s="253" t="s">
        <v>701</v>
      </c>
      <c r="C24" t="s">
        <v>145</v>
      </c>
      <c r="F24" s="322"/>
      <c r="G24" s="25"/>
      <c r="H24" s="25"/>
      <c r="I24" s="25"/>
      <c r="J24" s="323"/>
      <c r="K24" s="25"/>
      <c r="L24" s="322"/>
      <c r="M24" s="25"/>
      <c r="N24" s="25">
        <f t="shared" si="2"/>
        <v>0</v>
      </c>
      <c r="O24" s="25"/>
      <c r="P24" s="25">
        <f t="shared" si="3"/>
        <v>0</v>
      </c>
      <c r="Q24" s="25"/>
      <c r="R24" s="323"/>
      <c r="U24" s="480"/>
    </row>
    <row r="25" spans="2:34" x14ac:dyDescent="0.25">
      <c r="B25" s="253" t="s">
        <v>702</v>
      </c>
      <c r="C25" t="s">
        <v>99</v>
      </c>
      <c r="F25" s="322"/>
      <c r="G25" s="25"/>
      <c r="H25" s="25"/>
      <c r="I25" s="25"/>
      <c r="J25" s="323"/>
      <c r="K25" s="25"/>
      <c r="L25" s="322"/>
      <c r="M25" s="25"/>
      <c r="N25" s="25">
        <f t="shared" si="2"/>
        <v>0</v>
      </c>
      <c r="O25" s="25"/>
      <c r="P25" s="25">
        <f t="shared" si="3"/>
        <v>0</v>
      </c>
      <c r="Q25" s="25"/>
      <c r="R25" s="323"/>
      <c r="U25" s="480"/>
    </row>
    <row r="26" spans="2:34" x14ac:dyDescent="0.25">
      <c r="B26" s="253" t="s">
        <v>703</v>
      </c>
      <c r="C26" t="s">
        <v>146</v>
      </c>
      <c r="F26" s="322"/>
      <c r="G26" s="25"/>
      <c r="H26" s="25"/>
      <c r="I26" s="25"/>
      <c r="J26" s="323"/>
      <c r="K26" s="25"/>
      <c r="L26" s="322"/>
      <c r="M26" s="25"/>
      <c r="N26" s="25">
        <f t="shared" si="2"/>
        <v>0</v>
      </c>
      <c r="O26" s="25"/>
      <c r="P26" s="25">
        <f t="shared" si="3"/>
        <v>0</v>
      </c>
      <c r="Q26" s="25"/>
      <c r="R26" s="323"/>
      <c r="U26" s="480"/>
    </row>
    <row r="27" spans="2:34" x14ac:dyDescent="0.25">
      <c r="B27" s="253" t="s">
        <v>704</v>
      </c>
      <c r="C27" t="s">
        <v>147</v>
      </c>
      <c r="F27" s="322"/>
      <c r="G27" s="25"/>
      <c r="H27" s="25"/>
      <c r="I27" s="25"/>
      <c r="J27" s="323"/>
      <c r="K27" s="25"/>
      <c r="L27" s="322"/>
      <c r="M27" s="25"/>
      <c r="N27" s="25">
        <f t="shared" si="2"/>
        <v>0</v>
      </c>
      <c r="O27" s="25"/>
      <c r="P27" s="25">
        <f t="shared" si="3"/>
        <v>0</v>
      </c>
      <c r="Q27" s="25"/>
      <c r="R27" s="323"/>
      <c r="U27" s="480"/>
    </row>
    <row r="28" spans="2:34" x14ac:dyDescent="0.25">
      <c r="B28" s="253" t="s">
        <v>705</v>
      </c>
      <c r="C28" t="s">
        <v>148</v>
      </c>
      <c r="F28" s="322"/>
      <c r="G28" s="25"/>
      <c r="H28" s="25"/>
      <c r="I28" s="25"/>
      <c r="J28" s="323"/>
      <c r="K28" s="25"/>
      <c r="L28" s="322"/>
      <c r="M28" s="25"/>
      <c r="N28" s="25">
        <f t="shared" si="2"/>
        <v>0</v>
      </c>
      <c r="O28" s="25"/>
      <c r="P28" s="25">
        <f t="shared" si="3"/>
        <v>0</v>
      </c>
      <c r="Q28" s="25"/>
      <c r="R28" s="323"/>
      <c r="U28" s="480"/>
    </row>
    <row r="29" spans="2:34" x14ac:dyDescent="0.25">
      <c r="B29" s="253" t="s">
        <v>706</v>
      </c>
      <c r="C29" t="s">
        <v>149</v>
      </c>
      <c r="F29" s="331"/>
      <c r="G29" s="25"/>
      <c r="H29" s="332"/>
      <c r="I29" s="25"/>
      <c r="J29" s="333"/>
      <c r="K29" s="25"/>
      <c r="L29" s="331"/>
      <c r="M29" s="25"/>
      <c r="N29" s="332">
        <f t="shared" si="2"/>
        <v>0</v>
      </c>
      <c r="O29" s="25"/>
      <c r="P29" s="332">
        <f t="shared" si="3"/>
        <v>0</v>
      </c>
      <c r="Q29" s="25"/>
      <c r="R29" s="333"/>
      <c r="U29" s="480"/>
    </row>
    <row r="30" spans="2:34" x14ac:dyDescent="0.25">
      <c r="B30" s="7" t="s">
        <v>100</v>
      </c>
      <c r="F30" s="322">
        <f>SUM(F20:F29)</f>
        <v>0</v>
      </c>
      <c r="G30" s="25"/>
      <c r="H30" s="25">
        <f>SUM(H20:H29)</f>
        <v>0</v>
      </c>
      <c r="I30" s="25"/>
      <c r="J30" s="323">
        <f>SUM(J21:J29)</f>
        <v>0</v>
      </c>
      <c r="K30" s="25"/>
      <c r="L30" s="322">
        <f>SUM(L20:L29)</f>
        <v>0</v>
      </c>
      <c r="M30" s="25"/>
      <c r="N30" s="25">
        <f>SUM(N20:N29)</f>
        <v>0</v>
      </c>
      <c r="O30" s="25"/>
      <c r="P30" s="25">
        <f>SUM(P20:P29)</f>
        <v>0</v>
      </c>
      <c r="Q30" s="25"/>
      <c r="R30" s="323">
        <f>SUM(R20:R29)</f>
        <v>0</v>
      </c>
      <c r="U30" s="480"/>
    </row>
    <row r="31" spans="2:34" x14ac:dyDescent="0.25">
      <c r="F31" s="322"/>
      <c r="G31" s="25"/>
      <c r="H31" s="25"/>
      <c r="I31" s="25"/>
      <c r="J31" s="323"/>
      <c r="K31" s="25"/>
      <c r="L31" s="322"/>
      <c r="M31" s="25"/>
      <c r="N31" s="25"/>
      <c r="O31" s="25"/>
      <c r="P31" s="25"/>
      <c r="Q31" s="25"/>
      <c r="R31" s="323"/>
      <c r="U31" s="480"/>
    </row>
    <row r="32" spans="2:34" ht="15.75" thickBot="1" x14ac:dyDescent="0.3">
      <c r="D32" s="110" t="s">
        <v>696</v>
      </c>
      <c r="F32" s="334">
        <f>+F16-F30</f>
        <v>0</v>
      </c>
      <c r="G32" s="335"/>
      <c r="H32" s="335">
        <f>+H16-H30</f>
        <v>0</v>
      </c>
      <c r="I32" s="335"/>
      <c r="J32" s="336">
        <f>+J16-J30</f>
        <v>0</v>
      </c>
      <c r="K32" s="335"/>
      <c r="L32" s="334">
        <f>+L16-L30</f>
        <v>0</v>
      </c>
      <c r="M32" s="335"/>
      <c r="N32" s="335">
        <f>+N16-N30</f>
        <v>0</v>
      </c>
      <c r="O32" s="335"/>
      <c r="P32" s="335">
        <f>+P16-P30</f>
        <v>0</v>
      </c>
      <c r="Q32" s="335"/>
      <c r="R32" s="336">
        <f>+R16-R30</f>
        <v>0</v>
      </c>
      <c r="U32" s="480"/>
    </row>
    <row r="33" spans="2:30" ht="15.75" thickTop="1" x14ac:dyDescent="0.25">
      <c r="B33" s="7" t="s">
        <v>103</v>
      </c>
      <c r="F33" s="322"/>
      <c r="G33" s="25"/>
      <c r="H33" s="25"/>
      <c r="I33" s="25"/>
      <c r="J33" s="323"/>
      <c r="K33" s="25"/>
      <c r="L33" s="322"/>
      <c r="M33" s="25"/>
      <c r="N33" s="25"/>
      <c r="O33" s="25"/>
      <c r="P33" s="25"/>
      <c r="Q33" s="25"/>
      <c r="R33" s="323"/>
      <c r="U33" s="480"/>
    </row>
    <row r="34" spans="2:30" ht="15.75" thickBot="1" x14ac:dyDescent="0.3">
      <c r="C34" t="s">
        <v>724</v>
      </c>
      <c r="F34" s="331">
        <f>F9+F32</f>
        <v>0</v>
      </c>
      <c r="G34" s="25"/>
      <c r="H34" s="332">
        <f>H9+H32</f>
        <v>0</v>
      </c>
      <c r="I34" s="25"/>
      <c r="J34" s="333">
        <f>J9+J32</f>
        <v>0</v>
      </c>
      <c r="K34" s="25"/>
      <c r="L34" s="331">
        <f>L9+L32</f>
        <v>0</v>
      </c>
      <c r="M34" s="25"/>
      <c r="N34" s="332">
        <f t="shared" ref="N34" si="4">P34-J34</f>
        <v>0</v>
      </c>
      <c r="O34" s="25"/>
      <c r="P34" s="332">
        <f t="shared" ref="P34" si="5">R34-L34</f>
        <v>0</v>
      </c>
      <c r="Q34" s="25"/>
      <c r="R34" s="333">
        <f>R9+R32</f>
        <v>0</v>
      </c>
      <c r="U34" s="480"/>
      <c r="X34" s="422" t="s">
        <v>896</v>
      </c>
      <c r="Y34" s="422"/>
      <c r="Z34" s="422"/>
      <c r="AA34" s="422"/>
    </row>
    <row r="35" spans="2:30" ht="15.75" thickBot="1" x14ac:dyDescent="0.3">
      <c r="B35" s="7" t="s">
        <v>400</v>
      </c>
      <c r="F35" s="337">
        <f>SUM(F33:F34)</f>
        <v>0</v>
      </c>
      <c r="G35" s="338"/>
      <c r="H35" s="338">
        <f>SUM(H33:H34)</f>
        <v>0</v>
      </c>
      <c r="I35" s="338"/>
      <c r="J35" s="340">
        <f>SUM(J33:J34)</f>
        <v>0</v>
      </c>
      <c r="K35" s="25"/>
      <c r="L35" s="337">
        <f>SUM(L33:L34)</f>
        <v>0</v>
      </c>
      <c r="M35" s="338"/>
      <c r="N35" s="338">
        <f>SUM(N33:N34)</f>
        <v>0</v>
      </c>
      <c r="O35" s="338"/>
      <c r="P35" s="338">
        <f>SUM(P33:P34)</f>
        <v>0</v>
      </c>
      <c r="Q35" s="338"/>
      <c r="R35" s="340">
        <f>SUM(R33:R34)</f>
        <v>0</v>
      </c>
      <c r="U35" s="480"/>
      <c r="W35" s="300" t="s">
        <v>965</v>
      </c>
      <c r="X35" s="300" t="s">
        <v>887</v>
      </c>
      <c r="Y35" s="300" t="s">
        <v>861</v>
      </c>
      <c r="Z35" s="300" t="s">
        <v>951</v>
      </c>
      <c r="AA35" s="300" t="s">
        <v>361</v>
      </c>
      <c r="AB35" s="300" t="s">
        <v>860</v>
      </c>
      <c r="AC35" s="300" t="s">
        <v>862</v>
      </c>
      <c r="AD35" s="419" t="s">
        <v>963</v>
      </c>
    </row>
    <row r="36" spans="2:30" ht="15.75" thickBot="1" x14ac:dyDescent="0.3">
      <c r="F36" s="281"/>
      <c r="G36" s="281"/>
      <c r="H36" s="281"/>
      <c r="I36" s="281"/>
      <c r="J36" s="110"/>
      <c r="K36" s="281"/>
      <c r="L36" s="281"/>
      <c r="M36" s="281"/>
      <c r="N36" s="281"/>
      <c r="O36" s="281"/>
      <c r="P36" s="281"/>
      <c r="Q36" s="281"/>
      <c r="R36" s="281"/>
      <c r="U36" s="480"/>
    </row>
    <row r="37" spans="2:30" ht="15.75" thickBot="1" x14ac:dyDescent="0.3">
      <c r="F37" s="281"/>
      <c r="G37" s="281"/>
      <c r="H37" s="281"/>
      <c r="I37" s="281"/>
      <c r="J37" s="110" t="s">
        <v>846</v>
      </c>
      <c r="K37" s="281"/>
      <c r="L37" s="371">
        <f>+L35+L30</f>
        <v>0</v>
      </c>
      <c r="M37" s="256"/>
      <c r="N37" s="256"/>
      <c r="O37" s="256"/>
      <c r="P37" s="256"/>
      <c r="Q37" s="256"/>
      <c r="R37" s="371">
        <f>+R35+R30</f>
        <v>0</v>
      </c>
      <c r="U37" s="480"/>
    </row>
    <row r="38" spans="2:30" x14ac:dyDescent="0.25">
      <c r="J38" s="110"/>
      <c r="U38" s="480"/>
    </row>
    <row r="39" spans="2:30" x14ac:dyDescent="0.25">
      <c r="U39" s="480"/>
    </row>
    <row r="40" spans="2:30" x14ac:dyDescent="0.25">
      <c r="U40" s="480"/>
    </row>
    <row r="41" spans="2:30" x14ac:dyDescent="0.25">
      <c r="U41" s="480"/>
    </row>
    <row r="42" spans="2:30" x14ac:dyDescent="0.25">
      <c r="U42" s="480"/>
    </row>
    <row r="43" spans="2:30" x14ac:dyDescent="0.25">
      <c r="U43" s="480"/>
    </row>
    <row r="44" spans="2:30" x14ac:dyDescent="0.25">
      <c r="U44" s="480"/>
    </row>
    <row r="45" spans="2:30" x14ac:dyDescent="0.25">
      <c r="U45" s="480"/>
    </row>
    <row r="46" spans="2:30" x14ac:dyDescent="0.25">
      <c r="U46" s="480"/>
    </row>
  </sheetData>
  <mergeCells count="7">
    <mergeCell ref="W4:AC4"/>
    <mergeCell ref="W3:AC3"/>
    <mergeCell ref="U1:U46"/>
    <mergeCell ref="A1:R1"/>
    <mergeCell ref="A2:R2"/>
    <mergeCell ref="A3:R3"/>
    <mergeCell ref="A4:R4"/>
  </mergeCells>
  <pageMargins left="0.27" right="0.25" top="0.43" bottom="0.4" header="0.3" footer="0.17"/>
  <pageSetup scale="90" orientation="portrait" r:id="rId1"/>
  <headerFooter>
    <oddFooter>&amp;L&amp;D &amp;F&amp;C31&amp;R&amp;A</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949F-540F-479A-A6FA-B962B35FED84}">
  <sheetPr codeName="Sheet43">
    <pageSetUpPr fitToPage="1"/>
  </sheetPr>
  <dimension ref="A1:AD199"/>
  <sheetViews>
    <sheetView workbookViewId="0">
      <selection activeCell="A4" sqref="A4"/>
    </sheetView>
  </sheetViews>
  <sheetFormatPr defaultColWidth="8" defaultRowHeight="12.75" outlineLevelRow="1" outlineLevelCol="1" x14ac:dyDescent="0.2"/>
  <cols>
    <col min="1" max="1" width="45.42578125" style="162" customWidth="1"/>
    <col min="2" max="2" width="11.42578125" style="127" bestFit="1" customWidth="1"/>
    <col min="3" max="3" width="12.85546875" style="128" customWidth="1"/>
    <col min="4" max="4" width="16" style="128" hidden="1" customWidth="1" outlineLevel="1"/>
    <col min="5" max="5" width="13.42578125" style="128" customWidth="1" collapsed="1"/>
    <col min="6" max="6" width="12.42578125" style="128" customWidth="1"/>
    <col min="7" max="7" width="9.42578125" style="128" customWidth="1"/>
    <col min="8" max="8" width="13.140625" style="128" customWidth="1"/>
    <col min="9" max="10" width="16" style="128" hidden="1" customWidth="1" outlineLevel="1"/>
    <col min="11" max="11" width="10.42578125" style="128" customWidth="1" collapsed="1"/>
    <col min="12" max="12" width="16" style="128" hidden="1" customWidth="1"/>
    <col min="13" max="14" width="16" style="128" hidden="1" customWidth="1" outlineLevel="1"/>
    <col min="15" max="15" width="13.42578125" style="128" customWidth="1" collapsed="1"/>
    <col min="16" max="18" width="16" style="128" hidden="1" customWidth="1" outlineLevel="1"/>
    <col min="19" max="19" width="16" style="128" customWidth="1" collapsed="1"/>
    <col min="20" max="23" width="16" style="128" hidden="1" customWidth="1" outlineLevel="1"/>
    <col min="24" max="24" width="16" style="128" customWidth="1" collapsed="1"/>
    <col min="25" max="29" width="16" style="128" hidden="1" customWidth="1" outlineLevel="1"/>
    <col min="30" max="30" width="16" style="128" customWidth="1" collapsed="1"/>
    <col min="31" max="16384" width="8" style="129"/>
  </cols>
  <sheetData>
    <row r="1" spans="1:30" ht="39.6" customHeight="1" x14ac:dyDescent="0.2">
      <c r="A1" s="493" t="s">
        <v>847</v>
      </c>
      <c r="B1" s="493"/>
    </row>
    <row r="2" spans="1:30" ht="13.5" thickBot="1" x14ac:dyDescent="0.25">
      <c r="A2" s="126" t="s">
        <v>1048</v>
      </c>
    </row>
    <row r="3" spans="1:30" s="135" customFormat="1" ht="102.75" thickBot="1" x14ac:dyDescent="0.25">
      <c r="A3" s="130" t="s">
        <v>1049</v>
      </c>
      <c r="B3" s="131" t="s">
        <v>276</v>
      </c>
      <c r="C3" s="132" t="s">
        <v>277</v>
      </c>
      <c r="D3" s="133" t="s">
        <v>278</v>
      </c>
      <c r="E3" s="133" t="s">
        <v>279</v>
      </c>
      <c r="F3" s="133" t="s">
        <v>280</v>
      </c>
      <c r="G3" s="133" t="s">
        <v>281</v>
      </c>
      <c r="H3" s="133" t="s">
        <v>282</v>
      </c>
      <c r="I3" s="133" t="s">
        <v>283</v>
      </c>
      <c r="J3" s="133" t="s">
        <v>284</v>
      </c>
      <c r="K3" s="133" t="s">
        <v>285</v>
      </c>
      <c r="L3" s="133" t="s">
        <v>286</v>
      </c>
      <c r="M3" s="133" t="s">
        <v>287</v>
      </c>
      <c r="N3" s="133" t="s">
        <v>288</v>
      </c>
      <c r="O3" s="133" t="s">
        <v>289</v>
      </c>
      <c r="P3" s="133" t="s">
        <v>290</v>
      </c>
      <c r="Q3" s="133" t="s">
        <v>291</v>
      </c>
      <c r="R3" s="133" t="s">
        <v>292</v>
      </c>
      <c r="S3" s="133" t="s">
        <v>293</v>
      </c>
      <c r="T3" s="133" t="s">
        <v>294</v>
      </c>
      <c r="U3" s="133" t="s">
        <v>295</v>
      </c>
      <c r="V3" s="133" t="s">
        <v>296</v>
      </c>
      <c r="W3" s="133" t="s">
        <v>297</v>
      </c>
      <c r="X3" s="133" t="s">
        <v>298</v>
      </c>
      <c r="Y3" s="133" t="s">
        <v>299</v>
      </c>
      <c r="Z3" s="133" t="s">
        <v>300</v>
      </c>
      <c r="AA3" s="133" t="s">
        <v>301</v>
      </c>
      <c r="AB3" s="133" t="s">
        <v>302</v>
      </c>
      <c r="AC3" s="133" t="s">
        <v>303</v>
      </c>
      <c r="AD3" s="134" t="s">
        <v>304</v>
      </c>
    </row>
    <row r="4" spans="1:30" s="135" customFormat="1" ht="25.5" x14ac:dyDescent="0.2">
      <c r="A4" s="136" t="s">
        <v>305</v>
      </c>
      <c r="B4" s="137"/>
      <c r="C4" s="138">
        <f>'GF Summary'!R12</f>
        <v>0</v>
      </c>
      <c r="D4" s="139"/>
      <c r="E4" s="139">
        <f>InsRsv!R9</f>
        <v>0</v>
      </c>
      <c r="F4" s="139">
        <f>Preschool!R11</f>
        <v>0</v>
      </c>
      <c r="G4" s="139">
        <f>'Food Svc'!R10</f>
        <v>0</v>
      </c>
      <c r="H4" s="139">
        <f>+DPGF!R15</f>
        <v>0</v>
      </c>
      <c r="I4" s="139"/>
      <c r="J4" s="139"/>
      <c r="K4" s="139">
        <f>'Activity Summary'!R9</f>
        <v>0</v>
      </c>
      <c r="L4" s="139"/>
      <c r="M4" s="139"/>
      <c r="N4" s="139"/>
      <c r="O4" s="139">
        <f>BondRedempt!R9</f>
        <v>0</v>
      </c>
      <c r="P4" s="139"/>
      <c r="Q4" s="139"/>
      <c r="R4" s="139"/>
      <c r="S4" s="139">
        <f>CapRes!R9</f>
        <v>0</v>
      </c>
      <c r="T4" s="139"/>
      <c r="U4" s="139"/>
      <c r="V4" s="139"/>
      <c r="W4" s="139"/>
      <c r="X4" s="139">
        <f>'Trust Funds'!R9</f>
        <v>0</v>
      </c>
      <c r="Y4" s="139"/>
      <c r="Z4" s="139"/>
      <c r="AA4" s="139"/>
      <c r="AB4" s="139"/>
      <c r="AC4" s="139"/>
      <c r="AD4" s="140">
        <f>SUM(C4:AC4)</f>
        <v>0</v>
      </c>
    </row>
    <row r="5" spans="1:30" s="135" customFormat="1" ht="2.1" customHeight="1" x14ac:dyDescent="0.2">
      <c r="A5" s="136"/>
      <c r="B5" s="141"/>
      <c r="C5" s="142"/>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4"/>
    </row>
    <row r="6" spans="1:30" s="145" customFormat="1" x14ac:dyDescent="0.2">
      <c r="A6" s="136" t="s">
        <v>82</v>
      </c>
      <c r="B6" s="127"/>
      <c r="C6" s="138"/>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40"/>
    </row>
    <row r="7" spans="1:30" s="145" customFormat="1" x14ac:dyDescent="0.2">
      <c r="A7" s="146" t="s">
        <v>306</v>
      </c>
      <c r="B7" s="147" t="s">
        <v>307</v>
      </c>
      <c r="C7" s="138">
        <f>'GF Summary'!R15</f>
        <v>0</v>
      </c>
      <c r="D7" s="139"/>
      <c r="E7" s="139">
        <f>InsRsv!R12+InsRsv!R13</f>
        <v>0</v>
      </c>
      <c r="F7" s="139">
        <f>Preschool!R23</f>
        <v>0</v>
      </c>
      <c r="G7" s="139">
        <f>'Food Svc'!R13</f>
        <v>0</v>
      </c>
      <c r="H7" s="139">
        <f>DPGF!R18</f>
        <v>0</v>
      </c>
      <c r="I7" s="139"/>
      <c r="J7" s="139"/>
      <c r="K7" s="139">
        <f>'Activity Summary'!R12</f>
        <v>0</v>
      </c>
      <c r="L7" s="139"/>
      <c r="M7" s="139"/>
      <c r="N7" s="139"/>
      <c r="O7" s="139">
        <f>BondRedempt!R12</f>
        <v>0</v>
      </c>
      <c r="P7" s="139"/>
      <c r="Q7" s="139"/>
      <c r="R7" s="139"/>
      <c r="S7" s="139">
        <f>CapRes!R12</f>
        <v>0</v>
      </c>
      <c r="T7" s="139"/>
      <c r="U7" s="139"/>
      <c r="V7" s="139"/>
      <c r="W7" s="139"/>
      <c r="X7" s="139">
        <f>'Trust Funds'!R12</f>
        <v>0</v>
      </c>
      <c r="Y7" s="139"/>
      <c r="Z7" s="139"/>
      <c r="AA7" s="139"/>
      <c r="AB7" s="139"/>
      <c r="AC7" s="139"/>
      <c r="AD7" s="140">
        <f t="shared" ref="AD7:AD68" si="0">SUM(C7:AC7)</f>
        <v>0</v>
      </c>
    </row>
    <row r="8" spans="1:30" s="145" customFormat="1" x14ac:dyDescent="0.2">
      <c r="A8" s="146" t="s">
        <v>308</v>
      </c>
      <c r="B8" s="147" t="s">
        <v>309</v>
      </c>
      <c r="C8" s="138">
        <f>'GF Summary'!R16</f>
        <v>0</v>
      </c>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40">
        <f t="shared" si="0"/>
        <v>0</v>
      </c>
    </row>
    <row r="9" spans="1:30" s="145" customFormat="1" x14ac:dyDescent="0.2">
      <c r="A9" s="146" t="s">
        <v>310</v>
      </c>
      <c r="B9" s="147" t="s">
        <v>311</v>
      </c>
      <c r="C9" s="138">
        <f>'GF Summary'!R17</f>
        <v>0</v>
      </c>
      <c r="D9" s="139"/>
      <c r="E9" s="139"/>
      <c r="F9" s="139"/>
      <c r="G9" s="139">
        <f>'Food Svc'!R14</f>
        <v>0</v>
      </c>
      <c r="H9" s="139">
        <f>SUM(DPGF!R19:R20)</f>
        <v>0</v>
      </c>
      <c r="I9" s="139"/>
      <c r="J9" s="139"/>
      <c r="K9" s="139">
        <f>'Activity Summary'!R13</f>
        <v>0</v>
      </c>
      <c r="L9" s="139"/>
      <c r="M9" s="139"/>
      <c r="N9" s="139"/>
      <c r="O9" s="139"/>
      <c r="P9" s="139"/>
      <c r="Q9" s="139"/>
      <c r="R9" s="139"/>
      <c r="S9" s="139">
        <f>CapRes!R13</f>
        <v>0</v>
      </c>
      <c r="T9" s="139"/>
      <c r="U9" s="139"/>
      <c r="V9" s="139"/>
      <c r="W9" s="139"/>
      <c r="X9" s="139">
        <f>'Trust Funds'!R13</f>
        <v>0</v>
      </c>
      <c r="Y9" s="139"/>
      <c r="Z9" s="139"/>
      <c r="AA9" s="139"/>
      <c r="AB9" s="139"/>
      <c r="AC9" s="139"/>
      <c r="AD9" s="140">
        <f t="shared" si="0"/>
        <v>0</v>
      </c>
    </row>
    <row r="10" spans="1:30" s="145" customFormat="1" x14ac:dyDescent="0.2">
      <c r="A10" s="146" t="s">
        <v>312</v>
      </c>
      <c r="B10" s="147" t="s">
        <v>313</v>
      </c>
      <c r="C10" s="138">
        <f>'GF Summary'!R18</f>
        <v>0</v>
      </c>
      <c r="D10" s="139"/>
      <c r="E10" s="139"/>
      <c r="F10" s="139"/>
      <c r="G10" s="139">
        <f>'Food Svc'!R15</f>
        <v>0</v>
      </c>
      <c r="H10" s="139">
        <f>SUM(DPGF!R24:R36)</f>
        <v>0</v>
      </c>
      <c r="I10" s="139"/>
      <c r="J10" s="139"/>
      <c r="K10" s="139">
        <f>'Activity Summary'!R14</f>
        <v>0</v>
      </c>
      <c r="L10" s="139"/>
      <c r="M10" s="139"/>
      <c r="N10" s="139"/>
      <c r="O10" s="139"/>
      <c r="P10" s="139"/>
      <c r="Q10" s="139"/>
      <c r="R10" s="139"/>
      <c r="S10" s="139">
        <f>CapRes!R15</f>
        <v>0</v>
      </c>
      <c r="T10" s="139"/>
      <c r="U10" s="139"/>
      <c r="V10" s="139"/>
      <c r="W10" s="139"/>
      <c r="X10" s="139">
        <f>'Trust Funds'!R14</f>
        <v>0</v>
      </c>
      <c r="Y10" s="139"/>
      <c r="Z10" s="139"/>
      <c r="AA10" s="139"/>
      <c r="AB10" s="139"/>
      <c r="AC10" s="139"/>
      <c r="AD10" s="140">
        <f t="shared" si="0"/>
        <v>0</v>
      </c>
    </row>
    <row r="11" spans="1:30" s="145" customFormat="1" x14ac:dyDescent="0.2">
      <c r="A11" s="148" t="s">
        <v>87</v>
      </c>
      <c r="B11" s="149"/>
      <c r="C11" s="150">
        <f t="shared" ref="C11:AD11" si="1">SUM(C7:C10)</f>
        <v>0</v>
      </c>
      <c r="D11" s="151">
        <f t="shared" si="1"/>
        <v>0</v>
      </c>
      <c r="E11" s="151">
        <f t="shared" si="1"/>
        <v>0</v>
      </c>
      <c r="F11" s="151">
        <f t="shared" si="1"/>
        <v>0</v>
      </c>
      <c r="G11" s="151">
        <f t="shared" si="1"/>
        <v>0</v>
      </c>
      <c r="H11" s="151">
        <f t="shared" si="1"/>
        <v>0</v>
      </c>
      <c r="I11" s="151">
        <f t="shared" si="1"/>
        <v>0</v>
      </c>
      <c r="J11" s="151">
        <f t="shared" ref="J11" si="2">SUM(J7:J10)</f>
        <v>0</v>
      </c>
      <c r="K11" s="151">
        <f t="shared" si="1"/>
        <v>0</v>
      </c>
      <c r="L11" s="151">
        <f t="shared" si="1"/>
        <v>0</v>
      </c>
      <c r="M11" s="151">
        <f t="shared" si="1"/>
        <v>0</v>
      </c>
      <c r="N11" s="151">
        <f t="shared" si="1"/>
        <v>0</v>
      </c>
      <c r="O11" s="151">
        <f t="shared" si="1"/>
        <v>0</v>
      </c>
      <c r="P11" s="151">
        <f t="shared" si="1"/>
        <v>0</v>
      </c>
      <c r="Q11" s="151">
        <f t="shared" si="1"/>
        <v>0</v>
      </c>
      <c r="R11" s="151">
        <f t="shared" si="1"/>
        <v>0</v>
      </c>
      <c r="S11" s="151">
        <f t="shared" si="1"/>
        <v>0</v>
      </c>
      <c r="T11" s="151">
        <f t="shared" si="1"/>
        <v>0</v>
      </c>
      <c r="U11" s="151">
        <f t="shared" si="1"/>
        <v>0</v>
      </c>
      <c r="V11" s="151">
        <f t="shared" si="1"/>
        <v>0</v>
      </c>
      <c r="W11" s="151">
        <f t="shared" si="1"/>
        <v>0</v>
      </c>
      <c r="X11" s="151">
        <f t="shared" si="1"/>
        <v>0</v>
      </c>
      <c r="Y11" s="151">
        <f t="shared" si="1"/>
        <v>0</v>
      </c>
      <c r="Z11" s="151">
        <f t="shared" si="1"/>
        <v>0</v>
      </c>
      <c r="AA11" s="151">
        <f t="shared" si="1"/>
        <v>0</v>
      </c>
      <c r="AB11" s="151">
        <f t="shared" si="1"/>
        <v>0</v>
      </c>
      <c r="AC11" s="151">
        <f t="shared" si="1"/>
        <v>0</v>
      </c>
      <c r="AD11" s="152">
        <f t="shared" si="1"/>
        <v>0</v>
      </c>
    </row>
    <row r="12" spans="1:30" s="145" customFormat="1" ht="2.1" customHeight="1" x14ac:dyDescent="0.2">
      <c r="A12" s="136"/>
      <c r="B12" s="127"/>
      <c r="C12" s="153"/>
      <c r="D12" s="154"/>
      <c r="E12" s="154"/>
      <c r="F12" s="154"/>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40"/>
    </row>
    <row r="13" spans="1:30" s="145" customFormat="1" x14ac:dyDescent="0.2">
      <c r="A13" s="148" t="s">
        <v>314</v>
      </c>
      <c r="B13" s="149"/>
      <c r="C13" s="150">
        <f t="shared" ref="C13:AD13" si="3">C4+C11</f>
        <v>0</v>
      </c>
      <c r="D13" s="151">
        <f t="shared" si="3"/>
        <v>0</v>
      </c>
      <c r="E13" s="151">
        <f t="shared" si="3"/>
        <v>0</v>
      </c>
      <c r="F13" s="151">
        <f t="shared" si="3"/>
        <v>0</v>
      </c>
      <c r="G13" s="151">
        <f t="shared" si="3"/>
        <v>0</v>
      </c>
      <c r="H13" s="151">
        <f t="shared" si="3"/>
        <v>0</v>
      </c>
      <c r="I13" s="151">
        <f t="shared" si="3"/>
        <v>0</v>
      </c>
      <c r="J13" s="151">
        <f t="shared" si="3"/>
        <v>0</v>
      </c>
      <c r="K13" s="151">
        <f t="shared" si="3"/>
        <v>0</v>
      </c>
      <c r="L13" s="151">
        <f t="shared" si="3"/>
        <v>0</v>
      </c>
      <c r="M13" s="151">
        <f t="shared" si="3"/>
        <v>0</v>
      </c>
      <c r="N13" s="151">
        <f t="shared" si="3"/>
        <v>0</v>
      </c>
      <c r="O13" s="151">
        <f t="shared" si="3"/>
        <v>0</v>
      </c>
      <c r="P13" s="151">
        <f t="shared" si="3"/>
        <v>0</v>
      </c>
      <c r="Q13" s="151">
        <f t="shared" si="3"/>
        <v>0</v>
      </c>
      <c r="R13" s="151">
        <f t="shared" si="3"/>
        <v>0</v>
      </c>
      <c r="S13" s="151">
        <f t="shared" si="3"/>
        <v>0</v>
      </c>
      <c r="T13" s="151">
        <f t="shared" si="3"/>
        <v>0</v>
      </c>
      <c r="U13" s="151">
        <f t="shared" si="3"/>
        <v>0</v>
      </c>
      <c r="V13" s="151">
        <f t="shared" si="3"/>
        <v>0</v>
      </c>
      <c r="W13" s="151">
        <f t="shared" si="3"/>
        <v>0</v>
      </c>
      <c r="X13" s="151">
        <f t="shared" si="3"/>
        <v>0</v>
      </c>
      <c r="Y13" s="151">
        <f t="shared" si="3"/>
        <v>0</v>
      </c>
      <c r="Z13" s="151">
        <f t="shared" si="3"/>
        <v>0</v>
      </c>
      <c r="AA13" s="151">
        <f t="shared" si="3"/>
        <v>0</v>
      </c>
      <c r="AB13" s="151">
        <f t="shared" si="3"/>
        <v>0</v>
      </c>
      <c r="AC13" s="151">
        <f t="shared" si="3"/>
        <v>0</v>
      </c>
      <c r="AD13" s="152">
        <f t="shared" si="3"/>
        <v>0</v>
      </c>
    </row>
    <row r="14" spans="1:30" s="145" customFormat="1" ht="2.1" customHeight="1" x14ac:dyDescent="0.2">
      <c r="A14" s="136" t="s">
        <v>315</v>
      </c>
      <c r="B14" s="127"/>
      <c r="C14" s="153"/>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40"/>
    </row>
    <row r="15" spans="1:30" s="145" customFormat="1" ht="25.5" x14ac:dyDescent="0.2">
      <c r="A15" s="155" t="s">
        <v>316</v>
      </c>
      <c r="B15" s="147" t="s">
        <v>317</v>
      </c>
      <c r="C15" s="156"/>
      <c r="D15" s="157"/>
      <c r="E15" s="157"/>
      <c r="F15" s="157">
        <f>+Preschool!R22</f>
        <v>0</v>
      </c>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40">
        <f t="shared" si="0"/>
        <v>0</v>
      </c>
    </row>
    <row r="16" spans="1:30" s="145" customFormat="1" x14ac:dyDescent="0.2">
      <c r="A16" s="155" t="s">
        <v>318</v>
      </c>
      <c r="B16" s="147" t="s">
        <v>319</v>
      </c>
      <c r="C16" s="138">
        <f>'GF Summary'!R19</f>
        <v>0</v>
      </c>
      <c r="D16" s="139"/>
      <c r="E16" s="139">
        <f>+InsRsv!R14</f>
        <v>0</v>
      </c>
      <c r="F16" s="139">
        <f>+Preschool!R20</f>
        <v>0</v>
      </c>
      <c r="G16" s="139">
        <f>+'Food Svc'!R16</f>
        <v>0</v>
      </c>
      <c r="H16" s="139"/>
      <c r="I16" s="139"/>
      <c r="J16" s="139"/>
      <c r="K16" s="139">
        <f>+'Activity Summary'!R15</f>
        <v>0</v>
      </c>
      <c r="L16" s="139"/>
      <c r="M16" s="139"/>
      <c r="N16" s="139"/>
      <c r="O16" s="139"/>
      <c r="P16" s="139"/>
      <c r="Q16" s="139"/>
      <c r="R16" s="139"/>
      <c r="S16" s="139">
        <f>+CapRes!R15</f>
        <v>0</v>
      </c>
      <c r="T16" s="139"/>
      <c r="U16" s="139"/>
      <c r="V16" s="139"/>
      <c r="W16" s="139"/>
      <c r="X16" s="139"/>
      <c r="Y16" s="139"/>
      <c r="Z16" s="139"/>
      <c r="AA16" s="139"/>
      <c r="AB16" s="139"/>
      <c r="AC16" s="139"/>
      <c r="AD16" s="140">
        <f t="shared" si="0"/>
        <v>0</v>
      </c>
    </row>
    <row r="17" spans="1:30" s="145" customFormat="1" ht="38.25" x14ac:dyDescent="0.2">
      <c r="A17" s="155" t="s">
        <v>320</v>
      </c>
      <c r="B17" s="147" t="s">
        <v>321</v>
      </c>
      <c r="C17" s="138"/>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40">
        <f t="shared" si="0"/>
        <v>0</v>
      </c>
    </row>
    <row r="18" spans="1:30" s="145" customFormat="1" ht="2.1" customHeight="1" x14ac:dyDescent="0.2">
      <c r="A18" s="136"/>
      <c r="B18" s="127"/>
      <c r="C18" s="153"/>
      <c r="D18" s="154"/>
      <c r="E18" s="154"/>
      <c r="F18" s="154"/>
      <c r="G18" s="154"/>
      <c r="H18" s="154"/>
      <c r="I18" s="154"/>
      <c r="J18" s="154"/>
      <c r="K18" s="154"/>
      <c r="L18" s="154"/>
      <c r="M18" s="154"/>
      <c r="N18" s="154"/>
      <c r="O18" s="154"/>
      <c r="P18" s="154"/>
      <c r="Q18" s="154"/>
      <c r="R18" s="154"/>
      <c r="S18" s="154"/>
      <c r="T18" s="154"/>
      <c r="U18" s="154"/>
      <c r="V18" s="154"/>
      <c r="W18" s="154"/>
      <c r="X18" s="154"/>
      <c r="Y18" s="154"/>
      <c r="Z18" s="154"/>
      <c r="AA18" s="154"/>
      <c r="AB18" s="154"/>
      <c r="AC18" s="154"/>
      <c r="AD18" s="140"/>
    </row>
    <row r="19" spans="1:30" s="145" customFormat="1" ht="38.25" x14ac:dyDescent="0.2">
      <c r="A19" s="148" t="s">
        <v>322</v>
      </c>
      <c r="B19" s="149"/>
      <c r="C19" s="150">
        <f t="shared" ref="C19:AD19" si="4">C13+C15+C16+C17</f>
        <v>0</v>
      </c>
      <c r="D19" s="151">
        <f t="shared" si="4"/>
        <v>0</v>
      </c>
      <c r="E19" s="151">
        <f t="shared" si="4"/>
        <v>0</v>
      </c>
      <c r="F19" s="151">
        <f t="shared" si="4"/>
        <v>0</v>
      </c>
      <c r="G19" s="151">
        <f t="shared" si="4"/>
        <v>0</v>
      </c>
      <c r="H19" s="151">
        <f t="shared" si="4"/>
        <v>0</v>
      </c>
      <c r="I19" s="151">
        <f t="shared" si="4"/>
        <v>0</v>
      </c>
      <c r="J19" s="151">
        <f t="shared" si="4"/>
        <v>0</v>
      </c>
      <c r="K19" s="151">
        <f t="shared" si="4"/>
        <v>0</v>
      </c>
      <c r="L19" s="151">
        <f t="shared" si="4"/>
        <v>0</v>
      </c>
      <c r="M19" s="151">
        <f t="shared" si="4"/>
        <v>0</v>
      </c>
      <c r="N19" s="151">
        <f t="shared" si="4"/>
        <v>0</v>
      </c>
      <c r="O19" s="151">
        <f t="shared" si="4"/>
        <v>0</v>
      </c>
      <c r="P19" s="151">
        <f t="shared" si="4"/>
        <v>0</v>
      </c>
      <c r="Q19" s="151">
        <f t="shared" si="4"/>
        <v>0</v>
      </c>
      <c r="R19" s="151">
        <f t="shared" si="4"/>
        <v>0</v>
      </c>
      <c r="S19" s="151">
        <f t="shared" si="4"/>
        <v>0</v>
      </c>
      <c r="T19" s="151">
        <f t="shared" si="4"/>
        <v>0</v>
      </c>
      <c r="U19" s="151">
        <f t="shared" si="4"/>
        <v>0</v>
      </c>
      <c r="V19" s="151">
        <f t="shared" si="4"/>
        <v>0</v>
      </c>
      <c r="W19" s="151">
        <f t="shared" si="4"/>
        <v>0</v>
      </c>
      <c r="X19" s="151">
        <f t="shared" si="4"/>
        <v>0</v>
      </c>
      <c r="Y19" s="151">
        <f t="shared" si="4"/>
        <v>0</v>
      </c>
      <c r="Z19" s="151">
        <f t="shared" si="4"/>
        <v>0</v>
      </c>
      <c r="AA19" s="151">
        <f t="shared" si="4"/>
        <v>0</v>
      </c>
      <c r="AB19" s="151">
        <f t="shared" si="4"/>
        <v>0</v>
      </c>
      <c r="AC19" s="151">
        <f t="shared" si="4"/>
        <v>0</v>
      </c>
      <c r="AD19" s="152">
        <f t="shared" si="4"/>
        <v>0</v>
      </c>
    </row>
    <row r="20" spans="1:30" s="145" customFormat="1" ht="2.1" customHeight="1" x14ac:dyDescent="0.2">
      <c r="A20" s="136"/>
      <c r="B20" s="127"/>
      <c r="C20" s="153"/>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40"/>
    </row>
    <row r="21" spans="1:30" s="145" customFormat="1" x14ac:dyDescent="0.2">
      <c r="A21" s="136" t="s">
        <v>89</v>
      </c>
      <c r="B21" s="127"/>
      <c r="C21" s="153"/>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40"/>
    </row>
    <row r="22" spans="1:30" s="145" customFormat="1" x14ac:dyDescent="0.2">
      <c r="A22" s="136" t="s">
        <v>323</v>
      </c>
      <c r="B22" s="127"/>
      <c r="C22" s="153"/>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40"/>
    </row>
    <row r="23" spans="1:30" s="145" customFormat="1" x14ac:dyDescent="0.2">
      <c r="A23" s="146" t="s">
        <v>142</v>
      </c>
      <c r="B23" s="147" t="s">
        <v>324</v>
      </c>
      <c r="C23" s="138">
        <f>'GF Exp Summary'!R10+'GF Exp Summary'!R22+'GF Exp Summary'!R34+'GF Exp Summary'!R46</f>
        <v>0</v>
      </c>
      <c r="D23" s="139"/>
      <c r="E23" s="139"/>
      <c r="F23" s="139">
        <f>Preschool!R29+Preschool!R30</f>
        <v>0</v>
      </c>
      <c r="G23" s="139"/>
      <c r="H23" s="139">
        <f>DPGF!R41</f>
        <v>0</v>
      </c>
      <c r="I23" s="139"/>
      <c r="J23" s="139"/>
      <c r="K23" s="139">
        <f>+'Activity Summary'!R21</f>
        <v>0</v>
      </c>
      <c r="L23" s="139"/>
      <c r="M23" s="139"/>
      <c r="N23" s="139"/>
      <c r="O23" s="139"/>
      <c r="P23" s="139"/>
      <c r="Q23" s="139"/>
      <c r="R23" s="139"/>
      <c r="S23" s="139"/>
      <c r="T23" s="139"/>
      <c r="U23" s="139"/>
      <c r="V23" s="139"/>
      <c r="W23" s="139"/>
      <c r="X23" s="139">
        <f>'Trust Funds'!R21</f>
        <v>0</v>
      </c>
      <c r="Y23" s="139"/>
      <c r="Z23" s="139"/>
      <c r="AA23" s="139"/>
      <c r="AB23" s="139"/>
      <c r="AC23" s="139"/>
      <c r="AD23" s="140">
        <f t="shared" si="0"/>
        <v>0</v>
      </c>
    </row>
    <row r="24" spans="1:30" s="145" customFormat="1" x14ac:dyDescent="0.2">
      <c r="A24" s="146" t="s">
        <v>325</v>
      </c>
      <c r="B24" s="147" t="s">
        <v>326</v>
      </c>
      <c r="C24" s="138">
        <f>'GF Exp Summary'!R11+'GF Exp Summary'!R23+'GF Exp Summary'!R35+'GF Exp Summary'!R47</f>
        <v>0</v>
      </c>
      <c r="D24" s="139"/>
      <c r="E24" s="139"/>
      <c r="F24" s="139">
        <f>Preschool!R31</f>
        <v>0</v>
      </c>
      <c r="G24" s="139"/>
      <c r="H24" s="139">
        <f>DPGF!R42</f>
        <v>0</v>
      </c>
      <c r="I24" s="139"/>
      <c r="J24" s="139"/>
      <c r="K24" s="139">
        <f>+'Activity Summary'!R22</f>
        <v>0</v>
      </c>
      <c r="L24" s="139"/>
      <c r="M24" s="139"/>
      <c r="N24" s="139"/>
      <c r="O24" s="139"/>
      <c r="P24" s="139"/>
      <c r="Q24" s="139"/>
      <c r="R24" s="139"/>
      <c r="S24" s="139"/>
      <c r="T24" s="139"/>
      <c r="U24" s="139"/>
      <c r="V24" s="139"/>
      <c r="W24" s="139"/>
      <c r="X24" s="139">
        <f>'Trust Funds'!R22</f>
        <v>0</v>
      </c>
      <c r="Y24" s="139"/>
      <c r="Z24" s="139"/>
      <c r="AA24" s="139"/>
      <c r="AB24" s="139"/>
      <c r="AC24" s="139"/>
      <c r="AD24" s="140">
        <f t="shared" si="0"/>
        <v>0</v>
      </c>
    </row>
    <row r="25" spans="1:30" s="145" customFormat="1" ht="25.5" x14ac:dyDescent="0.2">
      <c r="A25" s="146" t="s">
        <v>327</v>
      </c>
      <c r="B25" s="147" t="s">
        <v>328</v>
      </c>
      <c r="C25" s="138">
        <f>'GF Exp Summary'!R12+'GF Exp Summary'!R13+'GF Exp Summary'!R14+'GF Exp Summary'!R24+'GF Exp Summary'!R25+'GF Exp Summary'!R26+'GF Exp Summary'!R36+'GF Exp Summary'!R37+'GF Exp Summary'!R38+'GF Exp Summary'!R48+'GF Exp Summary'!R49+'GF Exp Summary'!R50</f>
        <v>0</v>
      </c>
      <c r="D25" s="139"/>
      <c r="E25" s="139"/>
      <c r="F25" s="139">
        <f>Preschool!R32+Preschool!R33+Preschool!R34</f>
        <v>0</v>
      </c>
      <c r="G25" s="139"/>
      <c r="H25" s="139">
        <f>DPGF!R43+DPGF!R44+DPGF!R45</f>
        <v>0</v>
      </c>
      <c r="I25" s="139"/>
      <c r="J25" s="139"/>
      <c r="K25" s="139">
        <f>'Activity Summary'!R23+'Activity Summary'!R24+'Activity Summary'!R25</f>
        <v>0</v>
      </c>
      <c r="L25" s="139"/>
      <c r="M25" s="139"/>
      <c r="N25" s="139"/>
      <c r="O25" s="139"/>
      <c r="P25" s="139"/>
      <c r="Q25" s="139"/>
      <c r="R25" s="139"/>
      <c r="S25" s="139"/>
      <c r="T25" s="139"/>
      <c r="U25" s="139"/>
      <c r="V25" s="139"/>
      <c r="W25" s="139"/>
      <c r="X25" s="139">
        <f>'Trust Funds'!R23+'Trust Funds'!R24+'Trust Funds'!R25</f>
        <v>0</v>
      </c>
      <c r="Y25" s="139"/>
      <c r="Z25" s="139"/>
      <c r="AA25" s="139"/>
      <c r="AB25" s="139"/>
      <c r="AC25" s="139"/>
      <c r="AD25" s="140">
        <f t="shared" si="0"/>
        <v>0</v>
      </c>
    </row>
    <row r="26" spans="1:30" s="145" customFormat="1" x14ac:dyDescent="0.2">
      <c r="A26" s="146" t="s">
        <v>329</v>
      </c>
      <c r="B26" s="147" t="s">
        <v>330</v>
      </c>
      <c r="C26" s="138">
        <f>'GF Exp Summary'!R15+'GF Exp Summary'!R27+'GF Exp Summary'!R39+'GF Exp Summary'!R51</f>
        <v>0</v>
      </c>
      <c r="D26" s="139"/>
      <c r="E26" s="139"/>
      <c r="F26" s="139">
        <f>Preschool!R35</f>
        <v>0</v>
      </c>
      <c r="G26" s="139"/>
      <c r="H26" s="139">
        <f>DPGF!R46</f>
        <v>0</v>
      </c>
      <c r="I26" s="139"/>
      <c r="J26" s="139"/>
      <c r="K26" s="139">
        <f>'Activity Summary'!R26</f>
        <v>0</v>
      </c>
      <c r="L26" s="139"/>
      <c r="M26" s="139"/>
      <c r="N26" s="139"/>
      <c r="O26" s="139"/>
      <c r="P26" s="139"/>
      <c r="Q26" s="139"/>
      <c r="R26" s="139"/>
      <c r="S26" s="139"/>
      <c r="T26" s="139"/>
      <c r="U26" s="139"/>
      <c r="V26" s="139"/>
      <c r="W26" s="139"/>
      <c r="X26" s="139">
        <f>'Trust Funds'!R26</f>
        <v>0</v>
      </c>
      <c r="Y26" s="139"/>
      <c r="Z26" s="139"/>
      <c r="AA26" s="139"/>
      <c r="AB26" s="139"/>
      <c r="AC26" s="139"/>
      <c r="AD26" s="140">
        <f t="shared" si="0"/>
        <v>0</v>
      </c>
    </row>
    <row r="27" spans="1:30" s="145" customFormat="1" x14ac:dyDescent="0.2">
      <c r="A27" s="146" t="s">
        <v>331</v>
      </c>
      <c r="B27" s="147" t="s">
        <v>332</v>
      </c>
      <c r="C27" s="138">
        <f>'GF Exp Summary'!R16+'GF Exp Summary'!R28+'GF Exp Summary'!R40+'GF Exp Summary'!R52</f>
        <v>0</v>
      </c>
      <c r="D27" s="139"/>
      <c r="E27" s="139"/>
      <c r="F27" s="139">
        <f>Preschool!R36</f>
        <v>0</v>
      </c>
      <c r="G27" s="139"/>
      <c r="H27" s="139">
        <f>DPGF!R47</f>
        <v>0</v>
      </c>
      <c r="I27" s="139"/>
      <c r="J27" s="139"/>
      <c r="K27" s="139">
        <f>'Activity Summary'!R27</f>
        <v>0</v>
      </c>
      <c r="L27" s="139"/>
      <c r="M27" s="139"/>
      <c r="N27" s="139"/>
      <c r="O27" s="139"/>
      <c r="P27" s="139"/>
      <c r="Q27" s="139"/>
      <c r="R27" s="139"/>
      <c r="S27" s="139"/>
      <c r="T27" s="139"/>
      <c r="U27" s="139"/>
      <c r="V27" s="139"/>
      <c r="W27" s="139"/>
      <c r="X27" s="139">
        <f>'Trust Funds'!R27</f>
        <v>0</v>
      </c>
      <c r="Y27" s="139"/>
      <c r="Z27" s="139"/>
      <c r="AA27" s="139"/>
      <c r="AB27" s="139"/>
      <c r="AC27" s="139"/>
      <c r="AD27" s="140">
        <f t="shared" si="0"/>
        <v>0</v>
      </c>
    </row>
    <row r="28" spans="1:30" s="145" customFormat="1" x14ac:dyDescent="0.2">
      <c r="A28" s="146" t="s">
        <v>140</v>
      </c>
      <c r="B28" s="147" t="s">
        <v>333</v>
      </c>
      <c r="C28" s="138">
        <f>'GF Exp Summary'!R17+'GF Exp Summary'!R18+'GF Exp Summary'!R29+'GF Exp Summary'!R30+'GF Exp Summary'!R41+'GF Exp Summary'!R42+'GF Exp Summary'!R53+'GF Exp Summary'!R54</f>
        <v>0</v>
      </c>
      <c r="D28" s="139"/>
      <c r="E28" s="139"/>
      <c r="F28" s="139">
        <f>Preschool!R38</f>
        <v>0</v>
      </c>
      <c r="G28" s="139"/>
      <c r="H28" s="139">
        <f>DPGF!R48+DPGF!R49</f>
        <v>0</v>
      </c>
      <c r="I28" s="139"/>
      <c r="J28" s="139"/>
      <c r="K28" s="139">
        <f>'Activity Summary'!R28+'Activity Summary'!R29</f>
        <v>0</v>
      </c>
      <c r="L28" s="139"/>
      <c r="M28" s="139"/>
      <c r="N28" s="139"/>
      <c r="O28" s="139"/>
      <c r="P28" s="139"/>
      <c r="Q28" s="139"/>
      <c r="R28" s="139"/>
      <c r="S28" s="139"/>
      <c r="T28" s="139"/>
      <c r="U28" s="139"/>
      <c r="V28" s="139"/>
      <c r="W28" s="139"/>
      <c r="X28" s="139">
        <f>'Trust Funds'!R28+'Trust Funds'!R29</f>
        <v>0</v>
      </c>
      <c r="Y28" s="139"/>
      <c r="Z28" s="139"/>
      <c r="AA28" s="139"/>
      <c r="AB28" s="139"/>
      <c r="AC28" s="139"/>
      <c r="AD28" s="140">
        <f t="shared" si="0"/>
        <v>0</v>
      </c>
    </row>
    <row r="29" spans="1:30" s="145" customFormat="1" x14ac:dyDescent="0.2">
      <c r="A29" s="158" t="s">
        <v>150</v>
      </c>
      <c r="B29" s="149"/>
      <c r="C29" s="150">
        <f t="shared" ref="C29:AD29" si="5">SUM(C23:C28)</f>
        <v>0</v>
      </c>
      <c r="D29" s="151">
        <f t="shared" si="5"/>
        <v>0</v>
      </c>
      <c r="E29" s="151">
        <f t="shared" si="5"/>
        <v>0</v>
      </c>
      <c r="F29" s="151">
        <f t="shared" si="5"/>
        <v>0</v>
      </c>
      <c r="G29" s="151">
        <f t="shared" si="5"/>
        <v>0</v>
      </c>
      <c r="H29" s="151">
        <f t="shared" si="5"/>
        <v>0</v>
      </c>
      <c r="I29" s="151">
        <f t="shared" si="5"/>
        <v>0</v>
      </c>
      <c r="J29" s="151">
        <f t="shared" ref="J29" si="6">SUM(J23:J28)</f>
        <v>0</v>
      </c>
      <c r="K29" s="151">
        <f t="shared" si="5"/>
        <v>0</v>
      </c>
      <c r="L29" s="151">
        <f t="shared" si="5"/>
        <v>0</v>
      </c>
      <c r="M29" s="151">
        <f t="shared" si="5"/>
        <v>0</v>
      </c>
      <c r="N29" s="151">
        <f t="shared" si="5"/>
        <v>0</v>
      </c>
      <c r="O29" s="151">
        <f t="shared" si="5"/>
        <v>0</v>
      </c>
      <c r="P29" s="151">
        <f t="shared" si="5"/>
        <v>0</v>
      </c>
      <c r="Q29" s="151">
        <f t="shared" si="5"/>
        <v>0</v>
      </c>
      <c r="R29" s="151">
        <f t="shared" si="5"/>
        <v>0</v>
      </c>
      <c r="S29" s="151">
        <f t="shared" si="5"/>
        <v>0</v>
      </c>
      <c r="T29" s="151">
        <f t="shared" si="5"/>
        <v>0</v>
      </c>
      <c r="U29" s="151">
        <f t="shared" si="5"/>
        <v>0</v>
      </c>
      <c r="V29" s="151">
        <f t="shared" si="5"/>
        <v>0</v>
      </c>
      <c r="W29" s="151">
        <f t="shared" si="5"/>
        <v>0</v>
      </c>
      <c r="X29" s="151">
        <f t="shared" si="5"/>
        <v>0</v>
      </c>
      <c r="Y29" s="151">
        <f t="shared" si="5"/>
        <v>0</v>
      </c>
      <c r="Z29" s="151">
        <f t="shared" si="5"/>
        <v>0</v>
      </c>
      <c r="AA29" s="151">
        <f t="shared" si="5"/>
        <v>0</v>
      </c>
      <c r="AB29" s="151">
        <f t="shared" si="5"/>
        <v>0</v>
      </c>
      <c r="AC29" s="151">
        <f t="shared" si="5"/>
        <v>0</v>
      </c>
      <c r="AD29" s="152">
        <f t="shared" si="5"/>
        <v>0</v>
      </c>
    </row>
    <row r="30" spans="1:30" s="145" customFormat="1" x14ac:dyDescent="0.2">
      <c r="A30" s="136" t="s">
        <v>334</v>
      </c>
      <c r="B30" s="127"/>
      <c r="C30" s="153"/>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40"/>
    </row>
    <row r="31" spans="1:30" s="145" customFormat="1" x14ac:dyDescent="0.2">
      <c r="A31" s="136" t="s">
        <v>335</v>
      </c>
      <c r="B31" s="127"/>
      <c r="C31" s="153"/>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40"/>
    </row>
    <row r="32" spans="1:30" s="145" customFormat="1" x14ac:dyDescent="0.2">
      <c r="A32" s="146" t="s">
        <v>142</v>
      </c>
      <c r="B32" s="147" t="s">
        <v>324</v>
      </c>
      <c r="C32" s="138">
        <f>'GF Exp Summary'!R58</f>
        <v>0</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40">
        <f t="shared" si="0"/>
        <v>0</v>
      </c>
    </row>
    <row r="33" spans="1:30" s="145" customFormat="1" x14ac:dyDescent="0.2">
      <c r="A33" s="146" t="s">
        <v>325</v>
      </c>
      <c r="B33" s="147" t="s">
        <v>326</v>
      </c>
      <c r="C33" s="138">
        <f>'GF Exp Summary'!R59</f>
        <v>0</v>
      </c>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40">
        <f t="shared" si="0"/>
        <v>0</v>
      </c>
    </row>
    <row r="34" spans="1:30" s="145" customFormat="1" ht="25.5" x14ac:dyDescent="0.2">
      <c r="A34" s="146" t="s">
        <v>327</v>
      </c>
      <c r="B34" s="147" t="s">
        <v>328</v>
      </c>
      <c r="C34" s="138">
        <f>'GF Exp Summary'!R60+'GF Exp Summary'!R61+'GF Exp Summary'!R62</f>
        <v>0</v>
      </c>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40">
        <f t="shared" si="0"/>
        <v>0</v>
      </c>
    </row>
    <row r="35" spans="1:30" s="145" customFormat="1" x14ac:dyDescent="0.2">
      <c r="A35" s="146" t="s">
        <v>329</v>
      </c>
      <c r="B35" s="147" t="s">
        <v>330</v>
      </c>
      <c r="C35" s="138">
        <f>'GF Exp Summary'!R63</f>
        <v>0</v>
      </c>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40">
        <f t="shared" si="0"/>
        <v>0</v>
      </c>
    </row>
    <row r="36" spans="1:30" s="145" customFormat="1" x14ac:dyDescent="0.2">
      <c r="A36" s="146" t="s">
        <v>331</v>
      </c>
      <c r="B36" s="147" t="s">
        <v>332</v>
      </c>
      <c r="C36" s="138">
        <f>'GF Exp Summary'!R64</f>
        <v>0</v>
      </c>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40">
        <f t="shared" si="0"/>
        <v>0</v>
      </c>
    </row>
    <row r="37" spans="1:30" s="145" customFormat="1" x14ac:dyDescent="0.2">
      <c r="A37" s="146" t="s">
        <v>140</v>
      </c>
      <c r="B37" s="147" t="s">
        <v>333</v>
      </c>
      <c r="C37" s="138">
        <f>'GF Exp Summary'!R65+'GF Exp Summary'!R66</f>
        <v>0</v>
      </c>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40">
        <f t="shared" si="0"/>
        <v>0</v>
      </c>
    </row>
    <row r="38" spans="1:30" s="145" customFormat="1" x14ac:dyDescent="0.2">
      <c r="A38" s="158" t="s">
        <v>336</v>
      </c>
      <c r="B38" s="149"/>
      <c r="C38" s="150">
        <f t="shared" ref="C38:AD38" si="7">SUM(C32:C37)</f>
        <v>0</v>
      </c>
      <c r="D38" s="151">
        <f t="shared" si="7"/>
        <v>0</v>
      </c>
      <c r="E38" s="151">
        <f t="shared" si="7"/>
        <v>0</v>
      </c>
      <c r="F38" s="151">
        <f t="shared" si="7"/>
        <v>0</v>
      </c>
      <c r="G38" s="151">
        <f t="shared" si="7"/>
        <v>0</v>
      </c>
      <c r="H38" s="151">
        <f t="shared" si="7"/>
        <v>0</v>
      </c>
      <c r="I38" s="151">
        <f t="shared" si="7"/>
        <v>0</v>
      </c>
      <c r="J38" s="151">
        <f t="shared" ref="J38" si="8">SUM(J32:J37)</f>
        <v>0</v>
      </c>
      <c r="K38" s="151">
        <f t="shared" si="7"/>
        <v>0</v>
      </c>
      <c r="L38" s="151">
        <f t="shared" si="7"/>
        <v>0</v>
      </c>
      <c r="M38" s="151">
        <f t="shared" si="7"/>
        <v>0</v>
      </c>
      <c r="N38" s="151">
        <f t="shared" si="7"/>
        <v>0</v>
      </c>
      <c r="O38" s="151">
        <f t="shared" si="7"/>
        <v>0</v>
      </c>
      <c r="P38" s="151">
        <f t="shared" si="7"/>
        <v>0</v>
      </c>
      <c r="Q38" s="151">
        <f t="shared" si="7"/>
        <v>0</v>
      </c>
      <c r="R38" s="151">
        <f t="shared" si="7"/>
        <v>0</v>
      </c>
      <c r="S38" s="151">
        <f t="shared" si="7"/>
        <v>0</v>
      </c>
      <c r="T38" s="151">
        <f t="shared" si="7"/>
        <v>0</v>
      </c>
      <c r="U38" s="151">
        <f t="shared" si="7"/>
        <v>0</v>
      </c>
      <c r="V38" s="151">
        <f t="shared" si="7"/>
        <v>0</v>
      </c>
      <c r="W38" s="151">
        <f t="shared" si="7"/>
        <v>0</v>
      </c>
      <c r="X38" s="151">
        <f t="shared" si="7"/>
        <v>0</v>
      </c>
      <c r="Y38" s="151">
        <f t="shared" si="7"/>
        <v>0</v>
      </c>
      <c r="Z38" s="151">
        <f t="shared" si="7"/>
        <v>0</v>
      </c>
      <c r="AA38" s="151">
        <f t="shared" si="7"/>
        <v>0</v>
      </c>
      <c r="AB38" s="151">
        <f t="shared" si="7"/>
        <v>0</v>
      </c>
      <c r="AC38" s="151">
        <f t="shared" si="7"/>
        <v>0</v>
      </c>
      <c r="AD38" s="152">
        <f t="shared" si="7"/>
        <v>0</v>
      </c>
    </row>
    <row r="39" spans="1:30" s="145" customFormat="1" ht="2.1" customHeight="1" x14ac:dyDescent="0.2">
      <c r="A39" s="136"/>
      <c r="B39" s="127"/>
      <c r="C39" s="153"/>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40"/>
    </row>
    <row r="40" spans="1:30" s="145" customFormat="1" x14ac:dyDescent="0.2">
      <c r="A40" s="136" t="s">
        <v>337</v>
      </c>
      <c r="B40" s="127"/>
      <c r="C40" s="153"/>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40"/>
    </row>
    <row r="41" spans="1:30" s="145" customFormat="1" x14ac:dyDescent="0.2">
      <c r="A41" s="146" t="s">
        <v>142</v>
      </c>
      <c r="B41" s="147" t="s">
        <v>324</v>
      </c>
      <c r="C41" s="138">
        <f>'GF Exp Summary'!R70</f>
        <v>0</v>
      </c>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40">
        <f t="shared" si="0"/>
        <v>0</v>
      </c>
    </row>
    <row r="42" spans="1:30" s="145" customFormat="1" x14ac:dyDescent="0.2">
      <c r="A42" s="146" t="s">
        <v>325</v>
      </c>
      <c r="B42" s="147" t="s">
        <v>326</v>
      </c>
      <c r="C42" s="138">
        <f>'GF Exp Summary'!R71</f>
        <v>0</v>
      </c>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40">
        <f t="shared" si="0"/>
        <v>0</v>
      </c>
    </row>
    <row r="43" spans="1:30" s="145" customFormat="1" ht="25.5" x14ac:dyDescent="0.2">
      <c r="A43" s="146" t="s">
        <v>327</v>
      </c>
      <c r="B43" s="147" t="s">
        <v>328</v>
      </c>
      <c r="C43" s="138">
        <f>'GF Exp Summary'!R72+'GF Exp Summary'!R73+'GF Exp Summary'!R74</f>
        <v>0</v>
      </c>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40">
        <f t="shared" si="0"/>
        <v>0</v>
      </c>
    </row>
    <row r="44" spans="1:30" s="145" customFormat="1" x14ac:dyDescent="0.2">
      <c r="A44" s="146" t="s">
        <v>329</v>
      </c>
      <c r="B44" s="147" t="s">
        <v>330</v>
      </c>
      <c r="C44" s="138">
        <f>'GF Exp Summary'!R75</f>
        <v>0</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40">
        <f t="shared" si="0"/>
        <v>0</v>
      </c>
    </row>
    <row r="45" spans="1:30" s="145" customFormat="1" x14ac:dyDescent="0.2">
      <c r="A45" s="146" t="s">
        <v>331</v>
      </c>
      <c r="B45" s="147" t="s">
        <v>332</v>
      </c>
      <c r="C45" s="138">
        <f>'GF Exp Summary'!R76</f>
        <v>0</v>
      </c>
      <c r="D45" s="139"/>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40">
        <f t="shared" si="0"/>
        <v>0</v>
      </c>
    </row>
    <row r="46" spans="1:30" s="145" customFormat="1" x14ac:dyDescent="0.2">
      <c r="A46" s="146" t="s">
        <v>140</v>
      </c>
      <c r="B46" s="147" t="s">
        <v>333</v>
      </c>
      <c r="C46" s="138">
        <f>'GF Exp Summary'!R77+'GF Exp Summary'!R78</f>
        <v>0</v>
      </c>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40">
        <f t="shared" si="0"/>
        <v>0</v>
      </c>
    </row>
    <row r="47" spans="1:30" s="145" customFormat="1" x14ac:dyDescent="0.2">
      <c r="A47" s="158" t="s">
        <v>338</v>
      </c>
      <c r="B47" s="149"/>
      <c r="C47" s="150">
        <f t="shared" ref="C47:AD47" si="9">SUM(C41:C46)</f>
        <v>0</v>
      </c>
      <c r="D47" s="151">
        <f t="shared" si="9"/>
        <v>0</v>
      </c>
      <c r="E47" s="151">
        <f t="shared" si="9"/>
        <v>0</v>
      </c>
      <c r="F47" s="151">
        <f t="shared" si="9"/>
        <v>0</v>
      </c>
      <c r="G47" s="151">
        <f t="shared" si="9"/>
        <v>0</v>
      </c>
      <c r="H47" s="151">
        <f t="shared" si="9"/>
        <v>0</v>
      </c>
      <c r="I47" s="151">
        <f t="shared" si="9"/>
        <v>0</v>
      </c>
      <c r="J47" s="151">
        <f t="shared" si="9"/>
        <v>0</v>
      </c>
      <c r="K47" s="151">
        <f t="shared" si="9"/>
        <v>0</v>
      </c>
      <c r="L47" s="151">
        <f t="shared" si="9"/>
        <v>0</v>
      </c>
      <c r="M47" s="151">
        <f t="shared" si="9"/>
        <v>0</v>
      </c>
      <c r="N47" s="151">
        <f t="shared" si="9"/>
        <v>0</v>
      </c>
      <c r="O47" s="151">
        <f t="shared" si="9"/>
        <v>0</v>
      </c>
      <c r="P47" s="151">
        <f t="shared" si="9"/>
        <v>0</v>
      </c>
      <c r="Q47" s="151">
        <f t="shared" si="9"/>
        <v>0</v>
      </c>
      <c r="R47" s="151">
        <f t="shared" si="9"/>
        <v>0</v>
      </c>
      <c r="S47" s="151">
        <f t="shared" si="9"/>
        <v>0</v>
      </c>
      <c r="T47" s="151">
        <f t="shared" si="9"/>
        <v>0</v>
      </c>
      <c r="U47" s="151">
        <f t="shared" si="9"/>
        <v>0</v>
      </c>
      <c r="V47" s="151">
        <f t="shared" si="9"/>
        <v>0</v>
      </c>
      <c r="W47" s="151">
        <f t="shared" si="9"/>
        <v>0</v>
      </c>
      <c r="X47" s="151">
        <f t="shared" si="9"/>
        <v>0</v>
      </c>
      <c r="Y47" s="151">
        <f t="shared" si="9"/>
        <v>0</v>
      </c>
      <c r="Z47" s="151">
        <f t="shared" si="9"/>
        <v>0</v>
      </c>
      <c r="AA47" s="151">
        <f t="shared" si="9"/>
        <v>0</v>
      </c>
      <c r="AB47" s="151">
        <f t="shared" si="9"/>
        <v>0</v>
      </c>
      <c r="AC47" s="151">
        <f t="shared" si="9"/>
        <v>0</v>
      </c>
      <c r="AD47" s="152">
        <f t="shared" si="9"/>
        <v>0</v>
      </c>
    </row>
    <row r="48" spans="1:30" s="145" customFormat="1" ht="2.1" customHeight="1" x14ac:dyDescent="0.2">
      <c r="A48" s="136"/>
      <c r="B48" s="127"/>
      <c r="C48" s="153"/>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40"/>
    </row>
    <row r="49" spans="1:30" s="145" customFormat="1" ht="25.5" x14ac:dyDescent="0.2">
      <c r="A49" s="136" t="s">
        <v>339</v>
      </c>
      <c r="B49" s="127"/>
      <c r="C49" s="153"/>
      <c r="D49" s="154"/>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40"/>
    </row>
    <row r="50" spans="1:30" s="145" customFormat="1" x14ac:dyDescent="0.2">
      <c r="A50" s="146" t="s">
        <v>142</v>
      </c>
      <c r="B50" s="147" t="s">
        <v>324</v>
      </c>
      <c r="C50" s="138">
        <f>'GF Exp Summary'!R82</f>
        <v>0</v>
      </c>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40">
        <f t="shared" si="0"/>
        <v>0</v>
      </c>
    </row>
    <row r="51" spans="1:30" s="145" customFormat="1" x14ac:dyDescent="0.2">
      <c r="A51" s="146" t="s">
        <v>325</v>
      </c>
      <c r="B51" s="147" t="s">
        <v>326</v>
      </c>
      <c r="C51" s="138">
        <f>'GF Exp Summary'!R83</f>
        <v>0</v>
      </c>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40">
        <f t="shared" si="0"/>
        <v>0</v>
      </c>
    </row>
    <row r="52" spans="1:30" s="145" customFormat="1" ht="25.5" x14ac:dyDescent="0.2">
      <c r="A52" s="146" t="s">
        <v>327</v>
      </c>
      <c r="B52" s="147" t="s">
        <v>328</v>
      </c>
      <c r="C52" s="138">
        <f>'GF Exp Summary'!R84+'GF Exp Summary'!R85+'GF Exp Summary'!R86</f>
        <v>0</v>
      </c>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40">
        <f t="shared" si="0"/>
        <v>0</v>
      </c>
    </row>
    <row r="53" spans="1:30" s="145" customFormat="1" x14ac:dyDescent="0.2">
      <c r="A53" s="146" t="s">
        <v>329</v>
      </c>
      <c r="B53" s="147" t="s">
        <v>330</v>
      </c>
      <c r="C53" s="138">
        <f>'GF Exp Summary'!R87</f>
        <v>0</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40">
        <f t="shared" si="0"/>
        <v>0</v>
      </c>
    </row>
    <row r="54" spans="1:30" s="145" customFormat="1" x14ac:dyDescent="0.2">
      <c r="A54" s="146" t="s">
        <v>331</v>
      </c>
      <c r="B54" s="147" t="s">
        <v>332</v>
      </c>
      <c r="C54" s="138">
        <f>'GF Exp Summary'!R88</f>
        <v>0</v>
      </c>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40">
        <f t="shared" si="0"/>
        <v>0</v>
      </c>
    </row>
    <row r="55" spans="1:30" s="145" customFormat="1" x14ac:dyDescent="0.2">
      <c r="A55" s="146" t="s">
        <v>140</v>
      </c>
      <c r="B55" s="147" t="s">
        <v>333</v>
      </c>
      <c r="C55" s="138">
        <f>'GF Exp Summary'!R89+'GF Exp Summary'!R90</f>
        <v>0</v>
      </c>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40">
        <f t="shared" si="0"/>
        <v>0</v>
      </c>
    </row>
    <row r="56" spans="1:30" s="145" customFormat="1" x14ac:dyDescent="0.2">
      <c r="A56" s="158" t="s">
        <v>163</v>
      </c>
      <c r="B56" s="149"/>
      <c r="C56" s="150">
        <f t="shared" ref="C56:AD56" si="10">SUM(C50:C55)</f>
        <v>0</v>
      </c>
      <c r="D56" s="151">
        <f t="shared" si="10"/>
        <v>0</v>
      </c>
      <c r="E56" s="151">
        <f t="shared" si="10"/>
        <v>0</v>
      </c>
      <c r="F56" s="151">
        <f t="shared" si="10"/>
        <v>0</v>
      </c>
      <c r="G56" s="151">
        <f t="shared" si="10"/>
        <v>0</v>
      </c>
      <c r="H56" s="151">
        <f t="shared" si="10"/>
        <v>0</v>
      </c>
      <c r="I56" s="151">
        <f t="shared" si="10"/>
        <v>0</v>
      </c>
      <c r="J56" s="151">
        <f t="shared" si="10"/>
        <v>0</v>
      </c>
      <c r="K56" s="151">
        <f t="shared" si="10"/>
        <v>0</v>
      </c>
      <c r="L56" s="151">
        <f t="shared" si="10"/>
        <v>0</v>
      </c>
      <c r="M56" s="151">
        <f t="shared" si="10"/>
        <v>0</v>
      </c>
      <c r="N56" s="151">
        <f t="shared" si="10"/>
        <v>0</v>
      </c>
      <c r="O56" s="151">
        <f t="shared" si="10"/>
        <v>0</v>
      </c>
      <c r="P56" s="151">
        <f t="shared" si="10"/>
        <v>0</v>
      </c>
      <c r="Q56" s="151">
        <f t="shared" si="10"/>
        <v>0</v>
      </c>
      <c r="R56" s="151">
        <f t="shared" si="10"/>
        <v>0</v>
      </c>
      <c r="S56" s="151">
        <f t="shared" si="10"/>
        <v>0</v>
      </c>
      <c r="T56" s="151">
        <f t="shared" si="10"/>
        <v>0</v>
      </c>
      <c r="U56" s="151">
        <f t="shared" si="10"/>
        <v>0</v>
      </c>
      <c r="V56" s="151">
        <f t="shared" si="10"/>
        <v>0</v>
      </c>
      <c r="W56" s="151">
        <f t="shared" si="10"/>
        <v>0</v>
      </c>
      <c r="X56" s="151">
        <f t="shared" si="10"/>
        <v>0</v>
      </c>
      <c r="Y56" s="151">
        <f t="shared" si="10"/>
        <v>0</v>
      </c>
      <c r="Z56" s="151">
        <f t="shared" si="10"/>
        <v>0</v>
      </c>
      <c r="AA56" s="151">
        <f t="shared" si="10"/>
        <v>0</v>
      </c>
      <c r="AB56" s="151">
        <f t="shared" si="10"/>
        <v>0</v>
      </c>
      <c r="AC56" s="151">
        <f t="shared" si="10"/>
        <v>0</v>
      </c>
      <c r="AD56" s="152">
        <f t="shared" si="10"/>
        <v>0</v>
      </c>
    </row>
    <row r="57" spans="1:30" s="145" customFormat="1" ht="2.1" customHeight="1" x14ac:dyDescent="0.2">
      <c r="A57" s="136"/>
      <c r="B57" s="127"/>
      <c r="C57" s="153"/>
      <c r="D57" s="154"/>
      <c r="E57" s="154"/>
      <c r="F57" s="154"/>
      <c r="G57" s="154"/>
      <c r="H57" s="154"/>
      <c r="I57" s="154"/>
      <c r="J57" s="154"/>
      <c r="K57" s="154"/>
      <c r="L57" s="154"/>
      <c r="M57" s="154"/>
      <c r="N57" s="154"/>
      <c r="O57" s="154"/>
      <c r="P57" s="154"/>
      <c r="Q57" s="154"/>
      <c r="R57" s="154"/>
      <c r="S57" s="154"/>
      <c r="T57" s="154"/>
      <c r="U57" s="154"/>
      <c r="V57" s="154"/>
      <c r="W57" s="154"/>
      <c r="X57" s="154"/>
      <c r="Y57" s="154"/>
      <c r="Z57" s="154"/>
      <c r="AA57" s="154"/>
      <c r="AB57" s="154"/>
      <c r="AC57" s="154"/>
      <c r="AD57" s="140"/>
    </row>
    <row r="58" spans="1:30" s="145" customFormat="1" x14ac:dyDescent="0.2">
      <c r="A58" s="136" t="s">
        <v>340</v>
      </c>
      <c r="B58" s="127"/>
      <c r="C58" s="153"/>
      <c r="D58" s="154"/>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B58" s="154"/>
      <c r="AC58" s="154"/>
      <c r="AD58" s="140"/>
    </row>
    <row r="59" spans="1:30" s="145" customFormat="1" x14ac:dyDescent="0.2">
      <c r="A59" s="146" t="s">
        <v>142</v>
      </c>
      <c r="B59" s="147" t="s">
        <v>324</v>
      </c>
      <c r="C59" s="138">
        <f>'GF Exp Summary'!R94</f>
        <v>0</v>
      </c>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40">
        <f t="shared" si="0"/>
        <v>0</v>
      </c>
    </row>
    <row r="60" spans="1:30" s="145" customFormat="1" x14ac:dyDescent="0.2">
      <c r="A60" s="146" t="s">
        <v>325</v>
      </c>
      <c r="B60" s="147" t="s">
        <v>326</v>
      </c>
      <c r="C60" s="138">
        <f>'GF Exp Summary'!R95</f>
        <v>0</v>
      </c>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40">
        <f t="shared" si="0"/>
        <v>0</v>
      </c>
    </row>
    <row r="61" spans="1:30" s="145" customFormat="1" ht="25.5" x14ac:dyDescent="0.2">
      <c r="A61" s="146" t="s">
        <v>327</v>
      </c>
      <c r="B61" s="147" t="s">
        <v>328</v>
      </c>
      <c r="C61" s="138">
        <f>'GF Exp Summary'!R96+'GF Exp Summary'!R97+'GF Exp Summary'!R98</f>
        <v>0</v>
      </c>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40">
        <f t="shared" si="0"/>
        <v>0</v>
      </c>
    </row>
    <row r="62" spans="1:30" s="145" customFormat="1" x14ac:dyDescent="0.2">
      <c r="A62" s="146" t="s">
        <v>329</v>
      </c>
      <c r="B62" s="147" t="s">
        <v>330</v>
      </c>
      <c r="C62" s="138">
        <f>'GF Exp Summary'!R99</f>
        <v>0</v>
      </c>
      <c r="D62" s="139"/>
      <c r="E62" s="139"/>
      <c r="F62" s="139"/>
      <c r="G62" s="139"/>
      <c r="H62" s="139"/>
      <c r="I62" s="139"/>
      <c r="J62" s="139"/>
      <c r="K62" s="139"/>
      <c r="L62" s="139"/>
      <c r="M62" s="139"/>
      <c r="N62" s="139"/>
      <c r="O62" s="139"/>
      <c r="P62" s="139"/>
      <c r="Q62" s="139"/>
      <c r="R62" s="139"/>
      <c r="S62" s="139"/>
      <c r="T62" s="139"/>
      <c r="U62" s="139"/>
      <c r="V62" s="139"/>
      <c r="W62" s="139"/>
      <c r="X62" s="139"/>
      <c r="Y62" s="139"/>
      <c r="Z62" s="139"/>
      <c r="AA62" s="139"/>
      <c r="AB62" s="139"/>
      <c r="AC62" s="139"/>
      <c r="AD62" s="140">
        <f t="shared" si="0"/>
        <v>0</v>
      </c>
    </row>
    <row r="63" spans="1:30" s="145" customFormat="1" x14ac:dyDescent="0.2">
      <c r="A63" s="146" t="s">
        <v>331</v>
      </c>
      <c r="B63" s="147" t="s">
        <v>332</v>
      </c>
      <c r="C63" s="138">
        <f>'GF Exp Summary'!R100</f>
        <v>0</v>
      </c>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40">
        <f t="shared" si="0"/>
        <v>0</v>
      </c>
    </row>
    <row r="64" spans="1:30" s="145" customFormat="1" x14ac:dyDescent="0.2">
      <c r="A64" s="146" t="s">
        <v>140</v>
      </c>
      <c r="B64" s="147" t="s">
        <v>333</v>
      </c>
      <c r="C64" s="138">
        <f>'GF Exp Summary'!R101+'GF Exp Summary'!R102</f>
        <v>0</v>
      </c>
      <c r="D64" s="139"/>
      <c r="E64" s="139"/>
      <c r="F64" s="139"/>
      <c r="G64" s="139"/>
      <c r="H64" s="139"/>
      <c r="I64" s="139"/>
      <c r="J64" s="139"/>
      <c r="K64" s="139"/>
      <c r="L64" s="139"/>
      <c r="M64" s="139"/>
      <c r="N64" s="139"/>
      <c r="O64" s="139"/>
      <c r="P64" s="139"/>
      <c r="Q64" s="139"/>
      <c r="R64" s="139"/>
      <c r="S64" s="139"/>
      <c r="T64" s="139"/>
      <c r="U64" s="139"/>
      <c r="V64" s="139"/>
      <c r="W64" s="139"/>
      <c r="X64" s="139"/>
      <c r="Y64" s="139"/>
      <c r="Z64" s="139"/>
      <c r="AA64" s="139"/>
      <c r="AB64" s="139"/>
      <c r="AC64" s="139"/>
      <c r="AD64" s="140">
        <f t="shared" si="0"/>
        <v>0</v>
      </c>
    </row>
    <row r="65" spans="1:30" s="145" customFormat="1" x14ac:dyDescent="0.2">
      <c r="A65" s="158" t="s">
        <v>163</v>
      </c>
      <c r="B65" s="149"/>
      <c r="C65" s="150">
        <f t="shared" ref="C65:AD65" si="11">SUM(C59:C64)</f>
        <v>0</v>
      </c>
      <c r="D65" s="151">
        <f t="shared" si="11"/>
        <v>0</v>
      </c>
      <c r="E65" s="151">
        <f t="shared" si="11"/>
        <v>0</v>
      </c>
      <c r="F65" s="151">
        <f t="shared" si="11"/>
        <v>0</v>
      </c>
      <c r="G65" s="151">
        <f t="shared" si="11"/>
        <v>0</v>
      </c>
      <c r="H65" s="151">
        <f t="shared" si="11"/>
        <v>0</v>
      </c>
      <c r="I65" s="151">
        <f t="shared" si="11"/>
        <v>0</v>
      </c>
      <c r="J65" s="151">
        <f t="shared" si="11"/>
        <v>0</v>
      </c>
      <c r="K65" s="151">
        <f t="shared" si="11"/>
        <v>0</v>
      </c>
      <c r="L65" s="151">
        <f t="shared" si="11"/>
        <v>0</v>
      </c>
      <c r="M65" s="151">
        <f t="shared" si="11"/>
        <v>0</v>
      </c>
      <c r="N65" s="151">
        <f t="shared" si="11"/>
        <v>0</v>
      </c>
      <c r="O65" s="151">
        <f t="shared" si="11"/>
        <v>0</v>
      </c>
      <c r="P65" s="151">
        <f t="shared" si="11"/>
        <v>0</v>
      </c>
      <c r="Q65" s="151">
        <f t="shared" si="11"/>
        <v>0</v>
      </c>
      <c r="R65" s="151">
        <f t="shared" si="11"/>
        <v>0</v>
      </c>
      <c r="S65" s="151">
        <f t="shared" si="11"/>
        <v>0</v>
      </c>
      <c r="T65" s="151">
        <f t="shared" si="11"/>
        <v>0</v>
      </c>
      <c r="U65" s="151">
        <f t="shared" si="11"/>
        <v>0</v>
      </c>
      <c r="V65" s="151">
        <f t="shared" si="11"/>
        <v>0</v>
      </c>
      <c r="W65" s="151">
        <f t="shared" si="11"/>
        <v>0</v>
      </c>
      <c r="X65" s="151">
        <f t="shared" si="11"/>
        <v>0</v>
      </c>
      <c r="Y65" s="151">
        <f t="shared" si="11"/>
        <v>0</v>
      </c>
      <c r="Z65" s="151">
        <f t="shared" si="11"/>
        <v>0</v>
      </c>
      <c r="AA65" s="151">
        <f t="shared" si="11"/>
        <v>0</v>
      </c>
      <c r="AB65" s="151">
        <f t="shared" si="11"/>
        <v>0</v>
      </c>
      <c r="AC65" s="151">
        <f t="shared" si="11"/>
        <v>0</v>
      </c>
      <c r="AD65" s="152">
        <f t="shared" si="11"/>
        <v>0</v>
      </c>
    </row>
    <row r="66" spans="1:30" s="145" customFormat="1" ht="2.1" customHeight="1" x14ac:dyDescent="0.2">
      <c r="A66" s="136"/>
      <c r="B66" s="127"/>
      <c r="C66" s="153"/>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40"/>
    </row>
    <row r="67" spans="1:30" s="145" customFormat="1" ht="25.5" x14ac:dyDescent="0.2">
      <c r="A67" s="136" t="s">
        <v>341</v>
      </c>
      <c r="B67" s="127"/>
      <c r="C67" s="153"/>
      <c r="D67" s="154"/>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40"/>
    </row>
    <row r="68" spans="1:30" s="145" customFormat="1" x14ac:dyDescent="0.2">
      <c r="A68" s="146" t="s">
        <v>142</v>
      </c>
      <c r="B68" s="147" t="s">
        <v>324</v>
      </c>
      <c r="C68" s="138">
        <f>'GF Exp Summary'!R106</f>
        <v>0</v>
      </c>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40">
        <f t="shared" si="0"/>
        <v>0</v>
      </c>
    </row>
    <row r="69" spans="1:30" s="145" customFormat="1" x14ac:dyDescent="0.2">
      <c r="A69" s="146" t="s">
        <v>325</v>
      </c>
      <c r="B69" s="147" t="s">
        <v>326</v>
      </c>
      <c r="C69" s="138">
        <f>'GF Exp Summary'!R107</f>
        <v>0</v>
      </c>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40">
        <f t="shared" ref="AD69:AD132" si="12">SUM(C69:AC69)</f>
        <v>0</v>
      </c>
    </row>
    <row r="70" spans="1:30" s="145" customFormat="1" ht="25.5" x14ac:dyDescent="0.2">
      <c r="A70" s="146" t="s">
        <v>327</v>
      </c>
      <c r="B70" s="147" t="s">
        <v>328</v>
      </c>
      <c r="C70" s="138">
        <f>'GF Exp Summary'!R108+'GF Exp Summary'!R109+'GF Exp Summary'!R110</f>
        <v>0</v>
      </c>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40">
        <f t="shared" si="12"/>
        <v>0</v>
      </c>
    </row>
    <row r="71" spans="1:30" s="145" customFormat="1" x14ac:dyDescent="0.2">
      <c r="A71" s="146" t="s">
        <v>329</v>
      </c>
      <c r="B71" s="147" t="s">
        <v>330</v>
      </c>
      <c r="C71" s="138">
        <f>'GF Exp Summary'!R111</f>
        <v>0</v>
      </c>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40">
        <f t="shared" si="12"/>
        <v>0</v>
      </c>
    </row>
    <row r="72" spans="1:30" s="145" customFormat="1" x14ac:dyDescent="0.2">
      <c r="A72" s="146" t="s">
        <v>331</v>
      </c>
      <c r="B72" s="147" t="s">
        <v>332</v>
      </c>
      <c r="C72" s="138">
        <f>'GF Exp Summary'!R112</f>
        <v>0</v>
      </c>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40">
        <f t="shared" si="12"/>
        <v>0</v>
      </c>
    </row>
    <row r="73" spans="1:30" s="145" customFormat="1" x14ac:dyDescent="0.2">
      <c r="A73" s="146" t="s">
        <v>140</v>
      </c>
      <c r="B73" s="147" t="s">
        <v>333</v>
      </c>
      <c r="C73" s="138">
        <f>'GF Exp Summary'!R113+'GF Exp Summary'!R114</f>
        <v>0</v>
      </c>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40">
        <f t="shared" si="12"/>
        <v>0</v>
      </c>
    </row>
    <row r="74" spans="1:30" s="145" customFormat="1" x14ac:dyDescent="0.2">
      <c r="A74" s="158" t="s">
        <v>165</v>
      </c>
      <c r="B74" s="149"/>
      <c r="C74" s="150">
        <f t="shared" ref="C74:AD74" si="13">SUM(C68:C73)</f>
        <v>0</v>
      </c>
      <c r="D74" s="151">
        <f t="shared" si="13"/>
        <v>0</v>
      </c>
      <c r="E74" s="151">
        <f t="shared" si="13"/>
        <v>0</v>
      </c>
      <c r="F74" s="151">
        <f t="shared" si="13"/>
        <v>0</v>
      </c>
      <c r="G74" s="151">
        <f t="shared" si="13"/>
        <v>0</v>
      </c>
      <c r="H74" s="151">
        <f t="shared" si="13"/>
        <v>0</v>
      </c>
      <c r="I74" s="151">
        <f t="shared" si="13"/>
        <v>0</v>
      </c>
      <c r="J74" s="151">
        <f t="shared" si="13"/>
        <v>0</v>
      </c>
      <c r="K74" s="151">
        <f t="shared" si="13"/>
        <v>0</v>
      </c>
      <c r="L74" s="151">
        <f t="shared" si="13"/>
        <v>0</v>
      </c>
      <c r="M74" s="151">
        <f t="shared" si="13"/>
        <v>0</v>
      </c>
      <c r="N74" s="151">
        <f t="shared" si="13"/>
        <v>0</v>
      </c>
      <c r="O74" s="151">
        <f t="shared" si="13"/>
        <v>0</v>
      </c>
      <c r="P74" s="151">
        <f t="shared" si="13"/>
        <v>0</v>
      </c>
      <c r="Q74" s="151">
        <f t="shared" si="13"/>
        <v>0</v>
      </c>
      <c r="R74" s="151">
        <f t="shared" si="13"/>
        <v>0</v>
      </c>
      <c r="S74" s="151">
        <f t="shared" si="13"/>
        <v>0</v>
      </c>
      <c r="T74" s="151">
        <f t="shared" si="13"/>
        <v>0</v>
      </c>
      <c r="U74" s="151">
        <f t="shared" si="13"/>
        <v>0</v>
      </c>
      <c r="V74" s="151">
        <f t="shared" si="13"/>
        <v>0</v>
      </c>
      <c r="W74" s="151">
        <f t="shared" si="13"/>
        <v>0</v>
      </c>
      <c r="X74" s="151">
        <f t="shared" si="13"/>
        <v>0</v>
      </c>
      <c r="Y74" s="151">
        <f t="shared" si="13"/>
        <v>0</v>
      </c>
      <c r="Z74" s="151">
        <f t="shared" si="13"/>
        <v>0</v>
      </c>
      <c r="AA74" s="151">
        <f t="shared" si="13"/>
        <v>0</v>
      </c>
      <c r="AB74" s="151">
        <f t="shared" si="13"/>
        <v>0</v>
      </c>
      <c r="AC74" s="151">
        <f t="shared" si="13"/>
        <v>0</v>
      </c>
      <c r="AD74" s="152">
        <f t="shared" si="13"/>
        <v>0</v>
      </c>
    </row>
    <row r="75" spans="1:30" s="145" customFormat="1" x14ac:dyDescent="0.2">
      <c r="A75" s="136" t="s">
        <v>342</v>
      </c>
      <c r="B75" s="127"/>
      <c r="C75" s="153"/>
      <c r="D75" s="154"/>
      <c r="E75" s="154"/>
      <c r="F75" s="154"/>
      <c r="G75" s="154"/>
      <c r="H75" s="154"/>
      <c r="I75" s="154"/>
      <c r="J75" s="154"/>
      <c r="K75" s="154"/>
      <c r="L75" s="154"/>
      <c r="M75" s="154"/>
      <c r="N75" s="154"/>
      <c r="O75" s="154"/>
      <c r="P75" s="154"/>
      <c r="Q75" s="154"/>
      <c r="R75" s="154"/>
      <c r="S75" s="154"/>
      <c r="T75" s="154"/>
      <c r="U75" s="154"/>
      <c r="V75" s="154"/>
      <c r="W75" s="154"/>
      <c r="X75" s="154"/>
      <c r="Y75" s="154"/>
      <c r="Z75" s="154"/>
      <c r="AA75" s="154"/>
      <c r="AB75" s="154"/>
      <c r="AC75" s="154"/>
      <c r="AD75" s="140"/>
    </row>
    <row r="76" spans="1:30" s="145" customFormat="1" x14ac:dyDescent="0.2">
      <c r="A76" s="146" t="s">
        <v>142</v>
      </c>
      <c r="B76" s="147" t="s">
        <v>324</v>
      </c>
      <c r="C76" s="138">
        <f>'GF Exp Summary'!R118</f>
        <v>0</v>
      </c>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40">
        <f t="shared" si="12"/>
        <v>0</v>
      </c>
    </row>
    <row r="77" spans="1:30" s="145" customFormat="1" x14ac:dyDescent="0.2">
      <c r="A77" s="146" t="s">
        <v>325</v>
      </c>
      <c r="B77" s="147" t="s">
        <v>326</v>
      </c>
      <c r="C77" s="138">
        <f>'GF Exp Summary'!R119</f>
        <v>0</v>
      </c>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0">
        <f t="shared" si="12"/>
        <v>0</v>
      </c>
    </row>
    <row r="78" spans="1:30" s="145" customFormat="1" ht="25.5" x14ac:dyDescent="0.2">
      <c r="A78" s="146" t="s">
        <v>327</v>
      </c>
      <c r="B78" s="147" t="s">
        <v>328</v>
      </c>
      <c r="C78" s="138">
        <f>'GF Exp Summary'!R120+'GF Exp Summary'!R121+'GF Exp Summary'!R122</f>
        <v>0</v>
      </c>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40">
        <f t="shared" si="12"/>
        <v>0</v>
      </c>
    </row>
    <row r="79" spans="1:30" s="145" customFormat="1" x14ac:dyDescent="0.2">
      <c r="A79" s="146" t="s">
        <v>329</v>
      </c>
      <c r="B79" s="147" t="s">
        <v>330</v>
      </c>
      <c r="C79" s="138">
        <f>'GF Exp Summary'!R123</f>
        <v>0</v>
      </c>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40">
        <f t="shared" si="12"/>
        <v>0</v>
      </c>
    </row>
    <row r="80" spans="1:30" s="145" customFormat="1" x14ac:dyDescent="0.2">
      <c r="A80" s="146" t="s">
        <v>331</v>
      </c>
      <c r="B80" s="147" t="s">
        <v>332</v>
      </c>
      <c r="C80" s="138">
        <f>'GF Exp Summary'!R124</f>
        <v>0</v>
      </c>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40">
        <f t="shared" si="12"/>
        <v>0</v>
      </c>
    </row>
    <row r="81" spans="1:30" s="145" customFormat="1" x14ac:dyDescent="0.2">
      <c r="A81" s="146" t="s">
        <v>140</v>
      </c>
      <c r="B81" s="147" t="s">
        <v>333</v>
      </c>
      <c r="C81" s="138">
        <f>'GF Exp Summary'!R125+'GF Exp Summary'!R126</f>
        <v>0</v>
      </c>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40">
        <f t="shared" si="12"/>
        <v>0</v>
      </c>
    </row>
    <row r="82" spans="1:30" s="145" customFormat="1" x14ac:dyDescent="0.2">
      <c r="A82" s="158" t="s">
        <v>343</v>
      </c>
      <c r="B82" s="149"/>
      <c r="C82" s="150">
        <f t="shared" ref="C82:AD82" si="14">SUM(C76:C81)</f>
        <v>0</v>
      </c>
      <c r="D82" s="151">
        <f t="shared" si="14"/>
        <v>0</v>
      </c>
      <c r="E82" s="151">
        <f t="shared" si="14"/>
        <v>0</v>
      </c>
      <c r="F82" s="151">
        <f t="shared" si="14"/>
        <v>0</v>
      </c>
      <c r="G82" s="151">
        <f t="shared" si="14"/>
        <v>0</v>
      </c>
      <c r="H82" s="151">
        <f t="shared" si="14"/>
        <v>0</v>
      </c>
      <c r="I82" s="151">
        <f t="shared" si="14"/>
        <v>0</v>
      </c>
      <c r="J82" s="151">
        <f t="shared" ref="J82" si="15">SUM(J76:J81)</f>
        <v>0</v>
      </c>
      <c r="K82" s="151">
        <f t="shared" si="14"/>
        <v>0</v>
      </c>
      <c r="L82" s="151">
        <f t="shared" si="14"/>
        <v>0</v>
      </c>
      <c r="M82" s="151">
        <f t="shared" si="14"/>
        <v>0</v>
      </c>
      <c r="N82" s="151">
        <f t="shared" si="14"/>
        <v>0</v>
      </c>
      <c r="O82" s="151">
        <f t="shared" si="14"/>
        <v>0</v>
      </c>
      <c r="P82" s="151">
        <f t="shared" si="14"/>
        <v>0</v>
      </c>
      <c r="Q82" s="151">
        <f t="shared" si="14"/>
        <v>0</v>
      </c>
      <c r="R82" s="151">
        <f t="shared" si="14"/>
        <v>0</v>
      </c>
      <c r="S82" s="151">
        <f t="shared" si="14"/>
        <v>0</v>
      </c>
      <c r="T82" s="151">
        <f t="shared" si="14"/>
        <v>0</v>
      </c>
      <c r="U82" s="151">
        <f t="shared" si="14"/>
        <v>0</v>
      </c>
      <c r="V82" s="151">
        <f t="shared" si="14"/>
        <v>0</v>
      </c>
      <c r="W82" s="151">
        <f t="shared" si="14"/>
        <v>0</v>
      </c>
      <c r="X82" s="151">
        <f t="shared" si="14"/>
        <v>0</v>
      </c>
      <c r="Y82" s="151">
        <f t="shared" si="14"/>
        <v>0</v>
      </c>
      <c r="Z82" s="151">
        <f t="shared" si="14"/>
        <v>0</v>
      </c>
      <c r="AA82" s="151">
        <f t="shared" si="14"/>
        <v>0</v>
      </c>
      <c r="AB82" s="151">
        <f t="shared" si="14"/>
        <v>0</v>
      </c>
      <c r="AC82" s="151">
        <f t="shared" si="14"/>
        <v>0</v>
      </c>
      <c r="AD82" s="152">
        <f t="shared" si="14"/>
        <v>0</v>
      </c>
    </row>
    <row r="83" spans="1:30" s="145" customFormat="1" ht="2.1" customHeight="1" x14ac:dyDescent="0.2">
      <c r="A83" s="136"/>
      <c r="B83" s="127"/>
      <c r="C83" s="153"/>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40"/>
    </row>
    <row r="84" spans="1:30" s="145" customFormat="1" x14ac:dyDescent="0.2">
      <c r="A84" s="136" t="s">
        <v>344</v>
      </c>
      <c r="B84" s="127"/>
      <c r="C84" s="153"/>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40"/>
    </row>
    <row r="85" spans="1:30" s="145" customFormat="1" x14ac:dyDescent="0.2">
      <c r="A85" s="146" t="s">
        <v>142</v>
      </c>
      <c r="B85" s="147" t="s">
        <v>324</v>
      </c>
      <c r="C85" s="138">
        <f>'GF Exp Summary'!R130</f>
        <v>0</v>
      </c>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40">
        <f t="shared" si="12"/>
        <v>0</v>
      </c>
    </row>
    <row r="86" spans="1:30" s="145" customFormat="1" x14ac:dyDescent="0.2">
      <c r="A86" s="146" t="s">
        <v>325</v>
      </c>
      <c r="B86" s="147" t="s">
        <v>326</v>
      </c>
      <c r="C86" s="138">
        <f>'GF Exp Summary'!R131</f>
        <v>0</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40">
        <f t="shared" si="12"/>
        <v>0</v>
      </c>
    </row>
    <row r="87" spans="1:30" s="145" customFormat="1" ht="25.5" x14ac:dyDescent="0.2">
      <c r="A87" s="146" t="s">
        <v>327</v>
      </c>
      <c r="B87" s="147" t="s">
        <v>328</v>
      </c>
      <c r="C87" s="138">
        <f>'GF Exp Summary'!R132+'GF Exp Summary'!R133+'GF Exp Summary'!R134</f>
        <v>0</v>
      </c>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40">
        <f t="shared" si="12"/>
        <v>0</v>
      </c>
    </row>
    <row r="88" spans="1:30" s="145" customFormat="1" x14ac:dyDescent="0.2">
      <c r="A88" s="146" t="s">
        <v>329</v>
      </c>
      <c r="B88" s="147" t="s">
        <v>330</v>
      </c>
      <c r="C88" s="138">
        <f>'GF Exp Summary'!R135</f>
        <v>0</v>
      </c>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40">
        <f t="shared" si="12"/>
        <v>0</v>
      </c>
    </row>
    <row r="89" spans="1:30" s="145" customFormat="1" x14ac:dyDescent="0.2">
      <c r="A89" s="146" t="s">
        <v>331</v>
      </c>
      <c r="B89" s="147" t="s">
        <v>332</v>
      </c>
      <c r="C89" s="138">
        <f>'GF Exp Summary'!R136</f>
        <v>0</v>
      </c>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40">
        <f t="shared" si="12"/>
        <v>0</v>
      </c>
    </row>
    <row r="90" spans="1:30" s="145" customFormat="1" x14ac:dyDescent="0.2">
      <c r="A90" s="146" t="s">
        <v>140</v>
      </c>
      <c r="B90" s="147" t="s">
        <v>333</v>
      </c>
      <c r="C90" s="138">
        <f>'GF Exp Summary'!R137+'GF Exp Summary'!R138</f>
        <v>0</v>
      </c>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40">
        <f t="shared" si="12"/>
        <v>0</v>
      </c>
    </row>
    <row r="91" spans="1:30" s="145" customFormat="1" x14ac:dyDescent="0.2">
      <c r="A91" s="158" t="s">
        <v>169</v>
      </c>
      <c r="B91" s="149"/>
      <c r="C91" s="150">
        <f t="shared" ref="C91:AD91" si="16">SUM(C85:C90)</f>
        <v>0</v>
      </c>
      <c r="D91" s="151">
        <f t="shared" si="16"/>
        <v>0</v>
      </c>
      <c r="E91" s="151">
        <f t="shared" si="16"/>
        <v>0</v>
      </c>
      <c r="F91" s="151">
        <f t="shared" si="16"/>
        <v>0</v>
      </c>
      <c r="G91" s="151">
        <f t="shared" si="16"/>
        <v>0</v>
      </c>
      <c r="H91" s="151">
        <f t="shared" si="16"/>
        <v>0</v>
      </c>
      <c r="I91" s="151">
        <f t="shared" si="16"/>
        <v>0</v>
      </c>
      <c r="J91" s="151">
        <f t="shared" ref="J91" si="17">SUM(J85:J90)</f>
        <v>0</v>
      </c>
      <c r="K91" s="151">
        <f t="shared" si="16"/>
        <v>0</v>
      </c>
      <c r="L91" s="151">
        <f t="shared" si="16"/>
        <v>0</v>
      </c>
      <c r="M91" s="151">
        <f t="shared" si="16"/>
        <v>0</v>
      </c>
      <c r="N91" s="151">
        <f t="shared" si="16"/>
        <v>0</v>
      </c>
      <c r="O91" s="151">
        <f t="shared" si="16"/>
        <v>0</v>
      </c>
      <c r="P91" s="151">
        <f t="shared" si="16"/>
        <v>0</v>
      </c>
      <c r="Q91" s="151">
        <f t="shared" si="16"/>
        <v>0</v>
      </c>
      <c r="R91" s="151">
        <f t="shared" si="16"/>
        <v>0</v>
      </c>
      <c r="S91" s="151">
        <f t="shared" si="16"/>
        <v>0</v>
      </c>
      <c r="T91" s="151">
        <f t="shared" si="16"/>
        <v>0</v>
      </c>
      <c r="U91" s="151">
        <f t="shared" si="16"/>
        <v>0</v>
      </c>
      <c r="V91" s="151">
        <f t="shared" si="16"/>
        <v>0</v>
      </c>
      <c r="W91" s="151">
        <f t="shared" si="16"/>
        <v>0</v>
      </c>
      <c r="X91" s="151">
        <f t="shared" si="16"/>
        <v>0</v>
      </c>
      <c r="Y91" s="151">
        <f t="shared" si="16"/>
        <v>0</v>
      </c>
      <c r="Z91" s="151">
        <f t="shared" si="16"/>
        <v>0</v>
      </c>
      <c r="AA91" s="151">
        <f t="shared" si="16"/>
        <v>0</v>
      </c>
      <c r="AB91" s="151">
        <f t="shared" si="16"/>
        <v>0</v>
      </c>
      <c r="AC91" s="151">
        <f t="shared" si="16"/>
        <v>0</v>
      </c>
      <c r="AD91" s="152">
        <f t="shared" si="16"/>
        <v>0</v>
      </c>
    </row>
    <row r="92" spans="1:30" s="145" customFormat="1" ht="2.1" customHeight="1" x14ac:dyDescent="0.2">
      <c r="A92" s="136"/>
      <c r="B92" s="127"/>
      <c r="C92" s="153"/>
      <c r="D92" s="154"/>
      <c r="E92" s="154"/>
      <c r="F92" s="154"/>
      <c r="G92" s="154"/>
      <c r="H92" s="154"/>
      <c r="I92" s="154"/>
      <c r="J92" s="154"/>
      <c r="K92" s="154"/>
      <c r="L92" s="154"/>
      <c r="M92" s="154"/>
      <c r="N92" s="154"/>
      <c r="O92" s="154"/>
      <c r="P92" s="154"/>
      <c r="Q92" s="154"/>
      <c r="R92" s="154"/>
      <c r="S92" s="154"/>
      <c r="T92" s="154"/>
      <c r="U92" s="154"/>
      <c r="V92" s="154"/>
      <c r="W92" s="154"/>
      <c r="X92" s="154"/>
      <c r="Y92" s="154"/>
      <c r="Z92" s="154"/>
      <c r="AA92" s="154"/>
      <c r="AB92" s="154"/>
      <c r="AC92" s="154"/>
      <c r="AD92" s="140"/>
    </row>
    <row r="93" spans="1:30" s="145" customFormat="1" ht="25.5" x14ac:dyDescent="0.2">
      <c r="A93" s="136" t="s">
        <v>345</v>
      </c>
      <c r="B93" s="127"/>
      <c r="C93" s="153"/>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40"/>
    </row>
    <row r="94" spans="1:30" s="145" customFormat="1" x14ac:dyDescent="0.2">
      <c r="A94" s="146" t="s">
        <v>142</v>
      </c>
      <c r="B94" s="147" t="s">
        <v>324</v>
      </c>
      <c r="C94" s="138">
        <f>'GF Exp Summary'!R142</f>
        <v>0</v>
      </c>
      <c r="D94" s="139"/>
      <c r="E94" s="139">
        <f>InsRsv!R20</f>
        <v>0</v>
      </c>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40">
        <f t="shared" si="12"/>
        <v>0</v>
      </c>
    </row>
    <row r="95" spans="1:30" s="145" customFormat="1" x14ac:dyDescent="0.2">
      <c r="A95" s="146" t="s">
        <v>325</v>
      </c>
      <c r="B95" s="147" t="s">
        <v>326</v>
      </c>
      <c r="C95" s="138">
        <f>'GF Exp Summary'!R143</f>
        <v>0</v>
      </c>
      <c r="D95" s="139"/>
      <c r="E95" s="139">
        <f>InsRsv!R21</f>
        <v>0</v>
      </c>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40">
        <f t="shared" si="12"/>
        <v>0</v>
      </c>
    </row>
    <row r="96" spans="1:30" s="145" customFormat="1" ht="25.5" x14ac:dyDescent="0.2">
      <c r="A96" s="146" t="s">
        <v>327</v>
      </c>
      <c r="B96" s="147" t="s">
        <v>328</v>
      </c>
      <c r="C96" s="138">
        <f>'GF Exp Summary'!R144+'GF Exp Summary'!R145+'GF Exp Summary'!R146</f>
        <v>0</v>
      </c>
      <c r="D96" s="139"/>
      <c r="E96" s="139">
        <f>InsRsv!R22+InsRsv!R23+InsRsv!R24</f>
        <v>0</v>
      </c>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40">
        <f t="shared" si="12"/>
        <v>0</v>
      </c>
    </row>
    <row r="97" spans="1:30" s="145" customFormat="1" x14ac:dyDescent="0.2">
      <c r="A97" s="146" t="s">
        <v>329</v>
      </c>
      <c r="B97" s="147" t="s">
        <v>330</v>
      </c>
      <c r="C97" s="138">
        <f>'GF Exp Summary'!R147</f>
        <v>0</v>
      </c>
      <c r="D97" s="139"/>
      <c r="E97" s="139">
        <f>InsRsv!R25</f>
        <v>0</v>
      </c>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40">
        <f t="shared" si="12"/>
        <v>0</v>
      </c>
    </row>
    <row r="98" spans="1:30" s="145" customFormat="1" x14ac:dyDescent="0.2">
      <c r="A98" s="146" t="s">
        <v>331</v>
      </c>
      <c r="B98" s="147" t="s">
        <v>332</v>
      </c>
      <c r="C98" s="138">
        <f>'GF Exp Summary'!R148</f>
        <v>0</v>
      </c>
      <c r="D98" s="139"/>
      <c r="E98" s="139">
        <f>InsRsv!R26</f>
        <v>0</v>
      </c>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40">
        <f t="shared" si="12"/>
        <v>0</v>
      </c>
    </row>
    <row r="99" spans="1:30" s="145" customFormat="1" x14ac:dyDescent="0.2">
      <c r="A99" s="146" t="s">
        <v>140</v>
      </c>
      <c r="B99" s="147" t="s">
        <v>333</v>
      </c>
      <c r="C99" s="138">
        <f>'GF Exp Summary'!R149+'GF Exp Summary'!R150</f>
        <v>0</v>
      </c>
      <c r="D99" s="139"/>
      <c r="E99" s="139">
        <f>InsRsv!R27+InsRsv!R28</f>
        <v>0</v>
      </c>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40">
        <f t="shared" si="12"/>
        <v>0</v>
      </c>
    </row>
    <row r="100" spans="1:30" s="145" customFormat="1" x14ac:dyDescent="0.2">
      <c r="A100" s="158" t="s">
        <v>346</v>
      </c>
      <c r="B100" s="149"/>
      <c r="C100" s="150">
        <f t="shared" ref="C100:AD100" si="18">SUM(C94:C99)</f>
        <v>0</v>
      </c>
      <c r="D100" s="151">
        <f t="shared" si="18"/>
        <v>0</v>
      </c>
      <c r="E100" s="151">
        <f t="shared" si="18"/>
        <v>0</v>
      </c>
      <c r="F100" s="151">
        <f t="shared" si="18"/>
        <v>0</v>
      </c>
      <c r="G100" s="151">
        <f t="shared" si="18"/>
        <v>0</v>
      </c>
      <c r="H100" s="151">
        <f t="shared" si="18"/>
        <v>0</v>
      </c>
      <c r="I100" s="151">
        <f t="shared" si="18"/>
        <v>0</v>
      </c>
      <c r="J100" s="151">
        <f t="shared" si="18"/>
        <v>0</v>
      </c>
      <c r="K100" s="151">
        <f t="shared" si="18"/>
        <v>0</v>
      </c>
      <c r="L100" s="151">
        <f t="shared" si="18"/>
        <v>0</v>
      </c>
      <c r="M100" s="151">
        <f t="shared" si="18"/>
        <v>0</v>
      </c>
      <c r="N100" s="151">
        <f t="shared" si="18"/>
        <v>0</v>
      </c>
      <c r="O100" s="151">
        <f t="shared" si="18"/>
        <v>0</v>
      </c>
      <c r="P100" s="151">
        <f t="shared" si="18"/>
        <v>0</v>
      </c>
      <c r="Q100" s="151">
        <f t="shared" si="18"/>
        <v>0</v>
      </c>
      <c r="R100" s="151">
        <f t="shared" si="18"/>
        <v>0</v>
      </c>
      <c r="S100" s="151">
        <f t="shared" si="18"/>
        <v>0</v>
      </c>
      <c r="T100" s="151">
        <f t="shared" si="18"/>
        <v>0</v>
      </c>
      <c r="U100" s="151">
        <f t="shared" si="18"/>
        <v>0</v>
      </c>
      <c r="V100" s="151">
        <f t="shared" si="18"/>
        <v>0</v>
      </c>
      <c r="W100" s="151">
        <f t="shared" si="18"/>
        <v>0</v>
      </c>
      <c r="X100" s="151">
        <f t="shared" si="18"/>
        <v>0</v>
      </c>
      <c r="Y100" s="151">
        <f t="shared" si="18"/>
        <v>0</v>
      </c>
      <c r="Z100" s="151">
        <f t="shared" si="18"/>
        <v>0</v>
      </c>
      <c r="AA100" s="151">
        <f t="shared" si="18"/>
        <v>0</v>
      </c>
      <c r="AB100" s="151">
        <f t="shared" si="18"/>
        <v>0</v>
      </c>
      <c r="AC100" s="151">
        <f t="shared" si="18"/>
        <v>0</v>
      </c>
      <c r="AD100" s="152">
        <f t="shared" si="18"/>
        <v>0</v>
      </c>
    </row>
    <row r="101" spans="1:30" s="145" customFormat="1" ht="2.1" customHeight="1" x14ac:dyDescent="0.2">
      <c r="A101" s="136"/>
      <c r="B101" s="127"/>
      <c r="C101" s="153"/>
      <c r="D101" s="154"/>
      <c r="E101" s="154"/>
      <c r="F101" s="154"/>
      <c r="G101" s="154"/>
      <c r="H101" s="154"/>
      <c r="I101" s="154"/>
      <c r="J101" s="154"/>
      <c r="K101" s="154"/>
      <c r="L101" s="154"/>
      <c r="M101" s="154"/>
      <c r="N101" s="154"/>
      <c r="O101" s="154"/>
      <c r="P101" s="154"/>
      <c r="Q101" s="154"/>
      <c r="R101" s="154"/>
      <c r="S101" s="154"/>
      <c r="T101" s="154"/>
      <c r="U101" s="154"/>
      <c r="V101" s="154"/>
      <c r="W101" s="154"/>
      <c r="X101" s="154"/>
      <c r="Y101" s="154"/>
      <c r="Z101" s="154"/>
      <c r="AA101" s="154"/>
      <c r="AB101" s="154"/>
      <c r="AC101" s="154"/>
      <c r="AD101" s="140"/>
    </row>
    <row r="102" spans="1:30" s="145" customFormat="1" x14ac:dyDescent="0.2">
      <c r="A102" s="136" t="s">
        <v>347</v>
      </c>
      <c r="B102" s="127"/>
      <c r="C102" s="153"/>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4"/>
      <c r="Z102" s="154"/>
      <c r="AA102" s="154"/>
      <c r="AB102" s="154"/>
      <c r="AC102" s="154"/>
      <c r="AD102" s="140"/>
    </row>
    <row r="103" spans="1:30" s="145" customFormat="1" x14ac:dyDescent="0.2">
      <c r="A103" s="146" t="s">
        <v>142</v>
      </c>
      <c r="B103" s="147" t="s">
        <v>324</v>
      </c>
      <c r="C103" s="138"/>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40">
        <f t="shared" si="12"/>
        <v>0</v>
      </c>
    </row>
    <row r="104" spans="1:30" s="145" customFormat="1" x14ac:dyDescent="0.2">
      <c r="A104" s="146" t="s">
        <v>325</v>
      </c>
      <c r="B104" s="147" t="s">
        <v>326</v>
      </c>
      <c r="C104" s="138"/>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40">
        <f t="shared" si="12"/>
        <v>0</v>
      </c>
    </row>
    <row r="105" spans="1:30" s="145" customFormat="1" ht="25.5" x14ac:dyDescent="0.2">
      <c r="A105" s="146" t="s">
        <v>327</v>
      </c>
      <c r="B105" s="147" t="s">
        <v>328</v>
      </c>
      <c r="C105" s="138"/>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40">
        <f t="shared" si="12"/>
        <v>0</v>
      </c>
    </row>
    <row r="106" spans="1:30" s="145" customFormat="1" x14ac:dyDescent="0.2">
      <c r="A106" s="146" t="s">
        <v>329</v>
      </c>
      <c r="B106" s="147" t="s">
        <v>330</v>
      </c>
      <c r="C106" s="138"/>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40">
        <f t="shared" si="12"/>
        <v>0</v>
      </c>
    </row>
    <row r="107" spans="1:30" s="145" customFormat="1" x14ac:dyDescent="0.2">
      <c r="A107" s="146" t="s">
        <v>331</v>
      </c>
      <c r="B107" s="147" t="s">
        <v>332</v>
      </c>
      <c r="C107" s="138"/>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40">
        <f t="shared" si="12"/>
        <v>0</v>
      </c>
    </row>
    <row r="108" spans="1:30" s="145" customFormat="1" x14ac:dyDescent="0.2">
      <c r="A108" s="146" t="s">
        <v>140</v>
      </c>
      <c r="B108" s="147" t="s">
        <v>333</v>
      </c>
      <c r="C108" s="138"/>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40">
        <f t="shared" si="12"/>
        <v>0</v>
      </c>
    </row>
    <row r="109" spans="1:30" s="145" customFormat="1" x14ac:dyDescent="0.2">
      <c r="A109" s="158" t="s">
        <v>348</v>
      </c>
      <c r="B109" s="149"/>
      <c r="C109" s="150">
        <f t="shared" ref="C109:AD109" si="19">SUM(C103:C108)</f>
        <v>0</v>
      </c>
      <c r="D109" s="151">
        <f t="shared" si="19"/>
        <v>0</v>
      </c>
      <c r="E109" s="151">
        <f t="shared" si="19"/>
        <v>0</v>
      </c>
      <c r="F109" s="151">
        <f t="shared" si="19"/>
        <v>0</v>
      </c>
      <c r="G109" s="151">
        <f t="shared" si="19"/>
        <v>0</v>
      </c>
      <c r="H109" s="151">
        <f t="shared" si="19"/>
        <v>0</v>
      </c>
      <c r="I109" s="151">
        <f t="shared" si="19"/>
        <v>0</v>
      </c>
      <c r="J109" s="151">
        <f t="shared" si="19"/>
        <v>0</v>
      </c>
      <c r="K109" s="151">
        <f t="shared" si="19"/>
        <v>0</v>
      </c>
      <c r="L109" s="151">
        <f t="shared" si="19"/>
        <v>0</v>
      </c>
      <c r="M109" s="151">
        <f t="shared" si="19"/>
        <v>0</v>
      </c>
      <c r="N109" s="151">
        <f t="shared" si="19"/>
        <v>0</v>
      </c>
      <c r="O109" s="151">
        <f t="shared" si="19"/>
        <v>0</v>
      </c>
      <c r="P109" s="151">
        <f t="shared" si="19"/>
        <v>0</v>
      </c>
      <c r="Q109" s="151">
        <f t="shared" si="19"/>
        <v>0</v>
      </c>
      <c r="R109" s="151">
        <f t="shared" si="19"/>
        <v>0</v>
      </c>
      <c r="S109" s="151">
        <f t="shared" si="19"/>
        <v>0</v>
      </c>
      <c r="T109" s="151">
        <f t="shared" si="19"/>
        <v>0</v>
      </c>
      <c r="U109" s="151">
        <f t="shared" si="19"/>
        <v>0</v>
      </c>
      <c r="V109" s="151">
        <f t="shared" si="19"/>
        <v>0</v>
      </c>
      <c r="W109" s="151">
        <f t="shared" si="19"/>
        <v>0</v>
      </c>
      <c r="X109" s="151">
        <f t="shared" si="19"/>
        <v>0</v>
      </c>
      <c r="Y109" s="151">
        <f t="shared" si="19"/>
        <v>0</v>
      </c>
      <c r="Z109" s="151">
        <f t="shared" si="19"/>
        <v>0</v>
      </c>
      <c r="AA109" s="151">
        <f t="shared" si="19"/>
        <v>0</v>
      </c>
      <c r="AB109" s="151">
        <f t="shared" si="19"/>
        <v>0</v>
      </c>
      <c r="AC109" s="151">
        <f t="shared" si="19"/>
        <v>0</v>
      </c>
      <c r="AD109" s="152">
        <f t="shared" si="19"/>
        <v>0</v>
      </c>
    </row>
    <row r="110" spans="1:30" s="145" customFormat="1" ht="2.1" customHeight="1" x14ac:dyDescent="0.2">
      <c r="A110" s="136"/>
      <c r="B110" s="127"/>
      <c r="C110" s="153"/>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154"/>
      <c r="Z110" s="154"/>
      <c r="AA110" s="154"/>
      <c r="AB110" s="154"/>
      <c r="AC110" s="154"/>
      <c r="AD110" s="140"/>
    </row>
    <row r="111" spans="1:30" s="145" customFormat="1" x14ac:dyDescent="0.2">
      <c r="A111" s="136" t="s">
        <v>349</v>
      </c>
      <c r="B111" s="127"/>
      <c r="C111" s="153"/>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40"/>
    </row>
    <row r="112" spans="1:30" s="145" customFormat="1" x14ac:dyDescent="0.2">
      <c r="A112" s="146" t="s">
        <v>142</v>
      </c>
      <c r="B112" s="147" t="s">
        <v>324</v>
      </c>
      <c r="C112" s="138"/>
      <c r="D112" s="139"/>
      <c r="E112" s="139"/>
      <c r="F112" s="139"/>
      <c r="G112" s="139">
        <f>'Food Svc'!R22</f>
        <v>0</v>
      </c>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40">
        <f t="shared" si="12"/>
        <v>0</v>
      </c>
    </row>
    <row r="113" spans="1:30" s="145" customFormat="1" x14ac:dyDescent="0.2">
      <c r="A113" s="146" t="s">
        <v>325</v>
      </c>
      <c r="B113" s="147" t="s">
        <v>326</v>
      </c>
      <c r="C113" s="138"/>
      <c r="D113" s="139"/>
      <c r="E113" s="139"/>
      <c r="F113" s="139"/>
      <c r="G113" s="139">
        <f>'Food Svc'!R23</f>
        <v>0</v>
      </c>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40">
        <f t="shared" si="12"/>
        <v>0</v>
      </c>
    </row>
    <row r="114" spans="1:30" s="145" customFormat="1" ht="25.5" x14ac:dyDescent="0.2">
      <c r="A114" s="146" t="s">
        <v>327</v>
      </c>
      <c r="B114" s="147" t="s">
        <v>328</v>
      </c>
      <c r="C114" s="138"/>
      <c r="D114" s="139"/>
      <c r="E114" s="139"/>
      <c r="F114" s="139"/>
      <c r="G114" s="139">
        <f>'Food Svc'!R24+'Food Svc'!R25+'Food Svc'!R26</f>
        <v>0</v>
      </c>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40">
        <f t="shared" si="12"/>
        <v>0</v>
      </c>
    </row>
    <row r="115" spans="1:30" s="145" customFormat="1" x14ac:dyDescent="0.2">
      <c r="A115" s="146" t="s">
        <v>329</v>
      </c>
      <c r="B115" s="147" t="s">
        <v>330</v>
      </c>
      <c r="C115" s="138"/>
      <c r="D115" s="139"/>
      <c r="E115" s="139"/>
      <c r="F115" s="139"/>
      <c r="G115" s="139">
        <f>'Food Svc'!R27</f>
        <v>0</v>
      </c>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40">
        <f t="shared" si="12"/>
        <v>0</v>
      </c>
    </row>
    <row r="116" spans="1:30" s="145" customFormat="1" x14ac:dyDescent="0.2">
      <c r="A116" s="146" t="s">
        <v>331</v>
      </c>
      <c r="B116" s="147" t="s">
        <v>332</v>
      </c>
      <c r="C116" s="138"/>
      <c r="D116" s="139"/>
      <c r="E116" s="139"/>
      <c r="F116" s="139"/>
      <c r="G116" s="139">
        <f>'Food Svc'!R28</f>
        <v>0</v>
      </c>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40">
        <f t="shared" si="12"/>
        <v>0</v>
      </c>
    </row>
    <row r="117" spans="1:30" s="145" customFormat="1" x14ac:dyDescent="0.2">
      <c r="A117" s="146" t="s">
        <v>140</v>
      </c>
      <c r="B117" s="147" t="s">
        <v>333</v>
      </c>
      <c r="C117" s="138"/>
      <c r="D117" s="139"/>
      <c r="E117" s="139"/>
      <c r="F117" s="139"/>
      <c r="G117" s="139">
        <f>'Food Svc'!R29+'Food Svc'!R30</f>
        <v>0</v>
      </c>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40">
        <f t="shared" si="12"/>
        <v>0</v>
      </c>
    </row>
    <row r="118" spans="1:30" s="145" customFormat="1" x14ac:dyDescent="0.2">
      <c r="A118" s="158" t="s">
        <v>348</v>
      </c>
      <c r="B118" s="149"/>
      <c r="C118" s="150">
        <f t="shared" ref="C118:AD118" si="20">SUM(C112:C117)</f>
        <v>0</v>
      </c>
      <c r="D118" s="151">
        <f t="shared" si="20"/>
        <v>0</v>
      </c>
      <c r="E118" s="151">
        <f t="shared" si="20"/>
        <v>0</v>
      </c>
      <c r="F118" s="151">
        <f t="shared" si="20"/>
        <v>0</v>
      </c>
      <c r="G118" s="151">
        <f t="shared" si="20"/>
        <v>0</v>
      </c>
      <c r="H118" s="151">
        <f t="shared" si="20"/>
        <v>0</v>
      </c>
      <c r="I118" s="151">
        <f t="shared" si="20"/>
        <v>0</v>
      </c>
      <c r="J118" s="151">
        <f t="shared" si="20"/>
        <v>0</v>
      </c>
      <c r="K118" s="151">
        <f t="shared" si="20"/>
        <v>0</v>
      </c>
      <c r="L118" s="151">
        <f t="shared" si="20"/>
        <v>0</v>
      </c>
      <c r="M118" s="151">
        <f t="shared" si="20"/>
        <v>0</v>
      </c>
      <c r="N118" s="151">
        <f t="shared" si="20"/>
        <v>0</v>
      </c>
      <c r="O118" s="151">
        <f t="shared" si="20"/>
        <v>0</v>
      </c>
      <c r="P118" s="151">
        <f t="shared" si="20"/>
        <v>0</v>
      </c>
      <c r="Q118" s="151">
        <f t="shared" si="20"/>
        <v>0</v>
      </c>
      <c r="R118" s="151">
        <f t="shared" si="20"/>
        <v>0</v>
      </c>
      <c r="S118" s="151">
        <f t="shared" si="20"/>
        <v>0</v>
      </c>
      <c r="T118" s="151">
        <f t="shared" si="20"/>
        <v>0</v>
      </c>
      <c r="U118" s="151">
        <f t="shared" si="20"/>
        <v>0</v>
      </c>
      <c r="V118" s="151">
        <f t="shared" si="20"/>
        <v>0</v>
      </c>
      <c r="W118" s="151">
        <f t="shared" si="20"/>
        <v>0</v>
      </c>
      <c r="X118" s="151">
        <f t="shared" si="20"/>
        <v>0</v>
      </c>
      <c r="Y118" s="151">
        <f t="shared" si="20"/>
        <v>0</v>
      </c>
      <c r="Z118" s="151">
        <f t="shared" si="20"/>
        <v>0</v>
      </c>
      <c r="AA118" s="151">
        <f t="shared" si="20"/>
        <v>0</v>
      </c>
      <c r="AB118" s="151">
        <f t="shared" si="20"/>
        <v>0</v>
      </c>
      <c r="AC118" s="151">
        <f t="shared" si="20"/>
        <v>0</v>
      </c>
      <c r="AD118" s="152">
        <f t="shared" si="20"/>
        <v>0</v>
      </c>
    </row>
    <row r="119" spans="1:30" s="145" customFormat="1" x14ac:dyDescent="0.2">
      <c r="A119" s="136" t="s">
        <v>350</v>
      </c>
      <c r="B119" s="127"/>
      <c r="C119" s="153"/>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40"/>
    </row>
    <row r="120" spans="1:30" s="145" customFormat="1" x14ac:dyDescent="0.2">
      <c r="A120" s="146" t="s">
        <v>142</v>
      </c>
      <c r="B120" s="147" t="s">
        <v>324</v>
      </c>
      <c r="C120" s="138"/>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40">
        <f t="shared" si="12"/>
        <v>0</v>
      </c>
    </row>
    <row r="121" spans="1:30" s="145" customFormat="1" x14ac:dyDescent="0.2">
      <c r="A121" s="146" t="s">
        <v>325</v>
      </c>
      <c r="B121" s="147" t="s">
        <v>326</v>
      </c>
      <c r="C121" s="138"/>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40">
        <f t="shared" si="12"/>
        <v>0</v>
      </c>
    </row>
    <row r="122" spans="1:30" s="145" customFormat="1" ht="25.5" x14ac:dyDescent="0.2">
      <c r="A122" s="146" t="s">
        <v>327</v>
      </c>
      <c r="B122" s="147" t="s">
        <v>328</v>
      </c>
      <c r="C122" s="138"/>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40">
        <f t="shared" si="12"/>
        <v>0</v>
      </c>
    </row>
    <row r="123" spans="1:30" s="145" customFormat="1" x14ac:dyDescent="0.2">
      <c r="A123" s="146" t="s">
        <v>329</v>
      </c>
      <c r="B123" s="147" t="s">
        <v>330</v>
      </c>
      <c r="C123" s="138"/>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40">
        <f t="shared" si="12"/>
        <v>0</v>
      </c>
    </row>
    <row r="124" spans="1:30" s="145" customFormat="1" x14ac:dyDescent="0.2">
      <c r="A124" s="146" t="s">
        <v>331</v>
      </c>
      <c r="B124" s="147" t="s">
        <v>332</v>
      </c>
      <c r="C124" s="138"/>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40">
        <f t="shared" si="12"/>
        <v>0</v>
      </c>
    </row>
    <row r="125" spans="1:30" s="145" customFormat="1" x14ac:dyDescent="0.2">
      <c r="A125" s="146" t="s">
        <v>140</v>
      </c>
      <c r="B125" s="147" t="s">
        <v>333</v>
      </c>
      <c r="C125" s="138"/>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40">
        <f t="shared" si="12"/>
        <v>0</v>
      </c>
    </row>
    <row r="126" spans="1:30" s="145" customFormat="1" x14ac:dyDescent="0.2">
      <c r="A126" s="158" t="s">
        <v>351</v>
      </c>
      <c r="B126" s="149"/>
      <c r="C126" s="150">
        <f t="shared" ref="C126:AD126" si="21">SUM(C120:C125)</f>
        <v>0</v>
      </c>
      <c r="D126" s="151">
        <f t="shared" si="21"/>
        <v>0</v>
      </c>
      <c r="E126" s="151">
        <f t="shared" si="21"/>
        <v>0</v>
      </c>
      <c r="F126" s="151">
        <f t="shared" si="21"/>
        <v>0</v>
      </c>
      <c r="G126" s="151">
        <f t="shared" si="21"/>
        <v>0</v>
      </c>
      <c r="H126" s="151">
        <f t="shared" si="21"/>
        <v>0</v>
      </c>
      <c r="I126" s="151">
        <f t="shared" si="21"/>
        <v>0</v>
      </c>
      <c r="J126" s="151">
        <f t="shared" si="21"/>
        <v>0</v>
      </c>
      <c r="K126" s="151">
        <f t="shared" si="21"/>
        <v>0</v>
      </c>
      <c r="L126" s="151">
        <f t="shared" si="21"/>
        <v>0</v>
      </c>
      <c r="M126" s="151">
        <f t="shared" si="21"/>
        <v>0</v>
      </c>
      <c r="N126" s="151">
        <f t="shared" si="21"/>
        <v>0</v>
      </c>
      <c r="O126" s="151">
        <f t="shared" si="21"/>
        <v>0</v>
      </c>
      <c r="P126" s="151">
        <f t="shared" si="21"/>
        <v>0</v>
      </c>
      <c r="Q126" s="151">
        <f t="shared" si="21"/>
        <v>0</v>
      </c>
      <c r="R126" s="151">
        <f t="shared" si="21"/>
        <v>0</v>
      </c>
      <c r="S126" s="151">
        <f t="shared" si="21"/>
        <v>0</v>
      </c>
      <c r="T126" s="151">
        <f t="shared" si="21"/>
        <v>0</v>
      </c>
      <c r="U126" s="151">
        <f t="shared" si="21"/>
        <v>0</v>
      </c>
      <c r="V126" s="151">
        <f t="shared" si="21"/>
        <v>0</v>
      </c>
      <c r="W126" s="151">
        <f t="shared" si="21"/>
        <v>0</v>
      </c>
      <c r="X126" s="151">
        <f t="shared" si="21"/>
        <v>0</v>
      </c>
      <c r="Y126" s="151">
        <f t="shared" si="21"/>
        <v>0</v>
      </c>
      <c r="Z126" s="151">
        <f t="shared" si="21"/>
        <v>0</v>
      </c>
      <c r="AA126" s="151">
        <f t="shared" si="21"/>
        <v>0</v>
      </c>
      <c r="AB126" s="151">
        <f t="shared" si="21"/>
        <v>0</v>
      </c>
      <c r="AC126" s="151">
        <f t="shared" si="21"/>
        <v>0</v>
      </c>
      <c r="AD126" s="152">
        <f t="shared" si="21"/>
        <v>0</v>
      </c>
    </row>
    <row r="127" spans="1:30" s="145" customFormat="1" ht="2.1" customHeight="1" x14ac:dyDescent="0.2">
      <c r="A127" s="136"/>
      <c r="B127" s="127"/>
      <c r="C127" s="153"/>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40"/>
    </row>
    <row r="128" spans="1:30" s="145" customFormat="1" x14ac:dyDescent="0.2">
      <c r="A128" s="136" t="s">
        <v>352</v>
      </c>
      <c r="B128" s="127"/>
      <c r="C128" s="153"/>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40"/>
    </row>
    <row r="129" spans="1:30" s="145" customFormat="1" x14ac:dyDescent="0.2">
      <c r="A129" s="146" t="s">
        <v>142</v>
      </c>
      <c r="B129" s="147" t="s">
        <v>324</v>
      </c>
      <c r="C129" s="138">
        <f>'GF Exp Summary'!R154</f>
        <v>0</v>
      </c>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40">
        <f t="shared" si="12"/>
        <v>0</v>
      </c>
    </row>
    <row r="130" spans="1:30" s="145" customFormat="1" x14ac:dyDescent="0.2">
      <c r="A130" s="146" t="s">
        <v>325</v>
      </c>
      <c r="B130" s="147" t="s">
        <v>326</v>
      </c>
      <c r="C130" s="138">
        <f>'GF Exp Summary'!R155</f>
        <v>0</v>
      </c>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40">
        <f t="shared" si="12"/>
        <v>0</v>
      </c>
    </row>
    <row r="131" spans="1:30" s="145" customFormat="1" ht="25.5" x14ac:dyDescent="0.2">
      <c r="A131" s="146" t="s">
        <v>327</v>
      </c>
      <c r="B131" s="147" t="s">
        <v>328</v>
      </c>
      <c r="C131" s="138">
        <f>'GF Exp Summary'!R156+'GF Exp Summary'!R157+'GF Exp Summary'!R158</f>
        <v>0</v>
      </c>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40">
        <f t="shared" si="12"/>
        <v>0</v>
      </c>
    </row>
    <row r="132" spans="1:30" s="145" customFormat="1" x14ac:dyDescent="0.2">
      <c r="A132" s="146" t="s">
        <v>329</v>
      </c>
      <c r="B132" s="147" t="s">
        <v>330</v>
      </c>
      <c r="C132" s="138">
        <f>'GF Exp Summary'!R159</f>
        <v>0</v>
      </c>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40">
        <f t="shared" si="12"/>
        <v>0</v>
      </c>
    </row>
    <row r="133" spans="1:30" s="145" customFormat="1" x14ac:dyDescent="0.2">
      <c r="A133" s="146" t="s">
        <v>331</v>
      </c>
      <c r="B133" s="147" t="s">
        <v>332</v>
      </c>
      <c r="C133" s="138">
        <f>'GF Exp Summary'!R160</f>
        <v>0</v>
      </c>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40">
        <f t="shared" ref="AD133:AD174" si="22">SUM(C133:AC133)</f>
        <v>0</v>
      </c>
    </row>
    <row r="134" spans="1:30" s="145" customFormat="1" x14ac:dyDescent="0.2">
      <c r="A134" s="146" t="s">
        <v>140</v>
      </c>
      <c r="B134" s="147" t="s">
        <v>333</v>
      </c>
      <c r="C134" s="138">
        <f>'GF Exp Summary'!R161+'GF Exp Summary'!R162</f>
        <v>0</v>
      </c>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40">
        <f t="shared" si="22"/>
        <v>0</v>
      </c>
    </row>
    <row r="135" spans="1:30" s="145" customFormat="1" x14ac:dyDescent="0.2">
      <c r="A135" s="158" t="s">
        <v>173</v>
      </c>
      <c r="B135" s="149"/>
      <c r="C135" s="150">
        <f t="shared" ref="C135:AD135" si="23">SUM(C129:C134)</f>
        <v>0</v>
      </c>
      <c r="D135" s="151">
        <f t="shared" si="23"/>
        <v>0</v>
      </c>
      <c r="E135" s="151">
        <f t="shared" si="23"/>
        <v>0</v>
      </c>
      <c r="F135" s="151">
        <f t="shared" si="23"/>
        <v>0</v>
      </c>
      <c r="G135" s="151">
        <f t="shared" si="23"/>
        <v>0</v>
      </c>
      <c r="H135" s="151">
        <f t="shared" si="23"/>
        <v>0</v>
      </c>
      <c r="I135" s="151">
        <f t="shared" si="23"/>
        <v>0</v>
      </c>
      <c r="J135" s="151">
        <f t="shared" si="23"/>
        <v>0</v>
      </c>
      <c r="K135" s="151">
        <f t="shared" si="23"/>
        <v>0</v>
      </c>
      <c r="L135" s="151">
        <f t="shared" si="23"/>
        <v>0</v>
      </c>
      <c r="M135" s="151">
        <f t="shared" si="23"/>
        <v>0</v>
      </c>
      <c r="N135" s="151">
        <f t="shared" si="23"/>
        <v>0</v>
      </c>
      <c r="O135" s="151">
        <f t="shared" si="23"/>
        <v>0</v>
      </c>
      <c r="P135" s="151">
        <f t="shared" si="23"/>
        <v>0</v>
      </c>
      <c r="Q135" s="151">
        <f t="shared" si="23"/>
        <v>0</v>
      </c>
      <c r="R135" s="151">
        <f t="shared" si="23"/>
        <v>0</v>
      </c>
      <c r="S135" s="151">
        <f t="shared" si="23"/>
        <v>0</v>
      </c>
      <c r="T135" s="151">
        <f t="shared" si="23"/>
        <v>0</v>
      </c>
      <c r="U135" s="151">
        <f t="shared" si="23"/>
        <v>0</v>
      </c>
      <c r="V135" s="151">
        <f t="shared" si="23"/>
        <v>0</v>
      </c>
      <c r="W135" s="151">
        <f t="shared" si="23"/>
        <v>0</v>
      </c>
      <c r="X135" s="151">
        <f t="shared" si="23"/>
        <v>0</v>
      </c>
      <c r="Y135" s="151">
        <f t="shared" si="23"/>
        <v>0</v>
      </c>
      <c r="Z135" s="151">
        <f t="shared" si="23"/>
        <v>0</v>
      </c>
      <c r="AA135" s="151">
        <f t="shared" si="23"/>
        <v>0</v>
      </c>
      <c r="AB135" s="151">
        <f t="shared" si="23"/>
        <v>0</v>
      </c>
      <c r="AC135" s="151">
        <f t="shared" si="23"/>
        <v>0</v>
      </c>
      <c r="AD135" s="152">
        <f t="shared" si="23"/>
        <v>0</v>
      </c>
    </row>
    <row r="136" spans="1:30" s="145" customFormat="1" ht="2.1" customHeight="1" x14ac:dyDescent="0.2">
      <c r="A136" s="136"/>
      <c r="B136" s="127"/>
      <c r="C136" s="153"/>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40"/>
    </row>
    <row r="137" spans="1:30" s="145" customFormat="1" x14ac:dyDescent="0.2">
      <c r="A137" s="136" t="s">
        <v>353</v>
      </c>
      <c r="B137" s="127"/>
      <c r="C137" s="153"/>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40"/>
    </row>
    <row r="138" spans="1:30" s="145" customFormat="1" x14ac:dyDescent="0.2">
      <c r="A138" s="146" t="s">
        <v>142</v>
      </c>
      <c r="B138" s="147" t="s">
        <v>324</v>
      </c>
      <c r="C138" s="138"/>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40">
        <f t="shared" si="22"/>
        <v>0</v>
      </c>
    </row>
    <row r="139" spans="1:30" s="145" customFormat="1" x14ac:dyDescent="0.2">
      <c r="A139" s="146" t="s">
        <v>325</v>
      </c>
      <c r="B139" s="147" t="s">
        <v>326</v>
      </c>
      <c r="C139" s="138"/>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40">
        <f t="shared" si="22"/>
        <v>0</v>
      </c>
    </row>
    <row r="140" spans="1:30" s="145" customFormat="1" ht="25.5" x14ac:dyDescent="0.2">
      <c r="A140" s="146" t="s">
        <v>327</v>
      </c>
      <c r="B140" s="147" t="s">
        <v>328</v>
      </c>
      <c r="C140" s="138"/>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40">
        <f t="shared" si="22"/>
        <v>0</v>
      </c>
    </row>
    <row r="141" spans="1:30" s="145" customFormat="1" x14ac:dyDescent="0.2">
      <c r="A141" s="146" t="s">
        <v>329</v>
      </c>
      <c r="B141" s="147" t="s">
        <v>330</v>
      </c>
      <c r="C141" s="138"/>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40">
        <f t="shared" si="22"/>
        <v>0</v>
      </c>
    </row>
    <row r="142" spans="1:30" s="145" customFormat="1" x14ac:dyDescent="0.2">
      <c r="A142" s="146" t="s">
        <v>331</v>
      </c>
      <c r="B142" s="147" t="s">
        <v>332</v>
      </c>
      <c r="C142" s="138"/>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40">
        <f t="shared" si="22"/>
        <v>0</v>
      </c>
    </row>
    <row r="143" spans="1:30" s="145" customFormat="1" x14ac:dyDescent="0.2">
      <c r="A143" s="146" t="s">
        <v>140</v>
      </c>
      <c r="B143" s="147" t="s">
        <v>333</v>
      </c>
      <c r="C143" s="138"/>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40">
        <f t="shared" si="22"/>
        <v>0</v>
      </c>
    </row>
    <row r="144" spans="1:30" s="145" customFormat="1" x14ac:dyDescent="0.2">
      <c r="A144" s="158" t="s">
        <v>354</v>
      </c>
      <c r="B144" s="149"/>
      <c r="C144" s="150">
        <f t="shared" ref="C144:AD144" si="24">SUM(C138:C143)</f>
        <v>0</v>
      </c>
      <c r="D144" s="151">
        <f t="shared" si="24"/>
        <v>0</v>
      </c>
      <c r="E144" s="151">
        <f t="shared" si="24"/>
        <v>0</v>
      </c>
      <c r="F144" s="151">
        <f t="shared" si="24"/>
        <v>0</v>
      </c>
      <c r="G144" s="151">
        <f t="shared" si="24"/>
        <v>0</v>
      </c>
      <c r="H144" s="151">
        <f t="shared" si="24"/>
        <v>0</v>
      </c>
      <c r="I144" s="151">
        <f t="shared" si="24"/>
        <v>0</v>
      </c>
      <c r="J144" s="151">
        <f t="shared" si="24"/>
        <v>0</v>
      </c>
      <c r="K144" s="151">
        <f t="shared" si="24"/>
        <v>0</v>
      </c>
      <c r="L144" s="151">
        <f t="shared" si="24"/>
        <v>0</v>
      </c>
      <c r="M144" s="151">
        <f t="shared" si="24"/>
        <v>0</v>
      </c>
      <c r="N144" s="151">
        <f t="shared" si="24"/>
        <v>0</v>
      </c>
      <c r="O144" s="151">
        <f t="shared" si="24"/>
        <v>0</v>
      </c>
      <c r="P144" s="151">
        <f t="shared" si="24"/>
        <v>0</v>
      </c>
      <c r="Q144" s="151">
        <f t="shared" si="24"/>
        <v>0</v>
      </c>
      <c r="R144" s="151">
        <f t="shared" si="24"/>
        <v>0</v>
      </c>
      <c r="S144" s="151">
        <f t="shared" si="24"/>
        <v>0</v>
      </c>
      <c r="T144" s="151">
        <f t="shared" si="24"/>
        <v>0</v>
      </c>
      <c r="U144" s="151">
        <f t="shared" si="24"/>
        <v>0</v>
      </c>
      <c r="V144" s="151">
        <f t="shared" si="24"/>
        <v>0</v>
      </c>
      <c r="W144" s="151">
        <f t="shared" si="24"/>
        <v>0</v>
      </c>
      <c r="X144" s="151">
        <f t="shared" si="24"/>
        <v>0</v>
      </c>
      <c r="Y144" s="151">
        <f t="shared" si="24"/>
        <v>0</v>
      </c>
      <c r="Z144" s="151">
        <f t="shared" si="24"/>
        <v>0</v>
      </c>
      <c r="AA144" s="151">
        <f t="shared" si="24"/>
        <v>0</v>
      </c>
      <c r="AB144" s="151">
        <f t="shared" si="24"/>
        <v>0</v>
      </c>
      <c r="AC144" s="151">
        <f t="shared" si="24"/>
        <v>0</v>
      </c>
      <c r="AD144" s="152">
        <f t="shared" si="24"/>
        <v>0</v>
      </c>
    </row>
    <row r="145" spans="1:30" s="145" customFormat="1" ht="2.1" customHeight="1" x14ac:dyDescent="0.2">
      <c r="A145" s="136"/>
      <c r="B145" s="127"/>
      <c r="C145" s="153"/>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40"/>
    </row>
    <row r="146" spans="1:30" s="145" customFormat="1" x14ac:dyDescent="0.2">
      <c r="A146" s="158" t="s">
        <v>355</v>
      </c>
      <c r="B146" s="149"/>
      <c r="C146" s="150">
        <f t="shared" ref="C146:AD146" si="25">SUM(C135+C126+C118+C109+C100+C91+C82+C74+C65+C56+C47+C38+C144)</f>
        <v>0</v>
      </c>
      <c r="D146" s="151">
        <f t="shared" si="25"/>
        <v>0</v>
      </c>
      <c r="E146" s="151">
        <f t="shared" si="25"/>
        <v>0</v>
      </c>
      <c r="F146" s="151">
        <f t="shared" si="25"/>
        <v>0</v>
      </c>
      <c r="G146" s="151">
        <f t="shared" si="25"/>
        <v>0</v>
      </c>
      <c r="H146" s="151">
        <f t="shared" si="25"/>
        <v>0</v>
      </c>
      <c r="I146" s="151">
        <f t="shared" si="25"/>
        <v>0</v>
      </c>
      <c r="J146" s="151">
        <f t="shared" ref="J146" si="26">SUM(J135+J126+J118+J109+J100+J91+J82+J74+J65+J56+J47+J38+J144)</f>
        <v>0</v>
      </c>
      <c r="K146" s="151">
        <f t="shared" si="25"/>
        <v>0</v>
      </c>
      <c r="L146" s="151">
        <f t="shared" si="25"/>
        <v>0</v>
      </c>
      <c r="M146" s="151">
        <f t="shared" si="25"/>
        <v>0</v>
      </c>
      <c r="N146" s="151">
        <f t="shared" si="25"/>
        <v>0</v>
      </c>
      <c r="O146" s="151">
        <f t="shared" si="25"/>
        <v>0</v>
      </c>
      <c r="P146" s="151">
        <f t="shared" si="25"/>
        <v>0</v>
      </c>
      <c r="Q146" s="151">
        <f t="shared" si="25"/>
        <v>0</v>
      </c>
      <c r="R146" s="151">
        <f t="shared" si="25"/>
        <v>0</v>
      </c>
      <c r="S146" s="151">
        <f t="shared" si="25"/>
        <v>0</v>
      </c>
      <c r="T146" s="151">
        <f t="shared" si="25"/>
        <v>0</v>
      </c>
      <c r="U146" s="151">
        <f t="shared" si="25"/>
        <v>0</v>
      </c>
      <c r="V146" s="151">
        <f t="shared" si="25"/>
        <v>0</v>
      </c>
      <c r="W146" s="151">
        <f t="shared" si="25"/>
        <v>0</v>
      </c>
      <c r="X146" s="151">
        <f t="shared" si="25"/>
        <v>0</v>
      </c>
      <c r="Y146" s="151">
        <f t="shared" si="25"/>
        <v>0</v>
      </c>
      <c r="Z146" s="151">
        <f t="shared" si="25"/>
        <v>0</v>
      </c>
      <c r="AA146" s="151">
        <f t="shared" si="25"/>
        <v>0</v>
      </c>
      <c r="AB146" s="151">
        <f t="shared" si="25"/>
        <v>0</v>
      </c>
      <c r="AC146" s="151">
        <f t="shared" si="25"/>
        <v>0</v>
      </c>
      <c r="AD146" s="152">
        <f t="shared" si="25"/>
        <v>0</v>
      </c>
    </row>
    <row r="147" spans="1:30" s="145" customFormat="1" ht="2.1" customHeight="1" x14ac:dyDescent="0.2">
      <c r="A147" s="136"/>
      <c r="B147" s="127"/>
      <c r="C147" s="153"/>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40"/>
    </row>
    <row r="148" spans="1:30" s="145" customFormat="1" x14ac:dyDescent="0.2">
      <c r="A148" s="136" t="s">
        <v>356</v>
      </c>
      <c r="B148" s="127"/>
      <c r="C148" s="153"/>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40"/>
    </row>
    <row r="149" spans="1:30" s="145" customFormat="1" x14ac:dyDescent="0.2">
      <c r="A149" s="146" t="s">
        <v>142</v>
      </c>
      <c r="B149" s="147" t="s">
        <v>324</v>
      </c>
      <c r="C149" s="138">
        <f>'GF Exp Summary'!R166</f>
        <v>0</v>
      </c>
      <c r="D149" s="139"/>
      <c r="E149" s="139"/>
      <c r="F149" s="139"/>
      <c r="G149" s="139"/>
      <c r="H149" s="139"/>
      <c r="I149" s="139"/>
      <c r="J149" s="139"/>
      <c r="K149" s="139"/>
      <c r="L149" s="139"/>
      <c r="M149" s="139"/>
      <c r="N149" s="139"/>
      <c r="O149" s="139"/>
      <c r="P149" s="139"/>
      <c r="Q149" s="139"/>
      <c r="R149" s="139"/>
      <c r="S149" s="139">
        <f>CapRes!R21</f>
        <v>0</v>
      </c>
      <c r="T149" s="139"/>
      <c r="U149" s="139"/>
      <c r="V149" s="139"/>
      <c r="W149" s="139"/>
      <c r="X149" s="139"/>
      <c r="Y149" s="139"/>
      <c r="Z149" s="139"/>
      <c r="AA149" s="139"/>
      <c r="AB149" s="139"/>
      <c r="AC149" s="139"/>
      <c r="AD149" s="140">
        <f t="shared" si="22"/>
        <v>0</v>
      </c>
    </row>
    <row r="150" spans="1:30" s="145" customFormat="1" x14ac:dyDescent="0.2">
      <c r="A150" s="146" t="s">
        <v>325</v>
      </c>
      <c r="B150" s="147" t="s">
        <v>326</v>
      </c>
      <c r="C150" s="138">
        <f>'GF Exp Summary'!R167</f>
        <v>0</v>
      </c>
      <c r="D150" s="139"/>
      <c r="E150" s="139"/>
      <c r="F150" s="139"/>
      <c r="G150" s="139"/>
      <c r="H150" s="139"/>
      <c r="I150" s="139"/>
      <c r="J150" s="139"/>
      <c r="K150" s="139"/>
      <c r="L150" s="139"/>
      <c r="M150" s="139"/>
      <c r="N150" s="139"/>
      <c r="O150" s="139"/>
      <c r="P150" s="139"/>
      <c r="Q150" s="139"/>
      <c r="R150" s="139"/>
      <c r="S150" s="139">
        <f>CapRes!R22</f>
        <v>0</v>
      </c>
      <c r="T150" s="139"/>
      <c r="U150" s="139"/>
      <c r="V150" s="139"/>
      <c r="W150" s="139"/>
      <c r="X150" s="139"/>
      <c r="Y150" s="139"/>
      <c r="Z150" s="139"/>
      <c r="AA150" s="139"/>
      <c r="AB150" s="139"/>
      <c r="AC150" s="139"/>
      <c r="AD150" s="140">
        <f t="shared" si="22"/>
        <v>0</v>
      </c>
    </row>
    <row r="151" spans="1:30" s="145" customFormat="1" ht="25.5" x14ac:dyDescent="0.2">
      <c r="A151" s="146" t="s">
        <v>327</v>
      </c>
      <c r="B151" s="147" t="s">
        <v>328</v>
      </c>
      <c r="C151" s="138">
        <f>'GF Exp Summary'!R168+'GF Exp Summary'!R169+'GF Exp Summary'!R170</f>
        <v>0</v>
      </c>
      <c r="D151" s="139"/>
      <c r="E151" s="139"/>
      <c r="F151" s="139"/>
      <c r="G151" s="139"/>
      <c r="H151" s="139"/>
      <c r="I151" s="139"/>
      <c r="J151" s="139"/>
      <c r="K151" s="139"/>
      <c r="L151" s="139"/>
      <c r="M151" s="139"/>
      <c r="N151" s="139"/>
      <c r="O151" s="139"/>
      <c r="P151" s="139"/>
      <c r="Q151" s="139"/>
      <c r="R151" s="139"/>
      <c r="S151" s="139">
        <f>CapRes!R23+CapRes!R24+CapRes!R25</f>
        <v>0</v>
      </c>
      <c r="T151" s="139"/>
      <c r="U151" s="139"/>
      <c r="V151" s="139"/>
      <c r="W151" s="139"/>
      <c r="X151" s="139"/>
      <c r="Y151" s="139"/>
      <c r="Z151" s="139"/>
      <c r="AA151" s="139"/>
      <c r="AB151" s="139"/>
      <c r="AC151" s="139"/>
      <c r="AD151" s="140">
        <f t="shared" si="22"/>
        <v>0</v>
      </c>
    </row>
    <row r="152" spans="1:30" s="145" customFormat="1" x14ac:dyDescent="0.2">
      <c r="A152" s="146" t="s">
        <v>329</v>
      </c>
      <c r="B152" s="147" t="s">
        <v>330</v>
      </c>
      <c r="C152" s="138">
        <f>'GF Exp Summary'!R171</f>
        <v>0</v>
      </c>
      <c r="D152" s="139"/>
      <c r="E152" s="139"/>
      <c r="F152" s="139"/>
      <c r="G152" s="139"/>
      <c r="H152" s="139"/>
      <c r="I152" s="139"/>
      <c r="J152" s="139"/>
      <c r="K152" s="139"/>
      <c r="L152" s="139"/>
      <c r="M152" s="139"/>
      <c r="N152" s="139"/>
      <c r="O152" s="139"/>
      <c r="P152" s="139"/>
      <c r="Q152" s="139"/>
      <c r="R152" s="139"/>
      <c r="S152" s="139">
        <f>CapRes!R26</f>
        <v>0</v>
      </c>
      <c r="T152" s="139"/>
      <c r="U152" s="139"/>
      <c r="V152" s="139"/>
      <c r="W152" s="139"/>
      <c r="X152" s="139"/>
      <c r="Y152" s="139"/>
      <c r="Z152" s="139"/>
      <c r="AA152" s="139"/>
      <c r="AB152" s="139"/>
      <c r="AC152" s="139"/>
      <c r="AD152" s="140">
        <f t="shared" si="22"/>
        <v>0</v>
      </c>
    </row>
    <row r="153" spans="1:30" s="145" customFormat="1" x14ac:dyDescent="0.2">
      <c r="A153" s="146" t="s">
        <v>331</v>
      </c>
      <c r="B153" s="147" t="s">
        <v>332</v>
      </c>
      <c r="C153" s="138">
        <f>'GF Exp Summary'!R172</f>
        <v>0</v>
      </c>
      <c r="D153" s="139"/>
      <c r="E153" s="139"/>
      <c r="F153" s="139"/>
      <c r="G153" s="139"/>
      <c r="H153" s="139"/>
      <c r="I153" s="139"/>
      <c r="J153" s="139"/>
      <c r="K153" s="139"/>
      <c r="L153" s="139"/>
      <c r="M153" s="139"/>
      <c r="N153" s="139"/>
      <c r="O153" s="139"/>
      <c r="P153" s="139"/>
      <c r="Q153" s="139"/>
      <c r="R153" s="139"/>
      <c r="S153" s="139">
        <f>CapRes!R27</f>
        <v>0</v>
      </c>
      <c r="T153" s="139"/>
      <c r="U153" s="139"/>
      <c r="V153" s="139"/>
      <c r="W153" s="139"/>
      <c r="X153" s="139"/>
      <c r="Y153" s="139"/>
      <c r="Z153" s="139"/>
      <c r="AA153" s="139"/>
      <c r="AB153" s="139"/>
      <c r="AC153" s="139"/>
      <c r="AD153" s="140">
        <f t="shared" si="22"/>
        <v>0</v>
      </c>
    </row>
    <row r="154" spans="1:30" s="145" customFormat="1" x14ac:dyDescent="0.2">
      <c r="A154" s="146" t="s">
        <v>140</v>
      </c>
      <c r="B154" s="147" t="s">
        <v>333</v>
      </c>
      <c r="C154" s="138">
        <f>'GF Exp Summary'!R173+'GF Exp Summary'!R174</f>
        <v>0</v>
      </c>
      <c r="D154" s="139"/>
      <c r="E154" s="139"/>
      <c r="F154" s="139"/>
      <c r="G154" s="139"/>
      <c r="H154" s="139"/>
      <c r="I154" s="139"/>
      <c r="J154" s="139"/>
      <c r="K154" s="139"/>
      <c r="L154" s="139"/>
      <c r="M154" s="139"/>
      <c r="N154" s="139"/>
      <c r="O154" s="139"/>
      <c r="P154" s="139"/>
      <c r="Q154" s="139"/>
      <c r="R154" s="139"/>
      <c r="S154" s="139">
        <f>CapRes!R28+CapRes!R29</f>
        <v>0</v>
      </c>
      <c r="T154" s="139"/>
      <c r="U154" s="139"/>
      <c r="V154" s="139"/>
      <c r="W154" s="139"/>
      <c r="X154" s="139"/>
      <c r="Y154" s="139"/>
      <c r="Z154" s="139"/>
      <c r="AA154" s="139"/>
      <c r="AB154" s="139"/>
      <c r="AC154" s="139"/>
      <c r="AD154" s="140">
        <f t="shared" si="22"/>
        <v>0</v>
      </c>
    </row>
    <row r="155" spans="1:30" s="145" customFormat="1" x14ac:dyDescent="0.2">
      <c r="A155" s="158" t="s">
        <v>357</v>
      </c>
      <c r="B155" s="149"/>
      <c r="C155" s="150">
        <f t="shared" ref="C155:AD155" si="27">SUM(C149:C154)</f>
        <v>0</v>
      </c>
      <c r="D155" s="151">
        <f t="shared" si="27"/>
        <v>0</v>
      </c>
      <c r="E155" s="151">
        <f t="shared" si="27"/>
        <v>0</v>
      </c>
      <c r="F155" s="151">
        <f t="shared" si="27"/>
        <v>0</v>
      </c>
      <c r="G155" s="151">
        <f t="shared" si="27"/>
        <v>0</v>
      </c>
      <c r="H155" s="151">
        <f t="shared" si="27"/>
        <v>0</v>
      </c>
      <c r="I155" s="151">
        <f t="shared" si="27"/>
        <v>0</v>
      </c>
      <c r="J155" s="151">
        <f t="shared" ref="J155" si="28">SUM(J149:J154)</f>
        <v>0</v>
      </c>
      <c r="K155" s="151">
        <f t="shared" si="27"/>
        <v>0</v>
      </c>
      <c r="L155" s="151">
        <f t="shared" si="27"/>
        <v>0</v>
      </c>
      <c r="M155" s="151">
        <f t="shared" si="27"/>
        <v>0</v>
      </c>
      <c r="N155" s="151">
        <f t="shared" si="27"/>
        <v>0</v>
      </c>
      <c r="O155" s="151">
        <f t="shared" si="27"/>
        <v>0</v>
      </c>
      <c r="P155" s="151">
        <f t="shared" si="27"/>
        <v>0</v>
      </c>
      <c r="Q155" s="151">
        <f t="shared" si="27"/>
        <v>0</v>
      </c>
      <c r="R155" s="151">
        <f t="shared" si="27"/>
        <v>0</v>
      </c>
      <c r="S155" s="151">
        <f t="shared" si="27"/>
        <v>0</v>
      </c>
      <c r="T155" s="151">
        <f t="shared" si="27"/>
        <v>0</v>
      </c>
      <c r="U155" s="151">
        <f t="shared" si="27"/>
        <v>0</v>
      </c>
      <c r="V155" s="151">
        <f t="shared" si="27"/>
        <v>0</v>
      </c>
      <c r="W155" s="151">
        <f t="shared" si="27"/>
        <v>0</v>
      </c>
      <c r="X155" s="151">
        <f t="shared" si="27"/>
        <v>0</v>
      </c>
      <c r="Y155" s="151">
        <f t="shared" si="27"/>
        <v>0</v>
      </c>
      <c r="Z155" s="151">
        <f t="shared" si="27"/>
        <v>0</v>
      </c>
      <c r="AA155" s="151">
        <f t="shared" si="27"/>
        <v>0</v>
      </c>
      <c r="AB155" s="151">
        <f t="shared" si="27"/>
        <v>0</v>
      </c>
      <c r="AC155" s="151">
        <f t="shared" si="27"/>
        <v>0</v>
      </c>
      <c r="AD155" s="152">
        <f t="shared" si="27"/>
        <v>0</v>
      </c>
    </row>
    <row r="156" spans="1:30" s="145" customFormat="1" ht="2.1" customHeight="1" x14ac:dyDescent="0.2">
      <c r="A156" s="136"/>
      <c r="B156" s="127"/>
      <c r="C156" s="153"/>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40"/>
    </row>
    <row r="157" spans="1:30" s="145" customFormat="1" ht="38.25" x14ac:dyDescent="0.2">
      <c r="A157" s="136" t="s">
        <v>358</v>
      </c>
      <c r="B157" s="127"/>
      <c r="C157" s="153"/>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40"/>
    </row>
    <row r="158" spans="1:30" s="145" customFormat="1" x14ac:dyDescent="0.2">
      <c r="A158" s="146" t="s">
        <v>142</v>
      </c>
      <c r="B158" s="147" t="s">
        <v>324</v>
      </c>
      <c r="C158" s="159"/>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c r="AA158" s="160"/>
      <c r="AB158" s="160"/>
      <c r="AC158" s="160"/>
      <c r="AD158" s="161">
        <f t="shared" si="22"/>
        <v>0</v>
      </c>
    </row>
    <row r="159" spans="1:30" s="145" customFormat="1" x14ac:dyDescent="0.2">
      <c r="A159" s="146" t="s">
        <v>325</v>
      </c>
      <c r="B159" s="147" t="s">
        <v>326</v>
      </c>
      <c r="C159" s="159"/>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c r="AA159" s="160"/>
      <c r="AB159" s="160"/>
      <c r="AC159" s="160"/>
      <c r="AD159" s="161">
        <f t="shared" si="22"/>
        <v>0</v>
      </c>
    </row>
    <row r="160" spans="1:30" s="145" customFormat="1" ht="25.5" x14ac:dyDescent="0.2">
      <c r="A160" s="146" t="s">
        <v>327</v>
      </c>
      <c r="B160" s="147" t="s">
        <v>328</v>
      </c>
      <c r="C160" s="159"/>
      <c r="D160" s="160"/>
      <c r="E160" s="160"/>
      <c r="F160" s="160"/>
      <c r="G160" s="160"/>
      <c r="H160" s="160"/>
      <c r="I160" s="160"/>
      <c r="J160" s="160"/>
      <c r="K160" s="160"/>
      <c r="L160" s="160"/>
      <c r="M160" s="160"/>
      <c r="N160" s="160"/>
      <c r="O160" s="160">
        <f>BondRedempt!R23+BondRedempt!R24+BondRedempt!R25</f>
        <v>0</v>
      </c>
      <c r="P160" s="160"/>
      <c r="Q160" s="160"/>
      <c r="R160" s="160"/>
      <c r="S160" s="160"/>
      <c r="T160" s="160"/>
      <c r="U160" s="160"/>
      <c r="V160" s="160"/>
      <c r="W160" s="160"/>
      <c r="X160" s="160"/>
      <c r="Y160" s="160"/>
      <c r="Z160" s="160"/>
      <c r="AA160" s="160"/>
      <c r="AB160" s="160"/>
      <c r="AC160" s="160"/>
      <c r="AD160" s="161">
        <f t="shared" si="22"/>
        <v>0</v>
      </c>
    </row>
    <row r="161" spans="1:30" s="145" customFormat="1" x14ac:dyDescent="0.2">
      <c r="A161" s="146" t="s">
        <v>329</v>
      </c>
      <c r="B161" s="147" t="s">
        <v>330</v>
      </c>
      <c r="C161" s="159"/>
      <c r="D161" s="160"/>
      <c r="E161" s="160"/>
      <c r="F161" s="160"/>
      <c r="G161" s="160"/>
      <c r="H161" s="160"/>
      <c r="I161" s="160"/>
      <c r="J161" s="160"/>
      <c r="K161" s="160"/>
      <c r="L161" s="160"/>
      <c r="M161" s="160"/>
      <c r="N161" s="160"/>
      <c r="O161" s="160">
        <f>BondRedempt!R26</f>
        <v>0</v>
      </c>
      <c r="P161" s="160"/>
      <c r="Q161" s="160"/>
      <c r="R161" s="160"/>
      <c r="S161" s="160"/>
      <c r="T161" s="160"/>
      <c r="U161" s="160"/>
      <c r="V161" s="160"/>
      <c r="W161" s="160"/>
      <c r="X161" s="160"/>
      <c r="Y161" s="160"/>
      <c r="Z161" s="160"/>
      <c r="AA161" s="160"/>
      <c r="AB161" s="160"/>
      <c r="AC161" s="160"/>
      <c r="AD161" s="161">
        <f t="shared" si="22"/>
        <v>0</v>
      </c>
    </row>
    <row r="162" spans="1:30" s="145" customFormat="1" x14ac:dyDescent="0.2">
      <c r="A162" s="146" t="s">
        <v>331</v>
      </c>
      <c r="B162" s="147" t="s">
        <v>332</v>
      </c>
      <c r="C162" s="159"/>
      <c r="D162" s="160"/>
      <c r="E162" s="160"/>
      <c r="F162" s="160"/>
      <c r="G162" s="160"/>
      <c r="H162" s="160"/>
      <c r="I162" s="160"/>
      <c r="J162" s="160"/>
      <c r="K162" s="160"/>
      <c r="L162" s="160"/>
      <c r="M162" s="160"/>
      <c r="N162" s="160"/>
      <c r="O162" s="160">
        <f>BondRedempt!R27</f>
        <v>0</v>
      </c>
      <c r="P162" s="160"/>
      <c r="Q162" s="160"/>
      <c r="R162" s="160"/>
      <c r="S162" s="160"/>
      <c r="T162" s="160"/>
      <c r="U162" s="160"/>
      <c r="V162" s="160"/>
      <c r="W162" s="160"/>
      <c r="X162" s="160"/>
      <c r="Y162" s="160"/>
      <c r="Z162" s="160"/>
      <c r="AA162" s="160"/>
      <c r="AB162" s="160"/>
      <c r="AC162" s="160"/>
      <c r="AD162" s="161">
        <f t="shared" si="22"/>
        <v>0</v>
      </c>
    </row>
    <row r="163" spans="1:30" s="145" customFormat="1" x14ac:dyDescent="0.2">
      <c r="A163" s="146" t="s">
        <v>140</v>
      </c>
      <c r="B163" s="147" t="s">
        <v>333</v>
      </c>
      <c r="C163" s="138"/>
      <c r="D163" s="139"/>
      <c r="E163" s="139"/>
      <c r="F163" s="139"/>
      <c r="G163" s="139"/>
      <c r="H163" s="139"/>
      <c r="I163" s="139"/>
      <c r="J163" s="139"/>
      <c r="K163" s="139"/>
      <c r="L163" s="139"/>
      <c r="M163" s="139"/>
      <c r="N163" s="139"/>
      <c r="O163" s="139">
        <f>BondRedempt!R28+BondRedempt!R31</f>
        <v>0</v>
      </c>
      <c r="P163" s="139"/>
      <c r="Q163" s="139"/>
      <c r="R163" s="139"/>
      <c r="S163" s="139"/>
      <c r="T163" s="139"/>
      <c r="U163" s="139"/>
      <c r="V163" s="139"/>
      <c r="W163" s="139"/>
      <c r="X163" s="139"/>
      <c r="Y163" s="139"/>
      <c r="Z163" s="139"/>
      <c r="AA163" s="139"/>
      <c r="AB163" s="139"/>
      <c r="AC163" s="139"/>
      <c r="AD163" s="140">
        <f t="shared" si="22"/>
        <v>0</v>
      </c>
    </row>
    <row r="164" spans="1:30" s="145" customFormat="1" x14ac:dyDescent="0.2">
      <c r="A164" s="158" t="s">
        <v>359</v>
      </c>
      <c r="B164" s="149"/>
      <c r="C164" s="150">
        <f t="shared" ref="C164:AD164" si="29">SUM(C158:C163)</f>
        <v>0</v>
      </c>
      <c r="D164" s="151">
        <f t="shared" si="29"/>
        <v>0</v>
      </c>
      <c r="E164" s="151">
        <f t="shared" si="29"/>
        <v>0</v>
      </c>
      <c r="F164" s="151">
        <f t="shared" si="29"/>
        <v>0</v>
      </c>
      <c r="G164" s="151">
        <f>SUM(G158:G163)</f>
        <v>0</v>
      </c>
      <c r="H164" s="151">
        <f t="shared" si="29"/>
        <v>0</v>
      </c>
      <c r="I164" s="151">
        <f t="shared" si="29"/>
        <v>0</v>
      </c>
      <c r="J164" s="151">
        <f t="shared" ref="J164" si="30">SUM(J158:J163)</f>
        <v>0</v>
      </c>
      <c r="K164" s="151">
        <f t="shared" si="29"/>
        <v>0</v>
      </c>
      <c r="L164" s="151">
        <f t="shared" si="29"/>
        <v>0</v>
      </c>
      <c r="M164" s="151">
        <f t="shared" si="29"/>
        <v>0</v>
      </c>
      <c r="N164" s="151">
        <f t="shared" si="29"/>
        <v>0</v>
      </c>
      <c r="O164" s="151">
        <f t="shared" si="29"/>
        <v>0</v>
      </c>
      <c r="P164" s="151">
        <f t="shared" si="29"/>
        <v>0</v>
      </c>
      <c r="Q164" s="151">
        <f t="shared" si="29"/>
        <v>0</v>
      </c>
      <c r="R164" s="151">
        <f t="shared" si="29"/>
        <v>0</v>
      </c>
      <c r="S164" s="151">
        <f t="shared" si="29"/>
        <v>0</v>
      </c>
      <c r="T164" s="151">
        <f t="shared" si="29"/>
        <v>0</v>
      </c>
      <c r="U164" s="151">
        <f t="shared" si="29"/>
        <v>0</v>
      </c>
      <c r="V164" s="151">
        <f t="shared" si="29"/>
        <v>0</v>
      </c>
      <c r="W164" s="151">
        <f t="shared" si="29"/>
        <v>0</v>
      </c>
      <c r="X164" s="151">
        <f t="shared" si="29"/>
        <v>0</v>
      </c>
      <c r="Y164" s="151">
        <f t="shared" si="29"/>
        <v>0</v>
      </c>
      <c r="Z164" s="151">
        <f t="shared" si="29"/>
        <v>0</v>
      </c>
      <c r="AA164" s="151">
        <f t="shared" si="29"/>
        <v>0</v>
      </c>
      <c r="AB164" s="151">
        <f t="shared" si="29"/>
        <v>0</v>
      </c>
      <c r="AC164" s="151">
        <f t="shared" si="29"/>
        <v>0</v>
      </c>
      <c r="AD164" s="152">
        <f t="shared" si="29"/>
        <v>0</v>
      </c>
    </row>
    <row r="165" spans="1:30" s="145" customFormat="1" ht="2.1" customHeight="1" x14ac:dyDescent="0.2">
      <c r="A165" s="136"/>
      <c r="B165" s="127"/>
      <c r="C165" s="153"/>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40"/>
    </row>
    <row r="166" spans="1:30" s="145" customFormat="1" x14ac:dyDescent="0.2">
      <c r="A166" s="148" t="s">
        <v>100</v>
      </c>
      <c r="B166" s="149"/>
      <c r="C166" s="150">
        <f t="shared" ref="C166:AD166" si="31">SUM(C146+C29+C164+C155)</f>
        <v>0</v>
      </c>
      <c r="D166" s="151">
        <f t="shared" si="31"/>
        <v>0</v>
      </c>
      <c r="E166" s="151">
        <f t="shared" si="31"/>
        <v>0</v>
      </c>
      <c r="F166" s="151">
        <f t="shared" si="31"/>
        <v>0</v>
      </c>
      <c r="G166" s="151">
        <f t="shared" si="31"/>
        <v>0</v>
      </c>
      <c r="H166" s="151">
        <f t="shared" si="31"/>
        <v>0</v>
      </c>
      <c r="I166" s="151">
        <f t="shared" si="31"/>
        <v>0</v>
      </c>
      <c r="J166" s="151">
        <f t="shared" ref="J166" si="32">SUM(J146+J29+J164+J155)</f>
        <v>0</v>
      </c>
      <c r="K166" s="151">
        <f t="shared" si="31"/>
        <v>0</v>
      </c>
      <c r="L166" s="151">
        <f t="shared" si="31"/>
        <v>0</v>
      </c>
      <c r="M166" s="151">
        <f t="shared" si="31"/>
        <v>0</v>
      </c>
      <c r="N166" s="151">
        <f t="shared" si="31"/>
        <v>0</v>
      </c>
      <c r="O166" s="151">
        <f t="shared" si="31"/>
        <v>0</v>
      </c>
      <c r="P166" s="151">
        <f t="shared" si="31"/>
        <v>0</v>
      </c>
      <c r="Q166" s="151">
        <f t="shared" si="31"/>
        <v>0</v>
      </c>
      <c r="R166" s="151">
        <f t="shared" si="31"/>
        <v>0</v>
      </c>
      <c r="S166" s="151">
        <f t="shared" si="31"/>
        <v>0</v>
      </c>
      <c r="T166" s="151">
        <f t="shared" si="31"/>
        <v>0</v>
      </c>
      <c r="U166" s="151">
        <f t="shared" si="31"/>
        <v>0</v>
      </c>
      <c r="V166" s="151">
        <f t="shared" si="31"/>
        <v>0</v>
      </c>
      <c r="W166" s="151">
        <f t="shared" si="31"/>
        <v>0</v>
      </c>
      <c r="X166" s="151">
        <f t="shared" si="31"/>
        <v>0</v>
      </c>
      <c r="Y166" s="151">
        <f t="shared" si="31"/>
        <v>0</v>
      </c>
      <c r="Z166" s="151">
        <f t="shared" si="31"/>
        <v>0</v>
      </c>
      <c r="AA166" s="151">
        <f t="shared" si="31"/>
        <v>0</v>
      </c>
      <c r="AB166" s="151">
        <f t="shared" si="31"/>
        <v>0</v>
      </c>
      <c r="AC166" s="151">
        <f t="shared" si="31"/>
        <v>0</v>
      </c>
      <c r="AD166" s="152">
        <f t="shared" si="31"/>
        <v>0</v>
      </c>
    </row>
    <row r="167" spans="1:30" s="145" customFormat="1" ht="2.1" customHeight="1" x14ac:dyDescent="0.2">
      <c r="A167" s="136"/>
      <c r="B167" s="127"/>
      <c r="C167" s="153"/>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40"/>
    </row>
    <row r="168" spans="1:30" s="145" customFormat="1" ht="25.5" x14ac:dyDescent="0.2">
      <c r="A168" s="136" t="s">
        <v>858</v>
      </c>
      <c r="B168" s="127"/>
      <c r="C168" s="153"/>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40"/>
    </row>
    <row r="169" spans="1:30" s="145" customFormat="1" x14ac:dyDescent="0.2">
      <c r="A169" s="155" t="s">
        <v>360</v>
      </c>
      <c r="B169" s="127" t="s">
        <v>361</v>
      </c>
      <c r="C169" s="138">
        <f>+'GF Summary'!R47</f>
        <v>0</v>
      </c>
      <c r="D169" s="139"/>
      <c r="E169" s="139">
        <f>+InsRsv!R34</f>
        <v>0</v>
      </c>
      <c r="F169" s="139">
        <f>+Preschool!R46</f>
        <v>0</v>
      </c>
      <c r="G169" s="139"/>
      <c r="H169" s="139"/>
      <c r="I169" s="139"/>
      <c r="J169" s="139"/>
      <c r="K169" s="139">
        <f>+'Activity Summary'!R37</f>
        <v>0</v>
      </c>
      <c r="L169" s="139"/>
      <c r="M169" s="139"/>
      <c r="N169" s="139"/>
      <c r="O169" s="139"/>
      <c r="P169" s="139"/>
      <c r="Q169" s="139"/>
      <c r="R169" s="139"/>
      <c r="S169" s="139">
        <f>+CapRes!R34</f>
        <v>0</v>
      </c>
      <c r="T169" s="139"/>
      <c r="U169" s="139"/>
      <c r="V169" s="139"/>
      <c r="W169" s="139"/>
      <c r="X169" s="139"/>
      <c r="Y169" s="139"/>
      <c r="Z169" s="139"/>
      <c r="AA169" s="139"/>
      <c r="AB169" s="139"/>
      <c r="AC169" s="139"/>
      <c r="AD169" s="140">
        <f t="shared" si="22"/>
        <v>0</v>
      </c>
    </row>
    <row r="170" spans="1:30" s="145" customFormat="1" x14ac:dyDescent="0.2">
      <c r="A170" s="155" t="s">
        <v>362</v>
      </c>
      <c r="B170" s="127" t="s">
        <v>361</v>
      </c>
      <c r="C170" s="138"/>
      <c r="D170" s="139"/>
      <c r="E170" s="139"/>
      <c r="F170" s="139">
        <f>+Preschool!R44</f>
        <v>0</v>
      </c>
      <c r="G170" s="139">
        <f>+'Food Svc'!R37</f>
        <v>0</v>
      </c>
      <c r="H170" s="139">
        <f>+DPGF!R55</f>
        <v>0</v>
      </c>
      <c r="I170" s="139"/>
      <c r="J170" s="139"/>
      <c r="K170" s="139"/>
      <c r="L170" s="139"/>
      <c r="M170" s="139"/>
      <c r="N170" s="139"/>
      <c r="O170" s="139">
        <f>+BondRedempt!R38</f>
        <v>0</v>
      </c>
      <c r="P170" s="139"/>
      <c r="Q170" s="139"/>
      <c r="R170" s="139"/>
      <c r="S170" s="139"/>
      <c r="T170" s="139"/>
      <c r="U170" s="139"/>
      <c r="V170" s="139"/>
      <c r="W170" s="139"/>
      <c r="X170" s="139">
        <f>+'Trust Funds'!R34</f>
        <v>0</v>
      </c>
      <c r="Y170" s="139"/>
      <c r="Z170" s="139"/>
      <c r="AA170" s="139"/>
      <c r="AB170" s="139"/>
      <c r="AC170" s="139"/>
      <c r="AD170" s="140">
        <f t="shared" si="22"/>
        <v>0</v>
      </c>
    </row>
    <row r="171" spans="1:30" s="145" customFormat="1" x14ac:dyDescent="0.2">
      <c r="A171" s="155" t="s">
        <v>363</v>
      </c>
      <c r="B171" s="127" t="s">
        <v>361</v>
      </c>
      <c r="C171" s="138"/>
      <c r="D171" s="139"/>
      <c r="E171" s="139"/>
      <c r="F171" s="139"/>
      <c r="G171" s="139">
        <f>+'Food Svc'!R36</f>
        <v>0</v>
      </c>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40">
        <f t="shared" si="22"/>
        <v>0</v>
      </c>
    </row>
    <row r="172" spans="1:30" s="145" customFormat="1" x14ac:dyDescent="0.2">
      <c r="A172" s="155" t="s">
        <v>364</v>
      </c>
      <c r="B172" s="127" t="s">
        <v>361</v>
      </c>
      <c r="C172" s="138"/>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40">
        <f t="shared" si="22"/>
        <v>0</v>
      </c>
    </row>
    <row r="173" spans="1:30" s="145" customFormat="1" x14ac:dyDescent="0.2">
      <c r="A173" s="155" t="s">
        <v>365</v>
      </c>
      <c r="B173" s="127" t="s">
        <v>361</v>
      </c>
      <c r="C173" s="138">
        <f>+'GF Summary'!R46</f>
        <v>0</v>
      </c>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40">
        <f t="shared" si="22"/>
        <v>0</v>
      </c>
    </row>
    <row r="174" spans="1:30" s="145" customFormat="1" x14ac:dyDescent="0.2">
      <c r="A174" s="155" t="s">
        <v>366</v>
      </c>
      <c r="B174" s="127" t="s">
        <v>361</v>
      </c>
      <c r="C174" s="138"/>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40">
        <f t="shared" si="22"/>
        <v>0</v>
      </c>
    </row>
    <row r="175" spans="1:30" s="145" customFormat="1" ht="25.5" x14ac:dyDescent="0.2">
      <c r="A175" s="148" t="s">
        <v>857</v>
      </c>
      <c r="B175" s="149"/>
      <c r="C175" s="150">
        <f>SUM(C169:C174)</f>
        <v>0</v>
      </c>
      <c r="D175" s="151">
        <f t="shared" ref="D175:AD175" si="33">SUM(D169:D174)</f>
        <v>0</v>
      </c>
      <c r="E175" s="151">
        <f t="shared" si="33"/>
        <v>0</v>
      </c>
      <c r="F175" s="151">
        <f t="shared" si="33"/>
        <v>0</v>
      </c>
      <c r="G175" s="151">
        <f t="shared" si="33"/>
        <v>0</v>
      </c>
      <c r="H175" s="151">
        <f t="shared" si="33"/>
        <v>0</v>
      </c>
      <c r="I175" s="151">
        <f t="shared" si="33"/>
        <v>0</v>
      </c>
      <c r="J175" s="151">
        <f t="shared" si="33"/>
        <v>0</v>
      </c>
      <c r="K175" s="151">
        <f t="shared" si="33"/>
        <v>0</v>
      </c>
      <c r="L175" s="151">
        <f t="shared" si="33"/>
        <v>0</v>
      </c>
      <c r="M175" s="151">
        <f t="shared" si="33"/>
        <v>0</v>
      </c>
      <c r="N175" s="151">
        <f t="shared" si="33"/>
        <v>0</v>
      </c>
      <c r="O175" s="151">
        <f t="shared" si="33"/>
        <v>0</v>
      </c>
      <c r="P175" s="151">
        <f t="shared" si="33"/>
        <v>0</v>
      </c>
      <c r="Q175" s="151">
        <f t="shared" si="33"/>
        <v>0</v>
      </c>
      <c r="R175" s="151">
        <f t="shared" si="33"/>
        <v>0</v>
      </c>
      <c r="S175" s="151">
        <f t="shared" si="33"/>
        <v>0</v>
      </c>
      <c r="T175" s="151">
        <f t="shared" si="33"/>
        <v>0</v>
      </c>
      <c r="U175" s="151">
        <f t="shared" si="33"/>
        <v>0</v>
      </c>
      <c r="V175" s="151">
        <f t="shared" si="33"/>
        <v>0</v>
      </c>
      <c r="W175" s="151">
        <f t="shared" si="33"/>
        <v>0</v>
      </c>
      <c r="X175" s="151">
        <f t="shared" si="33"/>
        <v>0</v>
      </c>
      <c r="Y175" s="151">
        <f t="shared" si="33"/>
        <v>0</v>
      </c>
      <c r="Z175" s="151">
        <f t="shared" si="33"/>
        <v>0</v>
      </c>
      <c r="AA175" s="151">
        <f t="shared" si="33"/>
        <v>0</v>
      </c>
      <c r="AB175" s="151">
        <f t="shared" si="33"/>
        <v>0</v>
      </c>
      <c r="AC175" s="151">
        <f t="shared" si="33"/>
        <v>0</v>
      </c>
      <c r="AD175" s="152">
        <f t="shared" si="33"/>
        <v>0</v>
      </c>
    </row>
    <row r="176" spans="1:30" s="145" customFormat="1" ht="2.1" customHeight="1" x14ac:dyDescent="0.2">
      <c r="A176" s="136"/>
      <c r="B176" s="127"/>
      <c r="C176" s="153"/>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40"/>
    </row>
    <row r="177" spans="1:30" s="145" customFormat="1" x14ac:dyDescent="0.2">
      <c r="A177" s="148" t="s">
        <v>367</v>
      </c>
      <c r="B177" s="149"/>
      <c r="C177" s="150">
        <f t="shared" ref="C177:AD177" si="34">C166+C175</f>
        <v>0</v>
      </c>
      <c r="D177" s="151">
        <f t="shared" si="34"/>
        <v>0</v>
      </c>
      <c r="E177" s="151">
        <f t="shared" si="34"/>
        <v>0</v>
      </c>
      <c r="F177" s="151">
        <f t="shared" si="34"/>
        <v>0</v>
      </c>
      <c r="G177" s="151">
        <f t="shared" si="34"/>
        <v>0</v>
      </c>
      <c r="H177" s="151">
        <f t="shared" si="34"/>
        <v>0</v>
      </c>
      <c r="I177" s="151">
        <f t="shared" si="34"/>
        <v>0</v>
      </c>
      <c r="J177" s="151">
        <f t="shared" si="34"/>
        <v>0</v>
      </c>
      <c r="K177" s="151">
        <f t="shared" si="34"/>
        <v>0</v>
      </c>
      <c r="L177" s="151">
        <f t="shared" si="34"/>
        <v>0</v>
      </c>
      <c r="M177" s="151">
        <f t="shared" si="34"/>
        <v>0</v>
      </c>
      <c r="N177" s="151">
        <f t="shared" si="34"/>
        <v>0</v>
      </c>
      <c r="O177" s="151">
        <f t="shared" si="34"/>
        <v>0</v>
      </c>
      <c r="P177" s="151">
        <f t="shared" si="34"/>
        <v>0</v>
      </c>
      <c r="Q177" s="151">
        <f t="shared" si="34"/>
        <v>0</v>
      </c>
      <c r="R177" s="151">
        <f t="shared" si="34"/>
        <v>0</v>
      </c>
      <c r="S177" s="151">
        <f t="shared" si="34"/>
        <v>0</v>
      </c>
      <c r="T177" s="151">
        <f t="shared" si="34"/>
        <v>0</v>
      </c>
      <c r="U177" s="151">
        <f t="shared" si="34"/>
        <v>0</v>
      </c>
      <c r="V177" s="151">
        <f t="shared" si="34"/>
        <v>0</v>
      </c>
      <c r="W177" s="151">
        <f t="shared" si="34"/>
        <v>0</v>
      </c>
      <c r="X177" s="151">
        <f t="shared" si="34"/>
        <v>0</v>
      </c>
      <c r="Y177" s="151">
        <f t="shared" si="34"/>
        <v>0</v>
      </c>
      <c r="Z177" s="151">
        <f t="shared" si="34"/>
        <v>0</v>
      </c>
      <c r="AA177" s="151">
        <f t="shared" si="34"/>
        <v>0</v>
      </c>
      <c r="AB177" s="151">
        <f t="shared" si="34"/>
        <v>0</v>
      </c>
      <c r="AC177" s="151">
        <f t="shared" si="34"/>
        <v>0</v>
      </c>
      <c r="AD177" s="152">
        <f t="shared" si="34"/>
        <v>0</v>
      </c>
    </row>
    <row r="178" spans="1:30" s="145" customFormat="1" ht="2.1" customHeight="1" x14ac:dyDescent="0.2">
      <c r="A178" s="136"/>
      <c r="B178" s="127"/>
      <c r="C178" s="153"/>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40"/>
    </row>
    <row r="179" spans="1:30" s="145" customFormat="1" ht="14.1" hidden="1" customHeight="1" outlineLevel="1" x14ac:dyDescent="0.2">
      <c r="A179" s="136" t="s">
        <v>368</v>
      </c>
      <c r="B179" s="127"/>
      <c r="C179" s="153"/>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40"/>
    </row>
    <row r="180" spans="1:30" s="145" customFormat="1" ht="14.1" hidden="1" customHeight="1" outlineLevel="1" x14ac:dyDescent="0.2">
      <c r="A180" s="155" t="s">
        <v>369</v>
      </c>
      <c r="B180" s="127" t="s">
        <v>370</v>
      </c>
      <c r="C180" s="138"/>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40"/>
    </row>
    <row r="181" spans="1:30" s="145" customFormat="1" ht="14.1" hidden="1" customHeight="1" outlineLevel="1" x14ac:dyDescent="0.2">
      <c r="A181" s="155" t="s">
        <v>371</v>
      </c>
      <c r="B181" s="127" t="s">
        <v>372</v>
      </c>
      <c r="C181" s="138"/>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40"/>
    </row>
    <row r="182" spans="1:30" s="145" customFormat="1" ht="14.1" hidden="1" customHeight="1" outlineLevel="1" x14ac:dyDescent="0.2">
      <c r="A182" s="155" t="s">
        <v>373</v>
      </c>
      <c r="B182" s="127" t="s">
        <v>374</v>
      </c>
      <c r="C182" s="138"/>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40"/>
    </row>
    <row r="183" spans="1:30" s="145" customFormat="1" ht="14.1" hidden="1" customHeight="1" outlineLevel="1" x14ac:dyDescent="0.2">
      <c r="A183" s="155" t="s">
        <v>375</v>
      </c>
      <c r="B183" s="127" t="s">
        <v>376</v>
      </c>
      <c r="C183" s="138"/>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40"/>
    </row>
    <row r="184" spans="1:30" s="145" customFormat="1" ht="14.1" hidden="1" customHeight="1" outlineLevel="1" x14ac:dyDescent="0.2">
      <c r="A184" s="155" t="s">
        <v>377</v>
      </c>
      <c r="B184" s="127" t="s">
        <v>378</v>
      </c>
      <c r="C184" s="138"/>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40"/>
    </row>
    <row r="185" spans="1:30" s="145" customFormat="1" ht="14.1" hidden="1" customHeight="1" outlineLevel="1" x14ac:dyDescent="0.2">
      <c r="A185" s="155" t="s">
        <v>379</v>
      </c>
      <c r="B185" s="127" t="s">
        <v>380</v>
      </c>
      <c r="C185" s="138"/>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40"/>
    </row>
    <row r="186" spans="1:30" s="145" customFormat="1" ht="14.1" hidden="1" customHeight="1" outlineLevel="1" x14ac:dyDescent="0.2">
      <c r="A186" s="155" t="s">
        <v>381</v>
      </c>
      <c r="B186" s="127" t="s">
        <v>382</v>
      </c>
      <c r="C186" s="138"/>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40"/>
    </row>
    <row r="187" spans="1:30" s="145" customFormat="1" ht="14.1" hidden="1" customHeight="1" outlineLevel="1" x14ac:dyDescent="0.2">
      <c r="A187" s="155" t="s">
        <v>383</v>
      </c>
      <c r="B187" s="127" t="s">
        <v>384</v>
      </c>
      <c r="C187" s="138"/>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40"/>
    </row>
    <row r="188" spans="1:30" s="145" customFormat="1" ht="14.1" hidden="1" customHeight="1" outlineLevel="1" x14ac:dyDescent="0.2">
      <c r="A188" s="155" t="s">
        <v>385</v>
      </c>
      <c r="B188" s="127" t="s">
        <v>386</v>
      </c>
      <c r="C188" s="138"/>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40"/>
    </row>
    <row r="189" spans="1:30" s="145" customFormat="1" ht="14.1" hidden="1" customHeight="1" outlineLevel="1" x14ac:dyDescent="0.2">
      <c r="A189" s="155" t="s">
        <v>387</v>
      </c>
      <c r="B189" s="127" t="s">
        <v>388</v>
      </c>
      <c r="C189" s="138"/>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40"/>
    </row>
    <row r="190" spans="1:30" s="145" customFormat="1" ht="14.1" hidden="1" customHeight="1" outlineLevel="1" x14ac:dyDescent="0.2">
      <c r="A190" s="155" t="s">
        <v>389</v>
      </c>
      <c r="B190" s="127" t="s">
        <v>388</v>
      </c>
      <c r="C190" s="138"/>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40"/>
    </row>
    <row r="191" spans="1:30" s="145" customFormat="1" ht="14.1" hidden="1" customHeight="1" outlineLevel="1" x14ac:dyDescent="0.2">
      <c r="A191" s="155" t="s">
        <v>390</v>
      </c>
      <c r="B191" s="127" t="s">
        <v>391</v>
      </c>
      <c r="C191" s="138"/>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40"/>
    </row>
    <row r="192" spans="1:30" s="145" customFormat="1" ht="14.1" hidden="1" customHeight="1" outlineLevel="1" x14ac:dyDescent="0.2">
      <c r="A192" s="155" t="s">
        <v>392</v>
      </c>
      <c r="B192" s="127" t="s">
        <v>393</v>
      </c>
      <c r="C192" s="138"/>
      <c r="D192" s="139"/>
      <c r="E192" s="139"/>
      <c r="F192" s="139"/>
      <c r="G192" s="139"/>
      <c r="H192" s="139"/>
      <c r="I192" s="139"/>
      <c r="J192" s="139"/>
      <c r="K192" s="139"/>
      <c r="L192" s="139"/>
      <c r="M192" s="139"/>
      <c r="N192" s="139"/>
      <c r="O192" s="139"/>
      <c r="P192" s="139"/>
      <c r="Q192" s="139"/>
      <c r="R192" s="139"/>
      <c r="S192" s="139"/>
      <c r="T192" s="139"/>
      <c r="U192" s="139"/>
      <c r="V192" s="139"/>
      <c r="W192" s="139"/>
      <c r="X192" s="139"/>
      <c r="Y192" s="139"/>
      <c r="Z192" s="139"/>
      <c r="AA192" s="139"/>
      <c r="AB192" s="139"/>
      <c r="AC192" s="139"/>
      <c r="AD192" s="140"/>
    </row>
    <row r="193" spans="1:30" s="145" customFormat="1" ht="14.1" hidden="1" customHeight="1" outlineLevel="1" x14ac:dyDescent="0.2">
      <c r="A193" s="155" t="s">
        <v>394</v>
      </c>
      <c r="B193" s="127" t="s">
        <v>395</v>
      </c>
      <c r="C193" s="138"/>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40"/>
    </row>
    <row r="194" spans="1:30" s="145" customFormat="1" ht="14.1" hidden="1" customHeight="1" outlineLevel="1" x14ac:dyDescent="0.2">
      <c r="A194" s="155" t="s">
        <v>396</v>
      </c>
      <c r="B194" s="127" t="s">
        <v>397</v>
      </c>
      <c r="C194" s="138"/>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40"/>
    </row>
    <row r="195" spans="1:30" s="145" customFormat="1" ht="14.1" hidden="1" customHeight="1" outlineLevel="1" x14ac:dyDescent="0.2">
      <c r="A195" s="155" t="s">
        <v>398</v>
      </c>
      <c r="B195" s="127" t="s">
        <v>399</v>
      </c>
      <c r="C195" s="138"/>
      <c r="D195" s="139"/>
      <c r="E195" s="139"/>
      <c r="F195" s="139"/>
      <c r="G195" s="139"/>
      <c r="H195" s="139"/>
      <c r="I195" s="139"/>
      <c r="J195" s="139"/>
      <c r="K195" s="139"/>
      <c r="L195" s="139"/>
      <c r="M195" s="139"/>
      <c r="N195" s="139"/>
      <c r="O195" s="139"/>
      <c r="P195" s="139"/>
      <c r="Q195" s="139"/>
      <c r="R195" s="139"/>
      <c r="S195" s="139"/>
      <c r="T195" s="139"/>
      <c r="U195" s="139"/>
      <c r="V195" s="139"/>
      <c r="W195" s="139"/>
      <c r="X195" s="139"/>
      <c r="Y195" s="139"/>
      <c r="Z195" s="139"/>
      <c r="AA195" s="139"/>
      <c r="AB195" s="139"/>
      <c r="AC195" s="139"/>
      <c r="AD195" s="140"/>
    </row>
    <row r="196" spans="1:30" s="145" customFormat="1" ht="14.1" hidden="1" customHeight="1" outlineLevel="1" x14ac:dyDescent="0.2">
      <c r="A196" s="148" t="s">
        <v>400</v>
      </c>
      <c r="B196" s="149"/>
      <c r="C196" s="150"/>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2"/>
    </row>
    <row r="197" spans="1:30" s="145" customFormat="1" ht="51" collapsed="1" x14ac:dyDescent="0.2">
      <c r="A197" s="148" t="s">
        <v>401</v>
      </c>
      <c r="B197" s="149"/>
      <c r="C197" s="150">
        <f>C19-C177</f>
        <v>0</v>
      </c>
      <c r="D197" s="151">
        <f>D19-D177-D196</f>
        <v>0</v>
      </c>
      <c r="E197" s="150">
        <f t="shared" ref="E197:AD197" si="35">E19-E177</f>
        <v>0</v>
      </c>
      <c r="F197" s="150">
        <f t="shared" si="35"/>
        <v>0</v>
      </c>
      <c r="G197" s="150">
        <f t="shared" si="35"/>
        <v>0</v>
      </c>
      <c r="H197" s="150">
        <f t="shared" si="35"/>
        <v>0</v>
      </c>
      <c r="I197" s="150">
        <f t="shared" si="35"/>
        <v>0</v>
      </c>
      <c r="J197" s="150">
        <f t="shared" si="35"/>
        <v>0</v>
      </c>
      <c r="K197" s="150">
        <f t="shared" si="35"/>
        <v>0</v>
      </c>
      <c r="L197" s="150">
        <f t="shared" si="35"/>
        <v>0</v>
      </c>
      <c r="M197" s="150">
        <f t="shared" si="35"/>
        <v>0</v>
      </c>
      <c r="N197" s="150">
        <f t="shared" si="35"/>
        <v>0</v>
      </c>
      <c r="O197" s="150">
        <f t="shared" si="35"/>
        <v>0</v>
      </c>
      <c r="P197" s="150">
        <f t="shared" si="35"/>
        <v>0</v>
      </c>
      <c r="Q197" s="150">
        <f t="shared" si="35"/>
        <v>0</v>
      </c>
      <c r="R197" s="150">
        <f t="shared" si="35"/>
        <v>0</v>
      </c>
      <c r="S197" s="150">
        <f t="shared" si="35"/>
        <v>0</v>
      </c>
      <c r="T197" s="150">
        <f t="shared" si="35"/>
        <v>0</v>
      </c>
      <c r="U197" s="150">
        <f t="shared" si="35"/>
        <v>0</v>
      </c>
      <c r="V197" s="150">
        <f t="shared" si="35"/>
        <v>0</v>
      </c>
      <c r="W197" s="150">
        <f t="shared" si="35"/>
        <v>0</v>
      </c>
      <c r="X197" s="150">
        <f t="shared" si="35"/>
        <v>0</v>
      </c>
      <c r="Y197" s="150">
        <f t="shared" si="35"/>
        <v>0</v>
      </c>
      <c r="Z197" s="150">
        <f t="shared" si="35"/>
        <v>0</v>
      </c>
      <c r="AA197" s="150">
        <f t="shared" si="35"/>
        <v>0</v>
      </c>
      <c r="AB197" s="150">
        <f t="shared" si="35"/>
        <v>0</v>
      </c>
      <c r="AC197" s="150">
        <f t="shared" si="35"/>
        <v>0</v>
      </c>
      <c r="AD197" s="150">
        <f t="shared" si="35"/>
        <v>0</v>
      </c>
    </row>
    <row r="198" spans="1:30" ht="2.1" customHeight="1" x14ac:dyDescent="0.2"/>
    <row r="199" spans="1:30" ht="25.5" x14ac:dyDescent="0.2">
      <c r="A199" s="163" t="s">
        <v>402</v>
      </c>
      <c r="C199" s="164" t="str">
        <f>IF(C4&gt;C175,"Yes","No")</f>
        <v>No</v>
      </c>
      <c r="D199" s="164" t="str">
        <f>IF(D4&gt;D196,"Yes","No")</f>
        <v>No</v>
      </c>
      <c r="E199" s="164" t="str">
        <f t="shared" ref="E199:AD199" si="36">IF(E4&gt;E175,"Yes","No")</f>
        <v>No</v>
      </c>
      <c r="F199" s="164" t="str">
        <f t="shared" si="36"/>
        <v>No</v>
      </c>
      <c r="G199" s="164" t="str">
        <f t="shared" si="36"/>
        <v>No</v>
      </c>
      <c r="H199" s="164" t="str">
        <f t="shared" si="36"/>
        <v>No</v>
      </c>
      <c r="I199" s="164" t="str">
        <f t="shared" si="36"/>
        <v>No</v>
      </c>
      <c r="J199" s="164" t="str">
        <f t="shared" si="36"/>
        <v>No</v>
      </c>
      <c r="K199" s="164" t="str">
        <f t="shared" si="36"/>
        <v>No</v>
      </c>
      <c r="L199" s="164" t="str">
        <f t="shared" si="36"/>
        <v>No</v>
      </c>
      <c r="M199" s="164" t="str">
        <f t="shared" si="36"/>
        <v>No</v>
      </c>
      <c r="N199" s="164" t="str">
        <f t="shared" si="36"/>
        <v>No</v>
      </c>
      <c r="O199" s="164" t="str">
        <f t="shared" si="36"/>
        <v>No</v>
      </c>
      <c r="P199" s="164" t="str">
        <f t="shared" si="36"/>
        <v>No</v>
      </c>
      <c r="Q199" s="164" t="str">
        <f t="shared" si="36"/>
        <v>No</v>
      </c>
      <c r="R199" s="164" t="str">
        <f t="shared" si="36"/>
        <v>No</v>
      </c>
      <c r="S199" s="164" t="str">
        <f t="shared" si="36"/>
        <v>No</v>
      </c>
      <c r="T199" s="164" t="str">
        <f t="shared" si="36"/>
        <v>No</v>
      </c>
      <c r="U199" s="164" t="str">
        <f t="shared" si="36"/>
        <v>No</v>
      </c>
      <c r="V199" s="164" t="str">
        <f t="shared" si="36"/>
        <v>No</v>
      </c>
      <c r="W199" s="164" t="str">
        <f t="shared" si="36"/>
        <v>No</v>
      </c>
      <c r="X199" s="164" t="str">
        <f t="shared" si="36"/>
        <v>No</v>
      </c>
      <c r="Y199" s="164" t="str">
        <f t="shared" si="36"/>
        <v>No</v>
      </c>
      <c r="Z199" s="164" t="str">
        <f t="shared" si="36"/>
        <v>No</v>
      </c>
      <c r="AA199" s="164" t="str">
        <f t="shared" si="36"/>
        <v>No</v>
      </c>
      <c r="AB199" s="164" t="str">
        <f t="shared" si="36"/>
        <v>No</v>
      </c>
      <c r="AC199" s="164" t="str">
        <f t="shared" si="36"/>
        <v>No</v>
      </c>
      <c r="AD199" s="164" t="str">
        <f t="shared" si="36"/>
        <v>No</v>
      </c>
    </row>
  </sheetData>
  <mergeCells count="1">
    <mergeCell ref="A1:B1"/>
  </mergeCells>
  <conditionalFormatting sqref="C199:AD199">
    <cfRule type="cellIs" dxfId="0" priority="1" operator="equal">
      <formula>"Yes"</formula>
    </cfRule>
  </conditionalFormatting>
  <pageMargins left="0.25" right="0.2" top="0.22" bottom="0.41" header="0.23" footer="0.17"/>
  <pageSetup scale="67" fitToHeight="4" orientation="landscape" r:id="rId1"/>
  <headerFooter>
    <oddFooter>&amp;L&amp;D &amp;F&amp;C32&amp;R&amp;A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7">
    <tabColor rgb="FFFF0000"/>
    <pageSetUpPr fitToPage="1"/>
  </sheetPr>
  <dimension ref="A1:M41"/>
  <sheetViews>
    <sheetView workbookViewId="0"/>
  </sheetViews>
  <sheetFormatPr defaultRowHeight="15" x14ac:dyDescent="0.25"/>
  <cols>
    <col min="1" max="1" width="1.42578125" customWidth="1"/>
    <col min="2" max="2" width="2.42578125" customWidth="1"/>
    <col min="5" max="9" width="10.42578125" customWidth="1"/>
    <col min="10" max="10" width="12.42578125" customWidth="1"/>
    <col min="11" max="11" width="3.5703125" customWidth="1"/>
    <col min="12" max="12" width="1.140625" customWidth="1"/>
    <col min="13" max="13" width="9.140625" style="5"/>
    <col min="16" max="16" width="2.140625" bestFit="1" customWidth="1"/>
  </cols>
  <sheetData>
    <row r="1" spans="1:12" x14ac:dyDescent="0.25">
      <c r="A1" s="3" t="str">
        <f>TOC!$A$1</f>
        <v>District Name</v>
      </c>
      <c r="B1" s="2"/>
      <c r="C1" s="1"/>
      <c r="D1" s="1"/>
      <c r="E1" s="1"/>
      <c r="F1" s="1"/>
      <c r="G1" s="1"/>
      <c r="H1" s="1"/>
      <c r="I1" s="1"/>
      <c r="J1" s="1"/>
      <c r="K1" s="1"/>
      <c r="L1" s="1"/>
    </row>
    <row r="2" spans="1:12" x14ac:dyDescent="0.25">
      <c r="A2" s="4" t="str">
        <f>+Cover!E11</f>
        <v>Proposed Budget</v>
      </c>
      <c r="B2" s="2"/>
      <c r="C2" s="1"/>
      <c r="D2" s="1"/>
      <c r="E2" s="1"/>
      <c r="F2" s="1"/>
      <c r="G2" s="1"/>
      <c r="H2" s="1"/>
      <c r="I2" s="1"/>
      <c r="J2" s="1"/>
      <c r="K2" s="1"/>
      <c r="L2" s="1"/>
    </row>
    <row r="3" spans="1:12" x14ac:dyDescent="0.25">
      <c r="A3" s="4" t="s">
        <v>179</v>
      </c>
      <c r="B3" s="2"/>
      <c r="C3" s="1"/>
      <c r="D3" s="1"/>
      <c r="E3" s="1"/>
      <c r="F3" s="1"/>
      <c r="G3" s="1"/>
      <c r="H3" s="1"/>
      <c r="I3" s="1"/>
      <c r="J3" s="1"/>
      <c r="K3" s="1"/>
      <c r="L3" s="1"/>
    </row>
    <row r="4" spans="1:12" x14ac:dyDescent="0.25">
      <c r="A4" s="4" t="str">
        <f>+Cover!E14</f>
        <v>FY 2026/27</v>
      </c>
      <c r="B4" s="2"/>
      <c r="C4" s="1"/>
      <c r="D4" s="1"/>
      <c r="E4" s="1"/>
      <c r="F4" s="1"/>
      <c r="G4" s="1"/>
      <c r="H4" s="1"/>
      <c r="I4" s="1"/>
      <c r="J4" s="1"/>
      <c r="K4" s="1"/>
      <c r="L4" s="1"/>
    </row>
    <row r="5" spans="1:12" x14ac:dyDescent="0.25">
      <c r="A5" s="4"/>
      <c r="B5" s="2"/>
      <c r="C5" s="1"/>
      <c r="D5" s="1"/>
      <c r="E5" s="1"/>
      <c r="F5" s="1"/>
      <c r="G5" s="1"/>
      <c r="H5" s="1"/>
      <c r="I5" s="1"/>
      <c r="J5" s="1"/>
      <c r="K5" s="1"/>
      <c r="L5" s="1"/>
    </row>
    <row r="6" spans="1:12" ht="4.5" customHeight="1" thickBot="1" x14ac:dyDescent="0.3">
      <c r="B6" s="7"/>
    </row>
    <row r="7" spans="1:12" ht="21" x14ac:dyDescent="0.35">
      <c r="B7" s="53"/>
      <c r="C7" s="54"/>
      <c r="D7" s="54"/>
      <c r="E7" s="54"/>
      <c r="F7" s="54"/>
      <c r="G7" s="54"/>
      <c r="H7" s="54"/>
      <c r="I7" s="54"/>
      <c r="J7" s="54"/>
      <c r="K7" s="55"/>
    </row>
    <row r="8" spans="1:12" ht="21" x14ac:dyDescent="0.35">
      <c r="B8" s="56"/>
      <c r="C8" s="33"/>
      <c r="D8" s="33"/>
      <c r="E8" s="33"/>
      <c r="F8" s="33"/>
      <c r="G8" s="33"/>
      <c r="H8" s="33"/>
      <c r="I8" s="33"/>
      <c r="J8" s="35"/>
      <c r="K8" s="57"/>
    </row>
    <row r="9" spans="1:12" ht="21.75" thickBot="1" x14ac:dyDescent="0.4">
      <c r="B9" s="56"/>
      <c r="C9" s="33"/>
      <c r="D9" s="33"/>
      <c r="E9" s="33"/>
      <c r="F9" s="33"/>
      <c r="G9" s="33"/>
      <c r="H9" s="33"/>
      <c r="I9" s="33"/>
      <c r="J9" s="35"/>
      <c r="K9" s="57"/>
    </row>
    <row r="10" spans="1:12" ht="47.25" thickBot="1" x14ac:dyDescent="0.75">
      <c r="B10" s="56"/>
      <c r="C10" s="58" t="s">
        <v>179</v>
      </c>
      <c r="D10" s="59"/>
      <c r="E10" s="59"/>
      <c r="F10" s="59"/>
      <c r="G10" s="59"/>
      <c r="H10" s="59"/>
      <c r="I10" s="59"/>
      <c r="J10" s="60"/>
      <c r="K10" s="57"/>
    </row>
    <row r="11" spans="1:12" ht="21" x14ac:dyDescent="0.35">
      <c r="B11" s="56"/>
      <c r="C11" s="33"/>
      <c r="D11" s="33"/>
      <c r="E11" s="33"/>
      <c r="F11" s="33"/>
      <c r="G11" s="33"/>
      <c r="H11" s="33"/>
      <c r="I11" s="33"/>
      <c r="J11" s="33"/>
      <c r="K11" s="57"/>
    </row>
    <row r="12" spans="1:12" ht="21" x14ac:dyDescent="0.35">
      <c r="B12" s="56"/>
      <c r="C12" s="33"/>
      <c r="D12" s="33"/>
      <c r="E12" s="33"/>
      <c r="F12" s="33"/>
      <c r="G12" s="33"/>
      <c r="H12" s="33"/>
      <c r="I12" s="33"/>
      <c r="J12" s="33"/>
      <c r="K12" s="57"/>
    </row>
    <row r="13" spans="1:12" x14ac:dyDescent="0.25">
      <c r="B13" s="13"/>
      <c r="K13" s="14"/>
    </row>
    <row r="14" spans="1:12" x14ac:dyDescent="0.25">
      <c r="B14" s="13"/>
      <c r="K14" s="14"/>
    </row>
    <row r="15" spans="1:12" x14ac:dyDescent="0.25">
      <c r="B15" s="13"/>
      <c r="K15" s="14"/>
    </row>
    <row r="16" spans="1:12" x14ac:dyDescent="0.25">
      <c r="B16" s="13"/>
      <c r="K16" s="14"/>
    </row>
    <row r="17" spans="2:11" x14ac:dyDescent="0.25">
      <c r="B17" s="13"/>
      <c r="K17" s="14"/>
    </row>
    <row r="18" spans="2:11" x14ac:dyDescent="0.25">
      <c r="B18" s="13"/>
      <c r="K18" s="14"/>
    </row>
    <row r="19" spans="2:11" x14ac:dyDescent="0.25">
      <c r="B19" s="13"/>
      <c r="K19" s="14"/>
    </row>
    <row r="20" spans="2:11" x14ac:dyDescent="0.25">
      <c r="B20" s="13"/>
      <c r="K20" s="14"/>
    </row>
    <row r="21" spans="2:11" x14ac:dyDescent="0.25">
      <c r="B21" s="13"/>
      <c r="K21" s="14"/>
    </row>
    <row r="22" spans="2:11" x14ac:dyDescent="0.25">
      <c r="B22" s="13"/>
      <c r="K22" s="14"/>
    </row>
    <row r="23" spans="2:11" x14ac:dyDescent="0.25">
      <c r="B23" s="13"/>
      <c r="K23" s="14"/>
    </row>
    <row r="24" spans="2:11" x14ac:dyDescent="0.25">
      <c r="B24" s="13"/>
      <c r="F24" t="s">
        <v>263</v>
      </c>
      <c r="K24" s="14"/>
    </row>
    <row r="25" spans="2:11" x14ac:dyDescent="0.25">
      <c r="B25" s="13"/>
      <c r="K25" s="14"/>
    </row>
    <row r="26" spans="2:11" x14ac:dyDescent="0.25">
      <c r="B26" s="13"/>
      <c r="K26" s="14"/>
    </row>
    <row r="27" spans="2:11" x14ac:dyDescent="0.25">
      <c r="B27" s="13"/>
      <c r="K27" s="14"/>
    </row>
    <row r="28" spans="2:11" x14ac:dyDescent="0.25">
      <c r="B28" s="13"/>
      <c r="K28" s="14"/>
    </row>
    <row r="29" spans="2:11" x14ac:dyDescent="0.25">
      <c r="B29" s="13"/>
      <c r="K29" s="14"/>
    </row>
    <row r="30" spans="2:11" x14ac:dyDescent="0.25">
      <c r="B30" s="13"/>
      <c r="K30" s="14"/>
    </row>
    <row r="31" spans="2:11" x14ac:dyDescent="0.25">
      <c r="B31" s="13"/>
      <c r="K31" s="14"/>
    </row>
    <row r="32" spans="2:11" x14ac:dyDescent="0.25">
      <c r="B32" s="13"/>
      <c r="K32" s="14"/>
    </row>
    <row r="33" spans="2:11" x14ac:dyDescent="0.25">
      <c r="B33" s="13"/>
      <c r="K33" s="14"/>
    </row>
    <row r="34" spans="2:11" x14ac:dyDescent="0.25">
      <c r="B34" s="13"/>
      <c r="K34" s="14"/>
    </row>
    <row r="35" spans="2:11" x14ac:dyDescent="0.25">
      <c r="B35" s="13"/>
      <c r="K35" s="14"/>
    </row>
    <row r="36" spans="2:11" x14ac:dyDescent="0.25">
      <c r="B36" s="13"/>
      <c r="K36" s="14"/>
    </row>
    <row r="37" spans="2:11" x14ac:dyDescent="0.25">
      <c r="B37" s="13"/>
      <c r="K37" s="14"/>
    </row>
    <row r="38" spans="2:11" x14ac:dyDescent="0.25">
      <c r="B38" s="13"/>
      <c r="K38" s="14"/>
    </row>
    <row r="39" spans="2:11" x14ac:dyDescent="0.25">
      <c r="B39" s="13"/>
      <c r="K39" s="14"/>
    </row>
    <row r="40" spans="2:11" x14ac:dyDescent="0.25">
      <c r="B40" s="13"/>
      <c r="K40" s="14"/>
    </row>
    <row r="41" spans="2:11" ht="15.75" thickBot="1" x14ac:dyDescent="0.3">
      <c r="B41" s="6"/>
      <c r="C41" s="15"/>
      <c r="D41" s="15"/>
      <c r="E41" s="15"/>
      <c r="F41" s="15"/>
      <c r="G41" s="15"/>
      <c r="H41" s="15"/>
      <c r="I41" s="15"/>
      <c r="J41" s="15"/>
      <c r="K41" s="16"/>
    </row>
  </sheetData>
  <pageMargins left="0.27" right="0.25" top="0.43" bottom="0.4" header="0.3" footer="0.17"/>
  <pageSetup orientation="portrait" r:id="rId1"/>
  <headerFooter>
    <oddFooter>&amp;L&amp;D &amp;F&amp;C8&amp;R&amp;A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D580-4AC5-4AE9-978C-10CB53A1C146}">
  <sheetPr codeName="Sheet40">
    <tabColor rgb="FFFF0000"/>
    <pageSetUpPr fitToPage="1"/>
  </sheetPr>
  <dimension ref="A1:M40"/>
  <sheetViews>
    <sheetView workbookViewId="0"/>
  </sheetViews>
  <sheetFormatPr defaultRowHeight="15" x14ac:dyDescent="0.25"/>
  <cols>
    <col min="1" max="1" width="6.5703125" customWidth="1"/>
    <col min="2" max="2" width="2.42578125" customWidth="1"/>
    <col min="5" max="9" width="10.42578125" customWidth="1"/>
    <col min="10" max="10" width="12.42578125" customWidth="1"/>
    <col min="11" max="11" width="3.5703125" customWidth="1"/>
    <col min="12" max="12" width="1.140625" customWidth="1"/>
    <col min="13" max="13" width="9.140625" style="5"/>
    <col min="16" max="16" width="2.140625" bestFit="1" customWidth="1"/>
  </cols>
  <sheetData>
    <row r="1" spans="1:12" x14ac:dyDescent="0.25">
      <c r="A1" s="3" t="str">
        <f>TOC!$A$1</f>
        <v>District Name</v>
      </c>
      <c r="B1" s="2"/>
      <c r="C1" s="1"/>
      <c r="D1" s="1"/>
      <c r="E1" s="1"/>
      <c r="F1" s="1"/>
      <c r="G1" s="1"/>
      <c r="H1" s="1"/>
      <c r="I1" s="1"/>
      <c r="J1" s="1"/>
      <c r="K1" s="1"/>
      <c r="L1" s="1"/>
    </row>
    <row r="2" spans="1:12" x14ac:dyDescent="0.25">
      <c r="A2" s="4" t="str">
        <f>+Cover!E11</f>
        <v>Proposed Budget</v>
      </c>
      <c r="B2" s="2"/>
      <c r="C2" s="1"/>
      <c r="D2" s="1"/>
      <c r="E2" s="1"/>
      <c r="F2" s="1"/>
      <c r="G2" s="1"/>
      <c r="H2" s="1"/>
      <c r="I2" s="1"/>
      <c r="J2" s="1"/>
      <c r="K2" s="1"/>
      <c r="L2" s="1"/>
    </row>
    <row r="3" spans="1:12" x14ac:dyDescent="0.25">
      <c r="A3" s="4" t="s">
        <v>204</v>
      </c>
      <c r="B3" s="2"/>
      <c r="C3" s="1"/>
      <c r="D3" s="1"/>
      <c r="E3" s="1"/>
      <c r="F3" s="1"/>
      <c r="G3" s="1"/>
      <c r="H3" s="1"/>
      <c r="I3" s="1"/>
      <c r="J3" s="1"/>
      <c r="K3" s="1"/>
      <c r="L3" s="1"/>
    </row>
    <row r="4" spans="1:12" x14ac:dyDescent="0.25">
      <c r="A4" s="4" t="str">
        <f>+Cover!E14</f>
        <v>FY 2026/27</v>
      </c>
      <c r="B4" s="2"/>
      <c r="C4" s="1"/>
      <c r="D4" s="1"/>
      <c r="E4" s="1"/>
      <c r="F4" s="1"/>
      <c r="G4" s="1"/>
      <c r="H4" s="1"/>
      <c r="I4" s="1"/>
      <c r="J4" s="1"/>
      <c r="K4" s="1"/>
      <c r="L4" s="1"/>
    </row>
    <row r="5" spans="1:12" x14ac:dyDescent="0.25">
      <c r="A5" s="4"/>
      <c r="B5" s="2"/>
      <c r="C5" s="1"/>
      <c r="D5" s="1"/>
      <c r="E5" s="1"/>
      <c r="F5" s="1"/>
      <c r="G5" s="1"/>
      <c r="H5" s="1"/>
      <c r="I5" s="1"/>
      <c r="J5" s="1"/>
      <c r="K5" s="1"/>
      <c r="L5" s="1"/>
    </row>
    <row r="6" spans="1:12" ht="4.5" customHeight="1" thickBot="1" x14ac:dyDescent="0.3">
      <c r="B6" s="7"/>
    </row>
    <row r="7" spans="1:12" ht="21" x14ac:dyDescent="0.35">
      <c r="B7" s="53"/>
      <c r="C7" s="54"/>
      <c r="D7" s="54"/>
      <c r="E7" s="54"/>
      <c r="F7" s="54"/>
      <c r="G7" s="54"/>
      <c r="H7" s="54"/>
      <c r="I7" s="54"/>
      <c r="J7" s="54"/>
      <c r="K7" s="55"/>
    </row>
    <row r="8" spans="1:12" ht="21" x14ac:dyDescent="0.35">
      <c r="B8" s="56"/>
      <c r="C8" s="33"/>
      <c r="D8" s="33"/>
      <c r="E8" s="33"/>
      <c r="F8" s="33"/>
      <c r="G8" s="33"/>
      <c r="H8" s="33"/>
      <c r="I8" s="33"/>
      <c r="J8" s="35"/>
      <c r="K8" s="57"/>
    </row>
    <row r="9" spans="1:12" ht="21.75" thickBot="1" x14ac:dyDescent="0.4">
      <c r="B9" s="56"/>
      <c r="C9" s="33"/>
      <c r="D9" s="33"/>
      <c r="E9" s="33"/>
      <c r="F9" s="33"/>
      <c r="G9" s="33"/>
      <c r="H9" s="33"/>
      <c r="I9" s="33"/>
      <c r="J9" s="35"/>
      <c r="K9" s="57"/>
    </row>
    <row r="10" spans="1:12" ht="47.25" thickBot="1" x14ac:dyDescent="0.75">
      <c r="B10" s="56"/>
      <c r="C10" s="58" t="s">
        <v>204</v>
      </c>
      <c r="D10" s="59"/>
      <c r="E10" s="59"/>
      <c r="F10" s="59"/>
      <c r="G10" s="59"/>
      <c r="H10" s="59"/>
      <c r="I10" s="59"/>
      <c r="J10" s="60"/>
      <c r="K10" s="57"/>
    </row>
    <row r="11" spans="1:12" ht="21" x14ac:dyDescent="0.35">
      <c r="B11" s="56"/>
      <c r="C11" s="33"/>
      <c r="D11" s="33"/>
      <c r="E11" s="33"/>
      <c r="F11" s="33"/>
      <c r="G11" s="33"/>
      <c r="H11" s="33"/>
      <c r="I11" s="33"/>
      <c r="J11" s="33"/>
      <c r="K11" s="57"/>
    </row>
    <row r="12" spans="1:12" x14ac:dyDescent="0.25">
      <c r="B12" s="13"/>
      <c r="K12" s="14"/>
    </row>
    <row r="13" spans="1:12" x14ac:dyDescent="0.25">
      <c r="B13" s="13"/>
      <c r="K13" s="14"/>
    </row>
    <row r="14" spans="1:12" x14ac:dyDescent="0.25">
      <c r="B14" s="13"/>
      <c r="K14" s="14"/>
    </row>
    <row r="15" spans="1:12" x14ac:dyDescent="0.25">
      <c r="B15" s="13"/>
      <c r="K15" s="14"/>
    </row>
    <row r="16" spans="1:12" x14ac:dyDescent="0.25">
      <c r="B16" s="13"/>
      <c r="K16" s="14"/>
    </row>
    <row r="17" spans="2:11" x14ac:dyDescent="0.25">
      <c r="B17" s="13"/>
      <c r="K17" s="14"/>
    </row>
    <row r="18" spans="2:11" x14ac:dyDescent="0.25">
      <c r="B18" s="13"/>
      <c r="K18" s="14"/>
    </row>
    <row r="19" spans="2:11" x14ac:dyDescent="0.25">
      <c r="B19" s="13"/>
      <c r="K19" s="14"/>
    </row>
    <row r="20" spans="2:11" x14ac:dyDescent="0.25">
      <c r="B20" s="13"/>
      <c r="K20" s="14"/>
    </row>
    <row r="21" spans="2:11" x14ac:dyDescent="0.25">
      <c r="B21" s="13"/>
      <c r="K21" s="14"/>
    </row>
    <row r="22" spans="2:11" x14ac:dyDescent="0.25">
      <c r="B22" s="13"/>
      <c r="K22" s="14"/>
    </row>
    <row r="23" spans="2:11" x14ac:dyDescent="0.25">
      <c r="B23" s="13"/>
      <c r="E23" t="s">
        <v>260</v>
      </c>
      <c r="K23" s="14"/>
    </row>
    <row r="24" spans="2:11" x14ac:dyDescent="0.25">
      <c r="B24" s="13"/>
      <c r="K24" s="14"/>
    </row>
    <row r="25" spans="2:11" x14ac:dyDescent="0.25">
      <c r="B25" s="13"/>
      <c r="K25" s="14"/>
    </row>
    <row r="26" spans="2:11" x14ac:dyDescent="0.25">
      <c r="B26" s="13"/>
      <c r="K26" s="14"/>
    </row>
    <row r="27" spans="2:11" x14ac:dyDescent="0.25">
      <c r="B27" s="13"/>
      <c r="K27" s="14"/>
    </row>
    <row r="28" spans="2:11" x14ac:dyDescent="0.25">
      <c r="B28" s="13"/>
      <c r="K28" s="14"/>
    </row>
    <row r="29" spans="2:11" x14ac:dyDescent="0.25">
      <c r="B29" s="13"/>
      <c r="K29" s="14"/>
    </row>
    <row r="30" spans="2:11" x14ac:dyDescent="0.25">
      <c r="B30" s="13"/>
      <c r="K30" s="14"/>
    </row>
    <row r="31" spans="2:11" x14ac:dyDescent="0.25">
      <c r="B31" s="13"/>
      <c r="K31" s="14"/>
    </row>
    <row r="32" spans="2:11" x14ac:dyDescent="0.25">
      <c r="B32" s="13"/>
      <c r="K32" s="14"/>
    </row>
    <row r="33" spans="2:11" x14ac:dyDescent="0.25">
      <c r="B33" s="13"/>
      <c r="K33" s="14"/>
    </row>
    <row r="34" spans="2:11" x14ac:dyDescent="0.25">
      <c r="B34" s="13"/>
      <c r="K34" s="14"/>
    </row>
    <row r="35" spans="2:11" x14ac:dyDescent="0.25">
      <c r="B35" s="13"/>
      <c r="K35" s="14"/>
    </row>
    <row r="36" spans="2:11" x14ac:dyDescent="0.25">
      <c r="B36" s="13"/>
      <c r="K36" s="14"/>
    </row>
    <row r="37" spans="2:11" x14ac:dyDescent="0.25">
      <c r="B37" s="13"/>
      <c r="K37" s="14"/>
    </row>
    <row r="38" spans="2:11" x14ac:dyDescent="0.25">
      <c r="B38" s="13"/>
      <c r="K38" s="14"/>
    </row>
    <row r="39" spans="2:11" x14ac:dyDescent="0.25">
      <c r="B39" s="13"/>
      <c r="K39" s="14"/>
    </row>
    <row r="40" spans="2:11" ht="15.75" thickBot="1" x14ac:dyDescent="0.3">
      <c r="B40" s="6"/>
      <c r="C40" s="15"/>
      <c r="D40" s="15"/>
      <c r="E40" s="15"/>
      <c r="F40" s="15"/>
      <c r="G40" s="15"/>
      <c r="H40" s="15"/>
      <c r="I40" s="15"/>
      <c r="J40" s="15"/>
      <c r="K40" s="16"/>
    </row>
  </sheetData>
  <pageMargins left="0.27" right="0.25" top="0.43" bottom="0.4" header="0.3" footer="0.17"/>
  <pageSetup orientation="portrait" r:id="rId1"/>
  <headerFooter>
    <oddFooter>&amp;L&amp;D &amp;F&amp;R&amp;A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42C72-672B-44F7-AA2A-434A17759BE5}">
  <sheetPr codeName="Sheet41">
    <tabColor rgb="FFFF0000"/>
    <pageSetUpPr fitToPage="1"/>
  </sheetPr>
  <dimension ref="A1:P45"/>
  <sheetViews>
    <sheetView workbookViewId="0">
      <selection activeCell="B16" sqref="B16"/>
    </sheetView>
  </sheetViews>
  <sheetFormatPr defaultRowHeight="15" x14ac:dyDescent="0.25"/>
  <cols>
    <col min="1" max="1" width="1.85546875" customWidth="1"/>
    <col min="2" max="3" width="4.42578125" customWidth="1"/>
    <col min="4" max="4" width="25" customWidth="1"/>
    <col min="5" max="5" width="1.42578125" customWidth="1"/>
    <col min="6" max="13" width="13.85546875" customWidth="1"/>
    <col min="14" max="14" width="1.5703125" customWidth="1"/>
  </cols>
  <sheetData>
    <row r="1" spans="1:16" s="100" customFormat="1" ht="15.75" x14ac:dyDescent="0.25">
      <c r="A1" s="3"/>
      <c r="B1" s="97" t="str">
        <f>TOC!A1</f>
        <v>District Name</v>
      </c>
      <c r="C1" s="98"/>
      <c r="D1" s="98"/>
      <c r="E1" s="98"/>
      <c r="F1" s="98"/>
      <c r="G1" s="98"/>
      <c r="H1" s="98"/>
      <c r="I1" s="98"/>
      <c r="J1" s="98"/>
      <c r="K1" s="98"/>
      <c r="L1" s="98"/>
      <c r="M1" s="98"/>
      <c r="N1" s="98"/>
      <c r="O1"/>
      <c r="P1" s="99" t="s">
        <v>239</v>
      </c>
    </row>
    <row r="2" spans="1:16" s="100" customFormat="1" x14ac:dyDescent="0.25">
      <c r="A2" s="96"/>
      <c r="B2" s="101" t="s">
        <v>452</v>
      </c>
      <c r="C2" s="101"/>
      <c r="D2" s="101"/>
      <c r="E2" s="101"/>
      <c r="F2" s="101"/>
      <c r="G2" s="101"/>
      <c r="H2" s="101"/>
      <c r="I2" s="101"/>
      <c r="J2" s="101"/>
      <c r="K2" s="101"/>
      <c r="L2" s="101"/>
      <c r="M2" s="101"/>
      <c r="N2" s="101"/>
      <c r="O2"/>
      <c r="P2" s="99"/>
    </row>
    <row r="3" spans="1:16" s="100" customFormat="1" ht="13.5" customHeight="1" x14ac:dyDescent="0.25">
      <c r="A3" s="96"/>
      <c r="B3" s="103" t="str">
        <f>+Cover!E14</f>
        <v>FY 2026/27</v>
      </c>
      <c r="C3" s="101"/>
      <c r="D3" s="101"/>
      <c r="E3" s="101"/>
      <c r="F3" s="101"/>
      <c r="G3" s="101"/>
      <c r="H3" s="101"/>
      <c r="I3" s="101"/>
      <c r="J3" s="101"/>
      <c r="K3" s="101"/>
      <c r="L3" s="101"/>
      <c r="M3" s="101"/>
      <c r="N3" s="101"/>
      <c r="O3"/>
      <c r="P3" s="102"/>
    </row>
    <row r="4" spans="1:16" ht="4.5" customHeight="1" thickBot="1" x14ac:dyDescent="0.3"/>
    <row r="5" spans="1:16" ht="15.75" thickBot="1" x14ac:dyDescent="0.3">
      <c r="D5" s="110" t="s">
        <v>249</v>
      </c>
      <c r="F5" s="111"/>
      <c r="G5" s="111"/>
      <c r="H5" s="111"/>
      <c r="I5" s="111"/>
      <c r="J5" s="111"/>
      <c r="K5" s="111"/>
      <c r="L5" s="111"/>
      <c r="M5" s="111"/>
    </row>
    <row r="6" spans="1:16" ht="15.75" thickBot="1" x14ac:dyDescent="0.3">
      <c r="F6" s="104" t="s">
        <v>266</v>
      </c>
      <c r="G6" s="104" t="s">
        <v>267</v>
      </c>
      <c r="H6" s="104" t="s">
        <v>268</v>
      </c>
      <c r="I6" s="104" t="s">
        <v>269</v>
      </c>
      <c r="J6" s="104" t="s">
        <v>270</v>
      </c>
      <c r="K6" s="104" t="s">
        <v>271</v>
      </c>
      <c r="L6" s="104" t="s">
        <v>272</v>
      </c>
      <c r="M6" s="104" t="s">
        <v>240</v>
      </c>
    </row>
    <row r="7" spans="1:16" x14ac:dyDescent="0.25">
      <c r="B7" s="7" t="s">
        <v>241</v>
      </c>
      <c r="F7" s="105"/>
      <c r="G7" s="105"/>
      <c r="H7" s="105"/>
      <c r="I7" s="105"/>
      <c r="J7" s="105"/>
      <c r="K7" s="105"/>
      <c r="L7" s="105"/>
      <c r="M7" s="105"/>
    </row>
    <row r="8" spans="1:16" x14ac:dyDescent="0.25">
      <c r="C8" t="s">
        <v>142</v>
      </c>
      <c r="F8" s="106"/>
      <c r="G8" s="106"/>
      <c r="H8" s="106"/>
      <c r="I8" s="106"/>
      <c r="J8" s="106"/>
      <c r="K8" s="106"/>
      <c r="L8" s="106"/>
      <c r="M8" s="106">
        <f>SUM(F8:L8)</f>
        <v>0</v>
      </c>
    </row>
    <row r="9" spans="1:16" x14ac:dyDescent="0.25">
      <c r="C9" t="s">
        <v>143</v>
      </c>
      <c r="F9" s="106"/>
      <c r="G9" s="106"/>
      <c r="H9" s="106"/>
      <c r="I9" s="106"/>
      <c r="J9" s="106"/>
      <c r="K9" s="106"/>
      <c r="L9" s="106"/>
      <c r="M9" s="106">
        <f t="shared" ref="M9:M13" si="0">SUM(F9:L9)</f>
        <v>0</v>
      </c>
    </row>
    <row r="10" spans="1:16" x14ac:dyDescent="0.25">
      <c r="C10" t="s">
        <v>437</v>
      </c>
      <c r="F10" s="106"/>
      <c r="G10" s="106"/>
      <c r="H10" s="106"/>
      <c r="I10" s="106"/>
      <c r="J10" s="106"/>
      <c r="K10" s="106"/>
      <c r="L10" s="106"/>
      <c r="M10" s="106">
        <f t="shared" si="0"/>
        <v>0</v>
      </c>
    </row>
    <row r="11" spans="1:16" x14ac:dyDescent="0.25">
      <c r="C11" t="s">
        <v>242</v>
      </c>
      <c r="F11" s="106"/>
      <c r="G11" s="106"/>
      <c r="H11" s="106"/>
      <c r="I11" s="106"/>
      <c r="J11" s="106"/>
      <c r="K11" s="106"/>
      <c r="L11" s="106"/>
      <c r="M11" s="106">
        <f t="shared" si="0"/>
        <v>0</v>
      </c>
    </row>
    <row r="12" spans="1:16" x14ac:dyDescent="0.25">
      <c r="C12" t="s">
        <v>146</v>
      </c>
      <c r="F12" s="106"/>
      <c r="G12" s="106"/>
      <c r="H12" s="106"/>
      <c r="I12" s="106"/>
      <c r="J12" s="106"/>
      <c r="K12" s="106"/>
      <c r="L12" s="106"/>
      <c r="M12" s="106">
        <f t="shared" si="0"/>
        <v>0</v>
      </c>
    </row>
    <row r="13" spans="1:16" x14ac:dyDescent="0.25">
      <c r="C13" t="s">
        <v>243</v>
      </c>
      <c r="F13" s="107"/>
      <c r="G13" s="107"/>
      <c r="H13" s="107"/>
      <c r="I13" s="107"/>
      <c r="J13" s="107"/>
      <c r="K13" s="107"/>
      <c r="L13" s="107"/>
      <c r="M13" s="107">
        <f t="shared" si="0"/>
        <v>0</v>
      </c>
    </row>
    <row r="14" spans="1:16" x14ac:dyDescent="0.25">
      <c r="D14" t="s">
        <v>150</v>
      </c>
      <c r="F14" s="106">
        <f t="shared" ref="F14:M14" si="1">SUM(F7:F13)</f>
        <v>0</v>
      </c>
      <c r="G14" s="106">
        <f t="shared" si="1"/>
        <v>0</v>
      </c>
      <c r="H14" s="106">
        <f t="shared" si="1"/>
        <v>0</v>
      </c>
      <c r="I14" s="106">
        <f t="shared" si="1"/>
        <v>0</v>
      </c>
      <c r="J14" s="106">
        <f t="shared" si="1"/>
        <v>0</v>
      </c>
      <c r="K14" s="106">
        <f t="shared" si="1"/>
        <v>0</v>
      </c>
      <c r="L14" s="106">
        <f t="shared" si="1"/>
        <v>0</v>
      </c>
      <c r="M14" s="106">
        <f t="shared" si="1"/>
        <v>0</v>
      </c>
    </row>
    <row r="15" spans="1:16" x14ac:dyDescent="0.25">
      <c r="F15" s="106"/>
      <c r="G15" s="106"/>
      <c r="H15" s="106"/>
      <c r="I15" s="106"/>
      <c r="J15" s="106"/>
      <c r="K15" s="106"/>
      <c r="L15" s="106"/>
      <c r="M15" s="106"/>
    </row>
    <row r="16" spans="1:16" x14ac:dyDescent="0.25">
      <c r="B16" s="7" t="s">
        <v>244</v>
      </c>
      <c r="F16" s="106"/>
      <c r="G16" s="106"/>
      <c r="H16" s="106"/>
      <c r="I16" s="106"/>
      <c r="J16" s="106"/>
      <c r="K16" s="106"/>
      <c r="L16" s="106"/>
      <c r="M16" s="106"/>
    </row>
    <row r="17" spans="2:13" x14ac:dyDescent="0.25">
      <c r="C17" t="s">
        <v>142</v>
      </c>
      <c r="F17" s="106"/>
      <c r="G17" s="106"/>
      <c r="H17" s="106"/>
      <c r="I17" s="106"/>
      <c r="J17" s="106"/>
      <c r="K17" s="106"/>
      <c r="L17" s="106"/>
      <c r="M17" s="106">
        <f>SUM(F17:L17)</f>
        <v>0</v>
      </c>
    </row>
    <row r="18" spans="2:13" x14ac:dyDescent="0.25">
      <c r="C18" t="s">
        <v>143</v>
      </c>
      <c r="F18" s="106"/>
      <c r="G18" s="106"/>
      <c r="H18" s="106"/>
      <c r="I18" s="106"/>
      <c r="J18" s="106"/>
      <c r="K18" s="106"/>
      <c r="L18" s="106"/>
      <c r="M18" s="106">
        <f t="shared" ref="M18:M22" si="2">SUM(F18:L18)</f>
        <v>0</v>
      </c>
    </row>
    <row r="19" spans="2:13" x14ac:dyDescent="0.25">
      <c r="C19" t="s">
        <v>437</v>
      </c>
      <c r="F19" s="106"/>
      <c r="G19" s="106"/>
      <c r="H19" s="106"/>
      <c r="I19" s="106"/>
      <c r="J19" s="106"/>
      <c r="K19" s="106"/>
      <c r="L19" s="106"/>
      <c r="M19" s="106">
        <f t="shared" si="2"/>
        <v>0</v>
      </c>
    </row>
    <row r="20" spans="2:13" x14ac:dyDescent="0.25">
      <c r="C20" t="s">
        <v>242</v>
      </c>
      <c r="F20" s="106"/>
      <c r="G20" s="106"/>
      <c r="H20" s="106"/>
      <c r="I20" s="106"/>
      <c r="J20" s="106"/>
      <c r="K20" s="106"/>
      <c r="L20" s="106"/>
      <c r="M20" s="106">
        <f t="shared" si="2"/>
        <v>0</v>
      </c>
    </row>
    <row r="21" spans="2:13" x14ac:dyDescent="0.25">
      <c r="C21" t="s">
        <v>146</v>
      </c>
      <c r="F21" s="106"/>
      <c r="G21" s="106"/>
      <c r="H21" s="106"/>
      <c r="I21" s="106"/>
      <c r="J21" s="106"/>
      <c r="K21" s="106"/>
      <c r="L21" s="106"/>
      <c r="M21" s="106">
        <f t="shared" si="2"/>
        <v>0</v>
      </c>
    </row>
    <row r="22" spans="2:13" x14ac:dyDescent="0.25">
      <c r="C22" t="s">
        <v>243</v>
      </c>
      <c r="F22" s="107"/>
      <c r="G22" s="107"/>
      <c r="H22" s="107"/>
      <c r="I22" s="107"/>
      <c r="J22" s="107"/>
      <c r="K22" s="107"/>
      <c r="L22" s="107"/>
      <c r="M22" s="107">
        <f t="shared" si="2"/>
        <v>0</v>
      </c>
    </row>
    <row r="23" spans="2:13" x14ac:dyDescent="0.25">
      <c r="D23" t="s">
        <v>245</v>
      </c>
      <c r="F23" s="106">
        <f t="shared" ref="F23:M23" si="3">SUM(F16:F22)</f>
        <v>0</v>
      </c>
      <c r="G23" s="106">
        <f t="shared" si="3"/>
        <v>0</v>
      </c>
      <c r="H23" s="106">
        <f t="shared" si="3"/>
        <v>0</v>
      </c>
      <c r="I23" s="106">
        <f t="shared" si="3"/>
        <v>0</v>
      </c>
      <c r="J23" s="106">
        <f t="shared" si="3"/>
        <v>0</v>
      </c>
      <c r="K23" s="106">
        <f t="shared" si="3"/>
        <v>0</v>
      </c>
      <c r="L23" s="106">
        <f t="shared" si="3"/>
        <v>0</v>
      </c>
      <c r="M23" s="106">
        <f t="shared" si="3"/>
        <v>0</v>
      </c>
    </row>
    <row r="24" spans="2:13" x14ac:dyDescent="0.25">
      <c r="F24" s="106"/>
      <c r="G24" s="106"/>
      <c r="H24" s="106"/>
      <c r="I24" s="106"/>
      <c r="J24" s="106"/>
      <c r="K24" s="106"/>
      <c r="L24" s="106"/>
      <c r="M24" s="106"/>
    </row>
    <row r="25" spans="2:13" x14ac:dyDescent="0.25">
      <c r="B25" s="7" t="s">
        <v>94</v>
      </c>
      <c r="F25" s="106"/>
      <c r="G25" s="106"/>
      <c r="H25" s="106"/>
      <c r="I25" s="106"/>
      <c r="J25" s="106"/>
      <c r="K25" s="106"/>
      <c r="L25" s="106"/>
      <c r="M25" s="106"/>
    </row>
    <row r="26" spans="2:13" x14ac:dyDescent="0.25">
      <c r="C26" t="s">
        <v>142</v>
      </c>
      <c r="F26" s="106"/>
      <c r="G26" s="106"/>
      <c r="H26" s="106"/>
      <c r="I26" s="106"/>
      <c r="J26" s="106"/>
      <c r="K26" s="106"/>
      <c r="L26" s="106"/>
      <c r="M26" s="106">
        <f>SUM(F26:L26)</f>
        <v>0</v>
      </c>
    </row>
    <row r="27" spans="2:13" x14ac:dyDescent="0.25">
      <c r="C27" t="s">
        <v>143</v>
      </c>
      <c r="F27" s="106"/>
      <c r="G27" s="106"/>
      <c r="H27" s="106"/>
      <c r="I27" s="106"/>
      <c r="J27" s="106"/>
      <c r="K27" s="106"/>
      <c r="L27" s="106"/>
      <c r="M27" s="106">
        <f t="shared" ref="M27:M31" si="4">SUM(F27:L27)</f>
        <v>0</v>
      </c>
    </row>
    <row r="28" spans="2:13" x14ac:dyDescent="0.25">
      <c r="C28" t="s">
        <v>437</v>
      </c>
      <c r="F28" s="106"/>
      <c r="G28" s="106"/>
      <c r="H28" s="106"/>
      <c r="I28" s="106"/>
      <c r="J28" s="106"/>
      <c r="K28" s="106"/>
      <c r="L28" s="106"/>
      <c r="M28" s="106">
        <f t="shared" si="4"/>
        <v>0</v>
      </c>
    </row>
    <row r="29" spans="2:13" x14ac:dyDescent="0.25">
      <c r="C29" t="s">
        <v>242</v>
      </c>
      <c r="F29" s="106"/>
      <c r="G29" s="106"/>
      <c r="H29" s="106"/>
      <c r="I29" s="106"/>
      <c r="J29" s="106"/>
      <c r="K29" s="106"/>
      <c r="L29" s="106"/>
      <c r="M29" s="106">
        <f t="shared" si="4"/>
        <v>0</v>
      </c>
    </row>
    <row r="30" spans="2:13" x14ac:dyDescent="0.25">
      <c r="C30" t="s">
        <v>146</v>
      </c>
      <c r="F30" s="106"/>
      <c r="G30" s="106"/>
      <c r="H30" s="106"/>
      <c r="I30" s="106"/>
      <c r="J30" s="106"/>
      <c r="K30" s="106"/>
      <c r="L30" s="106"/>
      <c r="M30" s="106">
        <f t="shared" si="4"/>
        <v>0</v>
      </c>
    </row>
    <row r="31" spans="2:13" x14ac:dyDescent="0.25">
      <c r="C31" t="s">
        <v>243</v>
      </c>
      <c r="F31" s="107"/>
      <c r="G31" s="107"/>
      <c r="H31" s="107"/>
      <c r="I31" s="107"/>
      <c r="J31" s="107"/>
      <c r="K31" s="107"/>
      <c r="L31" s="107"/>
      <c r="M31" s="107">
        <f t="shared" si="4"/>
        <v>0</v>
      </c>
    </row>
    <row r="32" spans="2:13" x14ac:dyDescent="0.25">
      <c r="D32" t="s">
        <v>163</v>
      </c>
      <c r="F32" s="106">
        <f t="shared" ref="F32:M32" si="5">SUM(F25:F31)</f>
        <v>0</v>
      </c>
      <c r="G32" s="106">
        <f t="shared" si="5"/>
        <v>0</v>
      </c>
      <c r="H32" s="106">
        <f t="shared" si="5"/>
        <v>0</v>
      </c>
      <c r="I32" s="106">
        <f t="shared" si="5"/>
        <v>0</v>
      </c>
      <c r="J32" s="106">
        <f t="shared" si="5"/>
        <v>0</v>
      </c>
      <c r="K32" s="106">
        <f t="shared" si="5"/>
        <v>0</v>
      </c>
      <c r="L32" s="106">
        <f t="shared" si="5"/>
        <v>0</v>
      </c>
      <c r="M32" s="106">
        <f t="shared" si="5"/>
        <v>0</v>
      </c>
    </row>
    <row r="33" spans="2:13" x14ac:dyDescent="0.25">
      <c r="F33" s="106"/>
      <c r="G33" s="106"/>
      <c r="H33" s="106"/>
      <c r="I33" s="106"/>
      <c r="J33" s="106"/>
      <c r="K33" s="106"/>
      <c r="L33" s="106"/>
      <c r="M33" s="106"/>
    </row>
    <row r="34" spans="2:13" x14ac:dyDescent="0.25">
      <c r="B34" s="7" t="s">
        <v>246</v>
      </c>
      <c r="F34" s="106"/>
      <c r="G34" s="106"/>
      <c r="H34" s="106"/>
      <c r="I34" s="106"/>
      <c r="J34" s="106"/>
      <c r="K34" s="106"/>
      <c r="L34" s="106"/>
      <c r="M34" s="106"/>
    </row>
    <row r="35" spans="2:13" x14ac:dyDescent="0.25">
      <c r="C35" t="s">
        <v>142</v>
      </c>
      <c r="F35" s="106"/>
      <c r="G35" s="106"/>
      <c r="H35" s="106"/>
      <c r="I35" s="106"/>
      <c r="J35" s="106"/>
      <c r="K35" s="106"/>
      <c r="L35" s="106"/>
      <c r="M35" s="106">
        <f>SUM(F35:L35)</f>
        <v>0</v>
      </c>
    </row>
    <row r="36" spans="2:13" x14ac:dyDescent="0.25">
      <c r="C36" t="s">
        <v>143</v>
      </c>
      <c r="F36" s="106"/>
      <c r="G36" s="106"/>
      <c r="H36" s="106"/>
      <c r="I36" s="106"/>
      <c r="J36" s="106"/>
      <c r="K36" s="106"/>
      <c r="L36" s="106"/>
      <c r="M36" s="106">
        <f t="shared" ref="M36:M41" si="6">SUM(F36:L36)</f>
        <v>0</v>
      </c>
    </row>
    <row r="37" spans="2:13" x14ac:dyDescent="0.25">
      <c r="C37" t="s">
        <v>437</v>
      </c>
      <c r="F37" s="106"/>
      <c r="G37" s="106"/>
      <c r="H37" s="106"/>
      <c r="I37" s="106"/>
      <c r="J37" s="106"/>
      <c r="K37" s="106"/>
      <c r="L37" s="106"/>
      <c r="M37" s="106">
        <f t="shared" si="6"/>
        <v>0</v>
      </c>
    </row>
    <row r="38" spans="2:13" x14ac:dyDescent="0.25">
      <c r="C38" t="s">
        <v>242</v>
      </c>
      <c r="F38" s="106"/>
      <c r="G38" s="106"/>
      <c r="H38" s="106"/>
      <c r="I38" s="106"/>
      <c r="J38" s="106"/>
      <c r="K38" s="106"/>
      <c r="L38" s="106"/>
      <c r="M38" s="106">
        <f t="shared" si="6"/>
        <v>0</v>
      </c>
    </row>
    <row r="39" spans="2:13" x14ac:dyDescent="0.25">
      <c r="C39" t="s">
        <v>254</v>
      </c>
      <c r="F39" s="106"/>
      <c r="G39" s="106"/>
      <c r="H39" s="106"/>
      <c r="I39" s="106"/>
      <c r="J39" s="106"/>
      <c r="K39" s="106"/>
      <c r="L39" s="106"/>
      <c r="M39" s="106">
        <f t="shared" ref="M39" si="7">SUM(F39:L39)</f>
        <v>0</v>
      </c>
    </row>
    <row r="40" spans="2:13" x14ac:dyDescent="0.25">
      <c r="C40" t="s">
        <v>146</v>
      </c>
      <c r="F40" s="106"/>
      <c r="G40" s="106"/>
      <c r="H40" s="106"/>
      <c r="I40" s="106"/>
      <c r="J40" s="106"/>
      <c r="K40" s="106"/>
      <c r="L40" s="106"/>
      <c r="M40" s="106">
        <f t="shared" si="6"/>
        <v>0</v>
      </c>
    </row>
    <row r="41" spans="2:13" x14ac:dyDescent="0.25">
      <c r="C41" t="s">
        <v>243</v>
      </c>
      <c r="F41" s="107"/>
      <c r="G41" s="107"/>
      <c r="H41" s="107"/>
      <c r="I41" s="107"/>
      <c r="J41" s="107"/>
      <c r="K41" s="107"/>
      <c r="L41" s="107"/>
      <c r="M41" s="107">
        <f t="shared" si="6"/>
        <v>0</v>
      </c>
    </row>
    <row r="42" spans="2:13" x14ac:dyDescent="0.25">
      <c r="D42" t="s">
        <v>247</v>
      </c>
      <c r="F42" s="106">
        <f t="shared" ref="F42:M42" si="8">SUM(F34:F41)</f>
        <v>0</v>
      </c>
      <c r="G42" s="106">
        <f t="shared" si="8"/>
        <v>0</v>
      </c>
      <c r="H42" s="106">
        <f t="shared" si="8"/>
        <v>0</v>
      </c>
      <c r="I42" s="106">
        <f t="shared" si="8"/>
        <v>0</v>
      </c>
      <c r="J42" s="106">
        <f t="shared" si="8"/>
        <v>0</v>
      </c>
      <c r="K42" s="106">
        <f t="shared" si="8"/>
        <v>0</v>
      </c>
      <c r="L42" s="106">
        <f t="shared" si="8"/>
        <v>0</v>
      </c>
      <c r="M42" s="106">
        <f t="shared" si="8"/>
        <v>0</v>
      </c>
    </row>
    <row r="43" spans="2:13" ht="15.75" thickBot="1" x14ac:dyDescent="0.3">
      <c r="F43" s="108"/>
      <c r="G43" s="108"/>
      <c r="H43" s="108"/>
      <c r="I43" s="108"/>
      <c r="J43" s="108"/>
      <c r="K43" s="108"/>
      <c r="L43" s="108"/>
      <c r="M43" s="108"/>
    </row>
    <row r="44" spans="2:13" ht="15.75" thickBot="1" x14ac:dyDescent="0.3">
      <c r="B44" s="7" t="s">
        <v>248</v>
      </c>
      <c r="F44" s="109">
        <f t="shared" ref="F44:M44" si="9">F14+F23+F32+F42</f>
        <v>0</v>
      </c>
      <c r="G44" s="109">
        <f t="shared" si="9"/>
        <v>0</v>
      </c>
      <c r="H44" s="109">
        <f t="shared" si="9"/>
        <v>0</v>
      </c>
      <c r="I44" s="109">
        <f t="shared" si="9"/>
        <v>0</v>
      </c>
      <c r="J44" s="109">
        <f t="shared" si="9"/>
        <v>0</v>
      </c>
      <c r="K44" s="109">
        <f t="shared" si="9"/>
        <v>0</v>
      </c>
      <c r="L44" s="109">
        <f t="shared" si="9"/>
        <v>0</v>
      </c>
      <c r="M44" s="109">
        <f t="shared" si="9"/>
        <v>0</v>
      </c>
    </row>
    <row r="45" spans="2:13" x14ac:dyDescent="0.25">
      <c r="F45" s="100"/>
      <c r="G45" s="100"/>
      <c r="H45" s="100"/>
      <c r="I45" s="100"/>
      <c r="J45" s="100"/>
      <c r="K45" s="100"/>
      <c r="L45" s="100"/>
      <c r="M45" s="100"/>
    </row>
  </sheetData>
  <pageMargins left="0.28999999999999998" right="0.25" top="0.46" bottom="0.48" header="0.3" footer="0.18"/>
  <pageSetup scale="83" orientation="landscape" r:id="rId1"/>
  <headerFooter>
    <oddFooter>&amp;L&amp;D &amp;F&amp;C33&amp;R&amp;A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3C32-FA12-41EA-8055-CA657F62713C}">
  <sheetPr codeName="Sheet42">
    <tabColor rgb="FFFF0000"/>
    <pageSetUpPr fitToPage="1"/>
  </sheetPr>
  <dimension ref="B1:P44"/>
  <sheetViews>
    <sheetView topLeftCell="A22" workbookViewId="0">
      <selection activeCell="B16" sqref="B16"/>
    </sheetView>
  </sheetViews>
  <sheetFormatPr defaultRowHeight="15" x14ac:dyDescent="0.25"/>
  <cols>
    <col min="1" max="1" width="1.85546875" customWidth="1"/>
    <col min="2" max="3" width="4.42578125" customWidth="1"/>
    <col min="4" max="4" width="25" customWidth="1"/>
    <col min="5" max="5" width="1.42578125" customWidth="1"/>
    <col min="6" max="13" width="13.85546875" customWidth="1"/>
    <col min="14" max="14" width="1.5703125" customWidth="1"/>
  </cols>
  <sheetData>
    <row r="1" spans="2:16" s="100" customFormat="1" ht="15.75" x14ac:dyDescent="0.25">
      <c r="B1" s="97" t="str">
        <f>TOC!A1</f>
        <v>District Name</v>
      </c>
      <c r="C1" s="98"/>
      <c r="D1" s="98"/>
      <c r="E1" s="98"/>
      <c r="F1" s="98"/>
      <c r="G1" s="98"/>
      <c r="H1" s="98"/>
      <c r="I1" s="98"/>
      <c r="J1" s="98"/>
      <c r="K1" s="98"/>
      <c r="L1" s="98"/>
      <c r="M1" s="98"/>
      <c r="N1" s="98"/>
      <c r="O1"/>
      <c r="P1" s="99" t="s">
        <v>239</v>
      </c>
    </row>
    <row r="2" spans="2:16" s="100" customFormat="1" x14ac:dyDescent="0.25">
      <c r="B2" s="101" t="s">
        <v>453</v>
      </c>
      <c r="C2" s="101"/>
      <c r="D2" s="101"/>
      <c r="E2" s="101"/>
      <c r="F2" s="101"/>
      <c r="G2" s="101"/>
      <c r="H2" s="101"/>
      <c r="I2" s="101"/>
      <c r="J2" s="101"/>
      <c r="K2" s="101"/>
      <c r="L2" s="101"/>
      <c r="M2" s="101"/>
      <c r="N2" s="101"/>
      <c r="O2"/>
      <c r="P2" s="99"/>
    </row>
    <row r="3" spans="2:16" s="100" customFormat="1" ht="13.5" customHeight="1" x14ac:dyDescent="0.25">
      <c r="B3" s="103" t="str">
        <f>+Cover!E14</f>
        <v>FY 2026/27</v>
      </c>
      <c r="C3" s="101"/>
      <c r="D3" s="101"/>
      <c r="E3" s="101"/>
      <c r="F3" s="101"/>
      <c r="G3" s="101"/>
      <c r="H3" s="101"/>
      <c r="I3" s="101"/>
      <c r="J3" s="101"/>
      <c r="K3" s="101"/>
      <c r="L3" s="101"/>
      <c r="M3" s="101"/>
      <c r="N3" s="101"/>
      <c r="O3"/>
      <c r="P3" s="102"/>
    </row>
    <row r="4" spans="2:16" ht="4.5" customHeight="1" thickBot="1" x14ac:dyDescent="0.3"/>
    <row r="5" spans="2:16" ht="15.75" thickBot="1" x14ac:dyDescent="0.3">
      <c r="D5" s="110" t="s">
        <v>249</v>
      </c>
      <c r="F5" s="111">
        <f>SchoolSumm!F5</f>
        <v>0</v>
      </c>
      <c r="G5" s="111">
        <f>SchoolSumm!G5</f>
        <v>0</v>
      </c>
      <c r="H5" s="111">
        <f>SchoolSumm!H5</f>
        <v>0</v>
      </c>
      <c r="I5" s="111">
        <f>SchoolSumm!I5</f>
        <v>0</v>
      </c>
      <c r="J5" s="111">
        <f>SchoolSumm!J5</f>
        <v>0</v>
      </c>
      <c r="K5" s="111">
        <f>SchoolSumm!K5</f>
        <v>0</v>
      </c>
      <c r="L5" s="111">
        <f>SchoolSumm!L5</f>
        <v>0</v>
      </c>
      <c r="M5" s="111"/>
    </row>
    <row r="6" spans="2:16" ht="15.75" thickBot="1" x14ac:dyDescent="0.3">
      <c r="F6" s="104" t="str">
        <f>SchoolSumm!F6</f>
        <v>School 1</v>
      </c>
      <c r="G6" s="104" t="str">
        <f>SchoolSumm!G6</f>
        <v>School2</v>
      </c>
      <c r="H6" s="104" t="str">
        <f>SchoolSumm!H6</f>
        <v>School3</v>
      </c>
      <c r="I6" s="104" t="str">
        <f>SchoolSumm!I6</f>
        <v>School4</v>
      </c>
      <c r="J6" s="104" t="str">
        <f>SchoolSumm!J6</f>
        <v>School5</v>
      </c>
      <c r="K6" s="104" t="str">
        <f>SchoolSumm!K6</f>
        <v>School6</v>
      </c>
      <c r="L6" s="104" t="str">
        <f>SchoolSumm!L6</f>
        <v>School7</v>
      </c>
      <c r="M6" s="104" t="s">
        <v>240</v>
      </c>
    </row>
    <row r="7" spans="2:16" x14ac:dyDescent="0.25">
      <c r="B7" s="7" t="s">
        <v>241</v>
      </c>
      <c r="F7" s="105"/>
      <c r="G7" s="105"/>
      <c r="H7" s="105"/>
      <c r="I7" s="105"/>
      <c r="J7" s="105"/>
      <c r="K7" s="105"/>
      <c r="L7" s="105"/>
      <c r="M7" s="105"/>
    </row>
    <row r="8" spans="2:16" x14ac:dyDescent="0.25">
      <c r="C8" t="s">
        <v>191</v>
      </c>
      <c r="F8" s="184"/>
      <c r="G8" s="184"/>
      <c r="H8" s="184"/>
      <c r="I8" s="184"/>
      <c r="J8" s="184"/>
      <c r="K8" s="184"/>
      <c r="L8" s="184"/>
      <c r="M8" s="184">
        <f>SUM(F8:L8)</f>
        <v>0</v>
      </c>
    </row>
    <row r="9" spans="2:16" x14ac:dyDescent="0.25">
      <c r="C9" t="s">
        <v>454</v>
      </c>
      <c r="F9" s="184"/>
      <c r="G9" s="184"/>
      <c r="H9" s="184"/>
      <c r="I9" s="184"/>
      <c r="J9" s="184"/>
      <c r="K9" s="184"/>
      <c r="L9" s="184"/>
      <c r="M9" s="184">
        <f t="shared" ref="M9:M13" si="0">SUM(F9:L9)</f>
        <v>0</v>
      </c>
    </row>
    <row r="10" spans="2:16" x14ac:dyDescent="0.25">
      <c r="C10" t="s">
        <v>211</v>
      </c>
      <c r="F10" s="184"/>
      <c r="G10" s="184"/>
      <c r="H10" s="184"/>
      <c r="I10" s="184"/>
      <c r="J10" s="184"/>
      <c r="K10" s="184"/>
      <c r="L10" s="184"/>
      <c r="M10" s="184">
        <f t="shared" si="0"/>
        <v>0</v>
      </c>
    </row>
    <row r="11" spans="2:16" x14ac:dyDescent="0.25">
      <c r="C11" t="s">
        <v>456</v>
      </c>
      <c r="F11" s="184"/>
      <c r="G11" s="184"/>
      <c r="H11" s="184"/>
      <c r="I11" s="184"/>
      <c r="J11" s="184"/>
      <c r="K11" s="184"/>
      <c r="L11" s="184"/>
      <c r="M11" s="184">
        <f t="shared" si="0"/>
        <v>0</v>
      </c>
    </row>
    <row r="12" spans="2:16" x14ac:dyDescent="0.25">
      <c r="C12" t="s">
        <v>234</v>
      </c>
      <c r="F12" s="184"/>
      <c r="G12" s="184"/>
      <c r="H12" s="184"/>
      <c r="I12" s="184"/>
      <c r="J12" s="184"/>
      <c r="K12" s="184"/>
      <c r="L12" s="184"/>
      <c r="M12" s="184">
        <f t="shared" si="0"/>
        <v>0</v>
      </c>
    </row>
    <row r="13" spans="2:16" x14ac:dyDescent="0.25">
      <c r="C13" t="s">
        <v>455</v>
      </c>
      <c r="F13" s="187"/>
      <c r="G13" s="187"/>
      <c r="H13" s="187"/>
      <c r="I13" s="187"/>
      <c r="J13" s="187"/>
      <c r="K13" s="187"/>
      <c r="L13" s="187"/>
      <c r="M13" s="187">
        <f t="shared" si="0"/>
        <v>0</v>
      </c>
    </row>
    <row r="14" spans="2:16" x14ac:dyDescent="0.25">
      <c r="D14" t="s">
        <v>150</v>
      </c>
      <c r="F14" s="184">
        <f t="shared" ref="F14:M14" si="1">SUM(F7:F13)</f>
        <v>0</v>
      </c>
      <c r="G14" s="184">
        <f t="shared" si="1"/>
        <v>0</v>
      </c>
      <c r="H14" s="184">
        <f t="shared" si="1"/>
        <v>0</v>
      </c>
      <c r="I14" s="184">
        <f t="shared" si="1"/>
        <v>0</v>
      </c>
      <c r="J14" s="184">
        <f t="shared" si="1"/>
        <v>0</v>
      </c>
      <c r="K14" s="184">
        <f t="shared" si="1"/>
        <v>0</v>
      </c>
      <c r="L14" s="184">
        <f t="shared" si="1"/>
        <v>0</v>
      </c>
      <c r="M14" s="184">
        <f t="shared" si="1"/>
        <v>0</v>
      </c>
    </row>
    <row r="15" spans="2:16" x14ac:dyDescent="0.25">
      <c r="F15" s="184"/>
      <c r="G15" s="184"/>
      <c r="H15" s="184"/>
      <c r="I15" s="184"/>
      <c r="J15" s="184"/>
      <c r="K15" s="184"/>
      <c r="L15" s="184"/>
      <c r="M15" s="184"/>
    </row>
    <row r="16" spans="2:16" x14ac:dyDescent="0.25">
      <c r="B16" s="7" t="s">
        <v>244</v>
      </c>
      <c r="F16" s="184"/>
      <c r="G16" s="184"/>
      <c r="H16" s="184"/>
      <c r="I16" s="184"/>
      <c r="J16" s="184"/>
      <c r="K16" s="184"/>
      <c r="L16" s="184"/>
      <c r="M16" s="184"/>
    </row>
    <row r="17" spans="2:13" x14ac:dyDescent="0.25">
      <c r="C17" t="s">
        <v>191</v>
      </c>
      <c r="F17" s="184"/>
      <c r="G17" s="184"/>
      <c r="H17" s="184"/>
      <c r="I17" s="184"/>
      <c r="J17" s="184"/>
      <c r="K17" s="184"/>
      <c r="L17" s="184"/>
      <c r="M17" s="184">
        <f>SUM(F17:L17)</f>
        <v>0</v>
      </c>
    </row>
    <row r="18" spans="2:13" x14ac:dyDescent="0.25">
      <c r="C18" t="s">
        <v>454</v>
      </c>
      <c r="F18" s="184"/>
      <c r="G18" s="184"/>
      <c r="H18" s="184"/>
      <c r="I18" s="184"/>
      <c r="J18" s="184"/>
      <c r="K18" s="184"/>
      <c r="L18" s="184"/>
      <c r="M18" s="184">
        <f t="shared" ref="M18:M22" si="2">SUM(F18:L18)</f>
        <v>0</v>
      </c>
    </row>
    <row r="19" spans="2:13" x14ac:dyDescent="0.25">
      <c r="C19" t="s">
        <v>211</v>
      </c>
      <c r="F19" s="184"/>
      <c r="G19" s="184"/>
      <c r="H19" s="184"/>
      <c r="I19" s="184"/>
      <c r="J19" s="184"/>
      <c r="K19" s="184"/>
      <c r="L19" s="184"/>
      <c r="M19" s="184">
        <f t="shared" si="2"/>
        <v>0</v>
      </c>
    </row>
    <row r="20" spans="2:13" x14ac:dyDescent="0.25">
      <c r="C20" t="s">
        <v>456</v>
      </c>
      <c r="F20" s="184"/>
      <c r="G20" s="184"/>
      <c r="H20" s="184"/>
      <c r="I20" s="184"/>
      <c r="J20" s="184"/>
      <c r="K20" s="184"/>
      <c r="L20" s="184"/>
      <c r="M20" s="184">
        <f t="shared" si="2"/>
        <v>0</v>
      </c>
    </row>
    <row r="21" spans="2:13" x14ac:dyDescent="0.25">
      <c r="C21" t="s">
        <v>234</v>
      </c>
      <c r="F21" s="184"/>
      <c r="G21" s="184"/>
      <c r="H21" s="184"/>
      <c r="I21" s="184"/>
      <c r="J21" s="184"/>
      <c r="K21" s="184"/>
      <c r="L21" s="184"/>
      <c r="M21" s="184">
        <f t="shared" si="2"/>
        <v>0</v>
      </c>
    </row>
    <row r="22" spans="2:13" x14ac:dyDescent="0.25">
      <c r="C22" t="s">
        <v>455</v>
      </c>
      <c r="F22" s="187"/>
      <c r="G22" s="187"/>
      <c r="H22" s="187"/>
      <c r="I22" s="187"/>
      <c r="J22" s="187"/>
      <c r="K22" s="187"/>
      <c r="L22" s="187"/>
      <c r="M22" s="187">
        <f t="shared" si="2"/>
        <v>0</v>
      </c>
    </row>
    <row r="23" spans="2:13" x14ac:dyDescent="0.25">
      <c r="D23" t="s">
        <v>245</v>
      </c>
      <c r="F23" s="184">
        <f t="shared" ref="F23:M23" si="3">SUM(F16:F22)</f>
        <v>0</v>
      </c>
      <c r="G23" s="184">
        <f t="shared" si="3"/>
        <v>0</v>
      </c>
      <c r="H23" s="184">
        <f t="shared" si="3"/>
        <v>0</v>
      </c>
      <c r="I23" s="184">
        <f t="shared" si="3"/>
        <v>0</v>
      </c>
      <c r="J23" s="184">
        <f t="shared" si="3"/>
        <v>0</v>
      </c>
      <c r="K23" s="184">
        <f t="shared" si="3"/>
        <v>0</v>
      </c>
      <c r="L23" s="184">
        <f t="shared" si="3"/>
        <v>0</v>
      </c>
      <c r="M23" s="184">
        <f t="shared" si="3"/>
        <v>0</v>
      </c>
    </row>
    <row r="24" spans="2:13" x14ac:dyDescent="0.25">
      <c r="F24" s="184"/>
      <c r="G24" s="184"/>
      <c r="H24" s="184"/>
      <c r="I24" s="184"/>
      <c r="J24" s="184"/>
      <c r="K24" s="184"/>
      <c r="L24" s="184"/>
      <c r="M24" s="184"/>
    </row>
    <row r="25" spans="2:13" x14ac:dyDescent="0.25">
      <c r="B25" s="7" t="s">
        <v>94</v>
      </c>
      <c r="F25" s="184"/>
      <c r="G25" s="184"/>
      <c r="H25" s="184"/>
      <c r="I25" s="184"/>
      <c r="J25" s="184"/>
      <c r="K25" s="184"/>
      <c r="L25" s="184"/>
      <c r="M25" s="184"/>
    </row>
    <row r="26" spans="2:13" x14ac:dyDescent="0.25">
      <c r="C26" t="s">
        <v>191</v>
      </c>
      <c r="F26" s="184"/>
      <c r="G26" s="184"/>
      <c r="H26" s="184"/>
      <c r="I26" s="184"/>
      <c r="J26" s="184"/>
      <c r="K26" s="184"/>
      <c r="L26" s="184"/>
      <c r="M26" s="184">
        <f>SUM(F26:L26)</f>
        <v>0</v>
      </c>
    </row>
    <row r="27" spans="2:13" x14ac:dyDescent="0.25">
      <c r="C27" t="s">
        <v>454</v>
      </c>
      <c r="F27" s="184"/>
      <c r="G27" s="184"/>
      <c r="H27" s="184"/>
      <c r="I27" s="184"/>
      <c r="J27" s="184"/>
      <c r="K27" s="184"/>
      <c r="L27" s="184"/>
      <c r="M27" s="184">
        <f t="shared" ref="M27:M31" si="4">SUM(F27:L27)</f>
        <v>0</v>
      </c>
    </row>
    <row r="28" spans="2:13" x14ac:dyDescent="0.25">
      <c r="C28" t="s">
        <v>211</v>
      </c>
      <c r="F28" s="184"/>
      <c r="G28" s="184"/>
      <c r="H28" s="184"/>
      <c r="I28" s="184"/>
      <c r="J28" s="184"/>
      <c r="K28" s="184"/>
      <c r="L28" s="184"/>
      <c r="M28" s="184">
        <f t="shared" si="4"/>
        <v>0</v>
      </c>
    </row>
    <row r="29" spans="2:13" x14ac:dyDescent="0.25">
      <c r="C29" t="s">
        <v>456</v>
      </c>
      <c r="F29" s="184"/>
      <c r="G29" s="184"/>
      <c r="H29" s="184"/>
      <c r="I29" s="184"/>
      <c r="J29" s="184"/>
      <c r="K29" s="184"/>
      <c r="L29" s="184"/>
      <c r="M29" s="184">
        <f t="shared" si="4"/>
        <v>0</v>
      </c>
    </row>
    <row r="30" spans="2:13" x14ac:dyDescent="0.25">
      <c r="C30" t="s">
        <v>234</v>
      </c>
      <c r="F30" s="184"/>
      <c r="G30" s="184"/>
      <c r="H30" s="184"/>
      <c r="I30" s="184"/>
      <c r="J30" s="184"/>
      <c r="K30" s="184"/>
      <c r="L30" s="184"/>
      <c r="M30" s="184">
        <f t="shared" si="4"/>
        <v>0</v>
      </c>
    </row>
    <row r="31" spans="2:13" x14ac:dyDescent="0.25">
      <c r="C31" t="s">
        <v>455</v>
      </c>
      <c r="F31" s="187"/>
      <c r="G31" s="187"/>
      <c r="H31" s="187"/>
      <c r="I31" s="187"/>
      <c r="J31" s="187"/>
      <c r="K31" s="187"/>
      <c r="L31" s="187"/>
      <c r="M31" s="187">
        <f t="shared" si="4"/>
        <v>0</v>
      </c>
    </row>
    <row r="32" spans="2:13" x14ac:dyDescent="0.25">
      <c r="D32" t="s">
        <v>163</v>
      </c>
      <c r="F32" s="184">
        <f t="shared" ref="F32:M32" si="5">SUM(F25:F31)</f>
        <v>0</v>
      </c>
      <c r="G32" s="184">
        <f t="shared" si="5"/>
        <v>0</v>
      </c>
      <c r="H32" s="184">
        <f t="shared" si="5"/>
        <v>0</v>
      </c>
      <c r="I32" s="184">
        <f t="shared" si="5"/>
        <v>0</v>
      </c>
      <c r="J32" s="184">
        <f t="shared" si="5"/>
        <v>0</v>
      </c>
      <c r="K32" s="184">
        <f t="shared" si="5"/>
        <v>0</v>
      </c>
      <c r="L32" s="184">
        <f t="shared" si="5"/>
        <v>0</v>
      </c>
      <c r="M32" s="184">
        <f t="shared" si="5"/>
        <v>0</v>
      </c>
    </row>
    <row r="34" spans="2:13" x14ac:dyDescent="0.25">
      <c r="B34" s="7" t="s">
        <v>246</v>
      </c>
      <c r="F34" s="184"/>
      <c r="G34" s="184"/>
      <c r="H34" s="184"/>
      <c r="I34" s="184"/>
      <c r="J34" s="184"/>
      <c r="K34" s="184"/>
      <c r="L34" s="184"/>
      <c r="M34" s="184"/>
    </row>
    <row r="35" spans="2:13" x14ac:dyDescent="0.25">
      <c r="C35" t="s">
        <v>191</v>
      </c>
      <c r="F35" s="184"/>
      <c r="G35" s="184"/>
      <c r="H35" s="184"/>
      <c r="I35" s="184"/>
      <c r="J35" s="184"/>
      <c r="K35" s="184"/>
      <c r="L35" s="184"/>
      <c r="M35" s="184">
        <f>SUM(F35:L35)</f>
        <v>0</v>
      </c>
    </row>
    <row r="36" spans="2:13" x14ac:dyDescent="0.25">
      <c r="C36" t="s">
        <v>454</v>
      </c>
      <c r="F36" s="184"/>
      <c r="G36" s="184"/>
      <c r="H36" s="184"/>
      <c r="I36" s="184"/>
      <c r="J36" s="184"/>
      <c r="K36" s="184"/>
      <c r="L36" s="184"/>
      <c r="M36" s="184">
        <f t="shared" ref="M36:M41" si="6">SUM(F36:L36)</f>
        <v>0</v>
      </c>
    </row>
    <row r="37" spans="2:13" x14ac:dyDescent="0.25">
      <c r="C37" t="s">
        <v>211</v>
      </c>
      <c r="F37" s="184"/>
      <c r="G37" s="184"/>
      <c r="H37" s="184"/>
      <c r="I37" s="184"/>
      <c r="J37" s="184"/>
      <c r="K37" s="184"/>
      <c r="L37" s="184"/>
      <c r="M37" s="184">
        <f t="shared" si="6"/>
        <v>0</v>
      </c>
    </row>
    <row r="38" spans="2:13" x14ac:dyDescent="0.25">
      <c r="C38" t="s">
        <v>456</v>
      </c>
      <c r="F38" s="184"/>
      <c r="G38" s="184"/>
      <c r="H38" s="184"/>
      <c r="I38" s="184"/>
      <c r="J38" s="184"/>
      <c r="K38" s="184"/>
      <c r="L38" s="184"/>
      <c r="M38" s="184">
        <f t="shared" si="6"/>
        <v>0</v>
      </c>
    </row>
    <row r="39" spans="2:13" x14ac:dyDescent="0.25">
      <c r="C39" t="s">
        <v>234</v>
      </c>
      <c r="F39" s="184"/>
      <c r="G39" s="184"/>
      <c r="H39" s="184"/>
      <c r="I39" s="184"/>
      <c r="J39" s="184"/>
      <c r="K39" s="184"/>
      <c r="L39" s="184"/>
      <c r="M39" s="184">
        <f t="shared" si="6"/>
        <v>0</v>
      </c>
    </row>
    <row r="40" spans="2:13" x14ac:dyDescent="0.25">
      <c r="C40" t="s">
        <v>455</v>
      </c>
      <c r="F40" s="184"/>
      <c r="G40" s="184"/>
      <c r="H40" s="184"/>
      <c r="I40" s="184"/>
      <c r="J40" s="184"/>
      <c r="K40" s="184"/>
      <c r="L40" s="184"/>
      <c r="M40" s="184">
        <f t="shared" si="6"/>
        <v>0</v>
      </c>
    </row>
    <row r="41" spans="2:13" x14ac:dyDescent="0.25">
      <c r="C41" t="s">
        <v>243</v>
      </c>
      <c r="F41" s="187"/>
      <c r="G41" s="187"/>
      <c r="H41" s="187"/>
      <c r="I41" s="187"/>
      <c r="J41" s="187"/>
      <c r="K41" s="187"/>
      <c r="L41" s="187"/>
      <c r="M41" s="187">
        <f t="shared" si="6"/>
        <v>0</v>
      </c>
    </row>
    <row r="42" spans="2:13" x14ac:dyDescent="0.25">
      <c r="D42" t="s">
        <v>247</v>
      </c>
      <c r="F42" s="184">
        <f t="shared" ref="F42:M42" si="7">SUM(F34:F41)</f>
        <v>0</v>
      </c>
      <c r="G42" s="184">
        <f t="shared" si="7"/>
        <v>0</v>
      </c>
      <c r="H42" s="184">
        <f t="shared" si="7"/>
        <v>0</v>
      </c>
      <c r="I42" s="184">
        <f t="shared" si="7"/>
        <v>0</v>
      </c>
      <c r="J42" s="184">
        <f t="shared" si="7"/>
        <v>0</v>
      </c>
      <c r="K42" s="184">
        <f t="shared" si="7"/>
        <v>0</v>
      </c>
      <c r="L42" s="184">
        <f t="shared" si="7"/>
        <v>0</v>
      </c>
      <c r="M42" s="184">
        <f t="shared" si="7"/>
        <v>0</v>
      </c>
    </row>
    <row r="43" spans="2:13" ht="15.75" thickBot="1" x14ac:dyDescent="0.3">
      <c r="F43" s="185"/>
      <c r="G43" s="185"/>
      <c r="H43" s="185"/>
      <c r="I43" s="185"/>
      <c r="J43" s="185"/>
      <c r="K43" s="185"/>
      <c r="L43" s="185"/>
      <c r="M43" s="185"/>
    </row>
    <row r="44" spans="2:13" ht="15.75" thickBot="1" x14ac:dyDescent="0.3">
      <c r="B44" s="7" t="s">
        <v>248</v>
      </c>
      <c r="F44" s="188">
        <f t="shared" ref="F44:M44" si="8">F14+F23+F32+F42</f>
        <v>0</v>
      </c>
      <c r="G44" s="188">
        <f t="shared" si="8"/>
        <v>0</v>
      </c>
      <c r="H44" s="188">
        <f t="shared" si="8"/>
        <v>0</v>
      </c>
      <c r="I44" s="188">
        <f t="shared" si="8"/>
        <v>0</v>
      </c>
      <c r="J44" s="188">
        <f t="shared" si="8"/>
        <v>0</v>
      </c>
      <c r="K44" s="188">
        <f t="shared" si="8"/>
        <v>0</v>
      </c>
      <c r="L44" s="188">
        <f t="shared" si="8"/>
        <v>0</v>
      </c>
      <c r="M44" s="188">
        <f t="shared" si="8"/>
        <v>0</v>
      </c>
    </row>
  </sheetData>
  <pageMargins left="0.7" right="0.7" top="0.75" bottom="0.75" header="0.3" footer="0.3"/>
  <pageSetup scale="53" orientation="portrait" r:id="rId1"/>
  <headerFooter>
    <oddFooter>&amp;L&amp;D &amp;F&amp;C34
&amp;R&amp;A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71F2-E03C-4E39-BA6E-6BB54AE7D3B9}">
  <sheetPr codeName="Sheet44">
    <tabColor rgb="FFFF0000"/>
    <pageSetUpPr fitToPage="1"/>
  </sheetPr>
  <dimension ref="A1:T75"/>
  <sheetViews>
    <sheetView topLeftCell="A4" workbookViewId="0">
      <selection activeCell="G28" sqref="G28"/>
    </sheetView>
  </sheetViews>
  <sheetFormatPr defaultRowHeight="15" x14ac:dyDescent="0.25"/>
  <cols>
    <col min="1" max="1" width="2.140625" customWidth="1"/>
    <col min="2" max="2" width="18.140625" customWidth="1"/>
    <col min="3" max="3" width="11" style="5" bestFit="1" customWidth="1"/>
    <col min="4" max="4" width="8.42578125" style="5" bestFit="1" customWidth="1"/>
    <col min="5" max="5" width="8.85546875" style="269"/>
    <col min="6" max="7" width="10.5703125" style="267" customWidth="1"/>
    <col min="8" max="10" width="10.42578125" style="263" customWidth="1"/>
    <col min="11" max="11" width="18.5703125" style="263" bestFit="1" customWidth="1"/>
    <col min="12" max="12" width="18.5703125" style="263" customWidth="1"/>
    <col min="13" max="13" width="8.42578125" style="167" customWidth="1"/>
    <col min="14" max="14" width="6.140625" style="167" customWidth="1"/>
    <col min="15" max="15" width="7.5703125" style="167" customWidth="1"/>
    <col min="16" max="16" width="6.140625" style="167" customWidth="1"/>
    <col min="17" max="17" width="8.140625" style="167" customWidth="1"/>
    <col min="18" max="18" width="8.42578125" style="167" customWidth="1"/>
    <col min="19" max="19" width="8.140625" style="167" customWidth="1"/>
    <col min="20" max="20" width="9.140625" style="5"/>
    <col min="23" max="23" width="2.140625" bestFit="1" customWidth="1"/>
  </cols>
  <sheetData>
    <row r="1" spans="1:19" x14ac:dyDescent="0.25">
      <c r="A1" s="3" t="str">
        <f>TOC!$A$1</f>
        <v>District Name</v>
      </c>
      <c r="B1" s="2"/>
      <c r="C1" s="8"/>
    </row>
    <row r="2" spans="1:19" x14ac:dyDescent="0.25">
      <c r="A2" s="4" t="str">
        <f>+Cover!E11</f>
        <v>Proposed Budget</v>
      </c>
      <c r="B2" s="2"/>
      <c r="C2" s="8"/>
    </row>
    <row r="3" spans="1:19" x14ac:dyDescent="0.25">
      <c r="A3" s="4" t="s">
        <v>405</v>
      </c>
      <c r="B3" s="2"/>
      <c r="C3" s="8"/>
    </row>
    <row r="4" spans="1:19" x14ac:dyDescent="0.25">
      <c r="A4" s="4" t="str">
        <f>+Cover!E14</f>
        <v>FY 2026/27</v>
      </c>
      <c r="B4" s="2"/>
      <c r="C4" s="8"/>
    </row>
    <row r="5" spans="1:19" x14ac:dyDescent="0.25">
      <c r="A5" s="4"/>
      <c r="B5" s="2"/>
      <c r="C5" s="8"/>
      <c r="H5" s="274" t="s">
        <v>793</v>
      </c>
      <c r="I5" s="279">
        <f>+BudgetAssump!K23+BudgetAssump!K24</f>
        <v>0.22850000000000001</v>
      </c>
      <c r="K5" s="271" t="s">
        <v>791</v>
      </c>
      <c r="L5" s="271"/>
      <c r="M5" s="494" t="s">
        <v>1023</v>
      </c>
      <c r="N5" s="494"/>
      <c r="O5" s="494"/>
      <c r="P5" s="494"/>
      <c r="Q5" s="494"/>
      <c r="R5" s="494"/>
      <c r="S5" s="494"/>
    </row>
    <row r="6" spans="1:19" s="275" customFormat="1" x14ac:dyDescent="0.25">
      <c r="A6" s="273"/>
      <c r="B6" s="263" t="s">
        <v>786</v>
      </c>
      <c r="C6" s="263" t="s">
        <v>786</v>
      </c>
      <c r="D6" s="263" t="s">
        <v>786</v>
      </c>
      <c r="E6" s="269" t="s">
        <v>787</v>
      </c>
      <c r="F6" s="263" t="s">
        <v>786</v>
      </c>
      <c r="G6" s="263" t="s">
        <v>786</v>
      </c>
      <c r="H6" s="263" t="s">
        <v>787</v>
      </c>
      <c r="I6" s="271" t="s">
        <v>787</v>
      </c>
      <c r="J6" s="263" t="s">
        <v>787</v>
      </c>
      <c r="K6" s="271" t="s">
        <v>787</v>
      </c>
      <c r="L6" s="271"/>
      <c r="M6" s="167" t="s">
        <v>786</v>
      </c>
      <c r="N6" s="167" t="s">
        <v>786</v>
      </c>
      <c r="O6" s="167" t="s">
        <v>786</v>
      </c>
      <c r="P6" s="167" t="s">
        <v>786</v>
      </c>
      <c r="Q6" s="167" t="s">
        <v>786</v>
      </c>
      <c r="R6" s="167" t="s">
        <v>786</v>
      </c>
      <c r="S6" s="167" t="s">
        <v>786</v>
      </c>
    </row>
    <row r="7" spans="1:19" s="5" customFormat="1" x14ac:dyDescent="0.25">
      <c r="B7" s="166" t="s">
        <v>406</v>
      </c>
      <c r="C7" s="166" t="s">
        <v>418</v>
      </c>
      <c r="D7" s="166" t="s">
        <v>790</v>
      </c>
      <c r="E7" s="270" t="s">
        <v>408</v>
      </c>
      <c r="F7" s="268" t="s">
        <v>409</v>
      </c>
      <c r="G7" s="268" t="s">
        <v>410</v>
      </c>
      <c r="H7" s="266" t="s">
        <v>411</v>
      </c>
      <c r="I7" s="272" t="s">
        <v>431</v>
      </c>
      <c r="J7" s="266" t="s">
        <v>432</v>
      </c>
      <c r="K7" s="272" t="s">
        <v>433</v>
      </c>
      <c r="L7" s="272" t="s">
        <v>792</v>
      </c>
      <c r="M7" s="278" t="s">
        <v>412</v>
      </c>
      <c r="N7" s="278" t="s">
        <v>407</v>
      </c>
      <c r="O7" s="278" t="s">
        <v>413</v>
      </c>
      <c r="P7" s="278" t="s">
        <v>414</v>
      </c>
      <c r="Q7" s="278" t="s">
        <v>415</v>
      </c>
      <c r="R7" s="278" t="s">
        <v>416</v>
      </c>
      <c r="S7" s="278" t="s">
        <v>417</v>
      </c>
    </row>
    <row r="8" spans="1:19" x14ac:dyDescent="0.25">
      <c r="G8" s="267">
        <v>0</v>
      </c>
      <c r="I8" s="271">
        <f>+H8*$I$5</f>
        <v>0</v>
      </c>
      <c r="K8" s="271">
        <f>I8+J8</f>
        <v>0</v>
      </c>
      <c r="L8" s="271">
        <f>+K8+H8</f>
        <v>0</v>
      </c>
    </row>
    <row r="9" spans="1:19" x14ac:dyDescent="0.25">
      <c r="I9" s="271">
        <f t="shared" ref="I9:I72" si="0">+H9*$I$5</f>
        <v>0</v>
      </c>
      <c r="K9" s="271">
        <f t="shared" ref="K9:K72" si="1">I9+J9</f>
        <v>0</v>
      </c>
      <c r="L9" s="271">
        <f t="shared" ref="L9:L72" si="2">+K9+H9</f>
        <v>0</v>
      </c>
    </row>
    <row r="10" spans="1:19" x14ac:dyDescent="0.25">
      <c r="I10" s="271">
        <f t="shared" si="0"/>
        <v>0</v>
      </c>
      <c r="K10" s="271">
        <f t="shared" si="1"/>
        <v>0</v>
      </c>
      <c r="L10" s="271">
        <f t="shared" si="2"/>
        <v>0</v>
      </c>
    </row>
    <row r="11" spans="1:19" x14ac:dyDescent="0.25">
      <c r="I11" s="271">
        <f t="shared" si="0"/>
        <v>0</v>
      </c>
      <c r="K11" s="271">
        <f t="shared" si="1"/>
        <v>0</v>
      </c>
      <c r="L11" s="271">
        <f t="shared" si="2"/>
        <v>0</v>
      </c>
    </row>
    <row r="12" spans="1:19" x14ac:dyDescent="0.25">
      <c r="I12" s="271">
        <f t="shared" si="0"/>
        <v>0</v>
      </c>
      <c r="K12" s="271">
        <f t="shared" si="1"/>
        <v>0</v>
      </c>
      <c r="L12" s="271">
        <f t="shared" si="2"/>
        <v>0</v>
      </c>
    </row>
    <row r="13" spans="1:19" x14ac:dyDescent="0.25">
      <c r="I13" s="271">
        <f t="shared" si="0"/>
        <v>0</v>
      </c>
      <c r="K13" s="271">
        <f t="shared" si="1"/>
        <v>0</v>
      </c>
      <c r="L13" s="271">
        <f t="shared" si="2"/>
        <v>0</v>
      </c>
    </row>
    <row r="14" spans="1:19" x14ac:dyDescent="0.25">
      <c r="I14" s="271">
        <f t="shared" si="0"/>
        <v>0</v>
      </c>
      <c r="K14" s="271">
        <f t="shared" si="1"/>
        <v>0</v>
      </c>
      <c r="L14" s="271">
        <f t="shared" si="2"/>
        <v>0</v>
      </c>
    </row>
    <row r="15" spans="1:19" x14ac:dyDescent="0.25">
      <c r="I15" s="271">
        <f t="shared" si="0"/>
        <v>0</v>
      </c>
      <c r="K15" s="271">
        <f t="shared" si="1"/>
        <v>0</v>
      </c>
      <c r="L15" s="271">
        <f t="shared" si="2"/>
        <v>0</v>
      </c>
    </row>
    <row r="16" spans="1:19" x14ac:dyDescent="0.25">
      <c r="I16" s="271">
        <f t="shared" si="0"/>
        <v>0</v>
      </c>
      <c r="K16" s="271">
        <f t="shared" si="1"/>
        <v>0</v>
      </c>
      <c r="L16" s="271">
        <f t="shared" si="2"/>
        <v>0</v>
      </c>
    </row>
    <row r="17" spans="9:12" x14ac:dyDescent="0.25">
      <c r="I17" s="271">
        <f t="shared" si="0"/>
        <v>0</v>
      </c>
      <c r="K17" s="271">
        <f t="shared" si="1"/>
        <v>0</v>
      </c>
      <c r="L17" s="271">
        <f t="shared" si="2"/>
        <v>0</v>
      </c>
    </row>
    <row r="18" spans="9:12" x14ac:dyDescent="0.25">
      <c r="I18" s="271">
        <f t="shared" si="0"/>
        <v>0</v>
      </c>
      <c r="K18" s="271">
        <f t="shared" si="1"/>
        <v>0</v>
      </c>
      <c r="L18" s="271">
        <f t="shared" si="2"/>
        <v>0</v>
      </c>
    </row>
    <row r="19" spans="9:12" x14ac:dyDescent="0.25">
      <c r="I19" s="271">
        <f t="shared" si="0"/>
        <v>0</v>
      </c>
      <c r="K19" s="271">
        <f t="shared" si="1"/>
        <v>0</v>
      </c>
      <c r="L19" s="271">
        <f t="shared" si="2"/>
        <v>0</v>
      </c>
    </row>
    <row r="20" spans="9:12" x14ac:dyDescent="0.25">
      <c r="I20" s="271">
        <f t="shared" si="0"/>
        <v>0</v>
      </c>
      <c r="K20" s="271">
        <f t="shared" si="1"/>
        <v>0</v>
      </c>
      <c r="L20" s="271">
        <f t="shared" si="2"/>
        <v>0</v>
      </c>
    </row>
    <row r="21" spans="9:12" x14ac:dyDescent="0.25">
      <c r="I21" s="271">
        <f t="shared" si="0"/>
        <v>0</v>
      </c>
      <c r="K21" s="271">
        <f t="shared" si="1"/>
        <v>0</v>
      </c>
      <c r="L21" s="271">
        <f t="shared" si="2"/>
        <v>0</v>
      </c>
    </row>
    <row r="22" spans="9:12" x14ac:dyDescent="0.25">
      <c r="I22" s="271">
        <f t="shared" si="0"/>
        <v>0</v>
      </c>
      <c r="K22" s="271">
        <f t="shared" si="1"/>
        <v>0</v>
      </c>
      <c r="L22" s="271">
        <f t="shared" si="2"/>
        <v>0</v>
      </c>
    </row>
    <row r="23" spans="9:12" x14ac:dyDescent="0.25">
      <c r="I23" s="271">
        <f t="shared" si="0"/>
        <v>0</v>
      </c>
      <c r="K23" s="271">
        <f t="shared" si="1"/>
        <v>0</v>
      </c>
      <c r="L23" s="271">
        <f t="shared" si="2"/>
        <v>0</v>
      </c>
    </row>
    <row r="24" spans="9:12" x14ac:dyDescent="0.25">
      <c r="I24" s="271">
        <f t="shared" si="0"/>
        <v>0</v>
      </c>
      <c r="K24" s="271">
        <f t="shared" si="1"/>
        <v>0</v>
      </c>
      <c r="L24" s="271">
        <f t="shared" si="2"/>
        <v>0</v>
      </c>
    </row>
    <row r="25" spans="9:12" x14ac:dyDescent="0.25">
      <c r="I25" s="271">
        <f t="shared" si="0"/>
        <v>0</v>
      </c>
      <c r="K25" s="271">
        <f t="shared" si="1"/>
        <v>0</v>
      </c>
      <c r="L25" s="271">
        <f t="shared" si="2"/>
        <v>0</v>
      </c>
    </row>
    <row r="26" spans="9:12" x14ac:dyDescent="0.25">
      <c r="I26" s="271">
        <f t="shared" si="0"/>
        <v>0</v>
      </c>
      <c r="K26" s="271">
        <f t="shared" si="1"/>
        <v>0</v>
      </c>
      <c r="L26" s="271">
        <f t="shared" si="2"/>
        <v>0</v>
      </c>
    </row>
    <row r="27" spans="9:12" x14ac:dyDescent="0.25">
      <c r="I27" s="271">
        <f t="shared" si="0"/>
        <v>0</v>
      </c>
      <c r="K27" s="271">
        <f t="shared" si="1"/>
        <v>0</v>
      </c>
      <c r="L27" s="271">
        <f t="shared" si="2"/>
        <v>0</v>
      </c>
    </row>
    <row r="28" spans="9:12" x14ac:dyDescent="0.25">
      <c r="I28" s="271">
        <f t="shared" si="0"/>
        <v>0</v>
      </c>
      <c r="K28" s="271">
        <f t="shared" si="1"/>
        <v>0</v>
      </c>
      <c r="L28" s="271">
        <f t="shared" si="2"/>
        <v>0</v>
      </c>
    </row>
    <row r="29" spans="9:12" x14ac:dyDescent="0.25">
      <c r="I29" s="271">
        <f t="shared" si="0"/>
        <v>0</v>
      </c>
      <c r="K29" s="271">
        <f t="shared" si="1"/>
        <v>0</v>
      </c>
      <c r="L29" s="271">
        <f t="shared" si="2"/>
        <v>0</v>
      </c>
    </row>
    <row r="30" spans="9:12" x14ac:dyDescent="0.25">
      <c r="I30" s="271">
        <f t="shared" si="0"/>
        <v>0</v>
      </c>
      <c r="K30" s="271">
        <f t="shared" si="1"/>
        <v>0</v>
      </c>
      <c r="L30" s="271">
        <f t="shared" si="2"/>
        <v>0</v>
      </c>
    </row>
    <row r="31" spans="9:12" x14ac:dyDescent="0.25">
      <c r="I31" s="271">
        <f t="shared" si="0"/>
        <v>0</v>
      </c>
      <c r="K31" s="271">
        <f t="shared" si="1"/>
        <v>0</v>
      </c>
      <c r="L31" s="271">
        <f t="shared" si="2"/>
        <v>0</v>
      </c>
    </row>
    <row r="32" spans="9:12" x14ac:dyDescent="0.25">
      <c r="I32" s="271">
        <f t="shared" si="0"/>
        <v>0</v>
      </c>
      <c r="K32" s="271">
        <f t="shared" si="1"/>
        <v>0</v>
      </c>
      <c r="L32" s="271">
        <f t="shared" si="2"/>
        <v>0</v>
      </c>
    </row>
    <row r="33" spans="9:12" x14ac:dyDescent="0.25">
      <c r="I33" s="271">
        <f t="shared" si="0"/>
        <v>0</v>
      </c>
      <c r="K33" s="271">
        <f t="shared" si="1"/>
        <v>0</v>
      </c>
      <c r="L33" s="271">
        <f t="shared" si="2"/>
        <v>0</v>
      </c>
    </row>
    <row r="34" spans="9:12" x14ac:dyDescent="0.25">
      <c r="I34" s="271">
        <f t="shared" si="0"/>
        <v>0</v>
      </c>
      <c r="K34" s="271">
        <f t="shared" si="1"/>
        <v>0</v>
      </c>
      <c r="L34" s="271">
        <f t="shared" si="2"/>
        <v>0</v>
      </c>
    </row>
    <row r="35" spans="9:12" x14ac:dyDescent="0.25">
      <c r="I35" s="271">
        <f t="shared" si="0"/>
        <v>0</v>
      </c>
      <c r="K35" s="271">
        <f t="shared" si="1"/>
        <v>0</v>
      </c>
      <c r="L35" s="271">
        <f t="shared" si="2"/>
        <v>0</v>
      </c>
    </row>
    <row r="36" spans="9:12" x14ac:dyDescent="0.25">
      <c r="I36" s="271">
        <f t="shared" si="0"/>
        <v>0</v>
      </c>
      <c r="K36" s="271">
        <f t="shared" si="1"/>
        <v>0</v>
      </c>
      <c r="L36" s="271">
        <f t="shared" si="2"/>
        <v>0</v>
      </c>
    </row>
    <row r="37" spans="9:12" x14ac:dyDescent="0.25">
      <c r="I37" s="271">
        <f t="shared" si="0"/>
        <v>0</v>
      </c>
      <c r="K37" s="271">
        <f t="shared" si="1"/>
        <v>0</v>
      </c>
      <c r="L37" s="271">
        <f t="shared" si="2"/>
        <v>0</v>
      </c>
    </row>
    <row r="38" spans="9:12" x14ac:dyDescent="0.25">
      <c r="I38" s="271">
        <f t="shared" si="0"/>
        <v>0</v>
      </c>
      <c r="K38" s="271">
        <f t="shared" si="1"/>
        <v>0</v>
      </c>
      <c r="L38" s="271">
        <f t="shared" si="2"/>
        <v>0</v>
      </c>
    </row>
    <row r="39" spans="9:12" x14ac:dyDescent="0.25">
      <c r="I39" s="271">
        <f t="shared" si="0"/>
        <v>0</v>
      </c>
      <c r="K39" s="271">
        <f t="shared" si="1"/>
        <v>0</v>
      </c>
      <c r="L39" s="271">
        <f t="shared" si="2"/>
        <v>0</v>
      </c>
    </row>
    <row r="40" spans="9:12" x14ac:dyDescent="0.25">
      <c r="I40" s="271">
        <f t="shared" si="0"/>
        <v>0</v>
      </c>
      <c r="K40" s="271">
        <f t="shared" si="1"/>
        <v>0</v>
      </c>
      <c r="L40" s="271">
        <f t="shared" si="2"/>
        <v>0</v>
      </c>
    </row>
    <row r="41" spans="9:12" x14ac:dyDescent="0.25">
      <c r="I41" s="271">
        <f t="shared" si="0"/>
        <v>0</v>
      </c>
      <c r="K41" s="271">
        <f t="shared" si="1"/>
        <v>0</v>
      </c>
      <c r="L41" s="271">
        <f t="shared" si="2"/>
        <v>0</v>
      </c>
    </row>
    <row r="42" spans="9:12" x14ac:dyDescent="0.25">
      <c r="I42" s="271">
        <f t="shared" si="0"/>
        <v>0</v>
      </c>
      <c r="K42" s="271">
        <f t="shared" si="1"/>
        <v>0</v>
      </c>
      <c r="L42" s="271">
        <f t="shared" si="2"/>
        <v>0</v>
      </c>
    </row>
    <row r="43" spans="9:12" x14ac:dyDescent="0.25">
      <c r="I43" s="271">
        <f t="shared" si="0"/>
        <v>0</v>
      </c>
      <c r="K43" s="271">
        <f t="shared" si="1"/>
        <v>0</v>
      </c>
      <c r="L43" s="271">
        <f t="shared" si="2"/>
        <v>0</v>
      </c>
    </row>
    <row r="44" spans="9:12" x14ac:dyDescent="0.25">
      <c r="I44" s="271">
        <f t="shared" si="0"/>
        <v>0</v>
      </c>
      <c r="K44" s="271">
        <f t="shared" si="1"/>
        <v>0</v>
      </c>
      <c r="L44" s="271">
        <f t="shared" si="2"/>
        <v>0</v>
      </c>
    </row>
    <row r="45" spans="9:12" x14ac:dyDescent="0.25">
      <c r="I45" s="271">
        <f t="shared" si="0"/>
        <v>0</v>
      </c>
      <c r="K45" s="271">
        <f t="shared" si="1"/>
        <v>0</v>
      </c>
      <c r="L45" s="271">
        <f t="shared" si="2"/>
        <v>0</v>
      </c>
    </row>
    <row r="46" spans="9:12" x14ac:dyDescent="0.25">
      <c r="I46" s="271">
        <f t="shared" si="0"/>
        <v>0</v>
      </c>
      <c r="K46" s="271">
        <f t="shared" si="1"/>
        <v>0</v>
      </c>
      <c r="L46" s="271">
        <f t="shared" si="2"/>
        <v>0</v>
      </c>
    </row>
    <row r="47" spans="9:12" x14ac:dyDescent="0.25">
      <c r="I47" s="271">
        <f t="shared" si="0"/>
        <v>0</v>
      </c>
      <c r="K47" s="271">
        <f t="shared" si="1"/>
        <v>0</v>
      </c>
      <c r="L47" s="271">
        <f t="shared" si="2"/>
        <v>0</v>
      </c>
    </row>
    <row r="48" spans="9:12" x14ac:dyDescent="0.25">
      <c r="I48" s="271">
        <f t="shared" si="0"/>
        <v>0</v>
      </c>
      <c r="K48" s="271">
        <f t="shared" si="1"/>
        <v>0</v>
      </c>
      <c r="L48" s="271">
        <f t="shared" si="2"/>
        <v>0</v>
      </c>
    </row>
    <row r="49" spans="9:12" x14ac:dyDescent="0.25">
      <c r="I49" s="271">
        <f t="shared" si="0"/>
        <v>0</v>
      </c>
      <c r="K49" s="271">
        <f t="shared" si="1"/>
        <v>0</v>
      </c>
      <c r="L49" s="271">
        <f t="shared" si="2"/>
        <v>0</v>
      </c>
    </row>
    <row r="50" spans="9:12" x14ac:dyDescent="0.25">
      <c r="I50" s="271">
        <f t="shared" si="0"/>
        <v>0</v>
      </c>
      <c r="K50" s="271">
        <f t="shared" si="1"/>
        <v>0</v>
      </c>
      <c r="L50" s="271">
        <f t="shared" si="2"/>
        <v>0</v>
      </c>
    </row>
    <row r="51" spans="9:12" x14ac:dyDescent="0.25">
      <c r="I51" s="271">
        <f t="shared" si="0"/>
        <v>0</v>
      </c>
      <c r="K51" s="271">
        <f t="shared" si="1"/>
        <v>0</v>
      </c>
      <c r="L51" s="271">
        <f t="shared" si="2"/>
        <v>0</v>
      </c>
    </row>
    <row r="52" spans="9:12" x14ac:dyDescent="0.25">
      <c r="I52" s="271">
        <f t="shared" si="0"/>
        <v>0</v>
      </c>
      <c r="K52" s="271">
        <f t="shared" si="1"/>
        <v>0</v>
      </c>
      <c r="L52" s="271">
        <f t="shared" si="2"/>
        <v>0</v>
      </c>
    </row>
    <row r="53" spans="9:12" x14ac:dyDescent="0.25">
      <c r="I53" s="271">
        <f t="shared" si="0"/>
        <v>0</v>
      </c>
      <c r="K53" s="271">
        <f t="shared" si="1"/>
        <v>0</v>
      </c>
      <c r="L53" s="271">
        <f t="shared" si="2"/>
        <v>0</v>
      </c>
    </row>
    <row r="54" spans="9:12" x14ac:dyDescent="0.25">
      <c r="I54" s="271">
        <f t="shared" si="0"/>
        <v>0</v>
      </c>
      <c r="K54" s="271">
        <f t="shared" si="1"/>
        <v>0</v>
      </c>
      <c r="L54" s="271">
        <f t="shared" si="2"/>
        <v>0</v>
      </c>
    </row>
    <row r="55" spans="9:12" x14ac:dyDescent="0.25">
      <c r="I55" s="271">
        <f t="shared" si="0"/>
        <v>0</v>
      </c>
      <c r="K55" s="271">
        <f t="shared" si="1"/>
        <v>0</v>
      </c>
      <c r="L55" s="271">
        <f t="shared" si="2"/>
        <v>0</v>
      </c>
    </row>
    <row r="56" spans="9:12" x14ac:dyDescent="0.25">
      <c r="I56" s="271">
        <f t="shared" si="0"/>
        <v>0</v>
      </c>
      <c r="K56" s="271">
        <f t="shared" si="1"/>
        <v>0</v>
      </c>
      <c r="L56" s="271">
        <f t="shared" si="2"/>
        <v>0</v>
      </c>
    </row>
    <row r="57" spans="9:12" x14ac:dyDescent="0.25">
      <c r="I57" s="271">
        <f t="shared" si="0"/>
        <v>0</v>
      </c>
      <c r="K57" s="271">
        <f t="shared" si="1"/>
        <v>0</v>
      </c>
      <c r="L57" s="271">
        <f t="shared" si="2"/>
        <v>0</v>
      </c>
    </row>
    <row r="58" spans="9:12" x14ac:dyDescent="0.25">
      <c r="I58" s="271">
        <f t="shared" si="0"/>
        <v>0</v>
      </c>
      <c r="K58" s="271">
        <f t="shared" si="1"/>
        <v>0</v>
      </c>
      <c r="L58" s="271">
        <f t="shared" si="2"/>
        <v>0</v>
      </c>
    </row>
    <row r="59" spans="9:12" x14ac:dyDescent="0.25">
      <c r="I59" s="271">
        <f t="shared" si="0"/>
        <v>0</v>
      </c>
      <c r="K59" s="271">
        <f t="shared" si="1"/>
        <v>0</v>
      </c>
      <c r="L59" s="271">
        <f t="shared" si="2"/>
        <v>0</v>
      </c>
    </row>
    <row r="60" spans="9:12" x14ac:dyDescent="0.25">
      <c r="I60" s="271">
        <f t="shared" si="0"/>
        <v>0</v>
      </c>
      <c r="K60" s="271">
        <f t="shared" si="1"/>
        <v>0</v>
      </c>
      <c r="L60" s="271">
        <f t="shared" si="2"/>
        <v>0</v>
      </c>
    </row>
    <row r="61" spans="9:12" x14ac:dyDescent="0.25">
      <c r="I61" s="271">
        <f t="shared" si="0"/>
        <v>0</v>
      </c>
      <c r="K61" s="271">
        <f t="shared" si="1"/>
        <v>0</v>
      </c>
      <c r="L61" s="271">
        <f t="shared" si="2"/>
        <v>0</v>
      </c>
    </row>
    <row r="62" spans="9:12" x14ac:dyDescent="0.25">
      <c r="I62" s="271">
        <f t="shared" si="0"/>
        <v>0</v>
      </c>
      <c r="K62" s="271">
        <f t="shared" si="1"/>
        <v>0</v>
      </c>
      <c r="L62" s="271">
        <f t="shared" si="2"/>
        <v>0</v>
      </c>
    </row>
    <row r="63" spans="9:12" x14ac:dyDescent="0.25">
      <c r="I63" s="271">
        <f t="shared" si="0"/>
        <v>0</v>
      </c>
      <c r="K63" s="271">
        <f t="shared" si="1"/>
        <v>0</v>
      </c>
      <c r="L63" s="271">
        <f t="shared" si="2"/>
        <v>0</v>
      </c>
    </row>
    <row r="64" spans="9:12" x14ac:dyDescent="0.25">
      <c r="I64" s="271">
        <f t="shared" si="0"/>
        <v>0</v>
      </c>
      <c r="K64" s="271">
        <f t="shared" si="1"/>
        <v>0</v>
      </c>
      <c r="L64" s="271">
        <f t="shared" si="2"/>
        <v>0</v>
      </c>
    </row>
    <row r="65" spans="5:12" x14ac:dyDescent="0.25">
      <c r="I65" s="271">
        <f t="shared" si="0"/>
        <v>0</v>
      </c>
      <c r="K65" s="271">
        <f t="shared" si="1"/>
        <v>0</v>
      </c>
      <c r="L65" s="271">
        <f t="shared" si="2"/>
        <v>0</v>
      </c>
    </row>
    <row r="66" spans="5:12" x14ac:dyDescent="0.25">
      <c r="I66" s="271">
        <f t="shared" si="0"/>
        <v>0</v>
      </c>
      <c r="K66" s="271">
        <f t="shared" si="1"/>
        <v>0</v>
      </c>
      <c r="L66" s="271">
        <f t="shared" si="2"/>
        <v>0</v>
      </c>
    </row>
    <row r="67" spans="5:12" x14ac:dyDescent="0.25">
      <c r="I67" s="271">
        <f t="shared" si="0"/>
        <v>0</v>
      </c>
      <c r="K67" s="271">
        <f t="shared" si="1"/>
        <v>0</v>
      </c>
      <c r="L67" s="271">
        <f t="shared" si="2"/>
        <v>0</v>
      </c>
    </row>
    <row r="68" spans="5:12" x14ac:dyDescent="0.25">
      <c r="I68" s="271">
        <f t="shared" si="0"/>
        <v>0</v>
      </c>
      <c r="K68" s="271">
        <f t="shared" si="1"/>
        <v>0</v>
      </c>
      <c r="L68" s="271">
        <f t="shared" si="2"/>
        <v>0</v>
      </c>
    </row>
    <row r="69" spans="5:12" x14ac:dyDescent="0.25">
      <c r="I69" s="271">
        <f t="shared" si="0"/>
        <v>0</v>
      </c>
      <c r="K69" s="271">
        <f t="shared" si="1"/>
        <v>0</v>
      </c>
      <c r="L69" s="271">
        <f t="shared" si="2"/>
        <v>0</v>
      </c>
    </row>
    <row r="70" spans="5:12" x14ac:dyDescent="0.25">
      <c r="I70" s="271">
        <f t="shared" si="0"/>
        <v>0</v>
      </c>
      <c r="K70" s="271">
        <f t="shared" si="1"/>
        <v>0</v>
      </c>
      <c r="L70" s="271">
        <f t="shared" si="2"/>
        <v>0</v>
      </c>
    </row>
    <row r="71" spans="5:12" x14ac:dyDescent="0.25">
      <c r="I71" s="271">
        <f t="shared" si="0"/>
        <v>0</v>
      </c>
      <c r="K71" s="271">
        <f t="shared" si="1"/>
        <v>0</v>
      </c>
      <c r="L71" s="271">
        <f t="shared" si="2"/>
        <v>0</v>
      </c>
    </row>
    <row r="72" spans="5:12" x14ac:dyDescent="0.25">
      <c r="I72" s="271">
        <f t="shared" si="0"/>
        <v>0</v>
      </c>
      <c r="K72" s="271">
        <f t="shared" si="1"/>
        <v>0</v>
      </c>
      <c r="L72" s="271">
        <f t="shared" si="2"/>
        <v>0</v>
      </c>
    </row>
    <row r="73" spans="5:12" x14ac:dyDescent="0.25">
      <c r="I73" s="271">
        <f t="shared" ref="I73:I74" si="3">+H73*$I$5</f>
        <v>0</v>
      </c>
      <c r="K73" s="271">
        <f t="shared" ref="K73:K74" si="4">I73+J73</f>
        <v>0</v>
      </c>
      <c r="L73" s="271">
        <f t="shared" ref="L73:L74" si="5">+K73+H73</f>
        <v>0</v>
      </c>
    </row>
    <row r="74" spans="5:12" x14ac:dyDescent="0.25">
      <c r="I74" s="271">
        <f t="shared" si="3"/>
        <v>0</v>
      </c>
      <c r="K74" s="271">
        <f t="shared" si="4"/>
        <v>0</v>
      </c>
      <c r="L74" s="271">
        <f t="shared" si="5"/>
        <v>0</v>
      </c>
    </row>
    <row r="75" spans="5:12" x14ac:dyDescent="0.25">
      <c r="E75" s="298">
        <f>SUM(E45:E74)</f>
        <v>0</v>
      </c>
      <c r="F75"/>
      <c r="G75"/>
      <c r="H75" s="299">
        <f>SUM(H45:H74)</f>
        <v>0</v>
      </c>
      <c r="I75" s="299">
        <f>SUM(I45:I74)</f>
        <v>0</v>
      </c>
      <c r="J75" s="299">
        <f>SUM(J45:J74)</f>
        <v>0</v>
      </c>
      <c r="K75" s="299">
        <f>SUM(K45:K74)</f>
        <v>0</v>
      </c>
      <c r="L75" s="299">
        <f>SUM(L45:L74)</f>
        <v>0</v>
      </c>
    </row>
  </sheetData>
  <mergeCells count="1">
    <mergeCell ref="M5:S5"/>
  </mergeCells>
  <pageMargins left="0.56999999999999995" right="0.38" top="0.53" bottom="0.75" header="0.3" footer="0.3"/>
  <pageSetup scale="57" fitToHeight="0" orientation="landscape" horizontalDpi="1200" verticalDpi="1200" r:id="rId1"/>
  <headerFooter>
    <oddFooter>&amp;L&amp;D &amp;F&amp;R&amp;A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D6D86-1B2E-4789-939F-93D7CF010AFB}">
  <sheetPr codeName="Sheet46">
    <tabColor rgb="FFFF0000"/>
    <pageSetUpPr fitToPage="1"/>
  </sheetPr>
  <dimension ref="A1:D45"/>
  <sheetViews>
    <sheetView workbookViewId="0"/>
  </sheetViews>
  <sheetFormatPr defaultRowHeight="15" x14ac:dyDescent="0.25"/>
  <cols>
    <col min="1" max="1" width="5.42578125" customWidth="1"/>
    <col min="2" max="2" width="18.5703125" bestFit="1" customWidth="1"/>
    <col min="3" max="3" width="24.5703125" bestFit="1" customWidth="1"/>
  </cols>
  <sheetData>
    <row r="1" spans="1:4" x14ac:dyDescent="0.25">
      <c r="A1" s="194" t="s">
        <v>471</v>
      </c>
    </row>
    <row r="2" spans="1:4" x14ac:dyDescent="0.25">
      <c r="D2" s="166" t="s">
        <v>472</v>
      </c>
    </row>
    <row r="3" spans="1:4" x14ac:dyDescent="0.25">
      <c r="A3" s="195">
        <v>1</v>
      </c>
      <c r="B3" s="195" t="s">
        <v>509</v>
      </c>
      <c r="C3" s="195" t="s">
        <v>510</v>
      </c>
      <c r="D3" s="196" t="s">
        <v>511</v>
      </c>
    </row>
    <row r="4" spans="1:4" x14ac:dyDescent="0.25">
      <c r="A4" s="195">
        <f>A3+1</f>
        <v>2</v>
      </c>
      <c r="B4" s="195" t="s">
        <v>473</v>
      </c>
      <c r="C4" t="s">
        <v>474</v>
      </c>
      <c r="D4" s="196" t="s">
        <v>475</v>
      </c>
    </row>
    <row r="5" spans="1:4" x14ac:dyDescent="0.25">
      <c r="A5" s="195">
        <f t="shared" ref="A5:A23" si="0">A4+1</f>
        <v>3</v>
      </c>
      <c r="B5" s="195" t="s">
        <v>761</v>
      </c>
      <c r="C5" t="s">
        <v>760</v>
      </c>
      <c r="D5" s="196" t="s">
        <v>762</v>
      </c>
    </row>
    <row r="6" spans="1:4" x14ac:dyDescent="0.25">
      <c r="A6" s="195">
        <f t="shared" si="0"/>
        <v>4</v>
      </c>
      <c r="B6" s="195" t="s">
        <v>653</v>
      </c>
      <c r="C6" s="195" t="s">
        <v>654</v>
      </c>
      <c r="D6" s="196" t="s">
        <v>655</v>
      </c>
    </row>
    <row r="7" spans="1:4" x14ac:dyDescent="0.25">
      <c r="A7" s="195">
        <f t="shared" si="0"/>
        <v>5</v>
      </c>
      <c r="B7" s="195" t="s">
        <v>506</v>
      </c>
      <c r="C7" s="195" t="s">
        <v>507</v>
      </c>
      <c r="D7" s="196" t="s">
        <v>508</v>
      </c>
    </row>
    <row r="8" spans="1:4" x14ac:dyDescent="0.25">
      <c r="A8" s="195">
        <f t="shared" si="0"/>
        <v>6</v>
      </c>
      <c r="B8" s="195" t="s">
        <v>491</v>
      </c>
      <c r="C8" s="195" t="s">
        <v>492</v>
      </c>
      <c r="D8" s="196" t="s">
        <v>493</v>
      </c>
    </row>
    <row r="9" spans="1:4" x14ac:dyDescent="0.25">
      <c r="A9" s="195">
        <f t="shared" si="0"/>
        <v>7</v>
      </c>
      <c r="B9" s="195" t="s">
        <v>541</v>
      </c>
      <c r="C9" s="195" t="s">
        <v>542</v>
      </c>
      <c r="D9" s="197" t="s">
        <v>543</v>
      </c>
    </row>
    <row r="10" spans="1:4" x14ac:dyDescent="0.25">
      <c r="A10" s="195">
        <f t="shared" si="0"/>
        <v>8</v>
      </c>
      <c r="B10" s="195" t="s">
        <v>538</v>
      </c>
      <c r="C10" s="195" t="s">
        <v>539</v>
      </c>
      <c r="D10" s="196" t="s">
        <v>540</v>
      </c>
    </row>
    <row r="11" spans="1:4" x14ac:dyDescent="0.25">
      <c r="A11" s="195">
        <f t="shared" si="0"/>
        <v>9</v>
      </c>
      <c r="B11" s="195" t="s">
        <v>562</v>
      </c>
      <c r="C11" s="195" t="s">
        <v>563</v>
      </c>
      <c r="D11" s="197" t="s">
        <v>564</v>
      </c>
    </row>
    <row r="12" spans="1:4" x14ac:dyDescent="0.25">
      <c r="A12" s="195">
        <f t="shared" si="0"/>
        <v>10</v>
      </c>
      <c r="B12" s="195" t="s">
        <v>544</v>
      </c>
      <c r="C12" s="195" t="s">
        <v>545</v>
      </c>
      <c r="D12" s="197" t="s">
        <v>546</v>
      </c>
    </row>
    <row r="13" spans="1:4" x14ac:dyDescent="0.25">
      <c r="A13" s="195">
        <f t="shared" si="0"/>
        <v>11</v>
      </c>
      <c r="B13" s="195" t="s">
        <v>536</v>
      </c>
      <c r="C13" s="195" t="s">
        <v>552</v>
      </c>
      <c r="D13" s="196" t="s">
        <v>744</v>
      </c>
    </row>
    <row r="14" spans="1:4" x14ac:dyDescent="0.25">
      <c r="A14" s="195">
        <f t="shared" si="0"/>
        <v>12</v>
      </c>
      <c r="B14" s="195" t="s">
        <v>547</v>
      </c>
      <c r="C14" s="195" t="s">
        <v>659</v>
      </c>
      <c r="D14" s="197" t="s">
        <v>548</v>
      </c>
    </row>
    <row r="15" spans="1:4" x14ac:dyDescent="0.25">
      <c r="A15" s="195">
        <f t="shared" si="0"/>
        <v>13</v>
      </c>
      <c r="B15" s="195" t="s">
        <v>523</v>
      </c>
      <c r="C15" s="195" t="s">
        <v>524</v>
      </c>
      <c r="D15" s="196" t="s">
        <v>525</v>
      </c>
    </row>
    <row r="16" spans="1:4" x14ac:dyDescent="0.25">
      <c r="A16" s="195">
        <f t="shared" si="0"/>
        <v>14</v>
      </c>
      <c r="B16" s="195" t="s">
        <v>553</v>
      </c>
      <c r="C16" s="195" t="s">
        <v>554</v>
      </c>
      <c r="D16" s="197" t="s">
        <v>555</v>
      </c>
    </row>
    <row r="17" spans="1:4" x14ac:dyDescent="0.25">
      <c r="A17" s="195">
        <f t="shared" si="0"/>
        <v>15</v>
      </c>
      <c r="B17" s="195" t="s">
        <v>556</v>
      </c>
      <c r="C17" s="195" t="s">
        <v>557</v>
      </c>
      <c r="D17" s="197" t="s">
        <v>558</v>
      </c>
    </row>
    <row r="18" spans="1:4" x14ac:dyDescent="0.25">
      <c r="A18" s="195">
        <f t="shared" si="0"/>
        <v>16</v>
      </c>
      <c r="B18" s="195" t="s">
        <v>559</v>
      </c>
      <c r="C18" s="195" t="s">
        <v>560</v>
      </c>
      <c r="D18" s="197" t="s">
        <v>561</v>
      </c>
    </row>
    <row r="19" spans="1:4" x14ac:dyDescent="0.25">
      <c r="A19" s="195">
        <f t="shared" si="0"/>
        <v>17</v>
      </c>
      <c r="B19" s="195" t="s">
        <v>485</v>
      </c>
      <c r="C19" s="195" t="s">
        <v>486</v>
      </c>
      <c r="D19" s="196" t="s">
        <v>487</v>
      </c>
    </row>
    <row r="20" spans="1:4" x14ac:dyDescent="0.25">
      <c r="A20" s="195">
        <f t="shared" si="0"/>
        <v>18</v>
      </c>
      <c r="B20" t="s">
        <v>763</v>
      </c>
      <c r="C20" t="s">
        <v>759</v>
      </c>
      <c r="D20" s="196" t="s">
        <v>764</v>
      </c>
    </row>
    <row r="21" spans="1:4" x14ac:dyDescent="0.25">
      <c r="A21" s="195">
        <f t="shared" si="0"/>
        <v>19</v>
      </c>
      <c r="B21" s="195" t="s">
        <v>533</v>
      </c>
      <c r="C21" s="195" t="s">
        <v>534</v>
      </c>
      <c r="D21" s="196" t="s">
        <v>535</v>
      </c>
    </row>
    <row r="22" spans="1:4" x14ac:dyDescent="0.25">
      <c r="A22" s="195">
        <f t="shared" si="0"/>
        <v>20</v>
      </c>
      <c r="B22" s="195" t="s">
        <v>657</v>
      </c>
      <c r="C22" s="195" t="s">
        <v>656</v>
      </c>
      <c r="D22" s="197" t="s">
        <v>658</v>
      </c>
    </row>
    <row r="23" spans="1:4" x14ac:dyDescent="0.25">
      <c r="A23" s="195">
        <f t="shared" si="0"/>
        <v>21</v>
      </c>
      <c r="B23" t="s">
        <v>752</v>
      </c>
      <c r="C23" t="s">
        <v>753</v>
      </c>
      <c r="D23" s="197" t="s">
        <v>754</v>
      </c>
    </row>
    <row r="24" spans="1:4" x14ac:dyDescent="0.25">
      <c r="A24" s="195">
        <f t="shared" ref="A24:A45" si="1">A23+1</f>
        <v>22</v>
      </c>
      <c r="B24" s="195" t="s">
        <v>758</v>
      </c>
      <c r="C24" s="195" t="s">
        <v>518</v>
      </c>
      <c r="D24" s="196" t="s">
        <v>519</v>
      </c>
    </row>
    <row r="25" spans="1:4" x14ac:dyDescent="0.25">
      <c r="A25" s="195">
        <f t="shared" si="1"/>
        <v>23</v>
      </c>
      <c r="B25" s="195" t="s">
        <v>750</v>
      </c>
      <c r="C25" s="195" t="s">
        <v>532</v>
      </c>
      <c r="D25" s="196" t="s">
        <v>751</v>
      </c>
    </row>
    <row r="26" spans="1:4" x14ac:dyDescent="0.25">
      <c r="A26" s="195">
        <f t="shared" si="1"/>
        <v>24</v>
      </c>
      <c r="B26" s="195" t="s">
        <v>476</v>
      </c>
      <c r="C26" s="195" t="s">
        <v>477</v>
      </c>
      <c r="D26" s="196" t="s">
        <v>478</v>
      </c>
    </row>
    <row r="27" spans="1:4" x14ac:dyDescent="0.25">
      <c r="A27" s="195">
        <f t="shared" si="1"/>
        <v>25</v>
      </c>
      <c r="B27" s="195" t="s">
        <v>497</v>
      </c>
      <c r="C27" s="195" t="s">
        <v>498</v>
      </c>
      <c r="D27" s="196" t="s">
        <v>499</v>
      </c>
    </row>
    <row r="28" spans="1:4" x14ac:dyDescent="0.25">
      <c r="A28" s="195">
        <f t="shared" si="1"/>
        <v>26</v>
      </c>
      <c r="B28" s="195" t="s">
        <v>488</v>
      </c>
      <c r="C28" s="195" t="s">
        <v>489</v>
      </c>
      <c r="D28" s="196" t="s">
        <v>490</v>
      </c>
    </row>
    <row r="29" spans="1:4" x14ac:dyDescent="0.25">
      <c r="A29" s="195">
        <f t="shared" si="1"/>
        <v>27</v>
      </c>
      <c r="B29" t="s">
        <v>745</v>
      </c>
      <c r="C29" s="195" t="s">
        <v>537</v>
      </c>
      <c r="D29" s="196" t="s">
        <v>746</v>
      </c>
    </row>
    <row r="30" spans="1:4" x14ac:dyDescent="0.25">
      <c r="A30" s="195">
        <f t="shared" si="1"/>
        <v>28</v>
      </c>
      <c r="B30" s="195" t="s">
        <v>500</v>
      </c>
      <c r="C30" s="195" t="s">
        <v>501</v>
      </c>
      <c r="D30" s="196" t="s">
        <v>502</v>
      </c>
    </row>
    <row r="31" spans="1:4" x14ac:dyDescent="0.25">
      <c r="A31" s="195">
        <f t="shared" si="1"/>
        <v>29</v>
      </c>
      <c r="B31" s="195" t="s">
        <v>568</v>
      </c>
      <c r="C31" s="195" t="s">
        <v>569</v>
      </c>
      <c r="D31" s="197" t="s">
        <v>570</v>
      </c>
    </row>
    <row r="32" spans="1:4" x14ac:dyDescent="0.25">
      <c r="A32" s="195">
        <f t="shared" si="1"/>
        <v>30</v>
      </c>
      <c r="B32" s="195" t="s">
        <v>512</v>
      </c>
      <c r="C32" s="195" t="s">
        <v>513</v>
      </c>
      <c r="D32" s="196" t="s">
        <v>514</v>
      </c>
    </row>
    <row r="33" spans="1:4" x14ac:dyDescent="0.25">
      <c r="A33" s="195">
        <f t="shared" si="1"/>
        <v>31</v>
      </c>
      <c r="B33" s="195" t="s">
        <v>479</v>
      </c>
      <c r="C33" s="195" t="s">
        <v>480</v>
      </c>
      <c r="D33" s="196" t="s">
        <v>481</v>
      </c>
    </row>
    <row r="34" spans="1:4" x14ac:dyDescent="0.25">
      <c r="A34" s="195">
        <f t="shared" si="1"/>
        <v>32</v>
      </c>
      <c r="B34" s="195" t="s">
        <v>529</v>
      </c>
      <c r="C34" s="195" t="s">
        <v>530</v>
      </c>
      <c r="D34" s="196" t="s">
        <v>531</v>
      </c>
    </row>
    <row r="35" spans="1:4" x14ac:dyDescent="0.25">
      <c r="A35" s="195">
        <f t="shared" si="1"/>
        <v>33</v>
      </c>
      <c r="B35" s="195" t="s">
        <v>520</v>
      </c>
      <c r="C35" s="195" t="s">
        <v>521</v>
      </c>
      <c r="D35" s="196" t="s">
        <v>522</v>
      </c>
    </row>
    <row r="36" spans="1:4" x14ac:dyDescent="0.25">
      <c r="A36" s="195">
        <f t="shared" si="1"/>
        <v>34</v>
      </c>
      <c r="B36" s="195" t="s">
        <v>549</v>
      </c>
      <c r="C36" s="195" t="s">
        <v>550</v>
      </c>
      <c r="D36" s="197" t="s">
        <v>551</v>
      </c>
    </row>
    <row r="37" spans="1:4" x14ac:dyDescent="0.25">
      <c r="A37" s="195">
        <f t="shared" si="1"/>
        <v>35</v>
      </c>
      <c r="B37" s="195" t="s">
        <v>571</v>
      </c>
      <c r="C37" s="195" t="s">
        <v>572</v>
      </c>
      <c r="D37" s="197" t="s">
        <v>573</v>
      </c>
    </row>
    <row r="38" spans="1:4" x14ac:dyDescent="0.25">
      <c r="A38" s="195">
        <f t="shared" si="1"/>
        <v>36</v>
      </c>
      <c r="B38" s="195" t="s">
        <v>503</v>
      </c>
      <c r="C38" s="195" t="s">
        <v>504</v>
      </c>
      <c r="D38" s="196" t="s">
        <v>505</v>
      </c>
    </row>
    <row r="39" spans="1:4" x14ac:dyDescent="0.25">
      <c r="A39" s="195">
        <f t="shared" si="1"/>
        <v>37</v>
      </c>
      <c r="B39" s="195" t="s">
        <v>494</v>
      </c>
      <c r="C39" s="195" t="s">
        <v>495</v>
      </c>
      <c r="D39" s="196" t="s">
        <v>496</v>
      </c>
    </row>
    <row r="40" spans="1:4" x14ac:dyDescent="0.25">
      <c r="A40" s="195">
        <f t="shared" si="1"/>
        <v>38</v>
      </c>
      <c r="B40" s="195" t="s">
        <v>482</v>
      </c>
      <c r="C40" s="195" t="s">
        <v>483</v>
      </c>
      <c r="D40" s="196" t="s">
        <v>484</v>
      </c>
    </row>
    <row r="41" spans="1:4" x14ac:dyDescent="0.25">
      <c r="A41" s="195">
        <f t="shared" si="1"/>
        <v>39</v>
      </c>
      <c r="B41" t="s">
        <v>756</v>
      </c>
      <c r="C41" t="s">
        <v>755</v>
      </c>
      <c r="D41" s="196" t="s">
        <v>757</v>
      </c>
    </row>
    <row r="42" spans="1:4" x14ac:dyDescent="0.25">
      <c r="A42" s="195">
        <f t="shared" si="1"/>
        <v>40</v>
      </c>
      <c r="B42" s="195" t="s">
        <v>515</v>
      </c>
      <c r="C42" s="195" t="s">
        <v>516</v>
      </c>
      <c r="D42" s="196" t="s">
        <v>517</v>
      </c>
    </row>
    <row r="43" spans="1:4" x14ac:dyDescent="0.25">
      <c r="A43" s="195">
        <f t="shared" si="1"/>
        <v>41</v>
      </c>
      <c r="B43" s="195" t="s">
        <v>526</v>
      </c>
      <c r="C43" s="195" t="s">
        <v>527</v>
      </c>
      <c r="D43" s="196" t="s">
        <v>528</v>
      </c>
    </row>
    <row r="44" spans="1:4" x14ac:dyDescent="0.25">
      <c r="A44" s="195">
        <f t="shared" si="1"/>
        <v>42</v>
      </c>
      <c r="B44" s="195" t="s">
        <v>565</v>
      </c>
      <c r="C44" s="195" t="s">
        <v>566</v>
      </c>
      <c r="D44" s="197" t="s">
        <v>567</v>
      </c>
    </row>
    <row r="45" spans="1:4" x14ac:dyDescent="0.25">
      <c r="A45" s="195">
        <f t="shared" si="1"/>
        <v>43</v>
      </c>
      <c r="B45" t="s">
        <v>747</v>
      </c>
      <c r="C45" t="s">
        <v>748</v>
      </c>
      <c r="D45" s="196" t="s">
        <v>749</v>
      </c>
    </row>
  </sheetData>
  <sortState xmlns:xlrd2="http://schemas.microsoft.com/office/spreadsheetml/2017/richdata2" ref="B3:D44">
    <sortCondition ref="C3:C44"/>
  </sortState>
  <hyperlinks>
    <hyperlink ref="D26" r:id="rId1" xr:uid="{581B616F-EAEF-4C60-BC9B-9017836B901C}"/>
    <hyperlink ref="D33" r:id="rId2" xr:uid="{6F956F36-E99F-42E5-9C21-07D585956516}"/>
    <hyperlink ref="D40" r:id="rId3" xr:uid="{1FF96A97-A233-4626-9765-461BCFC1998D}"/>
    <hyperlink ref="D19" r:id="rId4" xr:uid="{798A8104-8BDB-44B0-BFB9-4C785B0B4320}"/>
    <hyperlink ref="D28" r:id="rId5" xr:uid="{25A454BE-9CB7-441E-9195-B22B2D9E2252}"/>
    <hyperlink ref="D8" r:id="rId6" xr:uid="{C0722BF4-2EAD-4FB8-A88E-98B40BC5D8F6}"/>
    <hyperlink ref="D39" r:id="rId7" xr:uid="{BB7BC470-5AC2-4AF7-B27E-7F66E8480EB3}"/>
    <hyperlink ref="D27" r:id="rId8" xr:uid="{98094C86-765B-4760-BD9B-BAEFA4D56497}"/>
    <hyperlink ref="D30" r:id="rId9" xr:uid="{9E5761AB-9F17-4F30-94C6-76BB2B4EAF2A}"/>
    <hyperlink ref="D38" r:id="rId10" xr:uid="{77AC8046-FF2B-400B-A77F-B2D553D5D100}"/>
    <hyperlink ref="D7" r:id="rId11" xr:uid="{3B53E4C5-AB4F-4502-9FAC-ACE8D3BCFFE1}"/>
    <hyperlink ref="D3" r:id="rId12" xr:uid="{FEDB12BB-F42B-44B1-8255-EEBBDA49C8C5}"/>
    <hyperlink ref="D32" r:id="rId13" xr:uid="{B91CFE03-3045-438A-9673-24D1DCFB0BDA}"/>
    <hyperlink ref="D42" r:id="rId14" xr:uid="{9D14646C-D4B9-4048-BBA2-8E9C6F57FC97}"/>
    <hyperlink ref="D35" r:id="rId15" xr:uid="{1D05FB0D-4E12-4B3D-BACB-EEE7E7FA5550}"/>
    <hyperlink ref="D15" r:id="rId16" xr:uid="{FE9E29B9-3202-4AA7-BC1D-66CF056293F8}"/>
    <hyperlink ref="D43" r:id="rId17" xr:uid="{8277902B-6D2F-4A85-A793-6AA96265761E}"/>
    <hyperlink ref="D34" r:id="rId18" xr:uid="{E5BEAF2B-4EFA-4E3B-82E1-D01E0E8FB0BF}"/>
    <hyperlink ref="D25" r:id="rId19" xr:uid="{D74B0318-E5DA-40C4-A089-99372F938DE7}"/>
    <hyperlink ref="D21" r:id="rId20" xr:uid="{B587636C-96B8-4C36-8800-209912F74298}"/>
    <hyperlink ref="D29" r:id="rId21" xr:uid="{755E71E6-E5A1-4F5F-82C7-AC92AE8A7376}"/>
    <hyperlink ref="D10" r:id="rId22" xr:uid="{464C6995-AC17-421E-B64F-547E3CD5BB52}"/>
    <hyperlink ref="D9" r:id="rId23" xr:uid="{8659A0FB-50F9-4CA1-A3C7-A65019721C48}"/>
    <hyperlink ref="D12" r:id="rId24" xr:uid="{21903144-37F9-477C-9FDE-71AD6AE339CB}"/>
    <hyperlink ref="D14" r:id="rId25" xr:uid="{2B061E95-6AFF-42E3-91BF-9309B0CD4E66}"/>
    <hyperlink ref="D36" r:id="rId26" xr:uid="{125BD7D3-81B3-467B-9D03-9FC0071668B2}"/>
    <hyperlink ref="D16" r:id="rId27" xr:uid="{59702C4F-93E7-4C19-89D7-68816897BF3C}"/>
    <hyperlink ref="D17" r:id="rId28" xr:uid="{EF3183AE-1714-4126-B11A-7DE93D4A5766}"/>
    <hyperlink ref="D18" r:id="rId29" xr:uid="{227ABBF0-7FD8-4366-90CA-DFD364964C58}"/>
    <hyperlink ref="D11" r:id="rId30" xr:uid="{057C7EAC-5F3B-4EBB-B527-B2C90C9D76FD}"/>
    <hyperlink ref="D44" r:id="rId31" xr:uid="{47955A46-4BA0-41F8-A00B-6BEB6B000330}"/>
    <hyperlink ref="D31" r:id="rId32" xr:uid="{AF41AA84-4333-43EC-B66A-9E705E3D38C7}"/>
    <hyperlink ref="D37" r:id="rId33" xr:uid="{E9AA3A1F-8FA3-4176-8108-1D5A0F97E5A6}"/>
    <hyperlink ref="D4" r:id="rId34" xr:uid="{2B2D03AB-A552-4DBF-B9EA-A8FDF88F878F}"/>
    <hyperlink ref="D6" r:id="rId35" xr:uid="{923662A8-6716-4F80-888A-AB630BC364A9}"/>
    <hyperlink ref="D22" r:id="rId36" xr:uid="{4CCF557D-DB60-4C35-9E41-CED6D526AB9E}"/>
    <hyperlink ref="D13" r:id="rId37" xr:uid="{F6FBC95A-5BB5-4F3B-892A-981851074B14}"/>
    <hyperlink ref="D45" r:id="rId38" xr:uid="{F53B1E8B-84DB-48E4-95D1-BDC1B79624DE}"/>
    <hyperlink ref="D23" r:id="rId39" xr:uid="{D6F8D840-201B-43E4-9C99-BEBD4B99AD89}"/>
    <hyperlink ref="D41" r:id="rId40" xr:uid="{CD0784DF-BF28-4771-B12A-EFE0BAC0AA75}"/>
    <hyperlink ref="D24" r:id="rId41" xr:uid="{6FD64EC6-688E-4FA5-A217-5C8CC6CAB375}"/>
  </hyperlinks>
  <pageMargins left="0.43" right="0.38" top="0.45" bottom="0.75" header="0.3" footer="0.3"/>
  <pageSetup orientation="portrait" r:id="rId42"/>
  <headerFooter>
    <oddFooter>&amp;L&amp;D &amp;F&amp;R&amp;A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Q37"/>
  <sheetViews>
    <sheetView topLeftCell="A5" workbookViewId="0">
      <selection activeCell="C12" sqref="C12"/>
    </sheetView>
  </sheetViews>
  <sheetFormatPr defaultRowHeight="15" x14ac:dyDescent="0.25"/>
  <cols>
    <col min="1" max="1" width="1.42578125" customWidth="1"/>
    <col min="10" max="10" width="14" customWidth="1"/>
    <col min="13" max="13" width="1.42578125" customWidth="1"/>
  </cols>
  <sheetData>
    <row r="1" spans="1:12" x14ac:dyDescent="0.25">
      <c r="A1" s="3" t="str">
        <f>TOC!$A$1</f>
        <v>District Name</v>
      </c>
      <c r="B1" s="2"/>
      <c r="C1" s="1"/>
      <c r="D1" s="1"/>
      <c r="E1" s="1"/>
      <c r="F1" s="1"/>
      <c r="G1" s="1"/>
      <c r="H1" s="1"/>
      <c r="I1" s="1"/>
      <c r="J1" s="1"/>
      <c r="K1" s="1"/>
      <c r="L1" s="1"/>
    </row>
    <row r="2" spans="1:12" x14ac:dyDescent="0.25">
      <c r="A2" s="4" t="str">
        <f>Cover!E11</f>
        <v>Proposed Budget</v>
      </c>
      <c r="B2" s="2"/>
      <c r="C2" s="1"/>
      <c r="D2" s="1"/>
      <c r="E2" s="1"/>
      <c r="F2" s="1"/>
      <c r="G2" s="1"/>
      <c r="H2" s="1"/>
      <c r="I2" s="1"/>
      <c r="J2" s="1"/>
      <c r="K2" s="1"/>
      <c r="L2" s="1"/>
    </row>
    <row r="3" spans="1:12" x14ac:dyDescent="0.25">
      <c r="A3" s="4" t="s">
        <v>10</v>
      </c>
      <c r="B3" s="2"/>
      <c r="C3" s="1"/>
      <c r="D3" s="1"/>
      <c r="E3" s="1"/>
      <c r="F3" s="1"/>
      <c r="G3" s="1"/>
      <c r="H3" s="1"/>
      <c r="I3" s="1"/>
      <c r="J3" s="1"/>
      <c r="K3" s="1"/>
      <c r="L3" s="1"/>
    </row>
    <row r="4" spans="1:12" x14ac:dyDescent="0.25">
      <c r="A4" s="4" t="str">
        <f>Cover!E14</f>
        <v>FY 2026/27</v>
      </c>
      <c r="B4" s="2"/>
      <c r="C4" s="1"/>
      <c r="D4" s="1"/>
      <c r="E4" s="1"/>
      <c r="F4" s="1"/>
      <c r="G4" s="1"/>
      <c r="H4" s="1"/>
      <c r="I4" s="1"/>
      <c r="J4" s="1"/>
      <c r="K4" s="1"/>
      <c r="L4" s="1"/>
    </row>
    <row r="5" spans="1:12" ht="4.5" customHeight="1" thickBot="1" x14ac:dyDescent="0.3">
      <c r="B5" s="7"/>
    </row>
    <row r="6" spans="1:12" ht="15.75" thickBot="1" x14ac:dyDescent="0.3">
      <c r="C6" s="37" t="s">
        <v>10</v>
      </c>
      <c r="D6" s="38"/>
      <c r="E6" s="38"/>
      <c r="F6" s="38"/>
      <c r="G6" s="38"/>
      <c r="H6" s="38"/>
      <c r="I6" s="38"/>
      <c r="J6" s="38"/>
      <c r="K6" s="39"/>
    </row>
    <row r="8" spans="1:12" x14ac:dyDescent="0.25">
      <c r="C8" t="s">
        <v>259</v>
      </c>
    </row>
    <row r="9" spans="1:12" x14ac:dyDescent="0.25">
      <c r="C9" t="s">
        <v>55</v>
      </c>
    </row>
    <row r="10" spans="1:12" x14ac:dyDescent="0.25">
      <c r="C10" t="s">
        <v>1038</v>
      </c>
    </row>
    <row r="11" spans="1:12" x14ac:dyDescent="0.25">
      <c r="C11" t="s">
        <v>1039</v>
      </c>
    </row>
    <row r="13" spans="1:12" ht="15.75" thickBot="1" x14ac:dyDescent="0.3">
      <c r="C13" s="9" t="s">
        <v>56</v>
      </c>
      <c r="D13" s="9"/>
      <c r="E13" s="9"/>
      <c r="F13" s="9"/>
      <c r="G13" s="9"/>
      <c r="H13" s="9"/>
      <c r="I13" s="9" t="s">
        <v>57</v>
      </c>
      <c r="J13" s="9"/>
      <c r="K13" s="15"/>
    </row>
    <row r="14" spans="1:12" x14ac:dyDescent="0.25">
      <c r="C14" s="7" t="s">
        <v>42</v>
      </c>
      <c r="J14" s="40"/>
    </row>
    <row r="15" spans="1:12" x14ac:dyDescent="0.25">
      <c r="C15" s="7"/>
      <c r="D15" t="s">
        <v>42</v>
      </c>
      <c r="J15" s="40">
        <f>'GF Summary'!R52</f>
        <v>0</v>
      </c>
    </row>
    <row r="16" spans="1:12" x14ac:dyDescent="0.25">
      <c r="C16" s="7"/>
      <c r="D16" t="s">
        <v>26</v>
      </c>
      <c r="J16" s="40">
        <f>InsRsv!R37</f>
        <v>0</v>
      </c>
    </row>
    <row r="17" spans="3:17" ht="15.75" x14ac:dyDescent="0.25">
      <c r="C17" s="7"/>
      <c r="D17" t="s">
        <v>404</v>
      </c>
      <c r="J17" s="40">
        <f>Preschool!R49</f>
        <v>0</v>
      </c>
      <c r="Q17" s="214" t="s">
        <v>652</v>
      </c>
    </row>
    <row r="18" spans="3:17" x14ac:dyDescent="0.25">
      <c r="C18" s="7"/>
      <c r="J18" s="40"/>
    </row>
    <row r="19" spans="3:17" x14ac:dyDescent="0.25">
      <c r="C19" s="7" t="s">
        <v>58</v>
      </c>
      <c r="J19" s="40"/>
    </row>
    <row r="20" spans="3:17" x14ac:dyDescent="0.25">
      <c r="C20" s="7"/>
      <c r="D20" t="s">
        <v>28</v>
      </c>
      <c r="J20" s="40">
        <f>'Food Svc'!R40</f>
        <v>0</v>
      </c>
    </row>
    <row r="21" spans="3:17" x14ac:dyDescent="0.25">
      <c r="C21" s="7"/>
      <c r="D21" t="s">
        <v>29</v>
      </c>
      <c r="J21" s="40">
        <f>DPGF!R58</f>
        <v>0</v>
      </c>
    </row>
    <row r="22" spans="3:17" x14ac:dyDescent="0.25">
      <c r="C22" s="7"/>
      <c r="D22" t="s">
        <v>31</v>
      </c>
      <c r="J22" s="40">
        <f>+'Activity Summary'!R39</f>
        <v>0</v>
      </c>
    </row>
    <row r="23" spans="3:17" x14ac:dyDescent="0.25">
      <c r="C23" s="7"/>
      <c r="D23" t="s">
        <v>435</v>
      </c>
      <c r="J23" s="40">
        <f>+'Fund1 Summary'!R38</f>
        <v>0</v>
      </c>
    </row>
    <row r="24" spans="3:17" ht="15.75" x14ac:dyDescent="0.25">
      <c r="C24" s="7"/>
      <c r="D24" t="s">
        <v>436</v>
      </c>
      <c r="J24" s="40">
        <f>'Fund2 Summary'!R38</f>
        <v>0</v>
      </c>
      <c r="Q24" s="214" t="s">
        <v>652</v>
      </c>
    </row>
    <row r="25" spans="3:17" x14ac:dyDescent="0.25">
      <c r="C25" s="7"/>
      <c r="J25" s="40"/>
    </row>
    <row r="26" spans="3:17" x14ac:dyDescent="0.25">
      <c r="C26" s="7" t="s">
        <v>32</v>
      </c>
      <c r="J26" s="40"/>
    </row>
    <row r="27" spans="3:17" x14ac:dyDescent="0.25">
      <c r="C27" s="7"/>
      <c r="D27" t="s">
        <v>32</v>
      </c>
      <c r="J27" s="40">
        <f>BondRedempt!R40</f>
        <v>0</v>
      </c>
    </row>
    <row r="28" spans="3:17" x14ac:dyDescent="0.25">
      <c r="C28" s="7"/>
      <c r="J28" s="40"/>
    </row>
    <row r="29" spans="3:17" x14ac:dyDescent="0.25">
      <c r="C29" s="7" t="s">
        <v>59</v>
      </c>
      <c r="J29" s="40"/>
    </row>
    <row r="30" spans="3:17" x14ac:dyDescent="0.25">
      <c r="C30" s="7"/>
      <c r="D30" t="s">
        <v>30</v>
      </c>
      <c r="J30" s="40">
        <f>+CapRes!R37</f>
        <v>0</v>
      </c>
    </row>
    <row r="31" spans="3:17" ht="15.75" x14ac:dyDescent="0.25">
      <c r="C31" s="7"/>
      <c r="J31" s="40"/>
      <c r="Q31" s="214" t="s">
        <v>652</v>
      </c>
    </row>
    <row r="32" spans="3:17" x14ac:dyDescent="0.25">
      <c r="C32" s="7" t="s">
        <v>60</v>
      </c>
      <c r="J32" s="40"/>
    </row>
    <row r="33" spans="3:10" x14ac:dyDescent="0.25">
      <c r="D33" t="s">
        <v>434</v>
      </c>
      <c r="J33" s="41">
        <f>+'Trust Funds'!R37</f>
        <v>0</v>
      </c>
    </row>
    <row r="34" spans="3:10" x14ac:dyDescent="0.25">
      <c r="J34" s="40"/>
    </row>
    <row r="35" spans="3:10" ht="15.75" thickBot="1" x14ac:dyDescent="0.3">
      <c r="C35" s="7" t="s">
        <v>54</v>
      </c>
      <c r="J35" s="42">
        <f>SUM(J14:J33)</f>
        <v>0</v>
      </c>
    </row>
    <row r="36" spans="3:10" ht="15.75" thickTop="1" x14ac:dyDescent="0.25">
      <c r="J36" s="40"/>
    </row>
    <row r="37" spans="3:10" x14ac:dyDescent="0.25">
      <c r="I37" s="110" t="s">
        <v>1018</v>
      </c>
      <c r="J37" s="40" t="e">
        <f>+J35/BudgetAssump!K8</f>
        <v>#DIV/0!</v>
      </c>
    </row>
  </sheetData>
  <pageMargins left="0.45" right="0.53" top="0.53" bottom="0.43" header="0.3" footer="0.17"/>
  <pageSetup scale="92" orientation="portrait" r:id="rId1"/>
  <headerFooter>
    <oddFooter>&amp;L&amp;D &amp;F&amp;Ciii&amp;R&amp;A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53E23-4BC5-4A33-90AA-50D3135FE8FE}">
  <sheetPr>
    <tabColor rgb="FFFFC000"/>
    <pageSetUpPr fitToPage="1"/>
  </sheetPr>
  <dimension ref="A1:M41"/>
  <sheetViews>
    <sheetView topLeftCell="A22" workbookViewId="0">
      <selection activeCell="B24" sqref="B24:M24"/>
    </sheetView>
  </sheetViews>
  <sheetFormatPr defaultColWidth="14.42578125" defaultRowHeight="15" x14ac:dyDescent="0.25"/>
  <cols>
    <col min="1" max="1" width="1.42578125" style="247" customWidth="1"/>
    <col min="2" max="2" width="8.5703125" style="247" customWidth="1"/>
    <col min="3" max="3" width="5.85546875" style="247" customWidth="1"/>
    <col min="4" max="8" width="8.5703125" style="247" customWidth="1"/>
    <col min="9" max="9" width="12.5703125" style="247" customWidth="1"/>
    <col min="10" max="10" width="14" style="247" customWidth="1"/>
    <col min="11" max="12" width="17.140625" style="247" customWidth="1"/>
    <col min="13" max="13" width="5.5703125" style="247" customWidth="1"/>
    <col min="14" max="26" width="8.5703125" style="247" customWidth="1"/>
    <col min="27" max="16384" width="14.42578125" style="247"/>
  </cols>
  <sheetData>
    <row r="1" spans="1:13" ht="14.25" customHeight="1" x14ac:dyDescent="0.25">
      <c r="A1" s="474" t="str">
        <f>AppropRes!A1</f>
        <v>District Name</v>
      </c>
      <c r="B1" s="475"/>
      <c r="C1" s="475"/>
      <c r="D1" s="475"/>
      <c r="E1" s="475"/>
      <c r="F1" s="475"/>
      <c r="G1" s="475"/>
      <c r="H1" s="475"/>
      <c r="I1" s="475"/>
      <c r="J1" s="475"/>
      <c r="K1" s="475"/>
      <c r="L1" s="475"/>
      <c r="M1" s="475"/>
    </row>
    <row r="2" spans="1:13" ht="14.25" customHeight="1" x14ac:dyDescent="0.25">
      <c r="A2" s="476" t="str">
        <f>+Cover!E11</f>
        <v>Proposed Budget</v>
      </c>
      <c r="B2" s="475"/>
      <c r="C2" s="475"/>
      <c r="D2" s="475"/>
      <c r="E2" s="475"/>
      <c r="F2" s="475"/>
      <c r="G2" s="475"/>
      <c r="H2" s="475"/>
      <c r="I2" s="475"/>
      <c r="J2" s="475"/>
      <c r="K2" s="475"/>
      <c r="L2" s="475"/>
      <c r="M2" s="475"/>
    </row>
    <row r="3" spans="1:13" ht="14.25" customHeight="1" x14ac:dyDescent="0.25">
      <c r="A3" s="476" t="s">
        <v>61</v>
      </c>
      <c r="B3" s="475"/>
      <c r="C3" s="475"/>
      <c r="D3" s="475"/>
      <c r="E3" s="475"/>
      <c r="F3" s="475"/>
      <c r="G3" s="475"/>
      <c r="H3" s="475"/>
      <c r="I3" s="475"/>
      <c r="J3" s="475"/>
      <c r="K3" s="475"/>
      <c r="L3" s="475"/>
      <c r="M3" s="475"/>
    </row>
    <row r="4" spans="1:13" ht="14.25" customHeight="1" x14ac:dyDescent="0.25">
      <c r="A4" s="476" t="str">
        <f>+AppropRes!A4</f>
        <v>FY 2026/27</v>
      </c>
      <c r="B4" s="475"/>
      <c r="C4" s="475"/>
      <c r="D4" s="475"/>
      <c r="E4" s="475"/>
      <c r="F4" s="475"/>
      <c r="G4" s="475"/>
      <c r="H4" s="475"/>
      <c r="I4" s="475"/>
      <c r="J4" s="475"/>
      <c r="K4" s="475"/>
      <c r="L4" s="475"/>
      <c r="M4" s="475"/>
    </row>
    <row r="5" spans="1:13" ht="14.25" customHeight="1" thickBot="1" x14ac:dyDescent="0.3">
      <c r="B5" s="248"/>
    </row>
    <row r="6" spans="1:13" ht="14.25" customHeight="1" thickBot="1" x14ac:dyDescent="0.3">
      <c r="B6" s="477" t="s">
        <v>61</v>
      </c>
      <c r="C6" s="478"/>
      <c r="D6" s="478"/>
      <c r="E6" s="478"/>
      <c r="F6" s="478"/>
      <c r="G6" s="478"/>
      <c r="H6" s="478"/>
      <c r="I6" s="478"/>
      <c r="J6" s="478"/>
      <c r="K6" s="478"/>
      <c r="L6" s="478"/>
      <c r="M6" s="479"/>
    </row>
    <row r="7" spans="1:13" ht="14.25" customHeight="1" x14ac:dyDescent="0.25"/>
    <row r="8" spans="1:13" ht="15" customHeight="1" x14ac:dyDescent="0.25">
      <c r="I8" s="249" t="s">
        <v>695</v>
      </c>
    </row>
    <row r="9" spans="1:13" ht="15" customHeight="1" x14ac:dyDescent="0.25">
      <c r="I9" s="250" t="s">
        <v>684</v>
      </c>
      <c r="K9" s="258" t="str">
        <f>A1</f>
        <v>District Name</v>
      </c>
    </row>
    <row r="10" spans="1:13" ht="15" customHeight="1" x14ac:dyDescent="0.25">
      <c r="I10" s="250" t="s">
        <v>685</v>
      </c>
    </row>
    <row r="11" spans="1:13" ht="15" customHeight="1" x14ac:dyDescent="0.25">
      <c r="F11" s="251" t="s">
        <v>686</v>
      </c>
    </row>
    <row r="12" spans="1:13" ht="20.100000000000001" customHeight="1" x14ac:dyDescent="0.25"/>
    <row r="13" spans="1:13" ht="15" customHeight="1" x14ac:dyDescent="0.25">
      <c r="B13" s="473" t="s">
        <v>856</v>
      </c>
      <c r="C13" s="471"/>
      <c r="D13" s="471"/>
      <c r="E13" s="471"/>
      <c r="F13" s="471"/>
      <c r="G13" s="471"/>
      <c r="H13" s="471"/>
      <c r="I13" s="471"/>
      <c r="J13" s="471"/>
      <c r="K13" s="471"/>
      <c r="L13" s="471"/>
      <c r="M13" s="471"/>
    </row>
    <row r="14" spans="1:13" ht="15" customHeight="1" x14ac:dyDescent="0.25">
      <c r="B14" s="471" t="s">
        <v>687</v>
      </c>
      <c r="C14" s="471"/>
      <c r="D14" s="471"/>
      <c r="E14" s="471"/>
      <c r="F14" s="471"/>
      <c r="G14" s="471"/>
      <c r="H14" s="471"/>
      <c r="I14" s="471"/>
      <c r="J14" s="471"/>
      <c r="K14" s="471"/>
      <c r="L14" s="471"/>
      <c r="M14" s="471"/>
    </row>
    <row r="15" spans="1:13" ht="15" customHeight="1" x14ac:dyDescent="0.25">
      <c r="B15" s="471"/>
      <c r="C15" s="471"/>
      <c r="D15" s="471"/>
      <c r="E15" s="471"/>
      <c r="F15" s="471"/>
      <c r="G15" s="471"/>
      <c r="H15" s="471"/>
      <c r="I15" s="471"/>
      <c r="J15" s="471"/>
      <c r="K15" s="471"/>
      <c r="L15" s="471"/>
      <c r="M15" s="471"/>
    </row>
    <row r="16" spans="1:13" ht="15" customHeight="1" x14ac:dyDescent="0.25">
      <c r="B16" s="471" t="s">
        <v>688</v>
      </c>
      <c r="C16" s="471"/>
      <c r="D16" s="471"/>
      <c r="E16" s="471"/>
      <c r="F16" s="471"/>
      <c r="G16" s="471"/>
      <c r="H16" s="471"/>
      <c r="I16" s="471"/>
      <c r="J16" s="471"/>
      <c r="K16" s="471"/>
      <c r="L16" s="471"/>
      <c r="M16" s="471"/>
    </row>
    <row r="17" spans="2:13" ht="15" customHeight="1" x14ac:dyDescent="0.25">
      <c r="B17" s="471" t="s">
        <v>689</v>
      </c>
      <c r="C17" s="471"/>
      <c r="D17" s="471"/>
      <c r="E17" s="471"/>
      <c r="F17" s="471"/>
      <c r="G17" s="471"/>
      <c r="H17" s="471"/>
      <c r="I17" s="471"/>
      <c r="J17" s="471"/>
      <c r="K17" s="471"/>
      <c r="L17" s="471"/>
      <c r="M17" s="471"/>
    </row>
    <row r="18" spans="2:13" ht="15" customHeight="1" x14ac:dyDescent="0.25">
      <c r="B18" s="471" t="s">
        <v>690</v>
      </c>
      <c r="C18" s="471"/>
      <c r="D18" s="471"/>
      <c r="E18" s="471"/>
      <c r="F18" s="471"/>
      <c r="G18" s="471"/>
      <c r="H18" s="471"/>
      <c r="I18" s="471"/>
      <c r="J18" s="471"/>
      <c r="K18" s="471"/>
      <c r="L18" s="471"/>
      <c r="M18" s="471"/>
    </row>
    <row r="19" spans="2:13" ht="15" customHeight="1" x14ac:dyDescent="0.25">
      <c r="B19" s="471"/>
      <c r="C19" s="471"/>
      <c r="D19" s="471"/>
      <c r="E19" s="471"/>
      <c r="F19" s="471"/>
      <c r="G19" s="471"/>
      <c r="H19" s="471"/>
      <c r="I19" s="471"/>
      <c r="J19" s="471"/>
      <c r="K19" s="471"/>
      <c r="L19" s="471"/>
      <c r="M19" s="471"/>
    </row>
    <row r="20" spans="2:13" ht="15" customHeight="1" x14ac:dyDescent="0.25">
      <c r="B20" s="471"/>
      <c r="C20" s="471"/>
      <c r="D20" s="471"/>
      <c r="E20" s="471"/>
      <c r="F20" s="471"/>
      <c r="G20" s="471"/>
      <c r="H20" s="471"/>
      <c r="I20" s="471"/>
      <c r="J20" s="471"/>
      <c r="K20" s="471"/>
      <c r="L20" s="471"/>
      <c r="M20" s="471"/>
    </row>
    <row r="21" spans="2:13" ht="15" customHeight="1" x14ac:dyDescent="0.25">
      <c r="B21" s="472" t="s">
        <v>691</v>
      </c>
      <c r="C21" s="472"/>
      <c r="D21" s="472"/>
      <c r="E21" s="472"/>
      <c r="F21" s="472"/>
      <c r="G21" s="472"/>
      <c r="H21" s="472"/>
      <c r="I21" s="472"/>
      <c r="J21" s="472"/>
      <c r="K21" s="472"/>
      <c r="L21" s="472"/>
      <c r="M21" s="472"/>
    </row>
    <row r="22" spans="2:13" ht="15" customHeight="1" x14ac:dyDescent="0.25">
      <c r="B22" s="471"/>
      <c r="C22" s="471"/>
      <c r="D22" s="471"/>
      <c r="E22" s="471"/>
      <c r="F22" s="471"/>
      <c r="G22" s="471"/>
      <c r="H22" s="471"/>
      <c r="I22" s="471"/>
      <c r="J22" s="471"/>
      <c r="K22" s="471"/>
      <c r="L22" s="471"/>
      <c r="M22" s="471"/>
    </row>
    <row r="23" spans="2:13" ht="15" customHeight="1" x14ac:dyDescent="0.25">
      <c r="B23" s="473" t="s">
        <v>1040</v>
      </c>
      <c r="C23" s="471"/>
      <c r="D23" s="471"/>
      <c r="E23" s="471"/>
      <c r="F23" s="471"/>
      <c r="G23" s="471"/>
      <c r="H23" s="471"/>
      <c r="I23" s="471"/>
      <c r="J23" s="471"/>
      <c r="K23" s="471"/>
      <c r="L23" s="471"/>
      <c r="M23" s="471"/>
    </row>
    <row r="24" spans="2:13" ht="15" customHeight="1" x14ac:dyDescent="0.25">
      <c r="B24" s="471" t="s">
        <v>692</v>
      </c>
      <c r="C24" s="471"/>
      <c r="D24" s="471"/>
      <c r="E24" s="471"/>
      <c r="F24" s="471"/>
      <c r="G24" s="471"/>
      <c r="H24" s="471"/>
      <c r="I24" s="471"/>
      <c r="J24" s="471"/>
      <c r="K24" s="471"/>
      <c r="L24" s="471"/>
      <c r="M24" s="471"/>
    </row>
    <row r="25" spans="2:13" ht="15" customHeight="1" x14ac:dyDescent="0.25">
      <c r="B25" s="471"/>
      <c r="C25" s="471"/>
      <c r="D25" s="471"/>
      <c r="E25" s="471"/>
      <c r="F25" s="471"/>
      <c r="G25" s="471"/>
      <c r="H25" s="471"/>
      <c r="I25" s="471"/>
      <c r="J25" s="471"/>
      <c r="K25" s="471"/>
      <c r="L25" s="471"/>
      <c r="M25" s="471"/>
    </row>
    <row r="26" spans="2:13" ht="15" customHeight="1" x14ac:dyDescent="0.25">
      <c r="B26" s="472" t="s">
        <v>731</v>
      </c>
      <c r="C26" s="472"/>
      <c r="D26" s="472"/>
      <c r="E26" s="472"/>
      <c r="F26" s="472"/>
      <c r="G26" s="472"/>
      <c r="H26" s="472"/>
      <c r="I26" s="472"/>
      <c r="J26" s="472"/>
      <c r="K26" s="472"/>
      <c r="L26" s="472"/>
      <c r="M26" s="472"/>
    </row>
    <row r="27" spans="2:13" ht="15" customHeight="1" x14ac:dyDescent="0.25">
      <c r="B27" s="472" t="s">
        <v>731</v>
      </c>
      <c r="C27" s="472"/>
      <c r="D27" s="472"/>
      <c r="E27" s="472"/>
      <c r="F27" s="472"/>
      <c r="G27" s="472"/>
      <c r="H27" s="472"/>
      <c r="I27" s="472"/>
      <c r="J27" s="472"/>
      <c r="K27" s="472"/>
      <c r="L27" s="472"/>
      <c r="M27" s="472"/>
    </row>
    <row r="28" spans="2:13" ht="15" customHeight="1" x14ac:dyDescent="0.25">
      <c r="B28" s="472" t="s">
        <v>731</v>
      </c>
      <c r="C28" s="472"/>
      <c r="D28" s="472"/>
      <c r="E28" s="472"/>
      <c r="F28" s="472"/>
      <c r="G28" s="472"/>
      <c r="H28" s="472"/>
      <c r="I28" s="472"/>
      <c r="J28" s="472"/>
      <c r="K28" s="472"/>
      <c r="L28" s="472"/>
      <c r="M28" s="472"/>
    </row>
    <row r="29" spans="2:13" ht="15" customHeight="1" x14ac:dyDescent="0.25">
      <c r="B29" s="472" t="s">
        <v>731</v>
      </c>
      <c r="C29" s="472"/>
      <c r="D29" s="472"/>
      <c r="E29" s="472"/>
      <c r="F29" s="472"/>
      <c r="G29" s="472"/>
      <c r="H29" s="472"/>
      <c r="I29" s="472"/>
      <c r="J29" s="472"/>
      <c r="K29" s="472"/>
      <c r="L29" s="472"/>
      <c r="M29" s="472"/>
    </row>
    <row r="30" spans="2:13" ht="15" customHeight="1" x14ac:dyDescent="0.25">
      <c r="B30" s="471"/>
      <c r="C30" s="471"/>
      <c r="D30" s="471"/>
      <c r="E30" s="471"/>
      <c r="F30" s="471"/>
      <c r="G30" s="471"/>
      <c r="H30" s="471"/>
      <c r="I30" s="471"/>
      <c r="J30" s="471"/>
      <c r="K30" s="471"/>
      <c r="L30" s="471"/>
      <c r="M30" s="471"/>
    </row>
    <row r="31" spans="2:13" ht="15" customHeight="1" x14ac:dyDescent="0.25">
      <c r="B31" s="473" t="s">
        <v>854</v>
      </c>
      <c r="C31" s="471"/>
      <c r="D31" s="471"/>
      <c r="E31" s="471"/>
      <c r="F31" s="471"/>
      <c r="G31" s="471"/>
      <c r="H31" s="471"/>
      <c r="I31" s="471"/>
      <c r="J31" s="471"/>
      <c r="K31" s="471"/>
      <c r="L31" s="471"/>
      <c r="M31" s="471"/>
    </row>
    <row r="34" spans="2:7" ht="15" customHeight="1" thickBot="1" x14ac:dyDescent="0.3">
      <c r="B34" s="469"/>
      <c r="C34" s="469"/>
      <c r="D34" s="469"/>
      <c r="E34" s="469"/>
      <c r="F34" s="469"/>
      <c r="G34" s="469"/>
    </row>
    <row r="35" spans="2:7" ht="15" customHeight="1" x14ac:dyDescent="0.25">
      <c r="B35" s="470" t="s">
        <v>693</v>
      </c>
      <c r="C35" s="470"/>
      <c r="D35" s="470"/>
      <c r="E35" s="470"/>
      <c r="F35" s="470"/>
      <c r="G35" s="470"/>
    </row>
    <row r="36" spans="2:7" ht="15" customHeight="1" x14ac:dyDescent="0.25">
      <c r="C36" s="248"/>
      <c r="D36" s="252"/>
      <c r="E36" s="252"/>
      <c r="F36" s="252"/>
      <c r="G36" s="252"/>
    </row>
    <row r="37" spans="2:7" ht="15" customHeight="1" x14ac:dyDescent="0.25">
      <c r="C37" s="248"/>
    </row>
    <row r="38" spans="2:7" ht="15" customHeight="1" x14ac:dyDescent="0.25">
      <c r="C38" s="248"/>
    </row>
    <row r="39" spans="2:7" ht="15" customHeight="1" x14ac:dyDescent="0.25">
      <c r="C39" s="248"/>
    </row>
    <row r="40" spans="2:7" ht="15" customHeight="1" thickBot="1" x14ac:dyDescent="0.3">
      <c r="B40" s="469"/>
      <c r="C40" s="469"/>
      <c r="D40" s="469"/>
      <c r="E40" s="252"/>
      <c r="F40" s="252"/>
      <c r="G40" s="252"/>
    </row>
    <row r="41" spans="2:7" ht="15" customHeight="1" x14ac:dyDescent="0.25">
      <c r="B41" s="470" t="s">
        <v>694</v>
      </c>
      <c r="C41" s="470"/>
      <c r="D41" s="470"/>
      <c r="E41" s="252"/>
      <c r="F41" s="252"/>
      <c r="G41" s="252"/>
    </row>
  </sheetData>
  <mergeCells count="28">
    <mergeCell ref="B19:M19"/>
    <mergeCell ref="A1:M1"/>
    <mergeCell ref="A2:M2"/>
    <mergeCell ref="A3:M3"/>
    <mergeCell ref="A4:M4"/>
    <mergeCell ref="B6:M6"/>
    <mergeCell ref="B13:M13"/>
    <mergeCell ref="B14:M14"/>
    <mergeCell ref="B15:M15"/>
    <mergeCell ref="B16:M16"/>
    <mergeCell ref="B17:M17"/>
    <mergeCell ref="B18:M18"/>
    <mergeCell ref="B20:M20"/>
    <mergeCell ref="B21:M21"/>
    <mergeCell ref="B22:M22"/>
    <mergeCell ref="B23:M23"/>
    <mergeCell ref="B24:M24"/>
    <mergeCell ref="B34:G34"/>
    <mergeCell ref="B35:G35"/>
    <mergeCell ref="B40:D40"/>
    <mergeCell ref="B41:D41"/>
    <mergeCell ref="B25:M25"/>
    <mergeCell ref="B26:M26"/>
    <mergeCell ref="B30:M30"/>
    <mergeCell ref="B31:M31"/>
    <mergeCell ref="B27:M27"/>
    <mergeCell ref="B28:M28"/>
    <mergeCell ref="B29:M29"/>
  </mergeCells>
  <pageMargins left="0.42" right="0.26" top="0.46" bottom="0.75" header="0.3" footer="0.3"/>
  <pageSetup scale="79" orientation="portrait" horizontalDpi="1200" verticalDpi="1200" r:id="rId1"/>
  <headerFooter>
    <oddFooter>&amp;L&amp;D &amp;F&amp;Ciiib&amp;R&amp;A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P80"/>
  <sheetViews>
    <sheetView workbookViewId="0">
      <selection activeCell="I10" sqref="I10"/>
    </sheetView>
  </sheetViews>
  <sheetFormatPr defaultRowHeight="15" x14ac:dyDescent="0.25"/>
  <cols>
    <col min="1" max="1" width="1.42578125" customWidth="1"/>
    <col min="3" max="3" width="5.85546875" customWidth="1"/>
    <col min="9" max="9" width="12.5703125" customWidth="1"/>
    <col min="10" max="10" width="14" customWidth="1"/>
    <col min="11" max="11" width="17.140625" customWidth="1"/>
    <col min="12" max="12" width="7" customWidth="1"/>
  </cols>
  <sheetData>
    <row r="1" spans="1:16" x14ac:dyDescent="0.25">
      <c r="A1" s="3" t="str">
        <f>TOC!$A$1</f>
        <v>District Name</v>
      </c>
      <c r="B1" s="2"/>
      <c r="C1" s="1"/>
      <c r="D1" s="1"/>
      <c r="E1" s="1"/>
      <c r="F1" s="1"/>
      <c r="G1" s="1"/>
      <c r="H1" s="1"/>
      <c r="I1" s="1"/>
      <c r="J1" s="1"/>
      <c r="K1" s="1"/>
      <c r="L1" s="1"/>
    </row>
    <row r="2" spans="1:16" x14ac:dyDescent="0.25">
      <c r="A2" s="4" t="str">
        <f>+Cover!E11</f>
        <v>Proposed Budget</v>
      </c>
      <c r="B2" s="2"/>
      <c r="C2" s="1"/>
      <c r="D2" s="1"/>
      <c r="E2" s="1"/>
      <c r="F2" s="1"/>
      <c r="G2" s="1"/>
      <c r="H2" s="1"/>
      <c r="I2" s="1"/>
      <c r="J2" s="1"/>
      <c r="K2" s="1"/>
      <c r="L2" s="1"/>
    </row>
    <row r="3" spans="1:16" x14ac:dyDescent="0.25">
      <c r="A3" s="4" t="s">
        <v>732</v>
      </c>
      <c r="B3" s="2"/>
      <c r="C3" s="1"/>
      <c r="D3" s="1"/>
      <c r="E3" s="1"/>
      <c r="F3" s="1"/>
      <c r="G3" s="1"/>
      <c r="H3" s="1"/>
      <c r="I3" s="1"/>
      <c r="J3" s="1"/>
      <c r="K3" s="1"/>
      <c r="L3" s="1"/>
    </row>
    <row r="4" spans="1:16" x14ac:dyDescent="0.25">
      <c r="A4" s="4" t="str">
        <f>+Cover!E14</f>
        <v>FY 2026/27</v>
      </c>
      <c r="B4" s="2"/>
      <c r="C4" s="1"/>
      <c r="D4" s="1"/>
      <c r="E4" s="1"/>
      <c r="F4" s="1"/>
      <c r="G4" s="1"/>
      <c r="H4" s="1"/>
      <c r="I4" s="1"/>
      <c r="J4" s="1"/>
      <c r="K4" s="1"/>
      <c r="L4" s="1"/>
    </row>
    <row r="5" spans="1:16" ht="4.5" customHeight="1" thickBot="1" x14ac:dyDescent="0.3">
      <c r="B5" s="7"/>
    </row>
    <row r="6" spans="1:16" ht="15.75" thickBot="1" x14ac:dyDescent="0.3">
      <c r="C6" s="37" t="s">
        <v>802</v>
      </c>
      <c r="D6" s="38"/>
      <c r="E6" s="38"/>
      <c r="F6" s="38"/>
      <c r="G6" s="38"/>
      <c r="H6" s="38"/>
      <c r="I6" s="38"/>
      <c r="J6" s="38"/>
      <c r="K6" s="39"/>
    </row>
    <row r="7" spans="1:16" ht="4.5" customHeight="1" x14ac:dyDescent="0.25"/>
    <row r="8" spans="1:16" x14ac:dyDescent="0.25">
      <c r="C8" s="73" t="s">
        <v>62</v>
      </c>
      <c r="D8" s="74"/>
      <c r="E8" s="74"/>
      <c r="F8" s="74"/>
      <c r="G8" s="74"/>
      <c r="H8" s="74"/>
      <c r="I8" s="75">
        <f>'GF Summary'!R12</f>
        <v>0</v>
      </c>
      <c r="J8" s="74"/>
      <c r="K8" s="76"/>
    </row>
    <row r="9" spans="1:16" x14ac:dyDescent="0.25">
      <c r="C9" s="77"/>
      <c r="I9" s="45"/>
      <c r="J9" s="40"/>
      <c r="K9" s="78"/>
    </row>
    <row r="10" spans="1:16" ht="14.1" customHeight="1" x14ac:dyDescent="0.25">
      <c r="C10" s="77" t="s">
        <v>726</v>
      </c>
      <c r="I10" s="72">
        <f>'GF Summary'!R48</f>
        <v>0</v>
      </c>
      <c r="J10" s="40"/>
      <c r="K10" s="78"/>
      <c r="P10" s="214" t="s">
        <v>652</v>
      </c>
    </row>
    <row r="11" spans="1:16" ht="14.1" customHeight="1" x14ac:dyDescent="0.25">
      <c r="C11" s="77"/>
      <c r="I11" s="45"/>
      <c r="J11" s="40"/>
      <c r="K11" s="82"/>
    </row>
    <row r="12" spans="1:16" ht="14.1" customHeight="1" thickBot="1" x14ac:dyDescent="0.3">
      <c r="C12" s="77"/>
      <c r="H12" s="48"/>
      <c r="I12" s="242" t="s">
        <v>664</v>
      </c>
      <c r="J12" s="40"/>
      <c r="K12" s="83">
        <f>I10-I8</f>
        <v>0</v>
      </c>
    </row>
    <row r="13" spans="1:16" ht="14.1" customHeight="1" thickTop="1" x14ac:dyDescent="0.25">
      <c r="C13" s="77"/>
      <c r="H13" s="48"/>
      <c r="I13" s="242"/>
      <c r="J13" s="40"/>
      <c r="K13" s="245"/>
    </row>
    <row r="14" spans="1:16" ht="14.1" customHeight="1" x14ac:dyDescent="0.25">
      <c r="C14" s="77"/>
      <c r="D14" t="s">
        <v>727</v>
      </c>
      <c r="H14" s="48"/>
      <c r="I14" s="242"/>
      <c r="J14" s="40"/>
      <c r="K14" s="245"/>
    </row>
    <row r="15" spans="1:16" ht="14.1" customHeight="1" x14ac:dyDescent="0.25">
      <c r="C15" s="77"/>
      <c r="E15" t="s">
        <v>728</v>
      </c>
      <c r="H15" s="48"/>
      <c r="I15" s="256"/>
      <c r="J15" s="40"/>
      <c r="K15" s="245"/>
    </row>
    <row r="16" spans="1:16" ht="14.1" customHeight="1" x14ac:dyDescent="0.25">
      <c r="C16" s="77"/>
      <c r="E16" t="s">
        <v>729</v>
      </c>
      <c r="H16" s="48"/>
      <c r="I16" s="256"/>
      <c r="J16" s="40"/>
      <c r="K16" s="245"/>
      <c r="P16" s="214" t="s">
        <v>803</v>
      </c>
    </row>
    <row r="17" spans="3:16" ht="14.1" customHeight="1" x14ac:dyDescent="0.25">
      <c r="C17" s="77"/>
      <c r="E17" t="s">
        <v>730</v>
      </c>
      <c r="H17" s="48"/>
      <c r="I17" s="257"/>
      <c r="J17" s="40"/>
      <c r="K17" s="245"/>
    </row>
    <row r="18" spans="3:16" ht="14.1" customHeight="1" thickBot="1" x14ac:dyDescent="0.3">
      <c r="C18" s="77"/>
      <c r="F18" t="s">
        <v>240</v>
      </c>
      <c r="H18" s="48"/>
      <c r="I18" s="242"/>
      <c r="J18" s="42">
        <f>SUM(I15:I17)</f>
        <v>0</v>
      </c>
      <c r="K18" s="245"/>
    </row>
    <row r="19" spans="3:16" ht="14.1" customHeight="1" thickTop="1" x14ac:dyDescent="0.25">
      <c r="C19" s="79"/>
      <c r="D19" s="10"/>
      <c r="E19" s="10"/>
      <c r="F19" s="10"/>
      <c r="G19" s="10"/>
      <c r="H19" s="10"/>
      <c r="I19" s="72"/>
      <c r="J19" s="41"/>
      <c r="K19" s="80"/>
    </row>
    <row r="20" spans="3:16" ht="14.1" customHeight="1" x14ac:dyDescent="0.25">
      <c r="C20" s="73" t="s">
        <v>63</v>
      </c>
      <c r="D20" s="74"/>
      <c r="E20" s="74"/>
      <c r="F20" s="74"/>
      <c r="G20" s="74"/>
      <c r="H20" s="74"/>
      <c r="I20" s="243">
        <f>InsRsv!R9</f>
        <v>0</v>
      </c>
      <c r="J20" s="243"/>
      <c r="K20" s="244"/>
    </row>
    <row r="21" spans="3:16" ht="14.1" customHeight="1" x14ac:dyDescent="0.25">
      <c r="C21" s="77"/>
      <c r="I21" s="48"/>
      <c r="J21" s="48"/>
      <c r="K21" s="245"/>
      <c r="P21" s="214" t="s">
        <v>652</v>
      </c>
    </row>
    <row r="22" spans="3:16" ht="14.1" customHeight="1" x14ac:dyDescent="0.25">
      <c r="C22" s="77" t="s">
        <v>665</v>
      </c>
      <c r="I22" s="50">
        <f>InsRsv!R35</f>
        <v>0</v>
      </c>
      <c r="J22" s="48"/>
      <c r="K22" s="245"/>
    </row>
    <row r="23" spans="3:16" ht="14.1" customHeight="1" thickBot="1" x14ac:dyDescent="0.3">
      <c r="C23" s="77"/>
      <c r="I23" s="48"/>
      <c r="J23" s="242" t="s">
        <v>664</v>
      </c>
      <c r="K23" s="83">
        <f>I22-I20</f>
        <v>0</v>
      </c>
    </row>
    <row r="24" spans="3:16" ht="14.1" customHeight="1" thickTop="1" x14ac:dyDescent="0.25">
      <c r="C24" s="77"/>
      <c r="D24" t="s">
        <v>727</v>
      </c>
      <c r="H24" s="48"/>
      <c r="I24" s="242"/>
      <c r="J24" s="242"/>
      <c r="K24" s="245"/>
    </row>
    <row r="25" spans="3:16" ht="14.1" customHeight="1" x14ac:dyDescent="0.25">
      <c r="C25" s="77"/>
      <c r="E25" t="s">
        <v>728</v>
      </c>
      <c r="H25" s="48"/>
      <c r="I25" s="256"/>
      <c r="J25" s="242"/>
      <c r="K25" s="245"/>
      <c r="P25" s="214" t="s">
        <v>804</v>
      </c>
    </row>
    <row r="26" spans="3:16" ht="14.1" customHeight="1" x14ac:dyDescent="0.25">
      <c r="C26" s="73" t="s">
        <v>666</v>
      </c>
      <c r="D26" s="74"/>
      <c r="E26" s="74"/>
      <c r="F26" s="74"/>
      <c r="G26" s="74"/>
      <c r="H26" s="74"/>
      <c r="I26" s="243">
        <f>Preschool!R11</f>
        <v>0</v>
      </c>
      <c r="J26" s="243"/>
      <c r="K26" s="244"/>
    </row>
    <row r="27" spans="3:16" ht="14.1" customHeight="1" x14ac:dyDescent="0.25">
      <c r="C27" s="77"/>
      <c r="I27" s="48"/>
      <c r="J27" s="48"/>
      <c r="K27" s="245"/>
      <c r="P27" s="214" t="s">
        <v>652</v>
      </c>
    </row>
    <row r="28" spans="3:16" ht="14.1" customHeight="1" x14ac:dyDescent="0.25">
      <c r="C28" s="77" t="s">
        <v>667</v>
      </c>
      <c r="I28" s="50">
        <f>Preschool!R47</f>
        <v>0</v>
      </c>
      <c r="J28" s="48"/>
      <c r="K28" s="245"/>
    </row>
    <row r="29" spans="3:16" ht="14.1" customHeight="1" thickBot="1" x14ac:dyDescent="0.3">
      <c r="C29" s="77"/>
      <c r="I29" s="48"/>
      <c r="J29" s="242" t="s">
        <v>664</v>
      </c>
      <c r="K29" s="83">
        <f>I28-I26</f>
        <v>0</v>
      </c>
    </row>
    <row r="30" spans="3:16" ht="14.1" customHeight="1" thickTop="1" x14ac:dyDescent="0.25">
      <c r="C30" s="77"/>
      <c r="D30" t="s">
        <v>727</v>
      </c>
      <c r="I30" s="48"/>
      <c r="J30" s="242"/>
      <c r="K30" s="245"/>
    </row>
    <row r="31" spans="3:16" ht="14.1" customHeight="1" x14ac:dyDescent="0.25">
      <c r="C31" s="77"/>
      <c r="E31" t="s">
        <v>728</v>
      </c>
      <c r="I31" s="48"/>
      <c r="J31" s="242"/>
      <c r="K31" s="245"/>
      <c r="P31" s="214" t="s">
        <v>804</v>
      </c>
    </row>
    <row r="32" spans="3:16" ht="14.1" customHeight="1" x14ac:dyDescent="0.25">
      <c r="C32" s="73" t="s">
        <v>668</v>
      </c>
      <c r="D32" s="74"/>
      <c r="E32" s="74"/>
      <c r="F32" s="74"/>
      <c r="G32" s="74"/>
      <c r="H32" s="74"/>
      <c r="I32" s="243">
        <f>'Food Svc'!R10</f>
        <v>0</v>
      </c>
      <c r="J32" s="243"/>
      <c r="K32" s="244"/>
    </row>
    <row r="33" spans="3:16" ht="14.1" customHeight="1" x14ac:dyDescent="0.25">
      <c r="C33" s="77"/>
      <c r="I33" s="48"/>
      <c r="J33" s="48"/>
      <c r="K33" s="245"/>
      <c r="P33" s="214" t="s">
        <v>652</v>
      </c>
    </row>
    <row r="34" spans="3:16" ht="14.1" customHeight="1" x14ac:dyDescent="0.25">
      <c r="C34" s="77" t="s">
        <v>669</v>
      </c>
      <c r="I34" s="50">
        <f>'Food Svc'!R38</f>
        <v>0</v>
      </c>
      <c r="J34" s="48"/>
      <c r="K34" s="245"/>
    </row>
    <row r="35" spans="3:16" ht="14.1" customHeight="1" thickBot="1" x14ac:dyDescent="0.3">
      <c r="C35" s="77"/>
      <c r="I35" s="48"/>
      <c r="J35" s="242" t="s">
        <v>664</v>
      </c>
      <c r="K35" s="83">
        <f>I34-I32</f>
        <v>0</v>
      </c>
    </row>
    <row r="36" spans="3:16" ht="14.1" customHeight="1" thickTop="1" x14ac:dyDescent="0.25">
      <c r="C36" s="77"/>
      <c r="D36" t="s">
        <v>727</v>
      </c>
      <c r="I36" s="48"/>
      <c r="J36" s="242"/>
      <c r="K36" s="245"/>
    </row>
    <row r="37" spans="3:16" ht="14.1" customHeight="1" x14ac:dyDescent="0.25">
      <c r="C37" s="77"/>
      <c r="E37" t="s">
        <v>728</v>
      </c>
      <c r="I37" s="48"/>
      <c r="J37" s="242"/>
      <c r="K37" s="245"/>
      <c r="P37" s="214" t="s">
        <v>804</v>
      </c>
    </row>
    <row r="38" spans="3:16" ht="14.1" customHeight="1" x14ac:dyDescent="0.25">
      <c r="C38" s="73" t="s">
        <v>670</v>
      </c>
      <c r="D38" s="74"/>
      <c r="E38" s="74"/>
      <c r="F38" s="74"/>
      <c r="G38" s="74"/>
      <c r="H38" s="74"/>
      <c r="I38" s="243">
        <f>DPGF!R15</f>
        <v>0</v>
      </c>
      <c r="J38" s="243"/>
      <c r="K38" s="244"/>
    </row>
    <row r="39" spans="3:16" ht="14.1" customHeight="1" x14ac:dyDescent="0.25">
      <c r="C39" s="77"/>
      <c r="I39" s="48"/>
      <c r="J39" s="48"/>
      <c r="K39" s="245"/>
      <c r="P39" s="214" t="s">
        <v>652</v>
      </c>
    </row>
    <row r="40" spans="3:16" ht="14.1" customHeight="1" x14ac:dyDescent="0.25">
      <c r="C40" s="77" t="s">
        <v>671</v>
      </c>
      <c r="I40" s="50">
        <f>DPGF!R56</f>
        <v>0</v>
      </c>
      <c r="J40" s="48"/>
      <c r="K40" s="245"/>
    </row>
    <row r="41" spans="3:16" ht="14.1" customHeight="1" thickBot="1" x14ac:dyDescent="0.3">
      <c r="C41" s="77"/>
      <c r="I41" s="48"/>
      <c r="J41" s="242" t="s">
        <v>664</v>
      </c>
      <c r="K41" s="83">
        <f>I40-I38</f>
        <v>0</v>
      </c>
    </row>
    <row r="42" spans="3:16" ht="14.1" customHeight="1" thickTop="1" x14ac:dyDescent="0.25">
      <c r="C42" s="77"/>
      <c r="D42" t="s">
        <v>727</v>
      </c>
      <c r="I42" s="48"/>
      <c r="J42" s="242"/>
      <c r="K42" s="245"/>
    </row>
    <row r="43" spans="3:16" ht="14.1" customHeight="1" x14ac:dyDescent="0.25">
      <c r="C43" s="77"/>
      <c r="E43" t="s">
        <v>728</v>
      </c>
      <c r="I43" s="48"/>
      <c r="J43" s="242"/>
      <c r="K43" s="245"/>
      <c r="P43" s="214" t="s">
        <v>804</v>
      </c>
    </row>
    <row r="44" spans="3:16" ht="14.1" customHeight="1" x14ac:dyDescent="0.25">
      <c r="C44" s="77"/>
      <c r="I44" s="48"/>
      <c r="J44" s="242"/>
      <c r="K44" s="245"/>
    </row>
    <row r="45" spans="3:16" ht="14.1" customHeight="1" x14ac:dyDescent="0.25">
      <c r="C45" s="73" t="s">
        <v>672</v>
      </c>
      <c r="D45" s="74"/>
      <c r="E45" s="74"/>
      <c r="F45" s="74"/>
      <c r="G45" s="74"/>
      <c r="H45" s="74"/>
      <c r="I45" s="243">
        <f>'Activity Summary'!R9</f>
        <v>0</v>
      </c>
      <c r="J45" s="243"/>
      <c r="K45" s="244"/>
    </row>
    <row r="46" spans="3:16" ht="14.1" customHeight="1" x14ac:dyDescent="0.25">
      <c r="C46" s="77"/>
      <c r="I46" s="48"/>
      <c r="J46" s="48"/>
      <c r="K46" s="245"/>
      <c r="P46" s="214" t="s">
        <v>652</v>
      </c>
    </row>
    <row r="47" spans="3:16" ht="14.1" customHeight="1" x14ac:dyDescent="0.25">
      <c r="C47" s="77" t="s">
        <v>673</v>
      </c>
      <c r="I47" s="50">
        <f>'Activity Summary'!R37</f>
        <v>0</v>
      </c>
      <c r="J47" s="48"/>
      <c r="K47" s="245"/>
    </row>
    <row r="48" spans="3:16" ht="14.1" customHeight="1" thickBot="1" x14ac:dyDescent="0.3">
      <c r="C48" s="77"/>
      <c r="I48" s="48"/>
      <c r="J48" s="242" t="s">
        <v>664</v>
      </c>
      <c r="K48" s="83">
        <f>I47-I45</f>
        <v>0</v>
      </c>
    </row>
    <row r="49" spans="3:16" ht="14.1" customHeight="1" thickTop="1" x14ac:dyDescent="0.25">
      <c r="C49" s="77"/>
      <c r="D49" t="s">
        <v>727</v>
      </c>
      <c r="I49" s="48"/>
      <c r="J49" s="242"/>
      <c r="K49" s="245"/>
    </row>
    <row r="50" spans="3:16" ht="14.1" customHeight="1" x14ac:dyDescent="0.25">
      <c r="C50" s="77"/>
      <c r="E50" t="s">
        <v>728</v>
      </c>
      <c r="I50" s="48"/>
      <c r="J50" s="242"/>
      <c r="K50" s="245"/>
      <c r="P50" s="214" t="s">
        <v>804</v>
      </c>
    </row>
    <row r="51" spans="3:16" ht="14.1" customHeight="1" x14ac:dyDescent="0.25">
      <c r="C51" s="73" t="s">
        <v>678</v>
      </c>
      <c r="D51" s="74"/>
      <c r="E51" s="74"/>
      <c r="F51" s="74"/>
      <c r="G51" s="74"/>
      <c r="H51" s="74"/>
      <c r="I51" s="243">
        <f>'Fund1 Summary'!R9</f>
        <v>0</v>
      </c>
      <c r="J51" s="243"/>
      <c r="K51" s="244"/>
    </row>
    <row r="52" spans="3:16" ht="14.1" customHeight="1" x14ac:dyDescent="0.25">
      <c r="C52" s="77"/>
      <c r="I52" s="48"/>
      <c r="J52" s="48"/>
      <c r="K52" s="245"/>
      <c r="P52" s="214" t="s">
        <v>652</v>
      </c>
    </row>
    <row r="53" spans="3:16" ht="14.1" customHeight="1" x14ac:dyDescent="0.25">
      <c r="C53" s="77" t="s">
        <v>679</v>
      </c>
      <c r="I53" s="50">
        <f>'Fund1 Summary'!R36</f>
        <v>0</v>
      </c>
      <c r="J53" s="48"/>
      <c r="K53" s="245"/>
    </row>
    <row r="54" spans="3:16" ht="14.1" customHeight="1" thickBot="1" x14ac:dyDescent="0.3">
      <c r="C54" s="77"/>
      <c r="I54" s="48"/>
      <c r="J54" s="242" t="s">
        <v>664</v>
      </c>
      <c r="K54" s="83">
        <f>I53-I51</f>
        <v>0</v>
      </c>
    </row>
    <row r="55" spans="3:16" ht="14.1" customHeight="1" thickTop="1" x14ac:dyDescent="0.25">
      <c r="C55" s="77"/>
      <c r="D55" t="s">
        <v>727</v>
      </c>
      <c r="I55" s="48"/>
      <c r="J55" s="242"/>
      <c r="K55" s="245"/>
    </row>
    <row r="56" spans="3:16" ht="14.1" customHeight="1" x14ac:dyDescent="0.25">
      <c r="C56" s="77"/>
      <c r="E56" t="s">
        <v>728</v>
      </c>
      <c r="I56" s="48"/>
      <c r="J56" s="242"/>
      <c r="K56" s="245"/>
      <c r="P56" s="214" t="s">
        <v>804</v>
      </c>
    </row>
    <row r="57" spans="3:16" ht="14.1" customHeight="1" x14ac:dyDescent="0.25">
      <c r="C57" s="73" t="s">
        <v>680</v>
      </c>
      <c r="D57" s="74"/>
      <c r="E57" s="74"/>
      <c r="F57" s="74"/>
      <c r="G57" s="74"/>
      <c r="H57" s="74"/>
      <c r="I57" s="243">
        <f>'Fund2 Summary'!R9</f>
        <v>0</v>
      </c>
      <c r="J57" s="243"/>
      <c r="K57" s="244"/>
    </row>
    <row r="58" spans="3:16" ht="14.1" customHeight="1" x14ac:dyDescent="0.25">
      <c r="C58" s="77"/>
      <c r="I58" s="48"/>
      <c r="J58" s="48"/>
      <c r="K58" s="245"/>
      <c r="P58" s="214" t="s">
        <v>652</v>
      </c>
    </row>
    <row r="59" spans="3:16" ht="14.1" customHeight="1" x14ac:dyDescent="0.25">
      <c r="C59" s="77" t="s">
        <v>681</v>
      </c>
      <c r="I59" s="50">
        <f>'Fund2 Summary'!R36</f>
        <v>0</v>
      </c>
      <c r="J59" s="48"/>
      <c r="K59" s="245"/>
    </row>
    <row r="60" spans="3:16" ht="14.1" customHeight="1" thickBot="1" x14ac:dyDescent="0.3">
      <c r="C60" s="77"/>
      <c r="I60" s="48"/>
      <c r="J60" s="242" t="s">
        <v>664</v>
      </c>
      <c r="K60" s="83">
        <f>I59-I57</f>
        <v>0</v>
      </c>
    </row>
    <row r="61" spans="3:16" ht="14.1" customHeight="1" thickTop="1" x14ac:dyDescent="0.25">
      <c r="C61" s="77"/>
      <c r="D61" t="s">
        <v>727</v>
      </c>
      <c r="I61" s="48"/>
      <c r="J61" s="242"/>
      <c r="K61" s="245"/>
    </row>
    <row r="62" spans="3:16" ht="14.1" customHeight="1" x14ac:dyDescent="0.25">
      <c r="C62" s="77"/>
      <c r="E62" t="s">
        <v>728</v>
      </c>
      <c r="I62" s="48"/>
      <c r="J62" s="242"/>
      <c r="K62" s="245"/>
      <c r="P62" s="214" t="s">
        <v>804</v>
      </c>
    </row>
    <row r="63" spans="3:16" ht="14.1" customHeight="1" x14ac:dyDescent="0.25">
      <c r="C63" s="73" t="s">
        <v>674</v>
      </c>
      <c r="D63" s="74"/>
      <c r="E63" s="74"/>
      <c r="F63" s="74"/>
      <c r="G63" s="74"/>
      <c r="H63" s="74"/>
      <c r="I63" s="243">
        <f>BondRedempt!R9</f>
        <v>0</v>
      </c>
      <c r="J63" s="243"/>
      <c r="K63" s="244"/>
    </row>
    <row r="64" spans="3:16" ht="14.1" customHeight="1" x14ac:dyDescent="0.25">
      <c r="C64" s="77"/>
      <c r="I64" s="48"/>
      <c r="J64" s="48"/>
      <c r="K64" s="245"/>
      <c r="P64" s="214" t="s">
        <v>652</v>
      </c>
    </row>
    <row r="65" spans="3:16" ht="14.1" customHeight="1" x14ac:dyDescent="0.25">
      <c r="C65" s="77" t="s">
        <v>675</v>
      </c>
      <c r="I65" s="50">
        <f>BondRedempt!R38</f>
        <v>0</v>
      </c>
      <c r="J65" s="48"/>
      <c r="K65" s="245"/>
    </row>
    <row r="66" spans="3:16" ht="14.1" customHeight="1" thickBot="1" x14ac:dyDescent="0.3">
      <c r="C66" s="77"/>
      <c r="I66" s="48"/>
      <c r="J66" s="242" t="s">
        <v>664</v>
      </c>
      <c r="K66" s="83">
        <f>I65-I63</f>
        <v>0</v>
      </c>
    </row>
    <row r="67" spans="3:16" ht="14.1" customHeight="1" thickTop="1" x14ac:dyDescent="0.25">
      <c r="C67" s="77"/>
      <c r="D67" t="s">
        <v>727</v>
      </c>
      <c r="I67" s="48"/>
      <c r="J67" s="242"/>
      <c r="K67" s="245"/>
    </row>
    <row r="68" spans="3:16" ht="14.1" customHeight="1" x14ac:dyDescent="0.25">
      <c r="C68" s="77"/>
      <c r="E68" t="s">
        <v>728</v>
      </c>
      <c r="I68" s="48"/>
      <c r="J68" s="242"/>
      <c r="K68" s="245"/>
      <c r="P68" s="214" t="s">
        <v>804</v>
      </c>
    </row>
    <row r="69" spans="3:16" ht="14.1" customHeight="1" x14ac:dyDescent="0.25">
      <c r="C69" s="73" t="s">
        <v>676</v>
      </c>
      <c r="D69" s="74"/>
      <c r="E69" s="74"/>
      <c r="F69" s="74"/>
      <c r="G69" s="74"/>
      <c r="H69" s="74"/>
      <c r="I69" s="243">
        <f>CapRes!R9</f>
        <v>0</v>
      </c>
      <c r="J69" s="243"/>
      <c r="K69" s="244"/>
    </row>
    <row r="70" spans="3:16" ht="14.1" customHeight="1" x14ac:dyDescent="0.25">
      <c r="C70" s="77"/>
      <c r="I70" s="48"/>
      <c r="J70" s="48"/>
      <c r="K70" s="245"/>
      <c r="P70" s="214" t="s">
        <v>652</v>
      </c>
    </row>
    <row r="71" spans="3:16" ht="14.1" customHeight="1" x14ac:dyDescent="0.25">
      <c r="C71" s="77" t="s">
        <v>677</v>
      </c>
      <c r="I71" s="50">
        <f>+CapRes!R35</f>
        <v>0</v>
      </c>
      <c r="J71" s="48"/>
      <c r="K71" s="245"/>
    </row>
    <row r="72" spans="3:16" ht="14.1" customHeight="1" thickBot="1" x14ac:dyDescent="0.3">
      <c r="C72" s="77"/>
      <c r="I72" s="48"/>
      <c r="J72" s="242" t="s">
        <v>664</v>
      </c>
      <c r="K72" s="83">
        <f>I71-I69</f>
        <v>0</v>
      </c>
    </row>
    <row r="73" spans="3:16" ht="14.1" customHeight="1" thickTop="1" x14ac:dyDescent="0.25">
      <c r="C73" s="77"/>
      <c r="D73" t="s">
        <v>727</v>
      </c>
      <c r="I73" s="48"/>
      <c r="J73" s="242"/>
      <c r="K73" s="245"/>
    </row>
    <row r="74" spans="3:16" ht="14.1" customHeight="1" x14ac:dyDescent="0.25">
      <c r="C74" s="77"/>
      <c r="E74" t="s">
        <v>728</v>
      </c>
      <c r="I74" s="48"/>
      <c r="J74" s="242"/>
      <c r="K74" s="245"/>
      <c r="P74" s="214" t="s">
        <v>804</v>
      </c>
    </row>
    <row r="75" spans="3:16" x14ac:dyDescent="0.25">
      <c r="C75" s="73" t="s">
        <v>682</v>
      </c>
      <c r="D75" s="74"/>
      <c r="E75" s="74"/>
      <c r="F75" s="74"/>
      <c r="G75" s="74"/>
      <c r="H75" s="74"/>
      <c r="I75" s="243">
        <f>+'Trust Funds'!R9</f>
        <v>0</v>
      </c>
      <c r="J75" s="243"/>
      <c r="K75" s="244"/>
    </row>
    <row r="76" spans="3:16" ht="15.75" x14ac:dyDescent="0.25">
      <c r="C76" s="77"/>
      <c r="I76" s="48"/>
      <c r="J76" s="48"/>
      <c r="K76" s="245"/>
      <c r="P76" s="214" t="s">
        <v>652</v>
      </c>
    </row>
    <row r="77" spans="3:16" x14ac:dyDescent="0.25">
      <c r="C77" s="77" t="s">
        <v>683</v>
      </c>
      <c r="I77" s="50">
        <f>+CapRes!R35</f>
        <v>0</v>
      </c>
      <c r="J77" s="48"/>
      <c r="K77" s="245"/>
    </row>
    <row r="78" spans="3:16" ht="15.75" thickBot="1" x14ac:dyDescent="0.3">
      <c r="C78" s="77"/>
      <c r="I78" s="48"/>
      <c r="J78" s="242" t="s">
        <v>664</v>
      </c>
      <c r="K78" s="83">
        <f>+I77-I75</f>
        <v>0</v>
      </c>
    </row>
    <row r="79" spans="3:16" ht="15.75" thickTop="1" x14ac:dyDescent="0.25">
      <c r="C79" s="77"/>
      <c r="D79" t="s">
        <v>727</v>
      </c>
      <c r="I79" s="48"/>
      <c r="J79" s="242"/>
      <c r="K79" s="245"/>
    </row>
    <row r="80" spans="3:16" ht="15.75" x14ac:dyDescent="0.25">
      <c r="C80" s="79"/>
      <c r="D80" s="10"/>
      <c r="E80" s="10" t="s">
        <v>728</v>
      </c>
      <c r="F80" s="10"/>
      <c r="G80" s="10"/>
      <c r="H80" s="10"/>
      <c r="I80" s="50"/>
      <c r="J80" s="307"/>
      <c r="K80" s="246"/>
      <c r="P80" s="214" t="s">
        <v>804</v>
      </c>
    </row>
  </sheetData>
  <pageMargins left="0.35" right="0.39" top="0.34" bottom="0.44" header="0.26" footer="0.17"/>
  <pageSetup scale="65" orientation="portrait" r:id="rId1"/>
  <headerFooter>
    <oddFooter>&amp;L&amp;D &amp;F&amp;Ciiib(2)
&amp;R&amp;A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M27"/>
  <sheetViews>
    <sheetView workbookViewId="0">
      <selection activeCell="D18" sqref="D18"/>
    </sheetView>
  </sheetViews>
  <sheetFormatPr defaultRowHeight="15" x14ac:dyDescent="0.25"/>
  <cols>
    <col min="1" max="1" width="1.42578125" customWidth="1"/>
    <col min="3" max="3" width="5.85546875" customWidth="1"/>
    <col min="10" max="10" width="14" customWidth="1"/>
    <col min="11" max="12" width="17.140625" customWidth="1"/>
    <col min="13" max="13" width="1.42578125" customWidth="1"/>
  </cols>
  <sheetData>
    <row r="1" spans="1:13" x14ac:dyDescent="0.25">
      <c r="A1" s="3" t="str">
        <f>TOC!$A$1</f>
        <v>District Name</v>
      </c>
      <c r="B1" s="2"/>
      <c r="C1" s="1"/>
      <c r="D1" s="1"/>
      <c r="E1" s="1"/>
      <c r="F1" s="1"/>
      <c r="G1" s="1"/>
      <c r="H1" s="1"/>
      <c r="I1" s="1"/>
      <c r="J1" s="1"/>
      <c r="K1" s="1"/>
      <c r="L1" s="1"/>
      <c r="M1" s="1"/>
    </row>
    <row r="2" spans="1:13" x14ac:dyDescent="0.25">
      <c r="A2" s="4" t="str">
        <f>+Cover!E11</f>
        <v>Proposed Budget</v>
      </c>
      <c r="B2" s="2"/>
      <c r="C2" s="1"/>
      <c r="D2" s="1"/>
      <c r="E2" s="1"/>
      <c r="F2" s="1"/>
      <c r="G2" s="1"/>
      <c r="H2" s="1"/>
      <c r="I2" s="1"/>
      <c r="J2" s="1"/>
      <c r="K2" s="1"/>
      <c r="L2" s="1"/>
      <c r="M2" s="1"/>
    </row>
    <row r="3" spans="1:13" x14ac:dyDescent="0.25">
      <c r="A3" s="4" t="s">
        <v>16</v>
      </c>
      <c r="B3" s="2"/>
      <c r="C3" s="1"/>
      <c r="D3" s="1"/>
      <c r="E3" s="1"/>
      <c r="F3" s="1"/>
      <c r="G3" s="1"/>
      <c r="H3" s="1"/>
      <c r="I3" s="1"/>
      <c r="J3" s="1"/>
      <c r="K3" s="1"/>
      <c r="L3" s="1"/>
      <c r="M3" s="1"/>
    </row>
    <row r="4" spans="1:13" x14ac:dyDescent="0.25">
      <c r="A4" s="4" t="str">
        <f>+Cover!E14</f>
        <v>FY 2026/27</v>
      </c>
      <c r="B4" s="2"/>
      <c r="C4" s="1"/>
      <c r="D4" s="1"/>
      <c r="E4" s="1"/>
      <c r="F4" s="1"/>
      <c r="G4" s="1"/>
      <c r="H4" s="1"/>
      <c r="I4" s="1"/>
      <c r="J4" s="1"/>
      <c r="K4" s="1"/>
      <c r="L4" s="1"/>
      <c r="M4" s="1"/>
    </row>
    <row r="5" spans="1:13" ht="4.5" customHeight="1" thickBot="1" x14ac:dyDescent="0.3">
      <c r="B5" s="7"/>
    </row>
    <row r="6" spans="1:13" ht="15.75" thickBot="1" x14ac:dyDescent="0.3">
      <c r="C6" s="37" t="s">
        <v>16</v>
      </c>
      <c r="D6" s="38"/>
      <c r="E6" s="38"/>
      <c r="F6" s="38"/>
      <c r="G6" s="38"/>
      <c r="H6" s="38"/>
      <c r="I6" s="38"/>
      <c r="J6" s="38"/>
      <c r="K6" s="39"/>
    </row>
    <row r="7" spans="1:13" ht="4.5" customHeight="1" x14ac:dyDescent="0.25"/>
    <row r="8" spans="1:13" x14ac:dyDescent="0.25">
      <c r="C8" t="s">
        <v>64</v>
      </c>
    </row>
    <row r="9" spans="1:13" x14ac:dyDescent="0.25">
      <c r="D9" t="s">
        <v>65</v>
      </c>
    </row>
    <row r="10" spans="1:13" x14ac:dyDescent="0.25">
      <c r="D10" t="s">
        <v>66</v>
      </c>
    </row>
    <row r="11" spans="1:13" x14ac:dyDescent="0.25">
      <c r="D11" t="s">
        <v>67</v>
      </c>
    </row>
    <row r="12" spans="1:13" x14ac:dyDescent="0.25">
      <c r="D12" t="s">
        <v>68</v>
      </c>
    </row>
    <row r="13" spans="1:13" x14ac:dyDescent="0.25">
      <c r="D13" t="s">
        <v>69</v>
      </c>
    </row>
    <row r="14" spans="1:13" x14ac:dyDescent="0.25">
      <c r="D14" t="s">
        <v>70</v>
      </c>
    </row>
    <row r="15" spans="1:13" ht="6.75" customHeight="1" x14ac:dyDescent="0.25"/>
    <row r="16" spans="1:13" x14ac:dyDescent="0.25">
      <c r="C16" t="s">
        <v>71</v>
      </c>
    </row>
    <row r="17" spans="4:10" x14ac:dyDescent="0.25">
      <c r="D17" t="s">
        <v>1041</v>
      </c>
    </row>
    <row r="18" spans="4:10" x14ac:dyDescent="0.25">
      <c r="D18" t="s">
        <v>72</v>
      </c>
    </row>
    <row r="19" spans="4:10" ht="8.25" customHeight="1" x14ac:dyDescent="0.25"/>
    <row r="20" spans="4:10" x14ac:dyDescent="0.25">
      <c r="F20" s="7" t="s">
        <v>73</v>
      </c>
      <c r="J20" s="7" t="s">
        <v>74</v>
      </c>
    </row>
    <row r="21" spans="4:10" ht="6" customHeight="1" x14ac:dyDescent="0.25"/>
    <row r="22" spans="4:10" x14ac:dyDescent="0.25">
      <c r="D22">
        <v>10</v>
      </c>
      <c r="E22" t="s">
        <v>42</v>
      </c>
      <c r="J22" s="113"/>
    </row>
    <row r="23" spans="4:10" x14ac:dyDescent="0.25">
      <c r="J23" s="45"/>
    </row>
    <row r="24" spans="4:10" x14ac:dyDescent="0.25">
      <c r="D24">
        <v>21</v>
      </c>
      <c r="E24" t="s">
        <v>28</v>
      </c>
      <c r="J24" s="113"/>
    </row>
    <row r="25" spans="4:10" x14ac:dyDescent="0.25">
      <c r="J25" s="45"/>
    </row>
    <row r="26" spans="4:10" x14ac:dyDescent="0.25">
      <c r="D26">
        <v>22</v>
      </c>
      <c r="E26" t="s">
        <v>29</v>
      </c>
      <c r="J26" s="113"/>
    </row>
    <row r="27" spans="4:10" x14ac:dyDescent="0.25">
      <c r="J27" s="45"/>
    </row>
  </sheetData>
  <pageMargins left="0.7" right="0.7" top="0.75" bottom="0.75" header="0.3" footer="0.3"/>
  <pageSetup scale="76" orientation="portrait" r:id="rId1"/>
  <headerFooter>
    <oddFooter>&amp;L&amp;D &amp;F&amp;Ciiic&amp;R&amp;A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53"/>
  <sheetViews>
    <sheetView topLeftCell="A24" workbookViewId="0">
      <selection activeCell="F28" sqref="F28"/>
    </sheetView>
  </sheetViews>
  <sheetFormatPr defaultRowHeight="15" x14ac:dyDescent="0.25"/>
  <cols>
    <col min="1" max="1" width="1.42578125" customWidth="1"/>
    <col min="17" max="17" width="1" customWidth="1"/>
    <col min="19" max="19" width="24.5703125" customWidth="1"/>
    <col min="20" max="20" width="17.5703125" customWidth="1"/>
  </cols>
  <sheetData>
    <row r="1" spans="1:20" x14ac:dyDescent="0.25">
      <c r="A1" s="3" t="str">
        <f>TOC!$A$1</f>
        <v>District Name</v>
      </c>
      <c r="B1" s="2"/>
      <c r="C1" s="1"/>
      <c r="D1" s="1"/>
      <c r="E1" s="1"/>
      <c r="F1" s="1"/>
      <c r="G1" s="1"/>
      <c r="H1" s="1"/>
      <c r="I1" s="1"/>
      <c r="J1" s="1"/>
      <c r="K1" s="1"/>
      <c r="L1" s="1"/>
      <c r="M1" s="1"/>
      <c r="N1" s="1"/>
      <c r="O1" s="1"/>
      <c r="P1" s="1"/>
      <c r="Q1" s="1"/>
    </row>
    <row r="2" spans="1:20" x14ac:dyDescent="0.25">
      <c r="A2" s="4" t="str">
        <f>+Cover!E11</f>
        <v>Proposed Budget</v>
      </c>
      <c r="B2" s="2"/>
      <c r="C2" s="1"/>
      <c r="D2" s="1"/>
      <c r="E2" s="1"/>
      <c r="F2" s="1"/>
      <c r="G2" s="1"/>
      <c r="H2" s="1"/>
      <c r="I2" s="1"/>
      <c r="J2" s="1"/>
      <c r="K2" s="1"/>
      <c r="L2" s="1"/>
      <c r="M2" s="1"/>
      <c r="N2" s="1"/>
      <c r="O2" s="1"/>
      <c r="P2" s="1"/>
      <c r="Q2" s="1"/>
    </row>
    <row r="3" spans="1:20" x14ac:dyDescent="0.25">
      <c r="A3" s="4" t="s">
        <v>42</v>
      </c>
      <c r="B3" s="2"/>
      <c r="C3" s="1"/>
      <c r="D3" s="1"/>
      <c r="E3" s="1"/>
      <c r="F3" s="1"/>
      <c r="G3" s="1"/>
      <c r="H3" s="1"/>
      <c r="I3" s="1"/>
      <c r="J3" s="1"/>
      <c r="K3" s="1"/>
      <c r="L3" s="1"/>
      <c r="M3" s="1"/>
      <c r="N3" s="1"/>
      <c r="O3" s="1"/>
      <c r="P3" s="1"/>
      <c r="Q3" s="1"/>
    </row>
    <row r="4" spans="1:20" x14ac:dyDescent="0.25">
      <c r="A4" s="4" t="str">
        <f>+Cover!E14</f>
        <v>FY 2026/27</v>
      </c>
      <c r="B4" s="2"/>
      <c r="C4" s="1"/>
      <c r="D4" s="1"/>
      <c r="E4" s="1"/>
      <c r="F4" s="1"/>
      <c r="G4" s="1"/>
      <c r="H4" s="1"/>
      <c r="I4" s="1"/>
      <c r="J4" s="1"/>
      <c r="K4" s="1"/>
      <c r="L4" s="1"/>
      <c r="M4" s="1"/>
      <c r="N4" s="1"/>
      <c r="O4" s="1"/>
      <c r="P4" s="1"/>
      <c r="Q4" s="1"/>
    </row>
    <row r="5" spans="1:20" ht="6.75" customHeight="1" x14ac:dyDescent="0.25"/>
    <row r="6" spans="1:20" ht="15.75" thickBot="1" x14ac:dyDescent="0.3">
      <c r="S6" s="165" t="s">
        <v>465</v>
      </c>
    </row>
    <row r="7" spans="1:20" ht="15.75" thickBot="1" x14ac:dyDescent="0.3">
      <c r="C7" s="37" t="s">
        <v>75</v>
      </c>
      <c r="D7" s="51"/>
      <c r="E7" s="38"/>
      <c r="F7" s="38"/>
      <c r="G7" s="38"/>
      <c r="H7" s="38"/>
      <c r="I7" s="38"/>
      <c r="J7" s="38"/>
      <c r="K7" s="38"/>
      <c r="L7" s="38"/>
      <c r="M7" s="38"/>
      <c r="N7" s="38"/>
      <c r="O7" s="52"/>
    </row>
    <row r="8" spans="1:20" x14ac:dyDescent="0.25">
      <c r="C8" t="s">
        <v>1050</v>
      </c>
      <c r="S8" s="165" t="s">
        <v>466</v>
      </c>
    </row>
    <row r="10" spans="1:20" x14ac:dyDescent="0.25">
      <c r="S10" t="str">
        <f>'GF Summary'!C15</f>
        <v>Local Revenue</v>
      </c>
      <c r="T10" s="23">
        <f>'GF Summary'!R15</f>
        <v>0</v>
      </c>
    </row>
    <row r="11" spans="1:20" x14ac:dyDescent="0.25">
      <c r="S11" s="23" t="str">
        <f>'GF Summary'!C16</f>
        <v>Intermediate Revenue</v>
      </c>
      <c r="T11" s="23">
        <f>'GF Summary'!R16</f>
        <v>0</v>
      </c>
    </row>
    <row r="12" spans="1:20" x14ac:dyDescent="0.25">
      <c r="S12" t="str">
        <f>'GF Summary'!C17</f>
        <v>State Revenue</v>
      </c>
      <c r="T12" s="23">
        <f>'GF Summary'!R17</f>
        <v>0</v>
      </c>
    </row>
    <row r="13" spans="1:20" x14ac:dyDescent="0.25">
      <c r="S13" t="str">
        <f>'GF Summary'!C18</f>
        <v>Federal Revenue</v>
      </c>
      <c r="T13" s="23">
        <f>'GF Summary'!R18</f>
        <v>0</v>
      </c>
    </row>
    <row r="14" spans="1:20" x14ac:dyDescent="0.25">
      <c r="S14" t="str">
        <f>'GF Summary'!C19</f>
        <v>Transfers/Allocations</v>
      </c>
      <c r="T14" s="23">
        <f>'GF Summary'!R19</f>
        <v>0</v>
      </c>
    </row>
    <row r="16" spans="1:20" x14ac:dyDescent="0.25">
      <c r="S16" s="165" t="s">
        <v>467</v>
      </c>
    </row>
    <row r="18" spans="3:20" x14ac:dyDescent="0.25">
      <c r="S18" t="str">
        <f>'GF Summary'!C26</f>
        <v>Instructional Services</v>
      </c>
      <c r="T18" s="23">
        <f>'GF Summary'!R26</f>
        <v>0</v>
      </c>
    </row>
    <row r="19" spans="3:20" x14ac:dyDescent="0.25">
      <c r="S19" t="str">
        <f>'GF Summary'!C27</f>
        <v>Pupil Services</v>
      </c>
      <c r="T19" s="23">
        <f>'GF Summary'!R27</f>
        <v>0</v>
      </c>
    </row>
    <row r="20" spans="3:20" x14ac:dyDescent="0.25">
      <c r="S20" t="str">
        <f>'GF Summary'!C28</f>
        <v>Instr. Staff Support</v>
      </c>
      <c r="T20" s="23">
        <f>'GF Summary'!R28</f>
        <v>0</v>
      </c>
    </row>
    <row r="21" spans="3:20" x14ac:dyDescent="0.25">
      <c r="S21" t="str">
        <f>'GF Summary'!C29</f>
        <v>General Administration</v>
      </c>
      <c r="T21" s="23">
        <f>'GF Summary'!R29</f>
        <v>0</v>
      </c>
    </row>
    <row r="22" spans="3:20" x14ac:dyDescent="0.25">
      <c r="S22" t="str">
        <f>'GF Summary'!C30</f>
        <v>School Administration</v>
      </c>
      <c r="T22" s="23">
        <f>'GF Summary'!R30</f>
        <v>0</v>
      </c>
    </row>
    <row r="23" spans="3:20" x14ac:dyDescent="0.25">
      <c r="S23" t="str">
        <f>'GF Summary'!C31</f>
        <v>Business Services</v>
      </c>
      <c r="T23" s="23">
        <f>'GF Summary'!R31</f>
        <v>0</v>
      </c>
    </row>
    <row r="24" spans="3:20" x14ac:dyDescent="0.25">
      <c r="S24" t="str">
        <f>'GF Summary'!C32</f>
        <v>Maintenance &amp; Operations</v>
      </c>
      <c r="T24" s="23">
        <f>'GF Summary'!R32</f>
        <v>0</v>
      </c>
    </row>
    <row r="25" spans="3:20" x14ac:dyDescent="0.25">
      <c r="S25" t="str">
        <f>'GF Summary'!C33</f>
        <v>Transportation Services</v>
      </c>
      <c r="T25" s="23">
        <f>'GF Summary'!R33</f>
        <v>0</v>
      </c>
    </row>
    <row r="26" spans="3:20" x14ac:dyDescent="0.25">
      <c r="S26" t="str">
        <f>'GF Summary'!C34</f>
        <v>Central Services</v>
      </c>
      <c r="T26" s="23">
        <f>'GF Summary'!R34</f>
        <v>0</v>
      </c>
    </row>
    <row r="27" spans="3:20" x14ac:dyDescent="0.25">
      <c r="S27" t="str">
        <f>'GF Summary'!C35</f>
        <v>Other Services</v>
      </c>
      <c r="T27" s="23">
        <f>'GF Summary'!R35</f>
        <v>0</v>
      </c>
    </row>
    <row r="28" spans="3:20" ht="15.75" thickBot="1" x14ac:dyDescent="0.3"/>
    <row r="29" spans="3:20" ht="15.75" thickBot="1" x14ac:dyDescent="0.3">
      <c r="C29" s="37" t="s">
        <v>468</v>
      </c>
      <c r="D29" s="38"/>
      <c r="E29" s="38"/>
      <c r="F29" s="38"/>
      <c r="G29" s="38"/>
      <c r="H29" s="38"/>
      <c r="I29" s="38"/>
      <c r="J29" s="38"/>
      <c r="K29" s="38"/>
      <c r="L29" s="38"/>
      <c r="M29" s="38"/>
      <c r="N29" s="38"/>
      <c r="O29" s="39"/>
      <c r="S29" s="165" t="s">
        <v>470</v>
      </c>
    </row>
    <row r="30" spans="3:20" x14ac:dyDescent="0.25">
      <c r="C30" t="s">
        <v>1052</v>
      </c>
      <c r="S30" s="100" t="str">
        <f>ProgObjCk!D29</f>
        <v>Salaries</v>
      </c>
      <c r="T30" s="100">
        <f>ProgObjCk!E29</f>
        <v>0</v>
      </c>
    </row>
    <row r="31" spans="3:20" x14ac:dyDescent="0.25">
      <c r="S31" s="100" t="str">
        <f>ProgObjCk!D30</f>
        <v>Employee Benefits</v>
      </c>
      <c r="T31" s="100">
        <f>ProgObjCk!E30</f>
        <v>0</v>
      </c>
    </row>
    <row r="32" spans="3:20" x14ac:dyDescent="0.25">
      <c r="S32" s="100" t="str">
        <f>ProgObjCk!D31</f>
        <v>Purchased Services</v>
      </c>
      <c r="T32" s="100">
        <f>ProgObjCk!E31</f>
        <v>0</v>
      </c>
    </row>
    <row r="33" spans="19:20" x14ac:dyDescent="0.25">
      <c r="S33" s="100" t="str">
        <f>ProgObjCk!D32</f>
        <v>Property. Services</v>
      </c>
      <c r="T33" s="100">
        <f>ProgObjCk!E32</f>
        <v>0</v>
      </c>
    </row>
    <row r="34" spans="19:20" x14ac:dyDescent="0.25">
      <c r="S34" s="100" t="str">
        <f>ProgObjCk!D33</f>
        <v>Other Services</v>
      </c>
      <c r="T34" s="100">
        <f>ProgObjCk!E33</f>
        <v>0</v>
      </c>
    </row>
    <row r="35" spans="19:20" x14ac:dyDescent="0.25">
      <c r="S35" s="100" t="str">
        <f>ProgObjCk!D34</f>
        <v>Supplies &amp; Materials</v>
      </c>
      <c r="T35" s="100">
        <f>ProgObjCk!E34</f>
        <v>0</v>
      </c>
    </row>
    <row r="36" spans="19:20" x14ac:dyDescent="0.25">
      <c r="S36" s="100" t="str">
        <f>ProgObjCk!D35</f>
        <v>Capital Outlay</v>
      </c>
      <c r="T36" s="100">
        <f>ProgObjCk!E35</f>
        <v>0</v>
      </c>
    </row>
    <row r="37" spans="19:20" x14ac:dyDescent="0.25">
      <c r="S37" s="100" t="str">
        <f>ProgObjCk!D36</f>
        <v>Other Expenditures</v>
      </c>
      <c r="T37" s="100">
        <f>ProgObjCk!E36</f>
        <v>0</v>
      </c>
    </row>
    <row r="51" spans="3:15" ht="15.75" thickBot="1" x14ac:dyDescent="0.3"/>
    <row r="52" spans="3:15" ht="15.75" thickBot="1" x14ac:dyDescent="0.3">
      <c r="C52" s="37" t="s">
        <v>469</v>
      </c>
      <c r="D52" s="38"/>
      <c r="E52" s="38"/>
      <c r="F52" s="38"/>
      <c r="G52" s="38"/>
      <c r="H52" s="38"/>
      <c r="I52" s="38"/>
      <c r="J52" s="38"/>
      <c r="K52" s="38"/>
      <c r="L52" s="38"/>
      <c r="M52" s="38"/>
      <c r="N52" s="38"/>
      <c r="O52" s="39"/>
    </row>
    <row r="53" spans="3:15" x14ac:dyDescent="0.25">
      <c r="C53" t="s">
        <v>1051</v>
      </c>
    </row>
  </sheetData>
  <pageMargins left="0.35" right="0.23" top="0.28000000000000003" bottom="0.41" header="0.2" footer="0.17"/>
  <pageSetup scale="69" orientation="portrait" r:id="rId1"/>
  <headerFooter>
    <oddFooter>&amp;L&amp;[Date &amp;F&amp;Civ&amp;R&amp;A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47</vt:i4>
      </vt:variant>
    </vt:vector>
  </HeadingPairs>
  <TitlesOfParts>
    <vt:vector size="95" baseType="lpstr">
      <vt:lpstr>Instructions</vt:lpstr>
      <vt:lpstr>Cover</vt:lpstr>
      <vt:lpstr>TOC</vt:lpstr>
      <vt:lpstr>BudgetAssump</vt:lpstr>
      <vt:lpstr>AppropRes</vt:lpstr>
      <vt:lpstr>BFB Usage Resolution</vt:lpstr>
      <vt:lpstr>BFB Usage Calc WKST</vt:lpstr>
      <vt:lpstr>Interfund Resolution</vt:lpstr>
      <vt:lpstr>Graphs</vt:lpstr>
      <vt:lpstr>Pupil Count</vt:lpstr>
      <vt:lpstr>Fund Smts</vt:lpstr>
      <vt:lpstr>GF Summary</vt:lpstr>
      <vt:lpstr>GF Rev Detail</vt:lpstr>
      <vt:lpstr>GF Exp Summary</vt:lpstr>
      <vt:lpstr>GF 11</vt:lpstr>
      <vt:lpstr>GF 12</vt:lpstr>
      <vt:lpstr>GF 13</vt:lpstr>
      <vt:lpstr>GF 14</vt:lpstr>
      <vt:lpstr>2100</vt:lpstr>
      <vt:lpstr>2200</vt:lpstr>
      <vt:lpstr>2300</vt:lpstr>
      <vt:lpstr>2400</vt:lpstr>
      <vt:lpstr>2500</vt:lpstr>
      <vt:lpstr>2600</vt:lpstr>
      <vt:lpstr>2700</vt:lpstr>
      <vt:lpstr>2800</vt:lpstr>
      <vt:lpstr>3300</vt:lpstr>
      <vt:lpstr>4000-5000</vt:lpstr>
      <vt:lpstr>ProgObjCk</vt:lpstr>
      <vt:lpstr>Other Fund Graphs</vt:lpstr>
      <vt:lpstr>InsRsv</vt:lpstr>
      <vt:lpstr>Preschool</vt:lpstr>
      <vt:lpstr>Food Svc</vt:lpstr>
      <vt:lpstr>DPGF</vt:lpstr>
      <vt:lpstr>Activity Summary</vt:lpstr>
      <vt:lpstr>Fund1 Summary</vt:lpstr>
      <vt:lpstr>Fund2 Summary</vt:lpstr>
      <vt:lpstr>BondRedempt</vt:lpstr>
      <vt:lpstr>Debt</vt:lpstr>
      <vt:lpstr>CapRes</vt:lpstr>
      <vt:lpstr>Trust Funds</vt:lpstr>
      <vt:lpstr>Uniform Budget Summary</vt:lpstr>
      <vt:lpstr>Suppl</vt:lpstr>
      <vt:lpstr>School Budgets</vt:lpstr>
      <vt:lpstr>SchoolSumm</vt:lpstr>
      <vt:lpstr>SchoolFTE</vt:lpstr>
      <vt:lpstr>Staffing</vt:lpstr>
      <vt:lpstr>Pilot Districts</vt:lpstr>
      <vt:lpstr>'2100'!Print_Area</vt:lpstr>
      <vt:lpstr>'2200'!Print_Area</vt:lpstr>
      <vt:lpstr>'2300'!Print_Area</vt:lpstr>
      <vt:lpstr>'2400'!Print_Area</vt:lpstr>
      <vt:lpstr>'2500'!Print_Area</vt:lpstr>
      <vt:lpstr>'2600'!Print_Area</vt:lpstr>
      <vt:lpstr>'2700'!Print_Area</vt:lpstr>
      <vt:lpstr>'2800'!Print_Area</vt:lpstr>
      <vt:lpstr>'3300'!Print_Area</vt:lpstr>
      <vt:lpstr>'4000-5000'!Print_Area</vt:lpstr>
      <vt:lpstr>'Activity Summary'!Print_Area</vt:lpstr>
      <vt:lpstr>AppropRes!Print_Area</vt:lpstr>
      <vt:lpstr>'BFB Usage Calc WKST'!Print_Area</vt:lpstr>
      <vt:lpstr>BondRedempt!Print_Area</vt:lpstr>
      <vt:lpstr>BudgetAssump!Print_Area</vt:lpstr>
      <vt:lpstr>CapRes!Print_Area</vt:lpstr>
      <vt:lpstr>Cover!Print_Area</vt:lpstr>
      <vt:lpstr>Debt!Print_Area</vt:lpstr>
      <vt:lpstr>DPGF!Print_Area</vt:lpstr>
      <vt:lpstr>'Food Svc'!Print_Area</vt:lpstr>
      <vt:lpstr>'Fund Smts'!Print_Area</vt:lpstr>
      <vt:lpstr>'Fund1 Summary'!Print_Area</vt:lpstr>
      <vt:lpstr>'Fund2 Summary'!Print_Area</vt:lpstr>
      <vt:lpstr>'GF 11'!Print_Area</vt:lpstr>
      <vt:lpstr>'GF 12'!Print_Area</vt:lpstr>
      <vt:lpstr>'GF 13'!Print_Area</vt:lpstr>
      <vt:lpstr>'GF 14'!Print_Area</vt:lpstr>
      <vt:lpstr>'GF Exp Summary'!Print_Area</vt:lpstr>
      <vt:lpstr>'GF Rev Detail'!Print_Area</vt:lpstr>
      <vt:lpstr>'GF Summary'!Print_Area</vt:lpstr>
      <vt:lpstr>Graphs!Print_Area</vt:lpstr>
      <vt:lpstr>InsRsv!Print_Area</vt:lpstr>
      <vt:lpstr>'Interfund Resolution'!Print_Area</vt:lpstr>
      <vt:lpstr>'Other Fund Graphs'!Print_Area</vt:lpstr>
      <vt:lpstr>Preschool!Print_Area</vt:lpstr>
      <vt:lpstr>ProgObjCk!Print_Area</vt:lpstr>
      <vt:lpstr>'Pupil Count'!Print_Area</vt:lpstr>
      <vt:lpstr>'School Budgets'!Print_Area</vt:lpstr>
      <vt:lpstr>SchoolSumm!Print_Area</vt:lpstr>
      <vt:lpstr>Staffing!Print_Area</vt:lpstr>
      <vt:lpstr>Suppl!Print_Area</vt:lpstr>
      <vt:lpstr>TOC!Print_Area</vt:lpstr>
      <vt:lpstr>'Trust Funds'!Print_Area</vt:lpstr>
      <vt:lpstr>'Uniform Budget Summary'!Print_Area</vt:lpstr>
      <vt:lpstr>'GF Exp Summary'!Print_Titles</vt:lpstr>
      <vt:lpstr>'Other Fund Graphs'!Print_Titles</vt:lpstr>
      <vt:lpstr>'Uniform Budget Summary'!Print_Titles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GLENN GUSTAFSON</dc:creator>
  <cp:lastModifiedBy>Gustafson, Glenn</cp:lastModifiedBy>
  <cp:revision/>
  <cp:lastPrinted>2024-01-30T22:08:49Z</cp:lastPrinted>
  <dcterms:created xsi:type="dcterms:W3CDTF">2021-05-09T21:20:22Z</dcterms:created>
  <dcterms:modified xsi:type="dcterms:W3CDTF">2026-03-09T21:59:08Z</dcterms:modified>
</cp:coreProperties>
</file>