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kahle_t\Desktop\Mill Levy Project\"/>
    </mc:Choice>
  </mc:AlternateContent>
  <xr:revisionPtr revIDLastSave="0" documentId="13_ncr:1_{23A463BD-2E18-4441-910F-6C6D5AC3D3B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ill Levy Certification Form" sheetId="2" r:id="rId1"/>
    <sheet name="Data" sheetId="1" r:id="rId2"/>
    <sheet name="TABOR Historical" sheetId="3" r:id="rId3"/>
  </sheets>
  <definedNames>
    <definedName name="_xlnm._FilterDatabase" localSheetId="0" hidden="1">'Mill Levy Certification Form'!$A$6:$F$68</definedName>
    <definedName name="_xlnm.Print_Area" localSheetId="0">'Mill Levy Certification Form'!$A$1:$F$69</definedName>
    <definedName name="_xlnm.Print_Area" localSheetId="2">'TABOR Historical'!$A$1:$R$184</definedName>
    <definedName name="_xlnm.Print_Titles" localSheetId="2">'TABOR Historical'!$1:$3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2" l="1"/>
  <c r="F30" i="2"/>
  <c r="D51" i="2" l="1"/>
  <c r="P182" i="3" l="1"/>
  <c r="O182" i="3"/>
  <c r="N182" i="3"/>
  <c r="M182" i="3"/>
  <c r="L182" i="3"/>
  <c r="K182" i="3"/>
  <c r="J182" i="3"/>
  <c r="I182" i="3"/>
  <c r="H182" i="3"/>
  <c r="G182" i="3"/>
  <c r="F182" i="3"/>
  <c r="E182" i="3"/>
  <c r="Q182" i="3" s="1"/>
  <c r="D17" i="2" l="1"/>
  <c r="F57" i="2" l="1"/>
  <c r="F55" i="2"/>
  <c r="D57" i="2"/>
  <c r="D55" i="2"/>
  <c r="D39" i="2"/>
  <c r="D37" i="2"/>
  <c r="D34" i="2"/>
  <c r="D47" i="2"/>
  <c r="D45" i="2"/>
  <c r="D28" i="2"/>
  <c r="D26" i="2"/>
  <c r="D24" i="2"/>
  <c r="D22" i="2"/>
  <c r="D15" i="2"/>
  <c r="D10" i="2"/>
  <c r="D8" i="2"/>
  <c r="F12" i="2" l="1"/>
  <c r="F19" i="2" l="1"/>
  <c r="F49" i="2"/>
  <c r="D49" i="2" l="1"/>
  <c r="D12" i="2"/>
  <c r="D19" i="2" s="1"/>
  <c r="D30" i="2" s="1"/>
  <c r="D41" i="2" s="1"/>
  <c r="F3" i="2"/>
  <c r="A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K86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 xml:space="preserve">Fixed at 3.515
</t>
        </r>
      </text>
    </comment>
  </commentList>
</comments>
</file>

<file path=xl/sharedStrings.xml><?xml version="1.0" encoding="utf-8"?>
<sst xmlns="http://schemas.openxmlformats.org/spreadsheetml/2006/main" count="1214" uniqueCount="481">
  <si>
    <t>COUNTY</t>
  </si>
  <si>
    <t>DISTRICT</t>
  </si>
  <si>
    <t>TIF</t>
  </si>
  <si>
    <t>GENERAL FUND MILL</t>
  </si>
  <si>
    <t>CATEGORICAL</t>
  </si>
  <si>
    <t>HOLD HARMLESS OVERRIDE</t>
  </si>
  <si>
    <t>EXCESS OVERRIDE</t>
  </si>
  <si>
    <t>VOTER APPROVED OVERRIDE</t>
  </si>
  <si>
    <t>ABATEMENT mill</t>
  </si>
  <si>
    <t>TOTAL MILL</t>
  </si>
  <si>
    <t>FULL TOTAL PROGRAM MILL</t>
  </si>
  <si>
    <t>STATE SHARE FUND</t>
  </si>
  <si>
    <t xml:space="preserve"> ABATE AMOUNT</t>
  </si>
  <si>
    <t>TRANSP</t>
  </si>
  <si>
    <t>SPEC BLDG</t>
  </si>
  <si>
    <t>Other</t>
  </si>
  <si>
    <t>0010</t>
  </si>
  <si>
    <t>ADAMS</t>
  </si>
  <si>
    <t>0020</t>
  </si>
  <si>
    <t>ADAMS 12 FIVE STAR</t>
  </si>
  <si>
    <t>0030</t>
  </si>
  <si>
    <t>0040</t>
  </si>
  <si>
    <t>0050</t>
  </si>
  <si>
    <t>0060</t>
  </si>
  <si>
    <t>0070</t>
  </si>
  <si>
    <t>0100</t>
  </si>
  <si>
    <t>ALAMOSA</t>
  </si>
  <si>
    <t>0110</t>
  </si>
  <si>
    <t>0120</t>
  </si>
  <si>
    <t>ARAPAHOE</t>
  </si>
  <si>
    <t>0123</t>
  </si>
  <si>
    <t>0130</t>
  </si>
  <si>
    <t>0140</t>
  </si>
  <si>
    <t>0170</t>
  </si>
  <si>
    <t>0180</t>
  </si>
  <si>
    <t>0190</t>
  </si>
  <si>
    <t>0220</t>
  </si>
  <si>
    <t>ARCHULETA</t>
  </si>
  <si>
    <t>0230</t>
  </si>
  <si>
    <t>BACA</t>
  </si>
  <si>
    <t>0240</t>
  </si>
  <si>
    <t>0250</t>
  </si>
  <si>
    <t>0260</t>
  </si>
  <si>
    <t>0270</t>
  </si>
  <si>
    <t>0290</t>
  </si>
  <si>
    <t>BENT</t>
  </si>
  <si>
    <t>LAS ANIMAS</t>
  </si>
  <si>
    <t>0310</t>
  </si>
  <si>
    <t>0470</t>
  </si>
  <si>
    <t>BOULDER</t>
  </si>
  <si>
    <t>0480</t>
  </si>
  <si>
    <t>0490</t>
  </si>
  <si>
    <t>CHAFFEE</t>
  </si>
  <si>
    <t>0500</t>
  </si>
  <si>
    <t>0510</t>
  </si>
  <si>
    <t>CHEYENNE</t>
  </si>
  <si>
    <t>KIT CARSON</t>
  </si>
  <si>
    <t>0520</t>
  </si>
  <si>
    <t>0540</t>
  </si>
  <si>
    <t>CLEAR CREEK</t>
  </si>
  <si>
    <t>0550</t>
  </si>
  <si>
    <t>CONEJOS</t>
  </si>
  <si>
    <t>0560</t>
  </si>
  <si>
    <t>0580</t>
  </si>
  <si>
    <t>0640</t>
  </si>
  <si>
    <t>COSTILLA</t>
  </si>
  <si>
    <t>0740</t>
  </si>
  <si>
    <t>0770</t>
  </si>
  <si>
    <t>CROWLEY</t>
  </si>
  <si>
    <t>0860</t>
  </si>
  <si>
    <t>CUSTER</t>
  </si>
  <si>
    <t>0870</t>
  </si>
  <si>
    <t>DELTA</t>
  </si>
  <si>
    <t>0880</t>
  </si>
  <si>
    <t>DENVER</t>
  </si>
  <si>
    <t>0890</t>
  </si>
  <si>
    <t>DOLORES</t>
  </si>
  <si>
    <t>0900</t>
  </si>
  <si>
    <t>DOUGLAS</t>
  </si>
  <si>
    <t>0910</t>
  </si>
  <si>
    <t>EAGLE</t>
  </si>
  <si>
    <t>0920</t>
  </si>
  <si>
    <t>ELBERT</t>
  </si>
  <si>
    <t>0930</t>
  </si>
  <si>
    <t>KIOWA</t>
  </si>
  <si>
    <t>0940</t>
  </si>
  <si>
    <t>0950</t>
  </si>
  <si>
    <t>0960</t>
  </si>
  <si>
    <t>0970</t>
  </si>
  <si>
    <t>EL PASO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</si>
  <si>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</si>
  <si>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</si>
  <si>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</si>
  <si>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</si>
  <si>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</si>
  <si>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</si>
  <si>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</si>
  <si>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</si>
  <si>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</si>
  <si>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</si>
  <si>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</si>
  <si>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</si>
  <si>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</si>
  <si>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</si>
  <si>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</si>
  <si>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FREMONT</t>
  </si>
  <si>
    <t>1150</t>
  </si>
  <si>
    <t>FREMONT RE-2</t>
  </si>
  <si>
    <t>1160</t>
  </si>
  <si>
    <t>1180</t>
  </si>
  <si>
    <t>GARFIELD</t>
  </si>
  <si>
    <t>1195</t>
  </si>
  <si>
    <t>1220</t>
  </si>
  <si>
    <t>1330</t>
  </si>
  <si>
    <t>GILPIN</t>
  </si>
  <si>
    <t>1340</t>
  </si>
  <si>
    <t>GRAND</t>
  </si>
  <si>
    <t>1350</t>
  </si>
  <si>
    <t>1360</t>
  </si>
  <si>
    <t>GUNNISON</t>
  </si>
  <si>
    <t>1380</t>
  </si>
  <si>
    <t>HINSDALE</t>
  </si>
  <si>
    <t>1390</t>
  </si>
  <si>
    <t>HUERFANO</t>
  </si>
  <si>
    <t>1400</t>
  </si>
  <si>
    <t>1410</t>
  </si>
  <si>
    <t>JACKSON</t>
  </si>
  <si>
    <t>1420</t>
  </si>
  <si>
    <t>JEFFERSON</t>
  </si>
  <si>
    <t>1430</t>
  </si>
  <si>
    <t>1440</t>
  </si>
  <si>
    <t>1450</t>
  </si>
  <si>
    <t>1460</t>
  </si>
  <si>
    <t>1480</t>
  </si>
  <si>
    <t>1490</t>
  </si>
  <si>
    <t>1500</t>
  </si>
  <si>
    <t>1510</t>
  </si>
  <si>
    <t>LAKE</t>
  </si>
  <si>
    <t>1520</t>
  </si>
  <si>
    <t>LA PLATA</t>
  </si>
  <si>
    <t>1530</t>
  </si>
  <si>
    <t>1540</t>
  </si>
  <si>
    <t>1550</t>
  </si>
  <si>
    <t>LARIMER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</si>
  <si>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</si>
  <si>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</si>
  <si>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</si>
  <si>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</si>
  <si>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</si>
  <si>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</si>
  <si>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</si>
  <si>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</si>
  <si>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</si>
  <si>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LINCOLN</t>
  </si>
  <si>
    <t>1790</t>
  </si>
  <si>
    <t>1810</t>
  </si>
  <si>
    <t>1828</t>
  </si>
  <si>
    <t>LOGAN</t>
  </si>
  <si>
    <t>1850</t>
  </si>
  <si>
    <t>1860</t>
  </si>
  <si>
    <t>1870</t>
  </si>
  <si>
    <t>1980</t>
  </si>
  <si>
    <t>MESA</t>
  </si>
  <si>
    <t>1990</t>
  </si>
  <si>
    <t>2000</t>
  </si>
  <si>
    <t>2010</t>
  </si>
  <si>
    <t>MINERAL</t>
  </si>
  <si>
    <t>2020</t>
  </si>
  <si>
    <t>MOFFAT</t>
  </si>
  <si>
    <t>2035</t>
  </si>
  <si>
    <t>MONTEZUMA</t>
  </si>
  <si>
    <t>2055</t>
  </si>
  <si>
    <t>2070</t>
  </si>
  <si>
    <t>2180</t>
  </si>
  <si>
    <t>MONTROSE</t>
  </si>
  <si>
    <t>2190</t>
  </si>
  <si>
    <t>2395</t>
  </si>
  <si>
    <t>MORGAN</t>
  </si>
  <si>
    <t>2405</t>
  </si>
  <si>
    <t>2505</t>
  </si>
  <si>
    <t>2515</t>
  </si>
  <si>
    <t>2520</t>
  </si>
  <si>
    <t>OTERO</t>
  </si>
  <si>
    <t>2530</t>
  </si>
  <si>
    <t>2535</t>
  </si>
  <si>
    <t>2540</t>
  </si>
  <si>
    <t>2560</t>
  </si>
  <si>
    <t>2570</t>
  </si>
  <si>
    <t>2580</t>
  </si>
  <si>
    <t>OURAY</t>
  </si>
  <si>
    <t>2590</t>
  </si>
  <si>
    <t>2600</t>
  </si>
  <si>
    <t>PARK</t>
  </si>
  <si>
    <t>2610</t>
  </si>
  <si>
    <t>2620</t>
  </si>
  <si>
    <t>PHILLIPS</t>
  </si>
  <si>
    <t>2630</t>
  </si>
  <si>
    <t>2640</t>
  </si>
  <si>
    <t>PITKIN</t>
  </si>
  <si>
    <t>2650</t>
  </si>
  <si>
    <t>PROWERS</t>
  </si>
  <si>
    <t>2660</t>
  </si>
  <si>
    <t>2670</t>
  </si>
  <si>
    <t>2680</t>
  </si>
  <si>
    <t>2690</t>
  </si>
  <si>
    <t>PUEBLO</t>
  </si>
  <si>
    <t>2700</t>
  </si>
  <si>
    <t>2710</t>
  </si>
  <si>
    <t>RIO BLANCO</t>
  </si>
  <si>
    <t>2720</t>
  </si>
  <si>
    <t>2730</t>
  </si>
  <si>
    <t>RIO GRANDE</t>
  </si>
  <si>
    <t>2740</t>
  </si>
  <si>
    <t>2750</t>
  </si>
  <si>
    <t>2760</t>
  </si>
  <si>
    <t>ROUTT</t>
  </si>
  <si>
    <t>2770</t>
  </si>
  <si>
    <t>2780</t>
  </si>
  <si>
    <t>2790</t>
  </si>
  <si>
    <t>SAGUACHE</t>
  </si>
  <si>
    <t>2800</t>
  </si>
  <si>
    <t>2810</t>
  </si>
  <si>
    <t>2820</t>
  </si>
  <si>
    <t>SAN JUAN</t>
  </si>
  <si>
    <t>2830</t>
  </si>
  <si>
    <t>SAN MIGUEL</t>
  </si>
  <si>
    <t>2840</t>
  </si>
  <si>
    <t>2862</t>
  </si>
  <si>
    <t>SEDGWICK</t>
  </si>
  <si>
    <t>2865</t>
  </si>
  <si>
    <t>3000</t>
  </si>
  <si>
    <t>SUMMIT</t>
  </si>
  <si>
    <t>3010</t>
  </si>
  <si>
    <t>TELLER</t>
  </si>
  <si>
    <t>3020</t>
  </si>
  <si>
    <t>3030</t>
  </si>
  <si>
    <t>WASHINGTON</t>
  </si>
  <si>
    <t>3040</t>
  </si>
  <si>
    <t>3050</t>
  </si>
  <si>
    <t>3060</t>
  </si>
  <si>
    <t>3070</t>
  </si>
  <si>
    <t>3080</t>
  </si>
  <si>
    <t>WELD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</si>
  <si>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</si>
  <si>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</si>
  <si>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</si>
  <si>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</si>
  <si>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</si>
  <si>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</si>
  <si>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</si>
  <si>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</si>
  <si>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</si>
  <si>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</si>
  <si>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</si>
  <si>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</si>
  <si>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YUMA</t>
  </si>
  <si>
    <t>YUMA 1</t>
  </si>
  <si>
    <t>3210</t>
  </si>
  <si>
    <t>WRAY RD-2</t>
  </si>
  <si>
    <t>3220</t>
  </si>
  <si>
    <t>IDALIA RJ-3</t>
  </si>
  <si>
    <t>3230</t>
  </si>
  <si>
    <t>LIBERTY J-4</t>
  </si>
  <si>
    <t>Certification of Mill Levies</t>
  </si>
  <si>
    <t>County</t>
  </si>
  <si>
    <t>School District</t>
  </si>
  <si>
    <t>Colorado Department of Education (CDE)  Mill Levy Calculated as of</t>
  </si>
  <si>
    <t>School District Final Mill Levy Certified as of</t>
  </si>
  <si>
    <t>CATEGORY</t>
  </si>
  <si>
    <t xml:space="preserve"> 2.  Categorical Buyout</t>
  </si>
  <si>
    <t xml:space="preserve">      a.  Voter-approved</t>
  </si>
  <si>
    <t xml:space="preserve">      b.  Hold harmless </t>
  </si>
  <si>
    <t xml:space="preserve">      c.  Excess hold harmless</t>
  </si>
  <si>
    <t xml:space="preserve"> </t>
  </si>
  <si>
    <t xml:space="preserve">      Technology Fund</t>
  </si>
  <si>
    <t>Assessed Valuation</t>
  </si>
  <si>
    <t>Gross Assessed Valuation</t>
  </si>
  <si>
    <t>Tax Increment Financing</t>
  </si>
  <si>
    <t>Net Assessed Valuation</t>
  </si>
  <si>
    <t>Abatements</t>
  </si>
  <si>
    <t>(Total across all counties)</t>
  </si>
  <si>
    <t>Full Funding mill levy</t>
  </si>
  <si>
    <t>Form completed by</t>
  </si>
  <si>
    <t>Phone Number</t>
  </si>
  <si>
    <t>Division of School Finance and Operations</t>
  </si>
  <si>
    <t>Colorado Department of Education</t>
  </si>
  <si>
    <t>201 E. Colfax Avenue; Room 206</t>
  </si>
  <si>
    <t xml:space="preserve">Denver, CO 80203        </t>
  </si>
  <si>
    <t>kahle_t@cde.state.co.us</t>
  </si>
  <si>
    <t>District Code</t>
  </si>
  <si>
    <t>* district is responsible for calculating the bond redemption mill levy</t>
  </si>
  <si>
    <t>* district is responsible for calculating the voter-approved mill levy. Please verify your voter-approved override mill based on your ballot question. Your MLO may be fixed mill or fixed dollar or a combination.</t>
  </si>
  <si>
    <t>&lt;= Type district code here to populate form.</t>
  </si>
  <si>
    <t>* when printed, only the form will print</t>
  </si>
  <si>
    <t>MAPLETON</t>
  </si>
  <si>
    <t>COMMERCE CITY</t>
  </si>
  <si>
    <t>BRIGHTON</t>
  </si>
  <si>
    <t>BENNETT</t>
  </si>
  <si>
    <t>STRASBURG</t>
  </si>
  <si>
    <t>WESTMINSTER</t>
  </si>
  <si>
    <t>SANGRE DE CRISTO</t>
  </si>
  <si>
    <t>ENGLEWOOD</t>
  </si>
  <si>
    <t>SHERIDAN</t>
  </si>
  <si>
    <t>CHERRY CREEK</t>
  </si>
  <si>
    <t>LITTLETON</t>
  </si>
  <si>
    <t>DEER TRAIL</t>
  </si>
  <si>
    <t>AURORA</t>
  </si>
  <si>
    <t>BYERS</t>
  </si>
  <si>
    <t>WALSH</t>
  </si>
  <si>
    <t>PRITCHETT</t>
  </si>
  <si>
    <t>SPRINGFIELD</t>
  </si>
  <si>
    <t>VILAS</t>
  </si>
  <si>
    <t>CAMPO</t>
  </si>
  <si>
    <t>MCCLAVE</t>
  </si>
  <si>
    <t>ST VRAIN</t>
  </si>
  <si>
    <t>BUENA VISTA</t>
  </si>
  <si>
    <t>SALIDA</t>
  </si>
  <si>
    <t>NORTH CONEJOS</t>
  </si>
  <si>
    <t>SANFORD</t>
  </si>
  <si>
    <t>SOUTH CONEJOS</t>
  </si>
  <si>
    <t>CENTENNIAL</t>
  </si>
  <si>
    <t>SIERRA GRANDE</t>
  </si>
  <si>
    <t>WESTCLIFFE</t>
  </si>
  <si>
    <t>ELIZABETH</t>
  </si>
  <si>
    <t>BIG SANDY</t>
  </si>
  <si>
    <t>AGATE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</si>
  <si>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</si>
  <si>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</si>
  <si>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</si>
  <si>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</si>
  <si>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</si>
  <si>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</si>
  <si>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</si>
  <si>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</si>
  <si>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</si>
  <si>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</si>
  <si>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</si>
  <si>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</si>
  <si>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</si>
  <si>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</si>
  <si>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</si>
  <si>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CANON CITY</t>
  </si>
  <si>
    <t>COTOPAXI</t>
  </si>
  <si>
    <t>ROARING FORK</t>
  </si>
  <si>
    <t>RIFLE</t>
  </si>
  <si>
    <t>PARACHUTE</t>
  </si>
  <si>
    <t>WEST GRAND</t>
  </si>
  <si>
    <t>EAST GRAND</t>
  </si>
  <si>
    <t>LA VETA</t>
  </si>
  <si>
    <t>NORTH PARK</t>
  </si>
  <si>
    <t>EADS</t>
  </si>
  <si>
    <t>PLAINVIEW</t>
  </si>
  <si>
    <t>ARRIBA-FLAGLER</t>
  </si>
  <si>
    <t>HI PLAINS</t>
  </si>
  <si>
    <t>STRATTON</t>
  </si>
  <si>
    <t>BETHUNE</t>
  </si>
  <si>
    <t>BURLINGTON</t>
  </si>
  <si>
    <t>DURANGO</t>
  </si>
  <si>
    <t>BAYFIELD</t>
  </si>
  <si>
    <t>IGNACIO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</si>
  <si>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</si>
  <si>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</si>
  <si>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</si>
  <si>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</si>
  <si>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</si>
  <si>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</si>
  <si>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</si>
  <si>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</si>
  <si>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</si>
  <si>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GENOA-HUGO</t>
  </si>
  <si>
    <t>LIMON</t>
  </si>
  <si>
    <t>KARVAL</t>
  </si>
  <si>
    <t>VALLEY</t>
  </si>
  <si>
    <t>FRENCHMAN</t>
  </si>
  <si>
    <t>BUFFALO</t>
  </si>
  <si>
    <t>PLATEAU</t>
  </si>
  <si>
    <t>DEBEQUE</t>
  </si>
  <si>
    <t>PLATEAU VALLEY</t>
  </si>
  <si>
    <t>MESA VALLEY</t>
  </si>
  <si>
    <t>CREEDE</t>
  </si>
  <si>
    <t>MANCOS</t>
  </si>
  <si>
    <t>WEST END</t>
  </si>
  <si>
    <t>BRUSH</t>
  </si>
  <si>
    <t>FT. MORGAN</t>
  </si>
  <si>
    <t>WELDON</t>
  </si>
  <si>
    <t>WIGGINS</t>
  </si>
  <si>
    <t>EAST OTERO</t>
  </si>
  <si>
    <t>ROCKY FORD</t>
  </si>
  <si>
    <t>MANZANOLA</t>
  </si>
  <si>
    <t>FOWLER</t>
  </si>
  <si>
    <t>CHERAW</t>
  </si>
  <si>
    <t>SWINK</t>
  </si>
  <si>
    <t>RIDGWAY</t>
  </si>
  <si>
    <t>PLATTE CANYON</t>
  </si>
  <si>
    <t>HOLYOKE</t>
  </si>
  <si>
    <t>HAXTUN</t>
  </si>
  <si>
    <t>ASPEN</t>
  </si>
  <si>
    <t>GRANADA</t>
  </si>
  <si>
    <t>LAMAR</t>
  </si>
  <si>
    <t>HOLLY</t>
  </si>
  <si>
    <t>WILEY</t>
  </si>
  <si>
    <t>PUEBLO CITY</t>
  </si>
  <si>
    <t>PUEBLO RURAL</t>
  </si>
  <si>
    <t>MEEKER</t>
  </si>
  <si>
    <t>RANGELY</t>
  </si>
  <si>
    <t>DEL NORTE</t>
  </si>
  <si>
    <t>MONTE VISTA</t>
  </si>
  <si>
    <t>SARGENT</t>
  </si>
  <si>
    <t>HAYDEN</t>
  </si>
  <si>
    <t>STEAMBOAT SPRINGS</t>
  </si>
  <si>
    <t>SOUTH ROUTT</t>
  </si>
  <si>
    <t>MOUNTAIN VALLEY</t>
  </si>
  <si>
    <t>CENTER</t>
  </si>
  <si>
    <t>SILVERTON</t>
  </si>
  <si>
    <t>TELLURIDE</t>
  </si>
  <si>
    <t>NORWOOD</t>
  </si>
  <si>
    <t>JULESBURG</t>
  </si>
  <si>
    <t>PLATTE VALLEY</t>
  </si>
  <si>
    <t>CRIPPLE CREEK</t>
  </si>
  <si>
    <t>WOODLAND PARK</t>
  </si>
  <si>
    <t>AKRON</t>
  </si>
  <si>
    <t>ARICKAREE</t>
  </si>
  <si>
    <t>OTIS</t>
  </si>
  <si>
    <t>LONE STAR</t>
  </si>
  <si>
    <t>WOODLIN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</si>
  <si>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</si>
  <si>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</si>
  <si>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</si>
  <si>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</si>
  <si>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</si>
  <si>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</si>
  <si>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</si>
  <si>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</si>
  <si>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</si>
  <si>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</si>
  <si>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</si>
  <si>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* changes may be made directly in the form as information you have may be more current than what CDE has populated in this version of the form.</t>
  </si>
  <si>
    <t>Scanned and emailed copies are acceptable.  It is not necessary to mail original copy.</t>
  </si>
  <si>
    <t>BOND</t>
  </si>
  <si>
    <t>Total Mills</t>
  </si>
  <si>
    <t>REVERE</t>
  </si>
  <si>
    <t>DIST</t>
  </si>
  <si>
    <t>Property Tax Year 2020</t>
  </si>
  <si>
    <t>December 15, 2020</t>
  </si>
  <si>
    <t>Information provided by state for certification to county treasurer:</t>
  </si>
  <si>
    <t>As of November 2020</t>
  </si>
  <si>
    <t>November 2020</t>
  </si>
  <si>
    <t>COMPLETE AND RETURN TO TIM KAHLE BY DECEMBER 21, 2020:</t>
  </si>
  <si>
    <t xml:space="preserve">    1a.  HB20-1418 Tax Credit</t>
  </si>
  <si>
    <t>* The district's school board will need to grant this tax credit by resolution per HB20-1418.</t>
  </si>
  <si>
    <t>* net total should equate to the districts final Total Program mill levy from FY2019-20 unless district is fully locally funded at a lower amount in FY2020-21.  This is the amount applied to FY2020-21 Total Program calculations.</t>
  </si>
  <si>
    <t>(amt collected by county)</t>
  </si>
  <si>
    <t>Tax Credit</t>
  </si>
  <si>
    <t>Recalculated FY2020-21</t>
  </si>
  <si>
    <t>As of December 15, 2020</t>
  </si>
  <si>
    <t>GROSS ASSESSED VALUATION</t>
  </si>
  <si>
    <t>NET ASSESSED VALUATION</t>
  </si>
  <si>
    <t>Projected Gross Funding from State</t>
  </si>
  <si>
    <t>Total Prog Reserve</t>
  </si>
  <si>
    <t xml:space="preserve"> 3. Total Program Reserve Fund</t>
  </si>
  <si>
    <t xml:space="preserve"> 5.  Overrides:</t>
  </si>
  <si>
    <t xml:space="preserve"> 6.  Abatement</t>
  </si>
  <si>
    <t xml:space="preserve"> 4.  Total Program Mill</t>
  </si>
  <si>
    <t xml:space="preserve"> 1.  Mill Levy per HB20-1418</t>
  </si>
  <si>
    <t xml:space="preserve">    1b.  HB20-1418 Net Mill Levy</t>
  </si>
  <si>
    <t>* The lesser of mills needed to get to total program, mill levy in de-brucing year or 27 mills.</t>
  </si>
  <si>
    <t>Year Prior to Tabor Election</t>
  </si>
  <si>
    <t>NORTHGLENN</t>
  </si>
  <si>
    <t>CONSOLIDATED</t>
  </si>
  <si>
    <t>FLORENCE</t>
  </si>
  <si>
    <t>LIBERTY</t>
  </si>
  <si>
    <t>WRAY</t>
  </si>
  <si>
    <t>IDALIA</t>
  </si>
  <si>
    <t>Note:  All districts except Cherry Creek, Harrison, Colorado Springs, and Steamboat Springs have passed TABOR elections.</t>
  </si>
  <si>
    <t xml:space="preserve"> 7.  Total General Fund</t>
  </si>
  <si>
    <t xml:space="preserve"> 8.  Bond Redemption Fund</t>
  </si>
  <si>
    <t xml:space="preserve"> 9.  Transportation Fund</t>
  </si>
  <si>
    <t xml:space="preserve"> 10.  Special Building and </t>
  </si>
  <si>
    <t>11. Other (Loan, Charter School)</t>
  </si>
  <si>
    <t>12. Total</t>
  </si>
  <si>
    <t>DISTRICT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</si>
</sst>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#,##0.0"/>
    <numFmt numFmtId="166" formatCode="_(* #,##0_);_(* \(#,##0\);_(* &quot;-&quot;??_);_(@_)"/>
    <numFmt numFmtId="167" formatCode="#,##0.000_);[Red]\(#,##0.000\)"/>
    <numFmt numFmtId="168" formatCode="#,##0.000_);\(#,##0.000\)"/>
    <numFmt numFmtId="169" formatCode="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Tahoma"/>
      <family val="2"/>
    </font>
    <font>
      <sz val="11"/>
      <color theme="1"/>
      <name val="Arial"/>
      <family val="2"/>
    </font>
    <font>
      <sz val="11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8">
    <xf numFmtId="0" fontId="0" fillId="0" borderId="0" xfId="0"/>
    <xf numFmtId="0" fontId="5" fillId="0" borderId="0" xfId="0" applyFont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8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3" fontId="3" fillId="0" borderId="0" xfId="0" applyNumberFormat="1" applyFont="1" applyFill="1" applyBorder="1"/>
    <xf numFmtId="38" fontId="3" fillId="0" borderId="0" xfId="0" applyNumberFormat="1" applyFont="1" applyFill="1" applyBorder="1"/>
    <xf numFmtId="166" fontId="3" fillId="0" borderId="0" xfId="0" applyNumberFormat="1" applyFont="1" applyFill="1" applyBorder="1"/>
    <xf numFmtId="167" fontId="3" fillId="0" borderId="0" xfId="0" applyNumberFormat="1" applyFont="1" applyFill="1" applyBorder="1"/>
    <xf numFmtId="168" fontId="3" fillId="0" borderId="0" xfId="0" applyNumberFormat="1" applyFont="1" applyFill="1" applyBorder="1"/>
    <xf numFmtId="164" fontId="4" fillId="0" borderId="0" xfId="0" applyNumberFormat="1" applyFont="1" applyFill="1" applyBorder="1"/>
    <xf numFmtId="4" fontId="3" fillId="0" borderId="0" xfId="0" applyNumberFormat="1" applyFont="1" applyFill="1" applyBorder="1"/>
    <xf numFmtId="4" fontId="1" fillId="0" borderId="0" xfId="0" applyNumberFormat="1" applyFont="1" applyFill="1" applyBorder="1"/>
    <xf numFmtId="164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wrapText="1"/>
    </xf>
    <xf numFmtId="169" fontId="3" fillId="0" borderId="0" xfId="0" applyNumberFormat="1" applyFont="1" applyFill="1" applyBorder="1"/>
    <xf numFmtId="164" fontId="2" fillId="4" borderId="0" xfId="0" applyNumberFormat="1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4" fontId="2" fillId="4" borderId="0" xfId="0" applyNumberFormat="1" applyFont="1" applyFill="1" applyBorder="1" applyAlignment="1">
      <alignment wrapText="1"/>
    </xf>
    <xf numFmtId="165" fontId="2" fillId="5" borderId="0" xfId="0" applyNumberFormat="1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6" fillId="0" borderId="0" xfId="0" applyFont="1" applyFill="1" applyBorder="1"/>
    <xf numFmtId="169" fontId="6" fillId="0" borderId="0" xfId="0" applyNumberFormat="1" applyFont="1" applyFill="1" applyBorder="1"/>
    <xf numFmtId="0" fontId="0" fillId="0" borderId="0" xfId="0" applyFont="1"/>
    <xf numFmtId="0" fontId="9" fillId="0" borderId="0" xfId="0" applyFont="1" applyAlignment="1">
      <alignment horizontal="center"/>
    </xf>
    <xf numFmtId="49" fontId="9" fillId="2" borderId="4" xfId="0" quotePrefix="1" applyNumberFormat="1" applyFont="1" applyFill="1" applyBorder="1" applyAlignment="1">
      <alignment horizontal="center"/>
    </xf>
    <xf numFmtId="0" fontId="10" fillId="0" borderId="0" xfId="0" applyFont="1"/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11" fillId="0" borderId="0" xfId="0" applyFont="1"/>
    <xf numFmtId="3" fontId="8" fillId="0" borderId="1" xfId="0" applyNumberFormat="1" applyFont="1" applyBorder="1" applyAlignment="1">
      <alignment horizontal="right"/>
    </xf>
    <xf numFmtId="0" fontId="12" fillId="0" borderId="0" xfId="0" applyFont="1"/>
    <xf numFmtId="0" fontId="8" fillId="0" borderId="0" xfId="0" applyFont="1" applyAlignment="1">
      <alignment horizontal="right"/>
    </xf>
    <xf numFmtId="0" fontId="8" fillId="0" borderId="3" xfId="0" applyFont="1" applyBorder="1"/>
    <xf numFmtId="0" fontId="13" fillId="0" borderId="0" xfId="0" applyFont="1"/>
    <xf numFmtId="164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 wrapText="1"/>
    </xf>
    <xf numFmtId="164" fontId="8" fillId="6" borderId="1" xfId="0" applyNumberFormat="1" applyFont="1" applyFill="1" applyBorder="1" applyAlignment="1">
      <alignment horizontal="right"/>
    </xf>
    <xf numFmtId="0" fontId="0" fillId="7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top" wrapText="1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0" fillId="0" borderId="0" xfId="0" applyNumberFormat="1" applyFont="1"/>
    <xf numFmtId="0" fontId="14" fillId="0" borderId="0" xfId="2" applyAlignment="1">
      <alignment vertical="top" wrapText="1"/>
    </xf>
    <xf numFmtId="0" fontId="1" fillId="0" borderId="0" xfId="2" applyFont="1" applyAlignment="1">
      <alignment horizontal="center" vertical="top" wrapText="1"/>
    </xf>
    <xf numFmtId="0" fontId="15" fillId="0" borderId="0" xfId="2" applyFont="1" applyAlignment="1">
      <alignment horizontal="centerContinuous" vertical="top" wrapText="1"/>
    </xf>
    <xf numFmtId="0" fontId="14" fillId="0" borderId="0" xfId="2" applyAlignment="1">
      <alignment horizontal="center" vertical="top" wrapText="1"/>
    </xf>
    <xf numFmtId="0" fontId="14" fillId="0" borderId="0" xfId="2" applyAlignment="1">
      <alignment horizontal="center" vertical="top" textRotation="90" wrapText="1"/>
    </xf>
    <xf numFmtId="0" fontId="14" fillId="0" borderId="0" xfId="2" applyAlignment="1">
      <alignment wrapText="1"/>
    </xf>
    <xf numFmtId="0" fontId="14" fillId="0" borderId="0" xfId="2" applyAlignment="1">
      <alignment vertical="top"/>
    </xf>
    <xf numFmtId="0" fontId="1" fillId="0" borderId="0" xfId="2" applyFont="1" applyAlignment="1">
      <alignment horizontal="center" vertical="top"/>
    </xf>
    <xf numFmtId="0" fontId="14" fillId="0" borderId="0" xfId="2" applyAlignment="1">
      <alignment horizontal="center" vertical="top"/>
    </xf>
    <xf numFmtId="0" fontId="14" fillId="0" borderId="0" xfId="2"/>
    <xf numFmtId="0" fontId="1" fillId="0" borderId="0" xfId="2" applyFont="1" applyAlignment="1">
      <alignment vertical="top"/>
    </xf>
    <xf numFmtId="49" fontId="14" fillId="0" borderId="0" xfId="2" applyNumberFormat="1" applyAlignment="1">
      <alignment vertical="top"/>
    </xf>
    <xf numFmtId="0" fontId="1" fillId="0" borderId="0" xfId="2" applyFont="1" applyAlignment="1">
      <alignment horizontal="left" vertical="top"/>
    </xf>
    <xf numFmtId="164" fontId="14" fillId="0" borderId="0" xfId="2" applyNumberFormat="1" applyAlignment="1">
      <alignment vertical="top"/>
    </xf>
    <xf numFmtId="164" fontId="14" fillId="0" borderId="0" xfId="2" applyNumberFormat="1" applyAlignment="1">
      <alignment horizontal="center" vertical="top"/>
    </xf>
    <xf numFmtId="164" fontId="14" fillId="0" borderId="0" xfId="2" applyNumberFormat="1" applyAlignment="1">
      <alignment vertical="top" wrapText="1"/>
    </xf>
    <xf numFmtId="164" fontId="14" fillId="0" borderId="0" xfId="2" applyNumberFormat="1"/>
    <xf numFmtId="164" fontId="1" fillId="0" borderId="0" xfId="2" applyNumberFormat="1" applyFont="1" applyAlignment="1">
      <alignment horizontal="center" vertical="top"/>
    </xf>
    <xf numFmtId="164" fontId="1" fillId="0" borderId="0" xfId="2" applyNumberFormat="1" applyFont="1" applyAlignment="1">
      <alignment horizontal="center" vertical="top" wrapText="1"/>
    </xf>
    <xf numFmtId="164" fontId="14" fillId="0" borderId="0" xfId="2" applyNumberFormat="1" applyAlignment="1">
      <alignment horizontal="center" vertical="top" wrapText="1"/>
    </xf>
    <xf numFmtId="49" fontId="1" fillId="0" borderId="0" xfId="2" applyNumberFormat="1" applyFont="1" applyAlignment="1">
      <alignment vertical="top"/>
    </xf>
    <xf numFmtId="164" fontId="16" fillId="0" borderId="0" xfId="2" applyNumberFormat="1" applyFont="1" applyAlignment="1">
      <alignment vertical="top"/>
    </xf>
    <xf numFmtId="164" fontId="17" fillId="0" borderId="0" xfId="2" applyNumberFormat="1" applyFont="1" applyAlignment="1">
      <alignment horizontal="center" vertical="top"/>
    </xf>
    <xf numFmtId="164" fontId="16" fillId="0" borderId="0" xfId="2" applyNumberFormat="1" applyFont="1" applyAlignment="1">
      <alignment horizontal="center" vertical="top"/>
    </xf>
    <xf numFmtId="164" fontId="16" fillId="0" borderId="0" xfId="2" applyNumberFormat="1" applyFont="1"/>
    <xf numFmtId="0" fontId="16" fillId="0" borderId="0" xfId="2" applyFont="1"/>
    <xf numFmtId="164" fontId="6" fillId="0" borderId="0" xfId="0" applyNumberFormat="1" applyFont="1" applyFill="1" applyBorder="1"/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4" fillId="0" borderId="0" xfId="2" applyAlignment="1">
      <alignment vertical="top" wrapText="1"/>
    </xf>
    <xf numFmtId="0" fontId="14" fillId="0" borderId="0" xfId="2" applyAlignment="1">
      <alignment vertical="top"/>
    </xf>
  </cellXfs>
  <cellStyles count="3">
    <cellStyle name="Normal" xfId="0" builtinId="0"/>
    <cellStyle name="Normal 2" xfId="1" xr:uid="{00000000-0005-0000-0000-000001000000}"/>
    <cellStyle name="Normal 3" xfId="2" xr:uid="{F5FBDA3C-1DED-4494-A205-EC79314149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13511</xdr:colOff>
      <xdr:row>61</xdr:row>
      <xdr:rowOff>28222</xdr:rowOff>
    </xdr:from>
    <xdr:to>
      <xdr:col>6</xdr:col>
      <xdr:colOff>26237</xdr:colOff>
      <xdr:row>68</xdr:row>
      <xdr:rowOff>47344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24A634-8B67-4BD4-BDD9-0D5167EAE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1900" y="10766778"/>
          <a:ext cx="2355170" cy="1303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tabSelected="1" zoomScale="90" zoomScaleNormal="90" workbookViewId="0">
      <selection activeCell="H2" sqref="H2"/>
    </sheetView>
  </sheetViews>
  <sheetFormatPr defaultRowHeight="14.5" x14ac:dyDescent="0.35"/>
  <cols>
    <col min="1" max="1" width="35.54296875" style="32" customWidth="1"/>
    <col min="2" max="2" width="2.7265625" style="32" customWidth="1"/>
    <col min="3" max="3" width="14.81640625" style="32" customWidth="1"/>
    <col min="4" max="4" width="27.1796875" style="32" customWidth="1"/>
    <col min="5" max="5" width="5.81640625" style="32" customWidth="1"/>
    <col min="6" max="6" width="33.54296875" style="32" customWidth="1"/>
    <col min="7" max="7" width="2.6328125" style="27" customWidth="1"/>
    <col min="8" max="8" width="15.1796875" style="27" bestFit="1" customWidth="1"/>
    <col min="9" max="9" width="97.08984375" style="27" customWidth="1"/>
    <col min="10" max="16384" width="8.7265625" style="27"/>
  </cols>
  <sheetData>
    <row r="1" spans="1:9" ht="17" x14ac:dyDescent="0.5">
      <c r="A1" s="85" t="s">
        <v>263</v>
      </c>
      <c r="B1" s="85"/>
      <c r="C1" s="85"/>
      <c r="D1" s="85"/>
      <c r="E1" s="85"/>
      <c r="F1" s="85"/>
      <c r="H1" s="28" t="s">
        <v>289</v>
      </c>
    </row>
    <row r="2" spans="1:9" ht="17" x14ac:dyDescent="0.5">
      <c r="A2" s="85" t="s">
        <v>442</v>
      </c>
      <c r="B2" s="85"/>
      <c r="C2" s="85"/>
      <c r="D2" s="85"/>
      <c r="E2" s="85"/>
      <c r="F2" s="85"/>
      <c r="H2" s="29"/>
      <c r="I2" s="30" t="s">
        <v>292</v>
      </c>
    </row>
    <row r="3" spans="1:9" x14ac:dyDescent="0.35">
      <c r="A3" s="31" t="str">
        <f>IFERROR(VLOOKUP($H$2,Data!$A$1:$T$179,2,0),"")</f>
        <v/>
      </c>
      <c r="F3" s="31" t="str">
        <f>IFERROR(VLOOKUP($H$2,Data!$A$1:$T$179,3,0),"")</f>
        <v/>
      </c>
      <c r="I3" s="1" t="s">
        <v>293</v>
      </c>
    </row>
    <row r="4" spans="1:9" x14ac:dyDescent="0.35">
      <c r="A4" s="32" t="s">
        <v>264</v>
      </c>
      <c r="F4" s="32" t="s">
        <v>265</v>
      </c>
    </row>
    <row r="5" spans="1:9" s="35" customFormat="1" ht="42.5" x14ac:dyDescent="0.35">
      <c r="A5" s="33"/>
      <c r="B5" s="33"/>
      <c r="C5" s="33"/>
      <c r="D5" s="34" t="s">
        <v>266</v>
      </c>
      <c r="E5" s="33"/>
      <c r="F5" s="34" t="s">
        <v>267</v>
      </c>
      <c r="I5" s="84" t="s">
        <v>436</v>
      </c>
    </row>
    <row r="6" spans="1:9" s="35" customFormat="1" x14ac:dyDescent="0.35">
      <c r="A6" s="33" t="s">
        <v>268</v>
      </c>
      <c r="B6" s="33"/>
      <c r="C6" s="33"/>
      <c r="D6" s="36" t="s">
        <v>446</v>
      </c>
      <c r="E6" s="33"/>
      <c r="F6" s="36" t="s">
        <v>443</v>
      </c>
      <c r="I6" s="84"/>
    </row>
    <row r="8" spans="1:9" x14ac:dyDescent="0.35">
      <c r="A8" s="32" t="s">
        <v>463</v>
      </c>
      <c r="D8" s="37" t="str">
        <f>IFERROR(VLOOKUP($H$2,Data!$A$1:$Y$179,23,0),"")</f>
        <v/>
      </c>
      <c r="E8" s="38"/>
      <c r="F8" s="37"/>
      <c r="I8" s="27" t="s">
        <v>465</v>
      </c>
    </row>
    <row r="9" spans="1:9" x14ac:dyDescent="0.35">
      <c r="D9" s="48"/>
      <c r="E9" s="38"/>
      <c r="F9" s="48"/>
    </row>
    <row r="10" spans="1:9" x14ac:dyDescent="0.35">
      <c r="A10" s="32" t="s">
        <v>448</v>
      </c>
      <c r="D10" s="37" t="str">
        <f>IFERROR(VLOOKUP($H$2,Data!$A$1:$Y$179,24,0),"")</f>
        <v/>
      </c>
      <c r="E10" s="38"/>
      <c r="F10" s="37"/>
      <c r="I10" s="27" t="s">
        <v>449</v>
      </c>
    </row>
    <row r="11" spans="1:9" x14ac:dyDescent="0.35">
      <c r="D11" s="48"/>
      <c r="E11" s="38"/>
      <c r="F11" s="48"/>
    </row>
    <row r="12" spans="1:9" ht="14.5" customHeight="1" x14ac:dyDescent="0.35">
      <c r="A12" s="32" t="s">
        <v>464</v>
      </c>
      <c r="D12" s="50" t="e">
        <f>D8-D10</f>
        <v>#VALUE!</v>
      </c>
      <c r="E12" s="38"/>
      <c r="F12" s="50">
        <f>F8-F10</f>
        <v>0</v>
      </c>
      <c r="I12" s="84" t="s">
        <v>450</v>
      </c>
    </row>
    <row r="13" spans="1:9" x14ac:dyDescent="0.35">
      <c r="A13" s="33" t="s">
        <v>451</v>
      </c>
      <c r="D13" s="39"/>
      <c r="E13" s="38"/>
      <c r="F13" s="39"/>
      <c r="I13" s="84"/>
    </row>
    <row r="14" spans="1:9" x14ac:dyDescent="0.35">
      <c r="A14" s="33"/>
      <c r="D14" s="39"/>
      <c r="E14" s="38"/>
      <c r="F14" s="39"/>
      <c r="I14" s="49"/>
    </row>
    <row r="15" spans="1:9" x14ac:dyDescent="0.35">
      <c r="A15" s="32" t="s">
        <v>269</v>
      </c>
      <c r="D15" s="37" t="str">
        <f>IFERROR(VLOOKUP($H$2,Data!$A$1:$Y$179,8,0),"")</f>
        <v/>
      </c>
      <c r="E15" s="38"/>
      <c r="F15" s="37"/>
      <c r="H15" s="56"/>
      <c r="I15" s="49"/>
    </row>
    <row r="16" spans="1:9" x14ac:dyDescent="0.35">
      <c r="D16" s="48"/>
      <c r="E16" s="38"/>
      <c r="F16" s="48"/>
    </row>
    <row r="17" spans="1:9" x14ac:dyDescent="0.35">
      <c r="A17" s="32" t="s">
        <v>459</v>
      </c>
      <c r="D17" s="37" t="str">
        <f>IFERROR(VLOOKUP($H$2,Data!$A$1:$Y$179,19,0),"")</f>
        <v/>
      </c>
      <c r="E17" s="38"/>
      <c r="F17" s="37"/>
      <c r="I17" s="84"/>
    </row>
    <row r="18" spans="1:9" x14ac:dyDescent="0.35">
      <c r="D18" s="48"/>
      <c r="E18" s="38"/>
      <c r="F18" s="48"/>
      <c r="I18" s="84"/>
    </row>
    <row r="19" spans="1:9" ht="15" thickBot="1" x14ac:dyDescent="0.4">
      <c r="A19" s="32" t="s">
        <v>462</v>
      </c>
      <c r="D19" s="41" t="e">
        <f>D12-D15-D17</f>
        <v>#VALUE!</v>
      </c>
      <c r="E19" s="38"/>
      <c r="F19" s="41">
        <f>F12-F15-F17</f>
        <v>0</v>
      </c>
      <c r="I19" s="84"/>
    </row>
    <row r="20" spans="1:9" ht="15" thickTop="1" x14ac:dyDescent="0.35">
      <c r="D20" s="48"/>
      <c r="E20" s="38"/>
      <c r="F20" s="48"/>
      <c r="I20" s="84"/>
    </row>
    <row r="21" spans="1:9" x14ac:dyDescent="0.35">
      <c r="A21" s="32" t="s">
        <v>460</v>
      </c>
      <c r="D21" s="39"/>
      <c r="E21" s="38"/>
      <c r="F21" s="39"/>
    </row>
    <row r="22" spans="1:9" x14ac:dyDescent="0.35">
      <c r="A22" s="32" t="s">
        <v>270</v>
      </c>
      <c r="D22" s="37" t="str">
        <f>IFERROR(VLOOKUP($H$2,Data!$A$1:$Y$179,11,0),"")</f>
        <v/>
      </c>
      <c r="E22" s="38"/>
      <c r="F22" s="40"/>
      <c r="I22" s="84" t="s">
        <v>291</v>
      </c>
    </row>
    <row r="23" spans="1:9" x14ac:dyDescent="0.35">
      <c r="D23" s="39"/>
      <c r="E23" s="38"/>
      <c r="F23" s="39"/>
      <c r="I23" s="84"/>
    </row>
    <row r="24" spans="1:9" x14ac:dyDescent="0.35">
      <c r="A24" s="32" t="s">
        <v>271</v>
      </c>
      <c r="D24" s="37" t="str">
        <f>IFERROR(VLOOKUP($H$2,Data!$A$1:$Y$179,9,0),"")</f>
        <v/>
      </c>
      <c r="E24" s="38"/>
      <c r="F24" s="37"/>
    </row>
    <row r="25" spans="1:9" x14ac:dyDescent="0.35">
      <c r="D25" s="39"/>
      <c r="E25" s="38"/>
      <c r="F25" s="39"/>
    </row>
    <row r="26" spans="1:9" x14ac:dyDescent="0.35">
      <c r="A26" s="32" t="s">
        <v>272</v>
      </c>
      <c r="D26" s="37" t="str">
        <f>IFERROR(VLOOKUP($H$2,Data!$A$1:$Y$179,10,0),"")</f>
        <v/>
      </c>
      <c r="E26" s="38"/>
      <c r="F26" s="37"/>
    </row>
    <row r="27" spans="1:9" x14ac:dyDescent="0.35">
      <c r="D27" s="39"/>
      <c r="E27" s="38"/>
      <c r="F27" s="39"/>
    </row>
    <row r="28" spans="1:9" x14ac:dyDescent="0.35">
      <c r="A28" s="32" t="s">
        <v>461</v>
      </c>
      <c r="D28" s="37" t="str">
        <f>IFERROR(VLOOKUP($H$2,Data!$A$1:$Y$179,12,0),"")</f>
        <v/>
      </c>
      <c r="E28" s="38"/>
      <c r="F28" s="37"/>
    </row>
    <row r="29" spans="1:9" x14ac:dyDescent="0.35">
      <c r="D29" s="39"/>
      <c r="E29" s="38"/>
      <c r="F29" s="39"/>
    </row>
    <row r="30" spans="1:9" ht="15" thickBot="1" x14ac:dyDescent="0.4">
      <c r="A30" s="32" t="s">
        <v>474</v>
      </c>
      <c r="D30" s="41" t="e">
        <f>SUM(D15:D28)</f>
        <v>#VALUE!</v>
      </c>
      <c r="E30" s="38"/>
      <c r="F30" s="41">
        <f>SUM(F15:F28)</f>
        <v>0</v>
      </c>
    </row>
    <row r="31" spans="1:9" ht="15" thickTop="1" x14ac:dyDescent="0.35">
      <c r="D31" s="39"/>
      <c r="E31" s="38"/>
      <c r="F31" s="39"/>
    </row>
    <row r="32" spans="1:9" x14ac:dyDescent="0.35">
      <c r="A32" s="32" t="s">
        <v>475</v>
      </c>
      <c r="D32" s="40"/>
      <c r="E32" s="38"/>
      <c r="F32" s="40"/>
      <c r="I32" s="27" t="s">
        <v>290</v>
      </c>
    </row>
    <row r="33" spans="1:6" x14ac:dyDescent="0.35">
      <c r="D33" s="39"/>
      <c r="E33" s="38"/>
      <c r="F33" s="39"/>
    </row>
    <row r="34" spans="1:6" x14ac:dyDescent="0.35">
      <c r="A34" s="32" t="s">
        <v>476</v>
      </c>
      <c r="D34" s="37" t="str">
        <f>IFERROR(VLOOKUP($H$2,Data!$A$1:$Y$179,17,0),"")</f>
        <v/>
      </c>
      <c r="E34" s="38"/>
      <c r="F34" s="37"/>
    </row>
    <row r="35" spans="1:6" x14ac:dyDescent="0.35">
      <c r="D35" s="39"/>
      <c r="E35" s="38"/>
      <c r="F35" s="39"/>
    </row>
    <row r="36" spans="1:6" x14ac:dyDescent="0.35">
      <c r="A36" s="32" t="s">
        <v>477</v>
      </c>
      <c r="D36" s="39"/>
      <c r="E36" s="38"/>
      <c r="F36" s="39" t="s">
        <v>273</v>
      </c>
    </row>
    <row r="37" spans="1:6" x14ac:dyDescent="0.35">
      <c r="A37" s="32" t="s">
        <v>274</v>
      </c>
      <c r="D37" s="37" t="str">
        <f>IFERROR(VLOOKUP($H$2,Data!$A$1:$Y$179,18,0),"")</f>
        <v/>
      </c>
      <c r="E37" s="38"/>
      <c r="F37" s="37"/>
    </row>
    <row r="38" spans="1:6" x14ac:dyDescent="0.35">
      <c r="D38" s="39"/>
      <c r="E38" s="38"/>
      <c r="F38" s="39"/>
    </row>
    <row r="39" spans="1:6" x14ac:dyDescent="0.35">
      <c r="A39" s="32" t="s">
        <v>478</v>
      </c>
      <c r="D39" s="37" t="str">
        <f>IFERROR(VLOOKUP($H$2,Data!$A$1:$Y$179,20,0),"")</f>
        <v/>
      </c>
      <c r="E39" s="38"/>
      <c r="F39" s="37"/>
    </row>
    <row r="40" spans="1:6" x14ac:dyDescent="0.35">
      <c r="D40" s="38"/>
      <c r="E40" s="38"/>
      <c r="F40" s="39"/>
    </row>
    <row r="41" spans="1:6" ht="15" thickBot="1" x14ac:dyDescent="0.4">
      <c r="A41" s="32" t="s">
        <v>479</v>
      </c>
      <c r="D41" s="41" t="e">
        <f>SUM(D30:D39)</f>
        <v>#VALUE!</v>
      </c>
      <c r="E41" s="38"/>
      <c r="F41" s="41">
        <f>SUM(F30:F39)</f>
        <v>0</v>
      </c>
    </row>
    <row r="42" spans="1:6" ht="15" thickTop="1" x14ac:dyDescent="0.35"/>
    <row r="43" spans="1:6" x14ac:dyDescent="0.35">
      <c r="A43" s="42" t="s">
        <v>275</v>
      </c>
      <c r="D43" s="32" t="s">
        <v>445</v>
      </c>
      <c r="F43" s="32" t="s">
        <v>454</v>
      </c>
    </row>
    <row r="45" spans="1:6" x14ac:dyDescent="0.35">
      <c r="A45" s="32" t="s">
        <v>276</v>
      </c>
      <c r="D45" s="43" t="str">
        <f>IFERROR(VLOOKUP($H$2,Data!$A$1:$Y$179,4,0),"")</f>
        <v/>
      </c>
      <c r="E45" s="45"/>
      <c r="F45" s="43"/>
    </row>
    <row r="46" spans="1:6" x14ac:dyDescent="0.35">
      <c r="D46" s="54"/>
      <c r="E46" s="55"/>
      <c r="F46" s="54"/>
    </row>
    <row r="47" spans="1:6" x14ac:dyDescent="0.35">
      <c r="A47" s="32" t="s">
        <v>277</v>
      </c>
      <c r="D47" s="43" t="str">
        <f>IFERROR(VLOOKUP($H$2,Data!$A$1:$Y$179,5,0),"")</f>
        <v/>
      </c>
      <c r="E47" s="45"/>
      <c r="F47" s="43"/>
    </row>
    <row r="48" spans="1:6" x14ac:dyDescent="0.35">
      <c r="D48" s="54"/>
      <c r="E48" s="55"/>
      <c r="F48" s="54"/>
    </row>
    <row r="49" spans="1:6" x14ac:dyDescent="0.35">
      <c r="A49" s="32" t="s">
        <v>278</v>
      </c>
      <c r="D49" s="43">
        <f>SUM(D45:D47)</f>
        <v>0</v>
      </c>
      <c r="E49" s="45"/>
      <c r="F49" s="43">
        <f>SUM(F45:F47)</f>
        <v>0</v>
      </c>
    </row>
    <row r="50" spans="1:6" x14ac:dyDescent="0.35">
      <c r="D50" s="54"/>
      <c r="E50" s="45"/>
      <c r="F50" s="54"/>
    </row>
    <row r="51" spans="1:6" x14ac:dyDescent="0.35">
      <c r="A51" s="32" t="s">
        <v>279</v>
      </c>
      <c r="D51" s="43" t="str">
        <f>IFERROR(VLOOKUP($H$2,Data!$A$1:$Y$179,16,0),"")</f>
        <v/>
      </c>
      <c r="E51" s="45"/>
      <c r="F51" s="43"/>
    </row>
    <row r="52" spans="1:6" x14ac:dyDescent="0.35">
      <c r="A52" s="32" t="s">
        <v>280</v>
      </c>
    </row>
    <row r="53" spans="1:6" x14ac:dyDescent="0.35">
      <c r="D53" s="32" t="s">
        <v>273</v>
      </c>
    </row>
    <row r="54" spans="1:6" x14ac:dyDescent="0.35">
      <c r="A54" s="44" t="s">
        <v>444</v>
      </c>
    </row>
    <row r="55" spans="1:6" x14ac:dyDescent="0.35">
      <c r="A55" s="32" t="s">
        <v>281</v>
      </c>
      <c r="D55" s="37" t="str">
        <f>IFERROR(VLOOKUP($H$2,Data!$A$1:$Y$179,14,0),"")</f>
        <v/>
      </c>
      <c r="E55" s="45"/>
      <c r="F55" s="37" t="str">
        <f>IFERROR(VLOOKUP($H$2,Data!$A$1:$Y$179,14,0),"")</f>
        <v/>
      </c>
    </row>
    <row r="56" spans="1:6" x14ac:dyDescent="0.35">
      <c r="D56" s="48"/>
      <c r="E56" s="55"/>
      <c r="F56" s="48"/>
    </row>
    <row r="57" spans="1:6" x14ac:dyDescent="0.35">
      <c r="A57" s="32" t="s">
        <v>457</v>
      </c>
      <c r="D57" s="43" t="str">
        <f>IFERROR(VLOOKUP($H$2,Data!$A$1:$Y$179,15,0),"")</f>
        <v/>
      </c>
      <c r="E57" s="45"/>
      <c r="F57" s="43" t="str">
        <f>IFERROR(VLOOKUP($H$2,Data!$A$1:$Y$179,15,0),"")</f>
        <v/>
      </c>
    </row>
    <row r="60" spans="1:6" ht="15" thickBot="1" x14ac:dyDescent="0.4">
      <c r="A60" s="46"/>
      <c r="D60" s="46"/>
    </row>
    <row r="61" spans="1:6" x14ac:dyDescent="0.35">
      <c r="A61" s="32" t="s">
        <v>282</v>
      </c>
      <c r="D61" s="32" t="s">
        <v>283</v>
      </c>
    </row>
    <row r="63" spans="1:6" x14ac:dyDescent="0.35">
      <c r="A63" s="44" t="s">
        <v>447</v>
      </c>
    </row>
    <row r="64" spans="1:6" x14ac:dyDescent="0.35">
      <c r="A64" s="32" t="s">
        <v>284</v>
      </c>
    </row>
    <row r="65" spans="1:1" x14ac:dyDescent="0.35">
      <c r="A65" s="32" t="s">
        <v>285</v>
      </c>
    </row>
    <row r="66" spans="1:1" x14ac:dyDescent="0.35">
      <c r="A66" s="32" t="s">
        <v>286</v>
      </c>
    </row>
    <row r="67" spans="1:1" x14ac:dyDescent="0.35">
      <c r="A67" s="32" t="s">
        <v>287</v>
      </c>
    </row>
    <row r="68" spans="1:1" x14ac:dyDescent="0.35">
      <c r="A68" s="32" t="s">
        <v>288</v>
      </c>
    </row>
    <row r="69" spans="1:1" x14ac:dyDescent="0.35">
      <c r="A69" s="47" t="s">
        <v>437</v>
      </c>
    </row>
  </sheetData>
  <mergeCells count="7">
    <mergeCell ref="I22:I23"/>
    <mergeCell ref="I5:I6"/>
    <mergeCell ref="A1:F1"/>
    <mergeCell ref="A2:F2"/>
    <mergeCell ref="I17:I18"/>
    <mergeCell ref="I19:I20"/>
    <mergeCell ref="I12:I13"/>
  </mergeCells>
  <pageMargins left="0.75" right="0.25" top="0.25" bottom="0.5" header="0.3" footer="0.3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85"/>
  <sheetViews>
    <sheetView workbookViewId="0">
      <pane xSplit="3" ySplit="1" topLeftCell="D165" activePane="bottomRight" state="frozen"/>
      <selection pane="topRight" activeCell="E1" sqref="E1"/>
      <selection pane="bottomLeft" activeCell="A2" sqref="A2"/>
      <selection pane="bottomRight"/>
    </sheetView>
  </sheetViews>
  <sheetFormatPr defaultRowHeight="12.5" x14ac:dyDescent="0.25"/>
  <cols>
    <col min="1" max="1" width="6.1796875" style="6" bestFit="1" customWidth="1"/>
    <col min="2" max="2" width="14.26953125" style="6" bestFit="1" customWidth="1"/>
    <col min="3" max="3" width="21.81640625" style="6" bestFit="1" customWidth="1"/>
    <col min="4" max="4" width="15.453125" style="6" bestFit="1" customWidth="1"/>
    <col min="5" max="5" width="14" style="6" bestFit="1" customWidth="1"/>
    <col min="6" max="6" width="16.453125" style="6" bestFit="1" customWidth="1"/>
    <col min="7" max="7" width="9.81640625" style="8" bestFit="1" customWidth="1"/>
    <col min="8" max="8" width="8.81640625" style="6" bestFit="1" customWidth="1"/>
    <col min="9" max="9" width="11.453125" style="6" bestFit="1" customWidth="1"/>
    <col min="10" max="10" width="10.54296875" style="6" bestFit="1" customWidth="1"/>
    <col min="11" max="11" width="11.453125" style="6" bestFit="1" customWidth="1"/>
    <col min="12" max="12" width="12.453125" style="6" bestFit="1" customWidth="1"/>
    <col min="13" max="13" width="9.1796875" style="6" bestFit="1" customWidth="1"/>
    <col min="14" max="14" width="12.54296875" style="6" bestFit="1" customWidth="1"/>
    <col min="15" max="15" width="16.453125" style="15" bestFit="1" customWidth="1"/>
    <col min="16" max="16" width="13.81640625" style="15" bestFit="1" customWidth="1"/>
    <col min="17" max="17" width="8.7265625" style="6" bestFit="1" customWidth="1"/>
    <col min="18" max="18" width="6.7265625" style="6" bestFit="1" customWidth="1"/>
    <col min="19" max="19" width="9.1796875" style="6" customWidth="1"/>
    <col min="20" max="20" width="6.1796875" style="17" bestFit="1" customWidth="1"/>
    <col min="21" max="21" width="9.26953125" style="25" bestFit="1" customWidth="1"/>
    <col min="22" max="22" width="10.453125" style="25" bestFit="1" customWidth="1"/>
    <col min="23" max="23" width="11.26953125" style="26" bestFit="1" customWidth="1"/>
    <col min="24" max="254" width="9.1796875" style="25"/>
    <col min="255" max="255" width="6.1796875" style="25" bestFit="1" customWidth="1"/>
    <col min="256" max="256" width="14.26953125" style="25" bestFit="1" customWidth="1"/>
    <col min="257" max="257" width="21.81640625" style="25" bestFit="1" customWidth="1"/>
    <col min="258" max="258" width="0" style="25" hidden="1" customWidth="1"/>
    <col min="259" max="259" width="16.453125" style="25" bestFit="1" customWidth="1"/>
    <col min="260" max="260" width="14" style="25" bestFit="1" customWidth="1"/>
    <col min="261" max="261" width="15.453125" style="25" bestFit="1" customWidth="1"/>
    <col min="262" max="262" width="9.81640625" style="25" bestFit="1" customWidth="1"/>
    <col min="263" max="263" width="8.81640625" style="25" bestFit="1" customWidth="1"/>
    <col min="264" max="264" width="11.453125" style="25" bestFit="1" customWidth="1"/>
    <col min="265" max="265" width="10.54296875" style="25" bestFit="1" customWidth="1"/>
    <col min="266" max="266" width="11.453125" style="25" bestFit="1" customWidth="1"/>
    <col min="267" max="267" width="12.453125" style="25" bestFit="1" customWidth="1"/>
    <col min="268" max="268" width="9.1796875" style="25" bestFit="1" customWidth="1"/>
    <col min="269" max="269" width="12.54296875" style="25" bestFit="1" customWidth="1"/>
    <col min="270" max="270" width="16.453125" style="25" bestFit="1" customWidth="1"/>
    <col min="271" max="271" width="13.81640625" style="25" bestFit="1" customWidth="1"/>
    <col min="272" max="272" width="8.7265625" style="25" bestFit="1" customWidth="1"/>
    <col min="273" max="273" width="6.7265625" style="25" bestFit="1" customWidth="1"/>
    <col min="274" max="274" width="9.1796875" style="25" customWidth="1"/>
    <col min="275" max="275" width="6.1796875" style="25" bestFit="1" customWidth="1"/>
    <col min="276" max="276" width="9.26953125" style="25" bestFit="1" customWidth="1"/>
    <col min="277" max="277" width="10.453125" style="25" bestFit="1" customWidth="1"/>
    <col min="278" max="510" width="9.1796875" style="25"/>
    <col min="511" max="511" width="6.1796875" style="25" bestFit="1" customWidth="1"/>
    <col min="512" max="512" width="14.26953125" style="25" bestFit="1" customWidth="1"/>
    <col min="513" max="513" width="21.81640625" style="25" bestFit="1" customWidth="1"/>
    <col min="514" max="514" width="0" style="25" hidden="1" customWidth="1"/>
    <col min="515" max="515" width="16.453125" style="25" bestFit="1" customWidth="1"/>
    <col min="516" max="516" width="14" style="25" bestFit="1" customWidth="1"/>
    <col min="517" max="517" width="15.453125" style="25" bestFit="1" customWidth="1"/>
    <col min="518" max="518" width="9.81640625" style="25" bestFit="1" customWidth="1"/>
    <col min="519" max="519" width="8.81640625" style="25" bestFit="1" customWidth="1"/>
    <col min="520" max="520" width="11.453125" style="25" bestFit="1" customWidth="1"/>
    <col min="521" max="521" width="10.54296875" style="25" bestFit="1" customWidth="1"/>
    <col min="522" max="522" width="11.453125" style="25" bestFit="1" customWidth="1"/>
    <col min="523" max="523" width="12.453125" style="25" bestFit="1" customWidth="1"/>
    <col min="524" max="524" width="9.1796875" style="25" bestFit="1" customWidth="1"/>
    <col min="525" max="525" width="12.54296875" style="25" bestFit="1" customWidth="1"/>
    <col min="526" max="526" width="16.453125" style="25" bestFit="1" customWidth="1"/>
    <col min="527" max="527" width="13.81640625" style="25" bestFit="1" customWidth="1"/>
    <col min="528" max="528" width="8.7265625" style="25" bestFit="1" customWidth="1"/>
    <col min="529" max="529" width="6.7265625" style="25" bestFit="1" customWidth="1"/>
    <col min="530" max="530" width="9.1796875" style="25" customWidth="1"/>
    <col min="531" max="531" width="6.1796875" style="25" bestFit="1" customWidth="1"/>
    <col min="532" max="532" width="9.26953125" style="25" bestFit="1" customWidth="1"/>
    <col min="533" max="533" width="10.453125" style="25" bestFit="1" customWidth="1"/>
    <col min="534" max="766" width="9.1796875" style="25"/>
    <col min="767" max="767" width="6.1796875" style="25" bestFit="1" customWidth="1"/>
    <col min="768" max="768" width="14.26953125" style="25" bestFit="1" customWidth="1"/>
    <col min="769" max="769" width="21.81640625" style="25" bestFit="1" customWidth="1"/>
    <col min="770" max="770" width="0" style="25" hidden="1" customWidth="1"/>
    <col min="771" max="771" width="16.453125" style="25" bestFit="1" customWidth="1"/>
    <col min="772" max="772" width="14" style="25" bestFit="1" customWidth="1"/>
    <col min="773" max="773" width="15.453125" style="25" bestFit="1" customWidth="1"/>
    <col min="774" max="774" width="9.81640625" style="25" bestFit="1" customWidth="1"/>
    <col min="775" max="775" width="8.81640625" style="25" bestFit="1" customWidth="1"/>
    <col min="776" max="776" width="11.453125" style="25" bestFit="1" customWidth="1"/>
    <col min="777" max="777" width="10.54296875" style="25" bestFit="1" customWidth="1"/>
    <col min="778" max="778" width="11.453125" style="25" bestFit="1" customWidth="1"/>
    <col min="779" max="779" width="12.453125" style="25" bestFit="1" customWidth="1"/>
    <col min="780" max="780" width="9.1796875" style="25" bestFit="1" customWidth="1"/>
    <col min="781" max="781" width="12.54296875" style="25" bestFit="1" customWidth="1"/>
    <col min="782" max="782" width="16.453125" style="25" bestFit="1" customWidth="1"/>
    <col min="783" max="783" width="13.81640625" style="25" bestFit="1" customWidth="1"/>
    <col min="784" max="784" width="8.7265625" style="25" bestFit="1" customWidth="1"/>
    <col min="785" max="785" width="6.7265625" style="25" bestFit="1" customWidth="1"/>
    <col min="786" max="786" width="9.1796875" style="25" customWidth="1"/>
    <col min="787" max="787" width="6.1796875" style="25" bestFit="1" customWidth="1"/>
    <col min="788" max="788" width="9.26953125" style="25" bestFit="1" customWidth="1"/>
    <col min="789" max="789" width="10.453125" style="25" bestFit="1" customWidth="1"/>
    <col min="790" max="1022" width="9.1796875" style="25"/>
    <col min="1023" max="1023" width="6.1796875" style="25" bestFit="1" customWidth="1"/>
    <col min="1024" max="1024" width="14.26953125" style="25" bestFit="1" customWidth="1"/>
    <col min="1025" max="1025" width="21.81640625" style="25" bestFit="1" customWidth="1"/>
    <col min="1026" max="1026" width="0" style="25" hidden="1" customWidth="1"/>
    <col min="1027" max="1027" width="16.453125" style="25" bestFit="1" customWidth="1"/>
    <col min="1028" max="1028" width="14" style="25" bestFit="1" customWidth="1"/>
    <col min="1029" max="1029" width="15.453125" style="25" bestFit="1" customWidth="1"/>
    <col min="1030" max="1030" width="9.81640625" style="25" bestFit="1" customWidth="1"/>
    <col min="1031" max="1031" width="8.81640625" style="25" bestFit="1" customWidth="1"/>
    <col min="1032" max="1032" width="11.453125" style="25" bestFit="1" customWidth="1"/>
    <col min="1033" max="1033" width="10.54296875" style="25" bestFit="1" customWidth="1"/>
    <col min="1034" max="1034" width="11.453125" style="25" bestFit="1" customWidth="1"/>
    <col min="1035" max="1035" width="12.453125" style="25" bestFit="1" customWidth="1"/>
    <col min="1036" max="1036" width="9.1796875" style="25" bestFit="1" customWidth="1"/>
    <col min="1037" max="1037" width="12.54296875" style="25" bestFit="1" customWidth="1"/>
    <col min="1038" max="1038" width="16.453125" style="25" bestFit="1" customWidth="1"/>
    <col min="1039" max="1039" width="13.81640625" style="25" bestFit="1" customWidth="1"/>
    <col min="1040" max="1040" width="8.7265625" style="25" bestFit="1" customWidth="1"/>
    <col min="1041" max="1041" width="6.7265625" style="25" bestFit="1" customWidth="1"/>
    <col min="1042" max="1042" width="9.1796875" style="25" customWidth="1"/>
    <col min="1043" max="1043" width="6.1796875" style="25" bestFit="1" customWidth="1"/>
    <col min="1044" max="1044" width="9.26953125" style="25" bestFit="1" customWidth="1"/>
    <col min="1045" max="1045" width="10.453125" style="25" bestFit="1" customWidth="1"/>
    <col min="1046" max="1278" width="9.1796875" style="25"/>
    <col min="1279" max="1279" width="6.1796875" style="25" bestFit="1" customWidth="1"/>
    <col min="1280" max="1280" width="14.26953125" style="25" bestFit="1" customWidth="1"/>
    <col min="1281" max="1281" width="21.81640625" style="25" bestFit="1" customWidth="1"/>
    <col min="1282" max="1282" width="0" style="25" hidden="1" customWidth="1"/>
    <col min="1283" max="1283" width="16.453125" style="25" bestFit="1" customWidth="1"/>
    <col min="1284" max="1284" width="14" style="25" bestFit="1" customWidth="1"/>
    <col min="1285" max="1285" width="15.453125" style="25" bestFit="1" customWidth="1"/>
    <col min="1286" max="1286" width="9.81640625" style="25" bestFit="1" customWidth="1"/>
    <col min="1287" max="1287" width="8.81640625" style="25" bestFit="1" customWidth="1"/>
    <col min="1288" max="1288" width="11.453125" style="25" bestFit="1" customWidth="1"/>
    <col min="1289" max="1289" width="10.54296875" style="25" bestFit="1" customWidth="1"/>
    <col min="1290" max="1290" width="11.453125" style="25" bestFit="1" customWidth="1"/>
    <col min="1291" max="1291" width="12.453125" style="25" bestFit="1" customWidth="1"/>
    <col min="1292" max="1292" width="9.1796875" style="25" bestFit="1" customWidth="1"/>
    <col min="1293" max="1293" width="12.54296875" style="25" bestFit="1" customWidth="1"/>
    <col min="1294" max="1294" width="16.453125" style="25" bestFit="1" customWidth="1"/>
    <col min="1295" max="1295" width="13.81640625" style="25" bestFit="1" customWidth="1"/>
    <col min="1296" max="1296" width="8.7265625" style="25" bestFit="1" customWidth="1"/>
    <col min="1297" max="1297" width="6.7265625" style="25" bestFit="1" customWidth="1"/>
    <col min="1298" max="1298" width="9.1796875" style="25" customWidth="1"/>
    <col min="1299" max="1299" width="6.1796875" style="25" bestFit="1" customWidth="1"/>
    <col min="1300" max="1300" width="9.26953125" style="25" bestFit="1" customWidth="1"/>
    <col min="1301" max="1301" width="10.453125" style="25" bestFit="1" customWidth="1"/>
    <col min="1302" max="1534" width="9.1796875" style="25"/>
    <col min="1535" max="1535" width="6.1796875" style="25" bestFit="1" customWidth="1"/>
    <col min="1536" max="1536" width="14.26953125" style="25" bestFit="1" customWidth="1"/>
    <col min="1537" max="1537" width="21.81640625" style="25" bestFit="1" customWidth="1"/>
    <col min="1538" max="1538" width="0" style="25" hidden="1" customWidth="1"/>
    <col min="1539" max="1539" width="16.453125" style="25" bestFit="1" customWidth="1"/>
    <col min="1540" max="1540" width="14" style="25" bestFit="1" customWidth="1"/>
    <col min="1541" max="1541" width="15.453125" style="25" bestFit="1" customWidth="1"/>
    <col min="1542" max="1542" width="9.81640625" style="25" bestFit="1" customWidth="1"/>
    <col min="1543" max="1543" width="8.81640625" style="25" bestFit="1" customWidth="1"/>
    <col min="1544" max="1544" width="11.453125" style="25" bestFit="1" customWidth="1"/>
    <col min="1545" max="1545" width="10.54296875" style="25" bestFit="1" customWidth="1"/>
    <col min="1546" max="1546" width="11.453125" style="25" bestFit="1" customWidth="1"/>
    <col min="1547" max="1547" width="12.453125" style="25" bestFit="1" customWidth="1"/>
    <col min="1548" max="1548" width="9.1796875" style="25" bestFit="1" customWidth="1"/>
    <col min="1549" max="1549" width="12.54296875" style="25" bestFit="1" customWidth="1"/>
    <col min="1550" max="1550" width="16.453125" style="25" bestFit="1" customWidth="1"/>
    <col min="1551" max="1551" width="13.81640625" style="25" bestFit="1" customWidth="1"/>
    <col min="1552" max="1552" width="8.7265625" style="25" bestFit="1" customWidth="1"/>
    <col min="1553" max="1553" width="6.7265625" style="25" bestFit="1" customWidth="1"/>
    <col min="1554" max="1554" width="9.1796875" style="25" customWidth="1"/>
    <col min="1555" max="1555" width="6.1796875" style="25" bestFit="1" customWidth="1"/>
    <col min="1556" max="1556" width="9.26953125" style="25" bestFit="1" customWidth="1"/>
    <col min="1557" max="1557" width="10.453125" style="25" bestFit="1" customWidth="1"/>
    <col min="1558" max="1790" width="9.1796875" style="25"/>
    <col min="1791" max="1791" width="6.1796875" style="25" bestFit="1" customWidth="1"/>
    <col min="1792" max="1792" width="14.26953125" style="25" bestFit="1" customWidth="1"/>
    <col min="1793" max="1793" width="21.81640625" style="25" bestFit="1" customWidth="1"/>
    <col min="1794" max="1794" width="0" style="25" hidden="1" customWidth="1"/>
    <col min="1795" max="1795" width="16.453125" style="25" bestFit="1" customWidth="1"/>
    <col min="1796" max="1796" width="14" style="25" bestFit="1" customWidth="1"/>
    <col min="1797" max="1797" width="15.453125" style="25" bestFit="1" customWidth="1"/>
    <col min="1798" max="1798" width="9.81640625" style="25" bestFit="1" customWidth="1"/>
    <col min="1799" max="1799" width="8.81640625" style="25" bestFit="1" customWidth="1"/>
    <col min="1800" max="1800" width="11.453125" style="25" bestFit="1" customWidth="1"/>
    <col min="1801" max="1801" width="10.54296875" style="25" bestFit="1" customWidth="1"/>
    <col min="1802" max="1802" width="11.453125" style="25" bestFit="1" customWidth="1"/>
    <col min="1803" max="1803" width="12.453125" style="25" bestFit="1" customWidth="1"/>
    <col min="1804" max="1804" width="9.1796875" style="25" bestFit="1" customWidth="1"/>
    <col min="1805" max="1805" width="12.54296875" style="25" bestFit="1" customWidth="1"/>
    <col min="1806" max="1806" width="16.453125" style="25" bestFit="1" customWidth="1"/>
    <col min="1807" max="1807" width="13.81640625" style="25" bestFit="1" customWidth="1"/>
    <col min="1808" max="1808" width="8.7265625" style="25" bestFit="1" customWidth="1"/>
    <col min="1809" max="1809" width="6.7265625" style="25" bestFit="1" customWidth="1"/>
    <col min="1810" max="1810" width="9.1796875" style="25" customWidth="1"/>
    <col min="1811" max="1811" width="6.1796875" style="25" bestFit="1" customWidth="1"/>
    <col min="1812" max="1812" width="9.26953125" style="25" bestFit="1" customWidth="1"/>
    <col min="1813" max="1813" width="10.453125" style="25" bestFit="1" customWidth="1"/>
    <col min="1814" max="2046" width="9.1796875" style="25"/>
    <col min="2047" max="2047" width="6.1796875" style="25" bestFit="1" customWidth="1"/>
    <col min="2048" max="2048" width="14.26953125" style="25" bestFit="1" customWidth="1"/>
    <col min="2049" max="2049" width="21.81640625" style="25" bestFit="1" customWidth="1"/>
    <col min="2050" max="2050" width="0" style="25" hidden="1" customWidth="1"/>
    <col min="2051" max="2051" width="16.453125" style="25" bestFit="1" customWidth="1"/>
    <col min="2052" max="2052" width="14" style="25" bestFit="1" customWidth="1"/>
    <col min="2053" max="2053" width="15.453125" style="25" bestFit="1" customWidth="1"/>
    <col min="2054" max="2054" width="9.81640625" style="25" bestFit="1" customWidth="1"/>
    <col min="2055" max="2055" width="8.81640625" style="25" bestFit="1" customWidth="1"/>
    <col min="2056" max="2056" width="11.453125" style="25" bestFit="1" customWidth="1"/>
    <col min="2057" max="2057" width="10.54296875" style="25" bestFit="1" customWidth="1"/>
    <col min="2058" max="2058" width="11.453125" style="25" bestFit="1" customWidth="1"/>
    <col min="2059" max="2059" width="12.453125" style="25" bestFit="1" customWidth="1"/>
    <col min="2060" max="2060" width="9.1796875" style="25" bestFit="1" customWidth="1"/>
    <col min="2061" max="2061" width="12.54296875" style="25" bestFit="1" customWidth="1"/>
    <col min="2062" max="2062" width="16.453125" style="25" bestFit="1" customWidth="1"/>
    <col min="2063" max="2063" width="13.81640625" style="25" bestFit="1" customWidth="1"/>
    <col min="2064" max="2064" width="8.7265625" style="25" bestFit="1" customWidth="1"/>
    <col min="2065" max="2065" width="6.7265625" style="25" bestFit="1" customWidth="1"/>
    <col min="2066" max="2066" width="9.1796875" style="25" customWidth="1"/>
    <col min="2067" max="2067" width="6.1796875" style="25" bestFit="1" customWidth="1"/>
    <col min="2068" max="2068" width="9.26953125" style="25" bestFit="1" customWidth="1"/>
    <col min="2069" max="2069" width="10.453125" style="25" bestFit="1" customWidth="1"/>
    <col min="2070" max="2302" width="9.1796875" style="25"/>
    <col min="2303" max="2303" width="6.1796875" style="25" bestFit="1" customWidth="1"/>
    <col min="2304" max="2304" width="14.26953125" style="25" bestFit="1" customWidth="1"/>
    <col min="2305" max="2305" width="21.81640625" style="25" bestFit="1" customWidth="1"/>
    <col min="2306" max="2306" width="0" style="25" hidden="1" customWidth="1"/>
    <col min="2307" max="2307" width="16.453125" style="25" bestFit="1" customWidth="1"/>
    <col min="2308" max="2308" width="14" style="25" bestFit="1" customWidth="1"/>
    <col min="2309" max="2309" width="15.453125" style="25" bestFit="1" customWidth="1"/>
    <col min="2310" max="2310" width="9.81640625" style="25" bestFit="1" customWidth="1"/>
    <col min="2311" max="2311" width="8.81640625" style="25" bestFit="1" customWidth="1"/>
    <col min="2312" max="2312" width="11.453125" style="25" bestFit="1" customWidth="1"/>
    <col min="2313" max="2313" width="10.54296875" style="25" bestFit="1" customWidth="1"/>
    <col min="2314" max="2314" width="11.453125" style="25" bestFit="1" customWidth="1"/>
    <col min="2315" max="2315" width="12.453125" style="25" bestFit="1" customWidth="1"/>
    <col min="2316" max="2316" width="9.1796875" style="25" bestFit="1" customWidth="1"/>
    <col min="2317" max="2317" width="12.54296875" style="25" bestFit="1" customWidth="1"/>
    <col min="2318" max="2318" width="16.453125" style="25" bestFit="1" customWidth="1"/>
    <col min="2319" max="2319" width="13.81640625" style="25" bestFit="1" customWidth="1"/>
    <col min="2320" max="2320" width="8.7265625" style="25" bestFit="1" customWidth="1"/>
    <col min="2321" max="2321" width="6.7265625" style="25" bestFit="1" customWidth="1"/>
    <col min="2322" max="2322" width="9.1796875" style="25" customWidth="1"/>
    <col min="2323" max="2323" width="6.1796875" style="25" bestFit="1" customWidth="1"/>
    <col min="2324" max="2324" width="9.26953125" style="25" bestFit="1" customWidth="1"/>
    <col min="2325" max="2325" width="10.453125" style="25" bestFit="1" customWidth="1"/>
    <col min="2326" max="2558" width="9.1796875" style="25"/>
    <col min="2559" max="2559" width="6.1796875" style="25" bestFit="1" customWidth="1"/>
    <col min="2560" max="2560" width="14.26953125" style="25" bestFit="1" customWidth="1"/>
    <col min="2561" max="2561" width="21.81640625" style="25" bestFit="1" customWidth="1"/>
    <col min="2562" max="2562" width="0" style="25" hidden="1" customWidth="1"/>
    <col min="2563" max="2563" width="16.453125" style="25" bestFit="1" customWidth="1"/>
    <col min="2564" max="2564" width="14" style="25" bestFit="1" customWidth="1"/>
    <col min="2565" max="2565" width="15.453125" style="25" bestFit="1" customWidth="1"/>
    <col min="2566" max="2566" width="9.81640625" style="25" bestFit="1" customWidth="1"/>
    <col min="2567" max="2567" width="8.81640625" style="25" bestFit="1" customWidth="1"/>
    <col min="2568" max="2568" width="11.453125" style="25" bestFit="1" customWidth="1"/>
    <col min="2569" max="2569" width="10.54296875" style="25" bestFit="1" customWidth="1"/>
    <col min="2570" max="2570" width="11.453125" style="25" bestFit="1" customWidth="1"/>
    <col min="2571" max="2571" width="12.453125" style="25" bestFit="1" customWidth="1"/>
    <col min="2572" max="2572" width="9.1796875" style="25" bestFit="1" customWidth="1"/>
    <col min="2573" max="2573" width="12.54296875" style="25" bestFit="1" customWidth="1"/>
    <col min="2574" max="2574" width="16.453125" style="25" bestFit="1" customWidth="1"/>
    <col min="2575" max="2575" width="13.81640625" style="25" bestFit="1" customWidth="1"/>
    <col min="2576" max="2576" width="8.7265625" style="25" bestFit="1" customWidth="1"/>
    <col min="2577" max="2577" width="6.7265625" style="25" bestFit="1" customWidth="1"/>
    <col min="2578" max="2578" width="9.1796875" style="25" customWidth="1"/>
    <col min="2579" max="2579" width="6.1796875" style="25" bestFit="1" customWidth="1"/>
    <col min="2580" max="2580" width="9.26953125" style="25" bestFit="1" customWidth="1"/>
    <col min="2581" max="2581" width="10.453125" style="25" bestFit="1" customWidth="1"/>
    <col min="2582" max="2814" width="9.1796875" style="25"/>
    <col min="2815" max="2815" width="6.1796875" style="25" bestFit="1" customWidth="1"/>
    <col min="2816" max="2816" width="14.26953125" style="25" bestFit="1" customWidth="1"/>
    <col min="2817" max="2817" width="21.81640625" style="25" bestFit="1" customWidth="1"/>
    <col min="2818" max="2818" width="0" style="25" hidden="1" customWidth="1"/>
    <col min="2819" max="2819" width="16.453125" style="25" bestFit="1" customWidth="1"/>
    <col min="2820" max="2820" width="14" style="25" bestFit="1" customWidth="1"/>
    <col min="2821" max="2821" width="15.453125" style="25" bestFit="1" customWidth="1"/>
    <col min="2822" max="2822" width="9.81640625" style="25" bestFit="1" customWidth="1"/>
    <col min="2823" max="2823" width="8.81640625" style="25" bestFit="1" customWidth="1"/>
    <col min="2824" max="2824" width="11.453125" style="25" bestFit="1" customWidth="1"/>
    <col min="2825" max="2825" width="10.54296875" style="25" bestFit="1" customWidth="1"/>
    <col min="2826" max="2826" width="11.453125" style="25" bestFit="1" customWidth="1"/>
    <col min="2827" max="2827" width="12.453125" style="25" bestFit="1" customWidth="1"/>
    <col min="2828" max="2828" width="9.1796875" style="25" bestFit="1" customWidth="1"/>
    <col min="2829" max="2829" width="12.54296875" style="25" bestFit="1" customWidth="1"/>
    <col min="2830" max="2830" width="16.453125" style="25" bestFit="1" customWidth="1"/>
    <col min="2831" max="2831" width="13.81640625" style="25" bestFit="1" customWidth="1"/>
    <col min="2832" max="2832" width="8.7265625" style="25" bestFit="1" customWidth="1"/>
    <col min="2833" max="2833" width="6.7265625" style="25" bestFit="1" customWidth="1"/>
    <col min="2834" max="2834" width="9.1796875" style="25" customWidth="1"/>
    <col min="2835" max="2835" width="6.1796875" style="25" bestFit="1" customWidth="1"/>
    <col min="2836" max="2836" width="9.26953125" style="25" bestFit="1" customWidth="1"/>
    <col min="2837" max="2837" width="10.453125" style="25" bestFit="1" customWidth="1"/>
    <col min="2838" max="3070" width="9.1796875" style="25"/>
    <col min="3071" max="3071" width="6.1796875" style="25" bestFit="1" customWidth="1"/>
    <col min="3072" max="3072" width="14.26953125" style="25" bestFit="1" customWidth="1"/>
    <col min="3073" max="3073" width="21.81640625" style="25" bestFit="1" customWidth="1"/>
    <col min="3074" max="3074" width="0" style="25" hidden="1" customWidth="1"/>
    <col min="3075" max="3075" width="16.453125" style="25" bestFit="1" customWidth="1"/>
    <col min="3076" max="3076" width="14" style="25" bestFit="1" customWidth="1"/>
    <col min="3077" max="3077" width="15.453125" style="25" bestFit="1" customWidth="1"/>
    <col min="3078" max="3078" width="9.81640625" style="25" bestFit="1" customWidth="1"/>
    <col min="3079" max="3079" width="8.81640625" style="25" bestFit="1" customWidth="1"/>
    <col min="3080" max="3080" width="11.453125" style="25" bestFit="1" customWidth="1"/>
    <col min="3081" max="3081" width="10.54296875" style="25" bestFit="1" customWidth="1"/>
    <col min="3082" max="3082" width="11.453125" style="25" bestFit="1" customWidth="1"/>
    <col min="3083" max="3083" width="12.453125" style="25" bestFit="1" customWidth="1"/>
    <col min="3084" max="3084" width="9.1796875" style="25" bestFit="1" customWidth="1"/>
    <col min="3085" max="3085" width="12.54296875" style="25" bestFit="1" customWidth="1"/>
    <col min="3086" max="3086" width="16.453125" style="25" bestFit="1" customWidth="1"/>
    <col min="3087" max="3087" width="13.81640625" style="25" bestFit="1" customWidth="1"/>
    <col min="3088" max="3088" width="8.7265625" style="25" bestFit="1" customWidth="1"/>
    <col min="3089" max="3089" width="6.7265625" style="25" bestFit="1" customWidth="1"/>
    <col min="3090" max="3090" width="9.1796875" style="25" customWidth="1"/>
    <col min="3091" max="3091" width="6.1796875" style="25" bestFit="1" customWidth="1"/>
    <col min="3092" max="3092" width="9.26953125" style="25" bestFit="1" customWidth="1"/>
    <col min="3093" max="3093" width="10.453125" style="25" bestFit="1" customWidth="1"/>
    <col min="3094" max="3326" width="9.1796875" style="25"/>
    <col min="3327" max="3327" width="6.1796875" style="25" bestFit="1" customWidth="1"/>
    <col min="3328" max="3328" width="14.26953125" style="25" bestFit="1" customWidth="1"/>
    <col min="3329" max="3329" width="21.81640625" style="25" bestFit="1" customWidth="1"/>
    <col min="3330" max="3330" width="0" style="25" hidden="1" customWidth="1"/>
    <col min="3331" max="3331" width="16.453125" style="25" bestFit="1" customWidth="1"/>
    <col min="3332" max="3332" width="14" style="25" bestFit="1" customWidth="1"/>
    <col min="3333" max="3333" width="15.453125" style="25" bestFit="1" customWidth="1"/>
    <col min="3334" max="3334" width="9.81640625" style="25" bestFit="1" customWidth="1"/>
    <col min="3335" max="3335" width="8.81640625" style="25" bestFit="1" customWidth="1"/>
    <col min="3336" max="3336" width="11.453125" style="25" bestFit="1" customWidth="1"/>
    <col min="3337" max="3337" width="10.54296875" style="25" bestFit="1" customWidth="1"/>
    <col min="3338" max="3338" width="11.453125" style="25" bestFit="1" customWidth="1"/>
    <col min="3339" max="3339" width="12.453125" style="25" bestFit="1" customWidth="1"/>
    <col min="3340" max="3340" width="9.1796875" style="25" bestFit="1" customWidth="1"/>
    <col min="3341" max="3341" width="12.54296875" style="25" bestFit="1" customWidth="1"/>
    <col min="3342" max="3342" width="16.453125" style="25" bestFit="1" customWidth="1"/>
    <col min="3343" max="3343" width="13.81640625" style="25" bestFit="1" customWidth="1"/>
    <col min="3344" max="3344" width="8.7265625" style="25" bestFit="1" customWidth="1"/>
    <col min="3345" max="3345" width="6.7265625" style="25" bestFit="1" customWidth="1"/>
    <col min="3346" max="3346" width="9.1796875" style="25" customWidth="1"/>
    <col min="3347" max="3347" width="6.1796875" style="25" bestFit="1" customWidth="1"/>
    <col min="3348" max="3348" width="9.26953125" style="25" bestFit="1" customWidth="1"/>
    <col min="3349" max="3349" width="10.453125" style="25" bestFit="1" customWidth="1"/>
    <col min="3350" max="3582" width="9.1796875" style="25"/>
    <col min="3583" max="3583" width="6.1796875" style="25" bestFit="1" customWidth="1"/>
    <col min="3584" max="3584" width="14.26953125" style="25" bestFit="1" customWidth="1"/>
    <col min="3585" max="3585" width="21.81640625" style="25" bestFit="1" customWidth="1"/>
    <col min="3586" max="3586" width="0" style="25" hidden="1" customWidth="1"/>
    <col min="3587" max="3587" width="16.453125" style="25" bestFit="1" customWidth="1"/>
    <col min="3588" max="3588" width="14" style="25" bestFit="1" customWidth="1"/>
    <col min="3589" max="3589" width="15.453125" style="25" bestFit="1" customWidth="1"/>
    <col min="3590" max="3590" width="9.81640625" style="25" bestFit="1" customWidth="1"/>
    <col min="3591" max="3591" width="8.81640625" style="25" bestFit="1" customWidth="1"/>
    <col min="3592" max="3592" width="11.453125" style="25" bestFit="1" customWidth="1"/>
    <col min="3593" max="3593" width="10.54296875" style="25" bestFit="1" customWidth="1"/>
    <col min="3594" max="3594" width="11.453125" style="25" bestFit="1" customWidth="1"/>
    <col min="3595" max="3595" width="12.453125" style="25" bestFit="1" customWidth="1"/>
    <col min="3596" max="3596" width="9.1796875" style="25" bestFit="1" customWidth="1"/>
    <col min="3597" max="3597" width="12.54296875" style="25" bestFit="1" customWidth="1"/>
    <col min="3598" max="3598" width="16.453125" style="25" bestFit="1" customWidth="1"/>
    <col min="3599" max="3599" width="13.81640625" style="25" bestFit="1" customWidth="1"/>
    <col min="3600" max="3600" width="8.7265625" style="25" bestFit="1" customWidth="1"/>
    <col min="3601" max="3601" width="6.7265625" style="25" bestFit="1" customWidth="1"/>
    <col min="3602" max="3602" width="9.1796875" style="25" customWidth="1"/>
    <col min="3603" max="3603" width="6.1796875" style="25" bestFit="1" customWidth="1"/>
    <col min="3604" max="3604" width="9.26953125" style="25" bestFit="1" customWidth="1"/>
    <col min="3605" max="3605" width="10.453125" style="25" bestFit="1" customWidth="1"/>
    <col min="3606" max="3838" width="9.1796875" style="25"/>
    <col min="3839" max="3839" width="6.1796875" style="25" bestFit="1" customWidth="1"/>
    <col min="3840" max="3840" width="14.26953125" style="25" bestFit="1" customWidth="1"/>
    <col min="3841" max="3841" width="21.81640625" style="25" bestFit="1" customWidth="1"/>
    <col min="3842" max="3842" width="0" style="25" hidden="1" customWidth="1"/>
    <col min="3843" max="3843" width="16.453125" style="25" bestFit="1" customWidth="1"/>
    <col min="3844" max="3844" width="14" style="25" bestFit="1" customWidth="1"/>
    <col min="3845" max="3845" width="15.453125" style="25" bestFit="1" customWidth="1"/>
    <col min="3846" max="3846" width="9.81640625" style="25" bestFit="1" customWidth="1"/>
    <col min="3847" max="3847" width="8.81640625" style="25" bestFit="1" customWidth="1"/>
    <col min="3848" max="3848" width="11.453125" style="25" bestFit="1" customWidth="1"/>
    <col min="3849" max="3849" width="10.54296875" style="25" bestFit="1" customWidth="1"/>
    <col min="3850" max="3850" width="11.453125" style="25" bestFit="1" customWidth="1"/>
    <col min="3851" max="3851" width="12.453125" style="25" bestFit="1" customWidth="1"/>
    <col min="3852" max="3852" width="9.1796875" style="25" bestFit="1" customWidth="1"/>
    <col min="3853" max="3853" width="12.54296875" style="25" bestFit="1" customWidth="1"/>
    <col min="3854" max="3854" width="16.453125" style="25" bestFit="1" customWidth="1"/>
    <col min="3855" max="3855" width="13.81640625" style="25" bestFit="1" customWidth="1"/>
    <col min="3856" max="3856" width="8.7265625" style="25" bestFit="1" customWidth="1"/>
    <col min="3857" max="3857" width="6.7265625" style="25" bestFit="1" customWidth="1"/>
    <col min="3858" max="3858" width="9.1796875" style="25" customWidth="1"/>
    <col min="3859" max="3859" width="6.1796875" style="25" bestFit="1" customWidth="1"/>
    <col min="3860" max="3860" width="9.26953125" style="25" bestFit="1" customWidth="1"/>
    <col min="3861" max="3861" width="10.453125" style="25" bestFit="1" customWidth="1"/>
    <col min="3862" max="4094" width="9.1796875" style="25"/>
    <col min="4095" max="4095" width="6.1796875" style="25" bestFit="1" customWidth="1"/>
    <col min="4096" max="4096" width="14.26953125" style="25" bestFit="1" customWidth="1"/>
    <col min="4097" max="4097" width="21.81640625" style="25" bestFit="1" customWidth="1"/>
    <col min="4098" max="4098" width="0" style="25" hidden="1" customWidth="1"/>
    <col min="4099" max="4099" width="16.453125" style="25" bestFit="1" customWidth="1"/>
    <col min="4100" max="4100" width="14" style="25" bestFit="1" customWidth="1"/>
    <col min="4101" max="4101" width="15.453125" style="25" bestFit="1" customWidth="1"/>
    <col min="4102" max="4102" width="9.81640625" style="25" bestFit="1" customWidth="1"/>
    <col min="4103" max="4103" width="8.81640625" style="25" bestFit="1" customWidth="1"/>
    <col min="4104" max="4104" width="11.453125" style="25" bestFit="1" customWidth="1"/>
    <col min="4105" max="4105" width="10.54296875" style="25" bestFit="1" customWidth="1"/>
    <col min="4106" max="4106" width="11.453125" style="25" bestFit="1" customWidth="1"/>
    <col min="4107" max="4107" width="12.453125" style="25" bestFit="1" customWidth="1"/>
    <col min="4108" max="4108" width="9.1796875" style="25" bestFit="1" customWidth="1"/>
    <col min="4109" max="4109" width="12.54296875" style="25" bestFit="1" customWidth="1"/>
    <col min="4110" max="4110" width="16.453125" style="25" bestFit="1" customWidth="1"/>
    <col min="4111" max="4111" width="13.81640625" style="25" bestFit="1" customWidth="1"/>
    <col min="4112" max="4112" width="8.7265625" style="25" bestFit="1" customWidth="1"/>
    <col min="4113" max="4113" width="6.7265625" style="25" bestFit="1" customWidth="1"/>
    <col min="4114" max="4114" width="9.1796875" style="25" customWidth="1"/>
    <col min="4115" max="4115" width="6.1796875" style="25" bestFit="1" customWidth="1"/>
    <col min="4116" max="4116" width="9.26953125" style="25" bestFit="1" customWidth="1"/>
    <col min="4117" max="4117" width="10.453125" style="25" bestFit="1" customWidth="1"/>
    <col min="4118" max="4350" width="9.1796875" style="25"/>
    <col min="4351" max="4351" width="6.1796875" style="25" bestFit="1" customWidth="1"/>
    <col min="4352" max="4352" width="14.26953125" style="25" bestFit="1" customWidth="1"/>
    <col min="4353" max="4353" width="21.81640625" style="25" bestFit="1" customWidth="1"/>
    <col min="4354" max="4354" width="0" style="25" hidden="1" customWidth="1"/>
    <col min="4355" max="4355" width="16.453125" style="25" bestFit="1" customWidth="1"/>
    <col min="4356" max="4356" width="14" style="25" bestFit="1" customWidth="1"/>
    <col min="4357" max="4357" width="15.453125" style="25" bestFit="1" customWidth="1"/>
    <col min="4358" max="4358" width="9.81640625" style="25" bestFit="1" customWidth="1"/>
    <col min="4359" max="4359" width="8.81640625" style="25" bestFit="1" customWidth="1"/>
    <col min="4360" max="4360" width="11.453125" style="25" bestFit="1" customWidth="1"/>
    <col min="4361" max="4361" width="10.54296875" style="25" bestFit="1" customWidth="1"/>
    <col min="4362" max="4362" width="11.453125" style="25" bestFit="1" customWidth="1"/>
    <col min="4363" max="4363" width="12.453125" style="25" bestFit="1" customWidth="1"/>
    <col min="4364" max="4364" width="9.1796875" style="25" bestFit="1" customWidth="1"/>
    <col min="4365" max="4365" width="12.54296875" style="25" bestFit="1" customWidth="1"/>
    <col min="4366" max="4366" width="16.453125" style="25" bestFit="1" customWidth="1"/>
    <col min="4367" max="4367" width="13.81640625" style="25" bestFit="1" customWidth="1"/>
    <col min="4368" max="4368" width="8.7265625" style="25" bestFit="1" customWidth="1"/>
    <col min="4369" max="4369" width="6.7265625" style="25" bestFit="1" customWidth="1"/>
    <col min="4370" max="4370" width="9.1796875" style="25" customWidth="1"/>
    <col min="4371" max="4371" width="6.1796875" style="25" bestFit="1" customWidth="1"/>
    <col min="4372" max="4372" width="9.26953125" style="25" bestFit="1" customWidth="1"/>
    <col min="4373" max="4373" width="10.453125" style="25" bestFit="1" customWidth="1"/>
    <col min="4374" max="4606" width="9.1796875" style="25"/>
    <col min="4607" max="4607" width="6.1796875" style="25" bestFit="1" customWidth="1"/>
    <col min="4608" max="4608" width="14.26953125" style="25" bestFit="1" customWidth="1"/>
    <col min="4609" max="4609" width="21.81640625" style="25" bestFit="1" customWidth="1"/>
    <col min="4610" max="4610" width="0" style="25" hidden="1" customWidth="1"/>
    <col min="4611" max="4611" width="16.453125" style="25" bestFit="1" customWidth="1"/>
    <col min="4612" max="4612" width="14" style="25" bestFit="1" customWidth="1"/>
    <col min="4613" max="4613" width="15.453125" style="25" bestFit="1" customWidth="1"/>
    <col min="4614" max="4614" width="9.81640625" style="25" bestFit="1" customWidth="1"/>
    <col min="4615" max="4615" width="8.81640625" style="25" bestFit="1" customWidth="1"/>
    <col min="4616" max="4616" width="11.453125" style="25" bestFit="1" customWidth="1"/>
    <col min="4617" max="4617" width="10.54296875" style="25" bestFit="1" customWidth="1"/>
    <col min="4618" max="4618" width="11.453125" style="25" bestFit="1" customWidth="1"/>
    <col min="4619" max="4619" width="12.453125" style="25" bestFit="1" customWidth="1"/>
    <col min="4620" max="4620" width="9.1796875" style="25" bestFit="1" customWidth="1"/>
    <col min="4621" max="4621" width="12.54296875" style="25" bestFit="1" customWidth="1"/>
    <col min="4622" max="4622" width="16.453125" style="25" bestFit="1" customWidth="1"/>
    <col min="4623" max="4623" width="13.81640625" style="25" bestFit="1" customWidth="1"/>
    <col min="4624" max="4624" width="8.7265625" style="25" bestFit="1" customWidth="1"/>
    <col min="4625" max="4625" width="6.7265625" style="25" bestFit="1" customWidth="1"/>
    <col min="4626" max="4626" width="9.1796875" style="25" customWidth="1"/>
    <col min="4627" max="4627" width="6.1796875" style="25" bestFit="1" customWidth="1"/>
    <col min="4628" max="4628" width="9.26953125" style="25" bestFit="1" customWidth="1"/>
    <col min="4629" max="4629" width="10.453125" style="25" bestFit="1" customWidth="1"/>
    <col min="4630" max="4862" width="9.1796875" style="25"/>
    <col min="4863" max="4863" width="6.1796875" style="25" bestFit="1" customWidth="1"/>
    <col min="4864" max="4864" width="14.26953125" style="25" bestFit="1" customWidth="1"/>
    <col min="4865" max="4865" width="21.81640625" style="25" bestFit="1" customWidth="1"/>
    <col min="4866" max="4866" width="0" style="25" hidden="1" customWidth="1"/>
    <col min="4867" max="4867" width="16.453125" style="25" bestFit="1" customWidth="1"/>
    <col min="4868" max="4868" width="14" style="25" bestFit="1" customWidth="1"/>
    <col min="4869" max="4869" width="15.453125" style="25" bestFit="1" customWidth="1"/>
    <col min="4870" max="4870" width="9.81640625" style="25" bestFit="1" customWidth="1"/>
    <col min="4871" max="4871" width="8.81640625" style="25" bestFit="1" customWidth="1"/>
    <col min="4872" max="4872" width="11.453125" style="25" bestFit="1" customWidth="1"/>
    <col min="4873" max="4873" width="10.54296875" style="25" bestFit="1" customWidth="1"/>
    <col min="4874" max="4874" width="11.453125" style="25" bestFit="1" customWidth="1"/>
    <col min="4875" max="4875" width="12.453125" style="25" bestFit="1" customWidth="1"/>
    <col min="4876" max="4876" width="9.1796875" style="25" bestFit="1" customWidth="1"/>
    <col min="4877" max="4877" width="12.54296875" style="25" bestFit="1" customWidth="1"/>
    <col min="4878" max="4878" width="16.453125" style="25" bestFit="1" customWidth="1"/>
    <col min="4879" max="4879" width="13.81640625" style="25" bestFit="1" customWidth="1"/>
    <col min="4880" max="4880" width="8.7265625" style="25" bestFit="1" customWidth="1"/>
    <col min="4881" max="4881" width="6.7265625" style="25" bestFit="1" customWidth="1"/>
    <col min="4882" max="4882" width="9.1796875" style="25" customWidth="1"/>
    <col min="4883" max="4883" width="6.1796875" style="25" bestFit="1" customWidth="1"/>
    <col min="4884" max="4884" width="9.26953125" style="25" bestFit="1" customWidth="1"/>
    <col min="4885" max="4885" width="10.453125" style="25" bestFit="1" customWidth="1"/>
    <col min="4886" max="5118" width="9.1796875" style="25"/>
    <col min="5119" max="5119" width="6.1796875" style="25" bestFit="1" customWidth="1"/>
    <col min="5120" max="5120" width="14.26953125" style="25" bestFit="1" customWidth="1"/>
    <col min="5121" max="5121" width="21.81640625" style="25" bestFit="1" customWidth="1"/>
    <col min="5122" max="5122" width="0" style="25" hidden="1" customWidth="1"/>
    <col min="5123" max="5123" width="16.453125" style="25" bestFit="1" customWidth="1"/>
    <col min="5124" max="5124" width="14" style="25" bestFit="1" customWidth="1"/>
    <col min="5125" max="5125" width="15.453125" style="25" bestFit="1" customWidth="1"/>
    <col min="5126" max="5126" width="9.81640625" style="25" bestFit="1" customWidth="1"/>
    <col min="5127" max="5127" width="8.81640625" style="25" bestFit="1" customWidth="1"/>
    <col min="5128" max="5128" width="11.453125" style="25" bestFit="1" customWidth="1"/>
    <col min="5129" max="5129" width="10.54296875" style="25" bestFit="1" customWidth="1"/>
    <col min="5130" max="5130" width="11.453125" style="25" bestFit="1" customWidth="1"/>
    <col min="5131" max="5131" width="12.453125" style="25" bestFit="1" customWidth="1"/>
    <col min="5132" max="5132" width="9.1796875" style="25" bestFit="1" customWidth="1"/>
    <col min="5133" max="5133" width="12.54296875" style="25" bestFit="1" customWidth="1"/>
    <col min="5134" max="5134" width="16.453125" style="25" bestFit="1" customWidth="1"/>
    <col min="5135" max="5135" width="13.81640625" style="25" bestFit="1" customWidth="1"/>
    <col min="5136" max="5136" width="8.7265625" style="25" bestFit="1" customWidth="1"/>
    <col min="5137" max="5137" width="6.7265625" style="25" bestFit="1" customWidth="1"/>
    <col min="5138" max="5138" width="9.1796875" style="25" customWidth="1"/>
    <col min="5139" max="5139" width="6.1796875" style="25" bestFit="1" customWidth="1"/>
    <col min="5140" max="5140" width="9.26953125" style="25" bestFit="1" customWidth="1"/>
    <col min="5141" max="5141" width="10.453125" style="25" bestFit="1" customWidth="1"/>
    <col min="5142" max="5374" width="9.1796875" style="25"/>
    <col min="5375" max="5375" width="6.1796875" style="25" bestFit="1" customWidth="1"/>
    <col min="5376" max="5376" width="14.26953125" style="25" bestFit="1" customWidth="1"/>
    <col min="5377" max="5377" width="21.81640625" style="25" bestFit="1" customWidth="1"/>
    <col min="5378" max="5378" width="0" style="25" hidden="1" customWidth="1"/>
    <col min="5379" max="5379" width="16.453125" style="25" bestFit="1" customWidth="1"/>
    <col min="5380" max="5380" width="14" style="25" bestFit="1" customWidth="1"/>
    <col min="5381" max="5381" width="15.453125" style="25" bestFit="1" customWidth="1"/>
    <col min="5382" max="5382" width="9.81640625" style="25" bestFit="1" customWidth="1"/>
    <col min="5383" max="5383" width="8.81640625" style="25" bestFit="1" customWidth="1"/>
    <col min="5384" max="5384" width="11.453125" style="25" bestFit="1" customWidth="1"/>
    <col min="5385" max="5385" width="10.54296875" style="25" bestFit="1" customWidth="1"/>
    <col min="5386" max="5386" width="11.453125" style="25" bestFit="1" customWidth="1"/>
    <col min="5387" max="5387" width="12.453125" style="25" bestFit="1" customWidth="1"/>
    <col min="5388" max="5388" width="9.1796875" style="25" bestFit="1" customWidth="1"/>
    <col min="5389" max="5389" width="12.54296875" style="25" bestFit="1" customWidth="1"/>
    <col min="5390" max="5390" width="16.453125" style="25" bestFit="1" customWidth="1"/>
    <col min="5391" max="5391" width="13.81640625" style="25" bestFit="1" customWidth="1"/>
    <col min="5392" max="5392" width="8.7265625" style="25" bestFit="1" customWidth="1"/>
    <col min="5393" max="5393" width="6.7265625" style="25" bestFit="1" customWidth="1"/>
    <col min="5394" max="5394" width="9.1796875" style="25" customWidth="1"/>
    <col min="5395" max="5395" width="6.1796875" style="25" bestFit="1" customWidth="1"/>
    <col min="5396" max="5396" width="9.26953125" style="25" bestFit="1" customWidth="1"/>
    <col min="5397" max="5397" width="10.453125" style="25" bestFit="1" customWidth="1"/>
    <col min="5398" max="5630" width="9.1796875" style="25"/>
    <col min="5631" max="5631" width="6.1796875" style="25" bestFit="1" customWidth="1"/>
    <col min="5632" max="5632" width="14.26953125" style="25" bestFit="1" customWidth="1"/>
    <col min="5633" max="5633" width="21.81640625" style="25" bestFit="1" customWidth="1"/>
    <col min="5634" max="5634" width="0" style="25" hidden="1" customWidth="1"/>
    <col min="5635" max="5635" width="16.453125" style="25" bestFit="1" customWidth="1"/>
    <col min="5636" max="5636" width="14" style="25" bestFit="1" customWidth="1"/>
    <col min="5637" max="5637" width="15.453125" style="25" bestFit="1" customWidth="1"/>
    <col min="5638" max="5638" width="9.81640625" style="25" bestFit="1" customWidth="1"/>
    <col min="5639" max="5639" width="8.81640625" style="25" bestFit="1" customWidth="1"/>
    <col min="5640" max="5640" width="11.453125" style="25" bestFit="1" customWidth="1"/>
    <col min="5641" max="5641" width="10.54296875" style="25" bestFit="1" customWidth="1"/>
    <col min="5642" max="5642" width="11.453125" style="25" bestFit="1" customWidth="1"/>
    <col min="5643" max="5643" width="12.453125" style="25" bestFit="1" customWidth="1"/>
    <col min="5644" max="5644" width="9.1796875" style="25" bestFit="1" customWidth="1"/>
    <col min="5645" max="5645" width="12.54296875" style="25" bestFit="1" customWidth="1"/>
    <col min="5646" max="5646" width="16.453125" style="25" bestFit="1" customWidth="1"/>
    <col min="5647" max="5647" width="13.81640625" style="25" bestFit="1" customWidth="1"/>
    <col min="5648" max="5648" width="8.7265625" style="25" bestFit="1" customWidth="1"/>
    <col min="5649" max="5649" width="6.7265625" style="25" bestFit="1" customWidth="1"/>
    <col min="5650" max="5650" width="9.1796875" style="25" customWidth="1"/>
    <col min="5651" max="5651" width="6.1796875" style="25" bestFit="1" customWidth="1"/>
    <col min="5652" max="5652" width="9.26953125" style="25" bestFit="1" customWidth="1"/>
    <col min="5653" max="5653" width="10.453125" style="25" bestFit="1" customWidth="1"/>
    <col min="5654" max="5886" width="9.1796875" style="25"/>
    <col min="5887" max="5887" width="6.1796875" style="25" bestFit="1" customWidth="1"/>
    <col min="5888" max="5888" width="14.26953125" style="25" bestFit="1" customWidth="1"/>
    <col min="5889" max="5889" width="21.81640625" style="25" bestFit="1" customWidth="1"/>
    <col min="5890" max="5890" width="0" style="25" hidden="1" customWidth="1"/>
    <col min="5891" max="5891" width="16.453125" style="25" bestFit="1" customWidth="1"/>
    <col min="5892" max="5892" width="14" style="25" bestFit="1" customWidth="1"/>
    <col min="5893" max="5893" width="15.453125" style="25" bestFit="1" customWidth="1"/>
    <col min="5894" max="5894" width="9.81640625" style="25" bestFit="1" customWidth="1"/>
    <col min="5895" max="5895" width="8.81640625" style="25" bestFit="1" customWidth="1"/>
    <col min="5896" max="5896" width="11.453125" style="25" bestFit="1" customWidth="1"/>
    <col min="5897" max="5897" width="10.54296875" style="25" bestFit="1" customWidth="1"/>
    <col min="5898" max="5898" width="11.453125" style="25" bestFit="1" customWidth="1"/>
    <col min="5899" max="5899" width="12.453125" style="25" bestFit="1" customWidth="1"/>
    <col min="5900" max="5900" width="9.1796875" style="25" bestFit="1" customWidth="1"/>
    <col min="5901" max="5901" width="12.54296875" style="25" bestFit="1" customWidth="1"/>
    <col min="5902" max="5902" width="16.453125" style="25" bestFit="1" customWidth="1"/>
    <col min="5903" max="5903" width="13.81640625" style="25" bestFit="1" customWidth="1"/>
    <col min="5904" max="5904" width="8.7265625" style="25" bestFit="1" customWidth="1"/>
    <col min="5905" max="5905" width="6.7265625" style="25" bestFit="1" customWidth="1"/>
    <col min="5906" max="5906" width="9.1796875" style="25" customWidth="1"/>
    <col min="5907" max="5907" width="6.1796875" style="25" bestFit="1" customWidth="1"/>
    <col min="5908" max="5908" width="9.26953125" style="25" bestFit="1" customWidth="1"/>
    <col min="5909" max="5909" width="10.453125" style="25" bestFit="1" customWidth="1"/>
    <col min="5910" max="6142" width="9.1796875" style="25"/>
    <col min="6143" max="6143" width="6.1796875" style="25" bestFit="1" customWidth="1"/>
    <col min="6144" max="6144" width="14.26953125" style="25" bestFit="1" customWidth="1"/>
    <col min="6145" max="6145" width="21.81640625" style="25" bestFit="1" customWidth="1"/>
    <col min="6146" max="6146" width="0" style="25" hidden="1" customWidth="1"/>
    <col min="6147" max="6147" width="16.453125" style="25" bestFit="1" customWidth="1"/>
    <col min="6148" max="6148" width="14" style="25" bestFit="1" customWidth="1"/>
    <col min="6149" max="6149" width="15.453125" style="25" bestFit="1" customWidth="1"/>
    <col min="6150" max="6150" width="9.81640625" style="25" bestFit="1" customWidth="1"/>
    <col min="6151" max="6151" width="8.81640625" style="25" bestFit="1" customWidth="1"/>
    <col min="6152" max="6152" width="11.453125" style="25" bestFit="1" customWidth="1"/>
    <col min="6153" max="6153" width="10.54296875" style="25" bestFit="1" customWidth="1"/>
    <col min="6154" max="6154" width="11.453125" style="25" bestFit="1" customWidth="1"/>
    <col min="6155" max="6155" width="12.453125" style="25" bestFit="1" customWidth="1"/>
    <col min="6156" max="6156" width="9.1796875" style="25" bestFit="1" customWidth="1"/>
    <col min="6157" max="6157" width="12.54296875" style="25" bestFit="1" customWidth="1"/>
    <col min="6158" max="6158" width="16.453125" style="25" bestFit="1" customWidth="1"/>
    <col min="6159" max="6159" width="13.81640625" style="25" bestFit="1" customWidth="1"/>
    <col min="6160" max="6160" width="8.7265625" style="25" bestFit="1" customWidth="1"/>
    <col min="6161" max="6161" width="6.7265625" style="25" bestFit="1" customWidth="1"/>
    <col min="6162" max="6162" width="9.1796875" style="25" customWidth="1"/>
    <col min="6163" max="6163" width="6.1796875" style="25" bestFit="1" customWidth="1"/>
    <col min="6164" max="6164" width="9.26953125" style="25" bestFit="1" customWidth="1"/>
    <col min="6165" max="6165" width="10.453125" style="25" bestFit="1" customWidth="1"/>
    <col min="6166" max="6398" width="9.1796875" style="25"/>
    <col min="6399" max="6399" width="6.1796875" style="25" bestFit="1" customWidth="1"/>
    <col min="6400" max="6400" width="14.26953125" style="25" bestFit="1" customWidth="1"/>
    <col min="6401" max="6401" width="21.81640625" style="25" bestFit="1" customWidth="1"/>
    <col min="6402" max="6402" width="0" style="25" hidden="1" customWidth="1"/>
    <col min="6403" max="6403" width="16.453125" style="25" bestFit="1" customWidth="1"/>
    <col min="6404" max="6404" width="14" style="25" bestFit="1" customWidth="1"/>
    <col min="6405" max="6405" width="15.453125" style="25" bestFit="1" customWidth="1"/>
    <col min="6406" max="6406" width="9.81640625" style="25" bestFit="1" customWidth="1"/>
    <col min="6407" max="6407" width="8.81640625" style="25" bestFit="1" customWidth="1"/>
    <col min="6408" max="6408" width="11.453125" style="25" bestFit="1" customWidth="1"/>
    <col min="6409" max="6409" width="10.54296875" style="25" bestFit="1" customWidth="1"/>
    <col min="6410" max="6410" width="11.453125" style="25" bestFit="1" customWidth="1"/>
    <col min="6411" max="6411" width="12.453125" style="25" bestFit="1" customWidth="1"/>
    <col min="6412" max="6412" width="9.1796875" style="25" bestFit="1" customWidth="1"/>
    <col min="6413" max="6413" width="12.54296875" style="25" bestFit="1" customWidth="1"/>
    <col min="6414" max="6414" width="16.453125" style="25" bestFit="1" customWidth="1"/>
    <col min="6415" max="6415" width="13.81640625" style="25" bestFit="1" customWidth="1"/>
    <col min="6416" max="6416" width="8.7265625" style="25" bestFit="1" customWidth="1"/>
    <col min="6417" max="6417" width="6.7265625" style="25" bestFit="1" customWidth="1"/>
    <col min="6418" max="6418" width="9.1796875" style="25" customWidth="1"/>
    <col min="6419" max="6419" width="6.1796875" style="25" bestFit="1" customWidth="1"/>
    <col min="6420" max="6420" width="9.26953125" style="25" bestFit="1" customWidth="1"/>
    <col min="6421" max="6421" width="10.453125" style="25" bestFit="1" customWidth="1"/>
    <col min="6422" max="6654" width="9.1796875" style="25"/>
    <col min="6655" max="6655" width="6.1796875" style="25" bestFit="1" customWidth="1"/>
    <col min="6656" max="6656" width="14.26953125" style="25" bestFit="1" customWidth="1"/>
    <col min="6657" max="6657" width="21.81640625" style="25" bestFit="1" customWidth="1"/>
    <col min="6658" max="6658" width="0" style="25" hidden="1" customWidth="1"/>
    <col min="6659" max="6659" width="16.453125" style="25" bestFit="1" customWidth="1"/>
    <col min="6660" max="6660" width="14" style="25" bestFit="1" customWidth="1"/>
    <col min="6661" max="6661" width="15.453125" style="25" bestFit="1" customWidth="1"/>
    <col min="6662" max="6662" width="9.81640625" style="25" bestFit="1" customWidth="1"/>
    <col min="6663" max="6663" width="8.81640625" style="25" bestFit="1" customWidth="1"/>
    <col min="6664" max="6664" width="11.453125" style="25" bestFit="1" customWidth="1"/>
    <col min="6665" max="6665" width="10.54296875" style="25" bestFit="1" customWidth="1"/>
    <col min="6666" max="6666" width="11.453125" style="25" bestFit="1" customWidth="1"/>
    <col min="6667" max="6667" width="12.453125" style="25" bestFit="1" customWidth="1"/>
    <col min="6668" max="6668" width="9.1796875" style="25" bestFit="1" customWidth="1"/>
    <col min="6669" max="6669" width="12.54296875" style="25" bestFit="1" customWidth="1"/>
    <col min="6670" max="6670" width="16.453125" style="25" bestFit="1" customWidth="1"/>
    <col min="6671" max="6671" width="13.81640625" style="25" bestFit="1" customWidth="1"/>
    <col min="6672" max="6672" width="8.7265625" style="25" bestFit="1" customWidth="1"/>
    <col min="6673" max="6673" width="6.7265625" style="25" bestFit="1" customWidth="1"/>
    <col min="6674" max="6674" width="9.1796875" style="25" customWidth="1"/>
    <col min="6675" max="6675" width="6.1796875" style="25" bestFit="1" customWidth="1"/>
    <col min="6676" max="6676" width="9.26953125" style="25" bestFit="1" customWidth="1"/>
    <col min="6677" max="6677" width="10.453125" style="25" bestFit="1" customWidth="1"/>
    <col min="6678" max="6910" width="9.1796875" style="25"/>
    <col min="6911" max="6911" width="6.1796875" style="25" bestFit="1" customWidth="1"/>
    <col min="6912" max="6912" width="14.26953125" style="25" bestFit="1" customWidth="1"/>
    <col min="6913" max="6913" width="21.81640625" style="25" bestFit="1" customWidth="1"/>
    <col min="6914" max="6914" width="0" style="25" hidden="1" customWidth="1"/>
    <col min="6915" max="6915" width="16.453125" style="25" bestFit="1" customWidth="1"/>
    <col min="6916" max="6916" width="14" style="25" bestFit="1" customWidth="1"/>
    <col min="6917" max="6917" width="15.453125" style="25" bestFit="1" customWidth="1"/>
    <col min="6918" max="6918" width="9.81640625" style="25" bestFit="1" customWidth="1"/>
    <col min="6919" max="6919" width="8.81640625" style="25" bestFit="1" customWidth="1"/>
    <col min="6920" max="6920" width="11.453125" style="25" bestFit="1" customWidth="1"/>
    <col min="6921" max="6921" width="10.54296875" style="25" bestFit="1" customWidth="1"/>
    <col min="6922" max="6922" width="11.453125" style="25" bestFit="1" customWidth="1"/>
    <col min="6923" max="6923" width="12.453125" style="25" bestFit="1" customWidth="1"/>
    <col min="6924" max="6924" width="9.1796875" style="25" bestFit="1" customWidth="1"/>
    <col min="6925" max="6925" width="12.54296875" style="25" bestFit="1" customWidth="1"/>
    <col min="6926" max="6926" width="16.453125" style="25" bestFit="1" customWidth="1"/>
    <col min="6927" max="6927" width="13.81640625" style="25" bestFit="1" customWidth="1"/>
    <col min="6928" max="6928" width="8.7265625" style="25" bestFit="1" customWidth="1"/>
    <col min="6929" max="6929" width="6.7265625" style="25" bestFit="1" customWidth="1"/>
    <col min="6930" max="6930" width="9.1796875" style="25" customWidth="1"/>
    <col min="6931" max="6931" width="6.1796875" style="25" bestFit="1" customWidth="1"/>
    <col min="6932" max="6932" width="9.26953125" style="25" bestFit="1" customWidth="1"/>
    <col min="6933" max="6933" width="10.453125" style="25" bestFit="1" customWidth="1"/>
    <col min="6934" max="7166" width="9.1796875" style="25"/>
    <col min="7167" max="7167" width="6.1796875" style="25" bestFit="1" customWidth="1"/>
    <col min="7168" max="7168" width="14.26953125" style="25" bestFit="1" customWidth="1"/>
    <col min="7169" max="7169" width="21.81640625" style="25" bestFit="1" customWidth="1"/>
    <col min="7170" max="7170" width="0" style="25" hidden="1" customWidth="1"/>
    <col min="7171" max="7171" width="16.453125" style="25" bestFit="1" customWidth="1"/>
    <col min="7172" max="7172" width="14" style="25" bestFit="1" customWidth="1"/>
    <col min="7173" max="7173" width="15.453125" style="25" bestFit="1" customWidth="1"/>
    <col min="7174" max="7174" width="9.81640625" style="25" bestFit="1" customWidth="1"/>
    <col min="7175" max="7175" width="8.81640625" style="25" bestFit="1" customWidth="1"/>
    <col min="7176" max="7176" width="11.453125" style="25" bestFit="1" customWidth="1"/>
    <col min="7177" max="7177" width="10.54296875" style="25" bestFit="1" customWidth="1"/>
    <col min="7178" max="7178" width="11.453125" style="25" bestFit="1" customWidth="1"/>
    <col min="7179" max="7179" width="12.453125" style="25" bestFit="1" customWidth="1"/>
    <col min="7180" max="7180" width="9.1796875" style="25" bestFit="1" customWidth="1"/>
    <col min="7181" max="7181" width="12.54296875" style="25" bestFit="1" customWidth="1"/>
    <col min="7182" max="7182" width="16.453125" style="25" bestFit="1" customWidth="1"/>
    <col min="7183" max="7183" width="13.81640625" style="25" bestFit="1" customWidth="1"/>
    <col min="7184" max="7184" width="8.7265625" style="25" bestFit="1" customWidth="1"/>
    <col min="7185" max="7185" width="6.7265625" style="25" bestFit="1" customWidth="1"/>
    <col min="7186" max="7186" width="9.1796875" style="25" customWidth="1"/>
    <col min="7187" max="7187" width="6.1796875" style="25" bestFit="1" customWidth="1"/>
    <col min="7188" max="7188" width="9.26953125" style="25" bestFit="1" customWidth="1"/>
    <col min="7189" max="7189" width="10.453125" style="25" bestFit="1" customWidth="1"/>
    <col min="7190" max="7422" width="9.1796875" style="25"/>
    <col min="7423" max="7423" width="6.1796875" style="25" bestFit="1" customWidth="1"/>
    <col min="7424" max="7424" width="14.26953125" style="25" bestFit="1" customWidth="1"/>
    <col min="7425" max="7425" width="21.81640625" style="25" bestFit="1" customWidth="1"/>
    <col min="7426" max="7426" width="0" style="25" hidden="1" customWidth="1"/>
    <col min="7427" max="7427" width="16.453125" style="25" bestFit="1" customWidth="1"/>
    <col min="7428" max="7428" width="14" style="25" bestFit="1" customWidth="1"/>
    <col min="7429" max="7429" width="15.453125" style="25" bestFit="1" customWidth="1"/>
    <col min="7430" max="7430" width="9.81640625" style="25" bestFit="1" customWidth="1"/>
    <col min="7431" max="7431" width="8.81640625" style="25" bestFit="1" customWidth="1"/>
    <col min="7432" max="7432" width="11.453125" style="25" bestFit="1" customWidth="1"/>
    <col min="7433" max="7433" width="10.54296875" style="25" bestFit="1" customWidth="1"/>
    <col min="7434" max="7434" width="11.453125" style="25" bestFit="1" customWidth="1"/>
    <col min="7435" max="7435" width="12.453125" style="25" bestFit="1" customWidth="1"/>
    <col min="7436" max="7436" width="9.1796875" style="25" bestFit="1" customWidth="1"/>
    <col min="7437" max="7437" width="12.54296875" style="25" bestFit="1" customWidth="1"/>
    <col min="7438" max="7438" width="16.453125" style="25" bestFit="1" customWidth="1"/>
    <col min="7439" max="7439" width="13.81640625" style="25" bestFit="1" customWidth="1"/>
    <col min="7440" max="7440" width="8.7265625" style="25" bestFit="1" customWidth="1"/>
    <col min="7441" max="7441" width="6.7265625" style="25" bestFit="1" customWidth="1"/>
    <col min="7442" max="7442" width="9.1796875" style="25" customWidth="1"/>
    <col min="7443" max="7443" width="6.1796875" style="25" bestFit="1" customWidth="1"/>
    <col min="7444" max="7444" width="9.26953125" style="25" bestFit="1" customWidth="1"/>
    <col min="7445" max="7445" width="10.453125" style="25" bestFit="1" customWidth="1"/>
    <col min="7446" max="7678" width="9.1796875" style="25"/>
    <col min="7679" max="7679" width="6.1796875" style="25" bestFit="1" customWidth="1"/>
    <col min="7680" max="7680" width="14.26953125" style="25" bestFit="1" customWidth="1"/>
    <col min="7681" max="7681" width="21.81640625" style="25" bestFit="1" customWidth="1"/>
    <col min="7682" max="7682" width="0" style="25" hidden="1" customWidth="1"/>
    <col min="7683" max="7683" width="16.453125" style="25" bestFit="1" customWidth="1"/>
    <col min="7684" max="7684" width="14" style="25" bestFit="1" customWidth="1"/>
    <col min="7685" max="7685" width="15.453125" style="25" bestFit="1" customWidth="1"/>
    <col min="7686" max="7686" width="9.81640625" style="25" bestFit="1" customWidth="1"/>
    <col min="7687" max="7687" width="8.81640625" style="25" bestFit="1" customWidth="1"/>
    <col min="7688" max="7688" width="11.453125" style="25" bestFit="1" customWidth="1"/>
    <col min="7689" max="7689" width="10.54296875" style="25" bestFit="1" customWidth="1"/>
    <col min="7690" max="7690" width="11.453125" style="25" bestFit="1" customWidth="1"/>
    <col min="7691" max="7691" width="12.453125" style="25" bestFit="1" customWidth="1"/>
    <col min="7692" max="7692" width="9.1796875" style="25" bestFit="1" customWidth="1"/>
    <col min="7693" max="7693" width="12.54296875" style="25" bestFit="1" customWidth="1"/>
    <col min="7694" max="7694" width="16.453125" style="25" bestFit="1" customWidth="1"/>
    <col min="7695" max="7695" width="13.81640625" style="25" bestFit="1" customWidth="1"/>
    <col min="7696" max="7696" width="8.7265625" style="25" bestFit="1" customWidth="1"/>
    <col min="7697" max="7697" width="6.7265625" style="25" bestFit="1" customWidth="1"/>
    <col min="7698" max="7698" width="9.1796875" style="25" customWidth="1"/>
    <col min="7699" max="7699" width="6.1796875" style="25" bestFit="1" customWidth="1"/>
    <col min="7700" max="7700" width="9.26953125" style="25" bestFit="1" customWidth="1"/>
    <col min="7701" max="7701" width="10.453125" style="25" bestFit="1" customWidth="1"/>
    <col min="7702" max="7934" width="9.1796875" style="25"/>
    <col min="7935" max="7935" width="6.1796875" style="25" bestFit="1" customWidth="1"/>
    <col min="7936" max="7936" width="14.26953125" style="25" bestFit="1" customWidth="1"/>
    <col min="7937" max="7937" width="21.81640625" style="25" bestFit="1" customWidth="1"/>
    <col min="7938" max="7938" width="0" style="25" hidden="1" customWidth="1"/>
    <col min="7939" max="7939" width="16.453125" style="25" bestFit="1" customWidth="1"/>
    <col min="7940" max="7940" width="14" style="25" bestFit="1" customWidth="1"/>
    <col min="7941" max="7941" width="15.453125" style="25" bestFit="1" customWidth="1"/>
    <col min="7942" max="7942" width="9.81640625" style="25" bestFit="1" customWidth="1"/>
    <col min="7943" max="7943" width="8.81640625" style="25" bestFit="1" customWidth="1"/>
    <col min="7944" max="7944" width="11.453125" style="25" bestFit="1" customWidth="1"/>
    <col min="7945" max="7945" width="10.54296875" style="25" bestFit="1" customWidth="1"/>
    <col min="7946" max="7946" width="11.453125" style="25" bestFit="1" customWidth="1"/>
    <col min="7947" max="7947" width="12.453125" style="25" bestFit="1" customWidth="1"/>
    <col min="7948" max="7948" width="9.1796875" style="25" bestFit="1" customWidth="1"/>
    <col min="7949" max="7949" width="12.54296875" style="25" bestFit="1" customWidth="1"/>
    <col min="7950" max="7950" width="16.453125" style="25" bestFit="1" customWidth="1"/>
    <col min="7951" max="7951" width="13.81640625" style="25" bestFit="1" customWidth="1"/>
    <col min="7952" max="7952" width="8.7265625" style="25" bestFit="1" customWidth="1"/>
    <col min="7953" max="7953" width="6.7265625" style="25" bestFit="1" customWidth="1"/>
    <col min="7954" max="7954" width="9.1796875" style="25" customWidth="1"/>
    <col min="7955" max="7955" width="6.1796875" style="25" bestFit="1" customWidth="1"/>
    <col min="7956" max="7956" width="9.26953125" style="25" bestFit="1" customWidth="1"/>
    <col min="7957" max="7957" width="10.453125" style="25" bestFit="1" customWidth="1"/>
    <col min="7958" max="8190" width="9.1796875" style="25"/>
    <col min="8191" max="8191" width="6.1796875" style="25" bestFit="1" customWidth="1"/>
    <col min="8192" max="8192" width="14.26953125" style="25" bestFit="1" customWidth="1"/>
    <col min="8193" max="8193" width="21.81640625" style="25" bestFit="1" customWidth="1"/>
    <col min="8194" max="8194" width="0" style="25" hidden="1" customWidth="1"/>
    <col min="8195" max="8195" width="16.453125" style="25" bestFit="1" customWidth="1"/>
    <col min="8196" max="8196" width="14" style="25" bestFit="1" customWidth="1"/>
    <col min="8197" max="8197" width="15.453125" style="25" bestFit="1" customWidth="1"/>
    <col min="8198" max="8198" width="9.81640625" style="25" bestFit="1" customWidth="1"/>
    <col min="8199" max="8199" width="8.81640625" style="25" bestFit="1" customWidth="1"/>
    <col min="8200" max="8200" width="11.453125" style="25" bestFit="1" customWidth="1"/>
    <col min="8201" max="8201" width="10.54296875" style="25" bestFit="1" customWidth="1"/>
    <col min="8202" max="8202" width="11.453125" style="25" bestFit="1" customWidth="1"/>
    <col min="8203" max="8203" width="12.453125" style="25" bestFit="1" customWidth="1"/>
    <col min="8204" max="8204" width="9.1796875" style="25" bestFit="1" customWidth="1"/>
    <col min="8205" max="8205" width="12.54296875" style="25" bestFit="1" customWidth="1"/>
    <col min="8206" max="8206" width="16.453125" style="25" bestFit="1" customWidth="1"/>
    <col min="8207" max="8207" width="13.81640625" style="25" bestFit="1" customWidth="1"/>
    <col min="8208" max="8208" width="8.7265625" style="25" bestFit="1" customWidth="1"/>
    <col min="8209" max="8209" width="6.7265625" style="25" bestFit="1" customWidth="1"/>
    <col min="8210" max="8210" width="9.1796875" style="25" customWidth="1"/>
    <col min="8211" max="8211" width="6.1796875" style="25" bestFit="1" customWidth="1"/>
    <col min="8212" max="8212" width="9.26953125" style="25" bestFit="1" customWidth="1"/>
    <col min="8213" max="8213" width="10.453125" style="25" bestFit="1" customWidth="1"/>
    <col min="8214" max="8446" width="9.1796875" style="25"/>
    <col min="8447" max="8447" width="6.1796875" style="25" bestFit="1" customWidth="1"/>
    <col min="8448" max="8448" width="14.26953125" style="25" bestFit="1" customWidth="1"/>
    <col min="8449" max="8449" width="21.81640625" style="25" bestFit="1" customWidth="1"/>
    <col min="8450" max="8450" width="0" style="25" hidden="1" customWidth="1"/>
    <col min="8451" max="8451" width="16.453125" style="25" bestFit="1" customWidth="1"/>
    <col min="8452" max="8452" width="14" style="25" bestFit="1" customWidth="1"/>
    <col min="8453" max="8453" width="15.453125" style="25" bestFit="1" customWidth="1"/>
    <col min="8454" max="8454" width="9.81640625" style="25" bestFit="1" customWidth="1"/>
    <col min="8455" max="8455" width="8.81640625" style="25" bestFit="1" customWidth="1"/>
    <col min="8456" max="8456" width="11.453125" style="25" bestFit="1" customWidth="1"/>
    <col min="8457" max="8457" width="10.54296875" style="25" bestFit="1" customWidth="1"/>
    <col min="8458" max="8458" width="11.453125" style="25" bestFit="1" customWidth="1"/>
    <col min="8459" max="8459" width="12.453125" style="25" bestFit="1" customWidth="1"/>
    <col min="8460" max="8460" width="9.1796875" style="25" bestFit="1" customWidth="1"/>
    <col min="8461" max="8461" width="12.54296875" style="25" bestFit="1" customWidth="1"/>
    <col min="8462" max="8462" width="16.453125" style="25" bestFit="1" customWidth="1"/>
    <col min="8463" max="8463" width="13.81640625" style="25" bestFit="1" customWidth="1"/>
    <col min="8464" max="8464" width="8.7265625" style="25" bestFit="1" customWidth="1"/>
    <col min="8465" max="8465" width="6.7265625" style="25" bestFit="1" customWidth="1"/>
    <col min="8466" max="8466" width="9.1796875" style="25" customWidth="1"/>
    <col min="8467" max="8467" width="6.1796875" style="25" bestFit="1" customWidth="1"/>
    <col min="8468" max="8468" width="9.26953125" style="25" bestFit="1" customWidth="1"/>
    <col min="8469" max="8469" width="10.453125" style="25" bestFit="1" customWidth="1"/>
    <col min="8470" max="8702" width="9.1796875" style="25"/>
    <col min="8703" max="8703" width="6.1796875" style="25" bestFit="1" customWidth="1"/>
    <col min="8704" max="8704" width="14.26953125" style="25" bestFit="1" customWidth="1"/>
    <col min="8705" max="8705" width="21.81640625" style="25" bestFit="1" customWidth="1"/>
    <col min="8706" max="8706" width="0" style="25" hidden="1" customWidth="1"/>
    <col min="8707" max="8707" width="16.453125" style="25" bestFit="1" customWidth="1"/>
    <col min="8708" max="8708" width="14" style="25" bestFit="1" customWidth="1"/>
    <col min="8709" max="8709" width="15.453125" style="25" bestFit="1" customWidth="1"/>
    <col min="8710" max="8710" width="9.81640625" style="25" bestFit="1" customWidth="1"/>
    <col min="8711" max="8711" width="8.81640625" style="25" bestFit="1" customWidth="1"/>
    <col min="8712" max="8712" width="11.453125" style="25" bestFit="1" customWidth="1"/>
    <col min="8713" max="8713" width="10.54296875" style="25" bestFit="1" customWidth="1"/>
    <col min="8714" max="8714" width="11.453125" style="25" bestFit="1" customWidth="1"/>
    <col min="8715" max="8715" width="12.453125" style="25" bestFit="1" customWidth="1"/>
    <col min="8716" max="8716" width="9.1796875" style="25" bestFit="1" customWidth="1"/>
    <col min="8717" max="8717" width="12.54296875" style="25" bestFit="1" customWidth="1"/>
    <col min="8718" max="8718" width="16.453125" style="25" bestFit="1" customWidth="1"/>
    <col min="8719" max="8719" width="13.81640625" style="25" bestFit="1" customWidth="1"/>
    <col min="8720" max="8720" width="8.7265625" style="25" bestFit="1" customWidth="1"/>
    <col min="8721" max="8721" width="6.7265625" style="25" bestFit="1" customWidth="1"/>
    <col min="8722" max="8722" width="9.1796875" style="25" customWidth="1"/>
    <col min="8723" max="8723" width="6.1796875" style="25" bestFit="1" customWidth="1"/>
    <col min="8724" max="8724" width="9.26953125" style="25" bestFit="1" customWidth="1"/>
    <col min="8725" max="8725" width="10.453125" style="25" bestFit="1" customWidth="1"/>
    <col min="8726" max="8958" width="9.1796875" style="25"/>
    <col min="8959" max="8959" width="6.1796875" style="25" bestFit="1" customWidth="1"/>
    <col min="8960" max="8960" width="14.26953125" style="25" bestFit="1" customWidth="1"/>
    <col min="8961" max="8961" width="21.81640625" style="25" bestFit="1" customWidth="1"/>
    <col min="8962" max="8962" width="0" style="25" hidden="1" customWidth="1"/>
    <col min="8963" max="8963" width="16.453125" style="25" bestFit="1" customWidth="1"/>
    <col min="8964" max="8964" width="14" style="25" bestFit="1" customWidth="1"/>
    <col min="8965" max="8965" width="15.453125" style="25" bestFit="1" customWidth="1"/>
    <col min="8966" max="8966" width="9.81640625" style="25" bestFit="1" customWidth="1"/>
    <col min="8967" max="8967" width="8.81640625" style="25" bestFit="1" customWidth="1"/>
    <col min="8968" max="8968" width="11.453125" style="25" bestFit="1" customWidth="1"/>
    <col min="8969" max="8969" width="10.54296875" style="25" bestFit="1" customWidth="1"/>
    <col min="8970" max="8970" width="11.453125" style="25" bestFit="1" customWidth="1"/>
    <col min="8971" max="8971" width="12.453125" style="25" bestFit="1" customWidth="1"/>
    <col min="8972" max="8972" width="9.1796875" style="25" bestFit="1" customWidth="1"/>
    <col min="8973" max="8973" width="12.54296875" style="25" bestFit="1" customWidth="1"/>
    <col min="8974" max="8974" width="16.453125" style="25" bestFit="1" customWidth="1"/>
    <col min="8975" max="8975" width="13.81640625" style="25" bestFit="1" customWidth="1"/>
    <col min="8976" max="8976" width="8.7265625" style="25" bestFit="1" customWidth="1"/>
    <col min="8977" max="8977" width="6.7265625" style="25" bestFit="1" customWidth="1"/>
    <col min="8978" max="8978" width="9.1796875" style="25" customWidth="1"/>
    <col min="8979" max="8979" width="6.1796875" style="25" bestFit="1" customWidth="1"/>
    <col min="8980" max="8980" width="9.26953125" style="25" bestFit="1" customWidth="1"/>
    <col min="8981" max="8981" width="10.453125" style="25" bestFit="1" customWidth="1"/>
    <col min="8982" max="9214" width="9.1796875" style="25"/>
    <col min="9215" max="9215" width="6.1796875" style="25" bestFit="1" customWidth="1"/>
    <col min="9216" max="9216" width="14.26953125" style="25" bestFit="1" customWidth="1"/>
    <col min="9217" max="9217" width="21.81640625" style="25" bestFit="1" customWidth="1"/>
    <col min="9218" max="9218" width="0" style="25" hidden="1" customWidth="1"/>
    <col min="9219" max="9219" width="16.453125" style="25" bestFit="1" customWidth="1"/>
    <col min="9220" max="9220" width="14" style="25" bestFit="1" customWidth="1"/>
    <col min="9221" max="9221" width="15.453125" style="25" bestFit="1" customWidth="1"/>
    <col min="9222" max="9222" width="9.81640625" style="25" bestFit="1" customWidth="1"/>
    <col min="9223" max="9223" width="8.81640625" style="25" bestFit="1" customWidth="1"/>
    <col min="9224" max="9224" width="11.453125" style="25" bestFit="1" customWidth="1"/>
    <col min="9225" max="9225" width="10.54296875" style="25" bestFit="1" customWidth="1"/>
    <col min="9226" max="9226" width="11.453125" style="25" bestFit="1" customWidth="1"/>
    <col min="9227" max="9227" width="12.453125" style="25" bestFit="1" customWidth="1"/>
    <col min="9228" max="9228" width="9.1796875" style="25" bestFit="1" customWidth="1"/>
    <col min="9229" max="9229" width="12.54296875" style="25" bestFit="1" customWidth="1"/>
    <col min="9230" max="9230" width="16.453125" style="25" bestFit="1" customWidth="1"/>
    <col min="9231" max="9231" width="13.81640625" style="25" bestFit="1" customWidth="1"/>
    <col min="9232" max="9232" width="8.7265625" style="25" bestFit="1" customWidth="1"/>
    <col min="9233" max="9233" width="6.7265625" style="25" bestFit="1" customWidth="1"/>
    <col min="9234" max="9234" width="9.1796875" style="25" customWidth="1"/>
    <col min="9235" max="9235" width="6.1796875" style="25" bestFit="1" customWidth="1"/>
    <col min="9236" max="9236" width="9.26953125" style="25" bestFit="1" customWidth="1"/>
    <col min="9237" max="9237" width="10.453125" style="25" bestFit="1" customWidth="1"/>
    <col min="9238" max="9470" width="9.1796875" style="25"/>
    <col min="9471" max="9471" width="6.1796875" style="25" bestFit="1" customWidth="1"/>
    <col min="9472" max="9472" width="14.26953125" style="25" bestFit="1" customWidth="1"/>
    <col min="9473" max="9473" width="21.81640625" style="25" bestFit="1" customWidth="1"/>
    <col min="9474" max="9474" width="0" style="25" hidden="1" customWidth="1"/>
    <col min="9475" max="9475" width="16.453125" style="25" bestFit="1" customWidth="1"/>
    <col min="9476" max="9476" width="14" style="25" bestFit="1" customWidth="1"/>
    <col min="9477" max="9477" width="15.453125" style="25" bestFit="1" customWidth="1"/>
    <col min="9478" max="9478" width="9.81640625" style="25" bestFit="1" customWidth="1"/>
    <col min="9479" max="9479" width="8.81640625" style="25" bestFit="1" customWidth="1"/>
    <col min="9480" max="9480" width="11.453125" style="25" bestFit="1" customWidth="1"/>
    <col min="9481" max="9481" width="10.54296875" style="25" bestFit="1" customWidth="1"/>
    <col min="9482" max="9482" width="11.453125" style="25" bestFit="1" customWidth="1"/>
    <col min="9483" max="9483" width="12.453125" style="25" bestFit="1" customWidth="1"/>
    <col min="9484" max="9484" width="9.1796875" style="25" bestFit="1" customWidth="1"/>
    <col min="9485" max="9485" width="12.54296875" style="25" bestFit="1" customWidth="1"/>
    <col min="9486" max="9486" width="16.453125" style="25" bestFit="1" customWidth="1"/>
    <col min="9487" max="9487" width="13.81640625" style="25" bestFit="1" customWidth="1"/>
    <col min="9488" max="9488" width="8.7265625" style="25" bestFit="1" customWidth="1"/>
    <col min="9489" max="9489" width="6.7265625" style="25" bestFit="1" customWidth="1"/>
    <col min="9490" max="9490" width="9.1796875" style="25" customWidth="1"/>
    <col min="9491" max="9491" width="6.1796875" style="25" bestFit="1" customWidth="1"/>
    <col min="9492" max="9492" width="9.26953125" style="25" bestFit="1" customWidth="1"/>
    <col min="9493" max="9493" width="10.453125" style="25" bestFit="1" customWidth="1"/>
    <col min="9494" max="9726" width="9.1796875" style="25"/>
    <col min="9727" max="9727" width="6.1796875" style="25" bestFit="1" customWidth="1"/>
    <col min="9728" max="9728" width="14.26953125" style="25" bestFit="1" customWidth="1"/>
    <col min="9729" max="9729" width="21.81640625" style="25" bestFit="1" customWidth="1"/>
    <col min="9730" max="9730" width="0" style="25" hidden="1" customWidth="1"/>
    <col min="9731" max="9731" width="16.453125" style="25" bestFit="1" customWidth="1"/>
    <col min="9732" max="9732" width="14" style="25" bestFit="1" customWidth="1"/>
    <col min="9733" max="9733" width="15.453125" style="25" bestFit="1" customWidth="1"/>
    <col min="9734" max="9734" width="9.81640625" style="25" bestFit="1" customWidth="1"/>
    <col min="9735" max="9735" width="8.81640625" style="25" bestFit="1" customWidth="1"/>
    <col min="9736" max="9736" width="11.453125" style="25" bestFit="1" customWidth="1"/>
    <col min="9737" max="9737" width="10.54296875" style="25" bestFit="1" customWidth="1"/>
    <col min="9738" max="9738" width="11.453125" style="25" bestFit="1" customWidth="1"/>
    <col min="9739" max="9739" width="12.453125" style="25" bestFit="1" customWidth="1"/>
    <col min="9740" max="9740" width="9.1796875" style="25" bestFit="1" customWidth="1"/>
    <col min="9741" max="9741" width="12.54296875" style="25" bestFit="1" customWidth="1"/>
    <col min="9742" max="9742" width="16.453125" style="25" bestFit="1" customWidth="1"/>
    <col min="9743" max="9743" width="13.81640625" style="25" bestFit="1" customWidth="1"/>
    <col min="9744" max="9744" width="8.7265625" style="25" bestFit="1" customWidth="1"/>
    <col min="9745" max="9745" width="6.7265625" style="25" bestFit="1" customWidth="1"/>
    <col min="9746" max="9746" width="9.1796875" style="25" customWidth="1"/>
    <col min="9747" max="9747" width="6.1796875" style="25" bestFit="1" customWidth="1"/>
    <col min="9748" max="9748" width="9.26953125" style="25" bestFit="1" customWidth="1"/>
    <col min="9749" max="9749" width="10.453125" style="25" bestFit="1" customWidth="1"/>
    <col min="9750" max="9982" width="9.1796875" style="25"/>
    <col min="9983" max="9983" width="6.1796875" style="25" bestFit="1" customWidth="1"/>
    <col min="9984" max="9984" width="14.26953125" style="25" bestFit="1" customWidth="1"/>
    <col min="9985" max="9985" width="21.81640625" style="25" bestFit="1" customWidth="1"/>
    <col min="9986" max="9986" width="0" style="25" hidden="1" customWidth="1"/>
    <col min="9987" max="9987" width="16.453125" style="25" bestFit="1" customWidth="1"/>
    <col min="9988" max="9988" width="14" style="25" bestFit="1" customWidth="1"/>
    <col min="9989" max="9989" width="15.453125" style="25" bestFit="1" customWidth="1"/>
    <col min="9990" max="9990" width="9.81640625" style="25" bestFit="1" customWidth="1"/>
    <col min="9991" max="9991" width="8.81640625" style="25" bestFit="1" customWidth="1"/>
    <col min="9992" max="9992" width="11.453125" style="25" bestFit="1" customWidth="1"/>
    <col min="9993" max="9993" width="10.54296875" style="25" bestFit="1" customWidth="1"/>
    <col min="9994" max="9994" width="11.453125" style="25" bestFit="1" customWidth="1"/>
    <col min="9995" max="9995" width="12.453125" style="25" bestFit="1" customWidth="1"/>
    <col min="9996" max="9996" width="9.1796875" style="25" bestFit="1" customWidth="1"/>
    <col min="9997" max="9997" width="12.54296875" style="25" bestFit="1" customWidth="1"/>
    <col min="9998" max="9998" width="16.453125" style="25" bestFit="1" customWidth="1"/>
    <col min="9999" max="9999" width="13.81640625" style="25" bestFit="1" customWidth="1"/>
    <col min="10000" max="10000" width="8.7265625" style="25" bestFit="1" customWidth="1"/>
    <col min="10001" max="10001" width="6.7265625" style="25" bestFit="1" customWidth="1"/>
    <col min="10002" max="10002" width="9.1796875" style="25" customWidth="1"/>
    <col min="10003" max="10003" width="6.1796875" style="25" bestFit="1" customWidth="1"/>
    <col min="10004" max="10004" width="9.26953125" style="25" bestFit="1" customWidth="1"/>
    <col min="10005" max="10005" width="10.453125" style="25" bestFit="1" customWidth="1"/>
    <col min="10006" max="10238" width="9.1796875" style="25"/>
    <col min="10239" max="10239" width="6.1796875" style="25" bestFit="1" customWidth="1"/>
    <col min="10240" max="10240" width="14.26953125" style="25" bestFit="1" customWidth="1"/>
    <col min="10241" max="10241" width="21.81640625" style="25" bestFit="1" customWidth="1"/>
    <col min="10242" max="10242" width="0" style="25" hidden="1" customWidth="1"/>
    <col min="10243" max="10243" width="16.453125" style="25" bestFit="1" customWidth="1"/>
    <col min="10244" max="10244" width="14" style="25" bestFit="1" customWidth="1"/>
    <col min="10245" max="10245" width="15.453125" style="25" bestFit="1" customWidth="1"/>
    <col min="10246" max="10246" width="9.81640625" style="25" bestFit="1" customWidth="1"/>
    <col min="10247" max="10247" width="8.81640625" style="25" bestFit="1" customWidth="1"/>
    <col min="10248" max="10248" width="11.453125" style="25" bestFit="1" customWidth="1"/>
    <col min="10249" max="10249" width="10.54296875" style="25" bestFit="1" customWidth="1"/>
    <col min="10250" max="10250" width="11.453125" style="25" bestFit="1" customWidth="1"/>
    <col min="10251" max="10251" width="12.453125" style="25" bestFit="1" customWidth="1"/>
    <col min="10252" max="10252" width="9.1796875" style="25" bestFit="1" customWidth="1"/>
    <col min="10253" max="10253" width="12.54296875" style="25" bestFit="1" customWidth="1"/>
    <col min="10254" max="10254" width="16.453125" style="25" bestFit="1" customWidth="1"/>
    <col min="10255" max="10255" width="13.81640625" style="25" bestFit="1" customWidth="1"/>
    <col min="10256" max="10256" width="8.7265625" style="25" bestFit="1" customWidth="1"/>
    <col min="10257" max="10257" width="6.7265625" style="25" bestFit="1" customWidth="1"/>
    <col min="10258" max="10258" width="9.1796875" style="25" customWidth="1"/>
    <col min="10259" max="10259" width="6.1796875" style="25" bestFit="1" customWidth="1"/>
    <col min="10260" max="10260" width="9.26953125" style="25" bestFit="1" customWidth="1"/>
    <col min="10261" max="10261" width="10.453125" style="25" bestFit="1" customWidth="1"/>
    <col min="10262" max="10494" width="9.1796875" style="25"/>
    <col min="10495" max="10495" width="6.1796875" style="25" bestFit="1" customWidth="1"/>
    <col min="10496" max="10496" width="14.26953125" style="25" bestFit="1" customWidth="1"/>
    <col min="10497" max="10497" width="21.81640625" style="25" bestFit="1" customWidth="1"/>
    <col min="10498" max="10498" width="0" style="25" hidden="1" customWidth="1"/>
    <col min="10499" max="10499" width="16.453125" style="25" bestFit="1" customWidth="1"/>
    <col min="10500" max="10500" width="14" style="25" bestFit="1" customWidth="1"/>
    <col min="10501" max="10501" width="15.453125" style="25" bestFit="1" customWidth="1"/>
    <col min="10502" max="10502" width="9.81640625" style="25" bestFit="1" customWidth="1"/>
    <col min="10503" max="10503" width="8.81640625" style="25" bestFit="1" customWidth="1"/>
    <col min="10504" max="10504" width="11.453125" style="25" bestFit="1" customWidth="1"/>
    <col min="10505" max="10505" width="10.54296875" style="25" bestFit="1" customWidth="1"/>
    <col min="10506" max="10506" width="11.453125" style="25" bestFit="1" customWidth="1"/>
    <col min="10507" max="10507" width="12.453125" style="25" bestFit="1" customWidth="1"/>
    <col min="10508" max="10508" width="9.1796875" style="25" bestFit="1" customWidth="1"/>
    <col min="10509" max="10509" width="12.54296875" style="25" bestFit="1" customWidth="1"/>
    <col min="10510" max="10510" width="16.453125" style="25" bestFit="1" customWidth="1"/>
    <col min="10511" max="10511" width="13.81640625" style="25" bestFit="1" customWidth="1"/>
    <col min="10512" max="10512" width="8.7265625" style="25" bestFit="1" customWidth="1"/>
    <col min="10513" max="10513" width="6.7265625" style="25" bestFit="1" customWidth="1"/>
    <col min="10514" max="10514" width="9.1796875" style="25" customWidth="1"/>
    <col min="10515" max="10515" width="6.1796875" style="25" bestFit="1" customWidth="1"/>
    <col min="10516" max="10516" width="9.26953125" style="25" bestFit="1" customWidth="1"/>
    <col min="10517" max="10517" width="10.453125" style="25" bestFit="1" customWidth="1"/>
    <col min="10518" max="10750" width="9.1796875" style="25"/>
    <col min="10751" max="10751" width="6.1796875" style="25" bestFit="1" customWidth="1"/>
    <col min="10752" max="10752" width="14.26953125" style="25" bestFit="1" customWidth="1"/>
    <col min="10753" max="10753" width="21.81640625" style="25" bestFit="1" customWidth="1"/>
    <col min="10754" max="10754" width="0" style="25" hidden="1" customWidth="1"/>
    <col min="10755" max="10755" width="16.453125" style="25" bestFit="1" customWidth="1"/>
    <col min="10756" max="10756" width="14" style="25" bestFit="1" customWidth="1"/>
    <col min="10757" max="10757" width="15.453125" style="25" bestFit="1" customWidth="1"/>
    <col min="10758" max="10758" width="9.81640625" style="25" bestFit="1" customWidth="1"/>
    <col min="10759" max="10759" width="8.81640625" style="25" bestFit="1" customWidth="1"/>
    <col min="10760" max="10760" width="11.453125" style="25" bestFit="1" customWidth="1"/>
    <col min="10761" max="10761" width="10.54296875" style="25" bestFit="1" customWidth="1"/>
    <col min="10762" max="10762" width="11.453125" style="25" bestFit="1" customWidth="1"/>
    <col min="10763" max="10763" width="12.453125" style="25" bestFit="1" customWidth="1"/>
    <col min="10764" max="10764" width="9.1796875" style="25" bestFit="1" customWidth="1"/>
    <col min="10765" max="10765" width="12.54296875" style="25" bestFit="1" customWidth="1"/>
    <col min="10766" max="10766" width="16.453125" style="25" bestFit="1" customWidth="1"/>
    <col min="10767" max="10767" width="13.81640625" style="25" bestFit="1" customWidth="1"/>
    <col min="10768" max="10768" width="8.7265625" style="25" bestFit="1" customWidth="1"/>
    <col min="10769" max="10769" width="6.7265625" style="25" bestFit="1" customWidth="1"/>
    <col min="10770" max="10770" width="9.1796875" style="25" customWidth="1"/>
    <col min="10771" max="10771" width="6.1796875" style="25" bestFit="1" customWidth="1"/>
    <col min="10772" max="10772" width="9.26953125" style="25" bestFit="1" customWidth="1"/>
    <col min="10773" max="10773" width="10.453125" style="25" bestFit="1" customWidth="1"/>
    <col min="10774" max="11006" width="9.1796875" style="25"/>
    <col min="11007" max="11007" width="6.1796875" style="25" bestFit="1" customWidth="1"/>
    <col min="11008" max="11008" width="14.26953125" style="25" bestFit="1" customWidth="1"/>
    <col min="11009" max="11009" width="21.81640625" style="25" bestFit="1" customWidth="1"/>
    <col min="11010" max="11010" width="0" style="25" hidden="1" customWidth="1"/>
    <col min="11011" max="11011" width="16.453125" style="25" bestFit="1" customWidth="1"/>
    <col min="11012" max="11012" width="14" style="25" bestFit="1" customWidth="1"/>
    <col min="11013" max="11013" width="15.453125" style="25" bestFit="1" customWidth="1"/>
    <col min="11014" max="11014" width="9.81640625" style="25" bestFit="1" customWidth="1"/>
    <col min="11015" max="11015" width="8.81640625" style="25" bestFit="1" customWidth="1"/>
    <col min="11016" max="11016" width="11.453125" style="25" bestFit="1" customWidth="1"/>
    <col min="11017" max="11017" width="10.54296875" style="25" bestFit="1" customWidth="1"/>
    <col min="11018" max="11018" width="11.453125" style="25" bestFit="1" customWidth="1"/>
    <col min="11019" max="11019" width="12.453125" style="25" bestFit="1" customWidth="1"/>
    <col min="11020" max="11020" width="9.1796875" style="25" bestFit="1" customWidth="1"/>
    <col min="11021" max="11021" width="12.54296875" style="25" bestFit="1" customWidth="1"/>
    <col min="11022" max="11022" width="16.453125" style="25" bestFit="1" customWidth="1"/>
    <col min="11023" max="11023" width="13.81640625" style="25" bestFit="1" customWidth="1"/>
    <col min="11024" max="11024" width="8.7265625" style="25" bestFit="1" customWidth="1"/>
    <col min="11025" max="11025" width="6.7265625" style="25" bestFit="1" customWidth="1"/>
    <col min="11026" max="11026" width="9.1796875" style="25" customWidth="1"/>
    <col min="11027" max="11027" width="6.1796875" style="25" bestFit="1" customWidth="1"/>
    <col min="11028" max="11028" width="9.26953125" style="25" bestFit="1" customWidth="1"/>
    <col min="11029" max="11029" width="10.453125" style="25" bestFit="1" customWidth="1"/>
    <col min="11030" max="11262" width="9.1796875" style="25"/>
    <col min="11263" max="11263" width="6.1796875" style="25" bestFit="1" customWidth="1"/>
    <col min="11264" max="11264" width="14.26953125" style="25" bestFit="1" customWidth="1"/>
    <col min="11265" max="11265" width="21.81640625" style="25" bestFit="1" customWidth="1"/>
    <col min="11266" max="11266" width="0" style="25" hidden="1" customWidth="1"/>
    <col min="11267" max="11267" width="16.453125" style="25" bestFit="1" customWidth="1"/>
    <col min="11268" max="11268" width="14" style="25" bestFit="1" customWidth="1"/>
    <col min="11269" max="11269" width="15.453125" style="25" bestFit="1" customWidth="1"/>
    <col min="11270" max="11270" width="9.81640625" style="25" bestFit="1" customWidth="1"/>
    <col min="11271" max="11271" width="8.81640625" style="25" bestFit="1" customWidth="1"/>
    <col min="11272" max="11272" width="11.453125" style="25" bestFit="1" customWidth="1"/>
    <col min="11273" max="11273" width="10.54296875" style="25" bestFit="1" customWidth="1"/>
    <col min="11274" max="11274" width="11.453125" style="25" bestFit="1" customWidth="1"/>
    <col min="11275" max="11275" width="12.453125" style="25" bestFit="1" customWidth="1"/>
    <col min="11276" max="11276" width="9.1796875" style="25" bestFit="1" customWidth="1"/>
    <col min="11277" max="11277" width="12.54296875" style="25" bestFit="1" customWidth="1"/>
    <col min="11278" max="11278" width="16.453125" style="25" bestFit="1" customWidth="1"/>
    <col min="11279" max="11279" width="13.81640625" style="25" bestFit="1" customWidth="1"/>
    <col min="11280" max="11280" width="8.7265625" style="25" bestFit="1" customWidth="1"/>
    <col min="11281" max="11281" width="6.7265625" style="25" bestFit="1" customWidth="1"/>
    <col min="11282" max="11282" width="9.1796875" style="25" customWidth="1"/>
    <col min="11283" max="11283" width="6.1796875" style="25" bestFit="1" customWidth="1"/>
    <col min="11284" max="11284" width="9.26953125" style="25" bestFit="1" customWidth="1"/>
    <col min="11285" max="11285" width="10.453125" style="25" bestFit="1" customWidth="1"/>
    <col min="11286" max="11518" width="9.1796875" style="25"/>
    <col min="11519" max="11519" width="6.1796875" style="25" bestFit="1" customWidth="1"/>
    <col min="11520" max="11520" width="14.26953125" style="25" bestFit="1" customWidth="1"/>
    <col min="11521" max="11521" width="21.81640625" style="25" bestFit="1" customWidth="1"/>
    <col min="11522" max="11522" width="0" style="25" hidden="1" customWidth="1"/>
    <col min="11523" max="11523" width="16.453125" style="25" bestFit="1" customWidth="1"/>
    <col min="11524" max="11524" width="14" style="25" bestFit="1" customWidth="1"/>
    <col min="11525" max="11525" width="15.453125" style="25" bestFit="1" customWidth="1"/>
    <col min="11526" max="11526" width="9.81640625" style="25" bestFit="1" customWidth="1"/>
    <col min="11527" max="11527" width="8.81640625" style="25" bestFit="1" customWidth="1"/>
    <col min="11528" max="11528" width="11.453125" style="25" bestFit="1" customWidth="1"/>
    <col min="11529" max="11529" width="10.54296875" style="25" bestFit="1" customWidth="1"/>
    <col min="11530" max="11530" width="11.453125" style="25" bestFit="1" customWidth="1"/>
    <col min="11531" max="11531" width="12.453125" style="25" bestFit="1" customWidth="1"/>
    <col min="11532" max="11532" width="9.1796875" style="25" bestFit="1" customWidth="1"/>
    <col min="11533" max="11533" width="12.54296875" style="25" bestFit="1" customWidth="1"/>
    <col min="11534" max="11534" width="16.453125" style="25" bestFit="1" customWidth="1"/>
    <col min="11535" max="11535" width="13.81640625" style="25" bestFit="1" customWidth="1"/>
    <col min="11536" max="11536" width="8.7265625" style="25" bestFit="1" customWidth="1"/>
    <col min="11537" max="11537" width="6.7265625" style="25" bestFit="1" customWidth="1"/>
    <col min="11538" max="11538" width="9.1796875" style="25" customWidth="1"/>
    <col min="11539" max="11539" width="6.1796875" style="25" bestFit="1" customWidth="1"/>
    <col min="11540" max="11540" width="9.26953125" style="25" bestFit="1" customWidth="1"/>
    <col min="11541" max="11541" width="10.453125" style="25" bestFit="1" customWidth="1"/>
    <col min="11542" max="11774" width="9.1796875" style="25"/>
    <col min="11775" max="11775" width="6.1796875" style="25" bestFit="1" customWidth="1"/>
    <col min="11776" max="11776" width="14.26953125" style="25" bestFit="1" customWidth="1"/>
    <col min="11777" max="11777" width="21.81640625" style="25" bestFit="1" customWidth="1"/>
    <col min="11778" max="11778" width="0" style="25" hidden="1" customWidth="1"/>
    <col min="11779" max="11779" width="16.453125" style="25" bestFit="1" customWidth="1"/>
    <col min="11780" max="11780" width="14" style="25" bestFit="1" customWidth="1"/>
    <col min="11781" max="11781" width="15.453125" style="25" bestFit="1" customWidth="1"/>
    <col min="11782" max="11782" width="9.81640625" style="25" bestFit="1" customWidth="1"/>
    <col min="11783" max="11783" width="8.81640625" style="25" bestFit="1" customWidth="1"/>
    <col min="11784" max="11784" width="11.453125" style="25" bestFit="1" customWidth="1"/>
    <col min="11785" max="11785" width="10.54296875" style="25" bestFit="1" customWidth="1"/>
    <col min="11786" max="11786" width="11.453125" style="25" bestFit="1" customWidth="1"/>
    <col min="11787" max="11787" width="12.453125" style="25" bestFit="1" customWidth="1"/>
    <col min="11788" max="11788" width="9.1796875" style="25" bestFit="1" customWidth="1"/>
    <col min="11789" max="11789" width="12.54296875" style="25" bestFit="1" customWidth="1"/>
    <col min="11790" max="11790" width="16.453125" style="25" bestFit="1" customWidth="1"/>
    <col min="11791" max="11791" width="13.81640625" style="25" bestFit="1" customWidth="1"/>
    <col min="11792" max="11792" width="8.7265625" style="25" bestFit="1" customWidth="1"/>
    <col min="11793" max="11793" width="6.7265625" style="25" bestFit="1" customWidth="1"/>
    <col min="11794" max="11794" width="9.1796875" style="25" customWidth="1"/>
    <col min="11795" max="11795" width="6.1796875" style="25" bestFit="1" customWidth="1"/>
    <col min="11796" max="11796" width="9.26953125" style="25" bestFit="1" customWidth="1"/>
    <col min="11797" max="11797" width="10.453125" style="25" bestFit="1" customWidth="1"/>
    <col min="11798" max="12030" width="9.1796875" style="25"/>
    <col min="12031" max="12031" width="6.1796875" style="25" bestFit="1" customWidth="1"/>
    <col min="12032" max="12032" width="14.26953125" style="25" bestFit="1" customWidth="1"/>
    <col min="12033" max="12033" width="21.81640625" style="25" bestFit="1" customWidth="1"/>
    <col min="12034" max="12034" width="0" style="25" hidden="1" customWidth="1"/>
    <col min="12035" max="12035" width="16.453125" style="25" bestFit="1" customWidth="1"/>
    <col min="12036" max="12036" width="14" style="25" bestFit="1" customWidth="1"/>
    <col min="12037" max="12037" width="15.453125" style="25" bestFit="1" customWidth="1"/>
    <col min="12038" max="12038" width="9.81640625" style="25" bestFit="1" customWidth="1"/>
    <col min="12039" max="12039" width="8.81640625" style="25" bestFit="1" customWidth="1"/>
    <col min="12040" max="12040" width="11.453125" style="25" bestFit="1" customWidth="1"/>
    <col min="12041" max="12041" width="10.54296875" style="25" bestFit="1" customWidth="1"/>
    <col min="12042" max="12042" width="11.453125" style="25" bestFit="1" customWidth="1"/>
    <col min="12043" max="12043" width="12.453125" style="25" bestFit="1" customWidth="1"/>
    <col min="12044" max="12044" width="9.1796875" style="25" bestFit="1" customWidth="1"/>
    <col min="12045" max="12045" width="12.54296875" style="25" bestFit="1" customWidth="1"/>
    <col min="12046" max="12046" width="16.453125" style="25" bestFit="1" customWidth="1"/>
    <col min="12047" max="12047" width="13.81640625" style="25" bestFit="1" customWidth="1"/>
    <col min="12048" max="12048" width="8.7265625" style="25" bestFit="1" customWidth="1"/>
    <col min="12049" max="12049" width="6.7265625" style="25" bestFit="1" customWidth="1"/>
    <col min="12050" max="12050" width="9.1796875" style="25" customWidth="1"/>
    <col min="12051" max="12051" width="6.1796875" style="25" bestFit="1" customWidth="1"/>
    <col min="12052" max="12052" width="9.26953125" style="25" bestFit="1" customWidth="1"/>
    <col min="12053" max="12053" width="10.453125" style="25" bestFit="1" customWidth="1"/>
    <col min="12054" max="12286" width="9.1796875" style="25"/>
    <col min="12287" max="12287" width="6.1796875" style="25" bestFit="1" customWidth="1"/>
    <col min="12288" max="12288" width="14.26953125" style="25" bestFit="1" customWidth="1"/>
    <col min="12289" max="12289" width="21.81640625" style="25" bestFit="1" customWidth="1"/>
    <col min="12290" max="12290" width="0" style="25" hidden="1" customWidth="1"/>
    <col min="12291" max="12291" width="16.453125" style="25" bestFit="1" customWidth="1"/>
    <col min="12292" max="12292" width="14" style="25" bestFit="1" customWidth="1"/>
    <col min="12293" max="12293" width="15.453125" style="25" bestFit="1" customWidth="1"/>
    <col min="12294" max="12294" width="9.81640625" style="25" bestFit="1" customWidth="1"/>
    <col min="12295" max="12295" width="8.81640625" style="25" bestFit="1" customWidth="1"/>
    <col min="12296" max="12296" width="11.453125" style="25" bestFit="1" customWidth="1"/>
    <col min="12297" max="12297" width="10.54296875" style="25" bestFit="1" customWidth="1"/>
    <col min="12298" max="12298" width="11.453125" style="25" bestFit="1" customWidth="1"/>
    <col min="12299" max="12299" width="12.453125" style="25" bestFit="1" customWidth="1"/>
    <col min="12300" max="12300" width="9.1796875" style="25" bestFit="1" customWidth="1"/>
    <col min="12301" max="12301" width="12.54296875" style="25" bestFit="1" customWidth="1"/>
    <col min="12302" max="12302" width="16.453125" style="25" bestFit="1" customWidth="1"/>
    <col min="12303" max="12303" width="13.81640625" style="25" bestFit="1" customWidth="1"/>
    <col min="12304" max="12304" width="8.7265625" style="25" bestFit="1" customWidth="1"/>
    <col min="12305" max="12305" width="6.7265625" style="25" bestFit="1" customWidth="1"/>
    <col min="12306" max="12306" width="9.1796875" style="25" customWidth="1"/>
    <col min="12307" max="12307" width="6.1796875" style="25" bestFit="1" customWidth="1"/>
    <col min="12308" max="12308" width="9.26953125" style="25" bestFit="1" customWidth="1"/>
    <col min="12309" max="12309" width="10.453125" style="25" bestFit="1" customWidth="1"/>
    <col min="12310" max="12542" width="9.1796875" style="25"/>
    <col min="12543" max="12543" width="6.1796875" style="25" bestFit="1" customWidth="1"/>
    <col min="12544" max="12544" width="14.26953125" style="25" bestFit="1" customWidth="1"/>
    <col min="12545" max="12545" width="21.81640625" style="25" bestFit="1" customWidth="1"/>
    <col min="12546" max="12546" width="0" style="25" hidden="1" customWidth="1"/>
    <col min="12547" max="12547" width="16.453125" style="25" bestFit="1" customWidth="1"/>
    <col min="12548" max="12548" width="14" style="25" bestFit="1" customWidth="1"/>
    <col min="12549" max="12549" width="15.453125" style="25" bestFit="1" customWidth="1"/>
    <col min="12550" max="12550" width="9.81640625" style="25" bestFit="1" customWidth="1"/>
    <col min="12551" max="12551" width="8.81640625" style="25" bestFit="1" customWidth="1"/>
    <col min="12552" max="12552" width="11.453125" style="25" bestFit="1" customWidth="1"/>
    <col min="12553" max="12553" width="10.54296875" style="25" bestFit="1" customWidth="1"/>
    <col min="12554" max="12554" width="11.453125" style="25" bestFit="1" customWidth="1"/>
    <col min="12555" max="12555" width="12.453125" style="25" bestFit="1" customWidth="1"/>
    <col min="12556" max="12556" width="9.1796875" style="25" bestFit="1" customWidth="1"/>
    <col min="12557" max="12557" width="12.54296875" style="25" bestFit="1" customWidth="1"/>
    <col min="12558" max="12558" width="16.453125" style="25" bestFit="1" customWidth="1"/>
    <col min="12559" max="12559" width="13.81640625" style="25" bestFit="1" customWidth="1"/>
    <col min="12560" max="12560" width="8.7265625" style="25" bestFit="1" customWidth="1"/>
    <col min="12561" max="12561" width="6.7265625" style="25" bestFit="1" customWidth="1"/>
    <col min="12562" max="12562" width="9.1796875" style="25" customWidth="1"/>
    <col min="12563" max="12563" width="6.1796875" style="25" bestFit="1" customWidth="1"/>
    <col min="12564" max="12564" width="9.26953125" style="25" bestFit="1" customWidth="1"/>
    <col min="12565" max="12565" width="10.453125" style="25" bestFit="1" customWidth="1"/>
    <col min="12566" max="12798" width="9.1796875" style="25"/>
    <col min="12799" max="12799" width="6.1796875" style="25" bestFit="1" customWidth="1"/>
    <col min="12800" max="12800" width="14.26953125" style="25" bestFit="1" customWidth="1"/>
    <col min="12801" max="12801" width="21.81640625" style="25" bestFit="1" customWidth="1"/>
    <col min="12802" max="12802" width="0" style="25" hidden="1" customWidth="1"/>
    <col min="12803" max="12803" width="16.453125" style="25" bestFit="1" customWidth="1"/>
    <col min="12804" max="12804" width="14" style="25" bestFit="1" customWidth="1"/>
    <col min="12805" max="12805" width="15.453125" style="25" bestFit="1" customWidth="1"/>
    <col min="12806" max="12806" width="9.81640625" style="25" bestFit="1" customWidth="1"/>
    <col min="12807" max="12807" width="8.81640625" style="25" bestFit="1" customWidth="1"/>
    <col min="12808" max="12808" width="11.453125" style="25" bestFit="1" customWidth="1"/>
    <col min="12809" max="12809" width="10.54296875" style="25" bestFit="1" customWidth="1"/>
    <col min="12810" max="12810" width="11.453125" style="25" bestFit="1" customWidth="1"/>
    <col min="12811" max="12811" width="12.453125" style="25" bestFit="1" customWidth="1"/>
    <col min="12812" max="12812" width="9.1796875" style="25" bestFit="1" customWidth="1"/>
    <col min="12813" max="12813" width="12.54296875" style="25" bestFit="1" customWidth="1"/>
    <col min="12814" max="12814" width="16.453125" style="25" bestFit="1" customWidth="1"/>
    <col min="12815" max="12815" width="13.81640625" style="25" bestFit="1" customWidth="1"/>
    <col min="12816" max="12816" width="8.7265625" style="25" bestFit="1" customWidth="1"/>
    <col min="12817" max="12817" width="6.7265625" style="25" bestFit="1" customWidth="1"/>
    <col min="12818" max="12818" width="9.1796875" style="25" customWidth="1"/>
    <col min="12819" max="12819" width="6.1796875" style="25" bestFit="1" customWidth="1"/>
    <col min="12820" max="12820" width="9.26953125" style="25" bestFit="1" customWidth="1"/>
    <col min="12821" max="12821" width="10.453125" style="25" bestFit="1" customWidth="1"/>
    <col min="12822" max="13054" width="9.1796875" style="25"/>
    <col min="13055" max="13055" width="6.1796875" style="25" bestFit="1" customWidth="1"/>
    <col min="13056" max="13056" width="14.26953125" style="25" bestFit="1" customWidth="1"/>
    <col min="13057" max="13057" width="21.81640625" style="25" bestFit="1" customWidth="1"/>
    <col min="13058" max="13058" width="0" style="25" hidden="1" customWidth="1"/>
    <col min="13059" max="13059" width="16.453125" style="25" bestFit="1" customWidth="1"/>
    <col min="13060" max="13060" width="14" style="25" bestFit="1" customWidth="1"/>
    <col min="13061" max="13061" width="15.453125" style="25" bestFit="1" customWidth="1"/>
    <col min="13062" max="13062" width="9.81640625" style="25" bestFit="1" customWidth="1"/>
    <col min="13063" max="13063" width="8.81640625" style="25" bestFit="1" customWidth="1"/>
    <col min="13064" max="13064" width="11.453125" style="25" bestFit="1" customWidth="1"/>
    <col min="13065" max="13065" width="10.54296875" style="25" bestFit="1" customWidth="1"/>
    <col min="13066" max="13066" width="11.453125" style="25" bestFit="1" customWidth="1"/>
    <col min="13067" max="13067" width="12.453125" style="25" bestFit="1" customWidth="1"/>
    <col min="13068" max="13068" width="9.1796875" style="25" bestFit="1" customWidth="1"/>
    <col min="13069" max="13069" width="12.54296875" style="25" bestFit="1" customWidth="1"/>
    <col min="13070" max="13070" width="16.453125" style="25" bestFit="1" customWidth="1"/>
    <col min="13071" max="13071" width="13.81640625" style="25" bestFit="1" customWidth="1"/>
    <col min="13072" max="13072" width="8.7265625" style="25" bestFit="1" customWidth="1"/>
    <col min="13073" max="13073" width="6.7265625" style="25" bestFit="1" customWidth="1"/>
    <col min="13074" max="13074" width="9.1796875" style="25" customWidth="1"/>
    <col min="13075" max="13075" width="6.1796875" style="25" bestFit="1" customWidth="1"/>
    <col min="13076" max="13076" width="9.26953125" style="25" bestFit="1" customWidth="1"/>
    <col min="13077" max="13077" width="10.453125" style="25" bestFit="1" customWidth="1"/>
    <col min="13078" max="13310" width="9.1796875" style="25"/>
    <col min="13311" max="13311" width="6.1796875" style="25" bestFit="1" customWidth="1"/>
    <col min="13312" max="13312" width="14.26953125" style="25" bestFit="1" customWidth="1"/>
    <col min="13313" max="13313" width="21.81640625" style="25" bestFit="1" customWidth="1"/>
    <col min="13314" max="13314" width="0" style="25" hidden="1" customWidth="1"/>
    <col min="13315" max="13315" width="16.453125" style="25" bestFit="1" customWidth="1"/>
    <col min="13316" max="13316" width="14" style="25" bestFit="1" customWidth="1"/>
    <col min="13317" max="13317" width="15.453125" style="25" bestFit="1" customWidth="1"/>
    <col min="13318" max="13318" width="9.81640625" style="25" bestFit="1" customWidth="1"/>
    <col min="13319" max="13319" width="8.81640625" style="25" bestFit="1" customWidth="1"/>
    <col min="13320" max="13320" width="11.453125" style="25" bestFit="1" customWidth="1"/>
    <col min="13321" max="13321" width="10.54296875" style="25" bestFit="1" customWidth="1"/>
    <col min="13322" max="13322" width="11.453125" style="25" bestFit="1" customWidth="1"/>
    <col min="13323" max="13323" width="12.453125" style="25" bestFit="1" customWidth="1"/>
    <col min="13324" max="13324" width="9.1796875" style="25" bestFit="1" customWidth="1"/>
    <col min="13325" max="13325" width="12.54296875" style="25" bestFit="1" customWidth="1"/>
    <col min="13326" max="13326" width="16.453125" style="25" bestFit="1" customWidth="1"/>
    <col min="13327" max="13327" width="13.81640625" style="25" bestFit="1" customWidth="1"/>
    <col min="13328" max="13328" width="8.7265625" style="25" bestFit="1" customWidth="1"/>
    <col min="13329" max="13329" width="6.7265625" style="25" bestFit="1" customWidth="1"/>
    <col min="13330" max="13330" width="9.1796875" style="25" customWidth="1"/>
    <col min="13331" max="13331" width="6.1796875" style="25" bestFit="1" customWidth="1"/>
    <col min="13332" max="13332" width="9.26953125" style="25" bestFit="1" customWidth="1"/>
    <col min="13333" max="13333" width="10.453125" style="25" bestFit="1" customWidth="1"/>
    <col min="13334" max="13566" width="9.1796875" style="25"/>
    <col min="13567" max="13567" width="6.1796875" style="25" bestFit="1" customWidth="1"/>
    <col min="13568" max="13568" width="14.26953125" style="25" bestFit="1" customWidth="1"/>
    <col min="13569" max="13569" width="21.81640625" style="25" bestFit="1" customWidth="1"/>
    <col min="13570" max="13570" width="0" style="25" hidden="1" customWidth="1"/>
    <col min="13571" max="13571" width="16.453125" style="25" bestFit="1" customWidth="1"/>
    <col min="13572" max="13572" width="14" style="25" bestFit="1" customWidth="1"/>
    <col min="13573" max="13573" width="15.453125" style="25" bestFit="1" customWidth="1"/>
    <col min="13574" max="13574" width="9.81640625" style="25" bestFit="1" customWidth="1"/>
    <col min="13575" max="13575" width="8.81640625" style="25" bestFit="1" customWidth="1"/>
    <col min="13576" max="13576" width="11.453125" style="25" bestFit="1" customWidth="1"/>
    <col min="13577" max="13577" width="10.54296875" style="25" bestFit="1" customWidth="1"/>
    <col min="13578" max="13578" width="11.453125" style="25" bestFit="1" customWidth="1"/>
    <col min="13579" max="13579" width="12.453125" style="25" bestFit="1" customWidth="1"/>
    <col min="13580" max="13580" width="9.1796875" style="25" bestFit="1" customWidth="1"/>
    <col min="13581" max="13581" width="12.54296875" style="25" bestFit="1" customWidth="1"/>
    <col min="13582" max="13582" width="16.453125" style="25" bestFit="1" customWidth="1"/>
    <col min="13583" max="13583" width="13.81640625" style="25" bestFit="1" customWidth="1"/>
    <col min="13584" max="13584" width="8.7265625" style="25" bestFit="1" customWidth="1"/>
    <col min="13585" max="13585" width="6.7265625" style="25" bestFit="1" customWidth="1"/>
    <col min="13586" max="13586" width="9.1796875" style="25" customWidth="1"/>
    <col min="13587" max="13587" width="6.1796875" style="25" bestFit="1" customWidth="1"/>
    <col min="13588" max="13588" width="9.26953125" style="25" bestFit="1" customWidth="1"/>
    <col min="13589" max="13589" width="10.453125" style="25" bestFit="1" customWidth="1"/>
    <col min="13590" max="13822" width="9.1796875" style="25"/>
    <col min="13823" max="13823" width="6.1796875" style="25" bestFit="1" customWidth="1"/>
    <col min="13824" max="13824" width="14.26953125" style="25" bestFit="1" customWidth="1"/>
    <col min="13825" max="13825" width="21.81640625" style="25" bestFit="1" customWidth="1"/>
    <col min="13826" max="13826" width="0" style="25" hidden="1" customWidth="1"/>
    <col min="13827" max="13827" width="16.453125" style="25" bestFit="1" customWidth="1"/>
    <col min="13828" max="13828" width="14" style="25" bestFit="1" customWidth="1"/>
    <col min="13829" max="13829" width="15.453125" style="25" bestFit="1" customWidth="1"/>
    <col min="13830" max="13830" width="9.81640625" style="25" bestFit="1" customWidth="1"/>
    <col min="13831" max="13831" width="8.81640625" style="25" bestFit="1" customWidth="1"/>
    <col min="13832" max="13832" width="11.453125" style="25" bestFit="1" customWidth="1"/>
    <col min="13833" max="13833" width="10.54296875" style="25" bestFit="1" customWidth="1"/>
    <col min="13834" max="13834" width="11.453125" style="25" bestFit="1" customWidth="1"/>
    <col min="13835" max="13835" width="12.453125" style="25" bestFit="1" customWidth="1"/>
    <col min="13836" max="13836" width="9.1796875" style="25" bestFit="1" customWidth="1"/>
    <col min="13837" max="13837" width="12.54296875" style="25" bestFit="1" customWidth="1"/>
    <col min="13838" max="13838" width="16.453125" style="25" bestFit="1" customWidth="1"/>
    <col min="13839" max="13839" width="13.81640625" style="25" bestFit="1" customWidth="1"/>
    <col min="13840" max="13840" width="8.7265625" style="25" bestFit="1" customWidth="1"/>
    <col min="13841" max="13841" width="6.7265625" style="25" bestFit="1" customWidth="1"/>
    <col min="13842" max="13842" width="9.1796875" style="25" customWidth="1"/>
    <col min="13843" max="13843" width="6.1796875" style="25" bestFit="1" customWidth="1"/>
    <col min="13844" max="13844" width="9.26953125" style="25" bestFit="1" customWidth="1"/>
    <col min="13845" max="13845" width="10.453125" style="25" bestFit="1" customWidth="1"/>
    <col min="13846" max="14078" width="9.1796875" style="25"/>
    <col min="14079" max="14079" width="6.1796875" style="25" bestFit="1" customWidth="1"/>
    <col min="14080" max="14080" width="14.26953125" style="25" bestFit="1" customWidth="1"/>
    <col min="14081" max="14081" width="21.81640625" style="25" bestFit="1" customWidth="1"/>
    <col min="14082" max="14082" width="0" style="25" hidden="1" customWidth="1"/>
    <col min="14083" max="14083" width="16.453125" style="25" bestFit="1" customWidth="1"/>
    <col min="14084" max="14084" width="14" style="25" bestFit="1" customWidth="1"/>
    <col min="14085" max="14085" width="15.453125" style="25" bestFit="1" customWidth="1"/>
    <col min="14086" max="14086" width="9.81640625" style="25" bestFit="1" customWidth="1"/>
    <col min="14087" max="14087" width="8.81640625" style="25" bestFit="1" customWidth="1"/>
    <col min="14088" max="14088" width="11.453125" style="25" bestFit="1" customWidth="1"/>
    <col min="14089" max="14089" width="10.54296875" style="25" bestFit="1" customWidth="1"/>
    <col min="14090" max="14090" width="11.453125" style="25" bestFit="1" customWidth="1"/>
    <col min="14091" max="14091" width="12.453125" style="25" bestFit="1" customWidth="1"/>
    <col min="14092" max="14092" width="9.1796875" style="25" bestFit="1" customWidth="1"/>
    <col min="14093" max="14093" width="12.54296875" style="25" bestFit="1" customWidth="1"/>
    <col min="14094" max="14094" width="16.453125" style="25" bestFit="1" customWidth="1"/>
    <col min="14095" max="14095" width="13.81640625" style="25" bestFit="1" customWidth="1"/>
    <col min="14096" max="14096" width="8.7265625" style="25" bestFit="1" customWidth="1"/>
    <col min="14097" max="14097" width="6.7265625" style="25" bestFit="1" customWidth="1"/>
    <col min="14098" max="14098" width="9.1796875" style="25" customWidth="1"/>
    <col min="14099" max="14099" width="6.1796875" style="25" bestFit="1" customWidth="1"/>
    <col min="14100" max="14100" width="9.26953125" style="25" bestFit="1" customWidth="1"/>
    <col min="14101" max="14101" width="10.453125" style="25" bestFit="1" customWidth="1"/>
    <col min="14102" max="14334" width="9.1796875" style="25"/>
    <col min="14335" max="14335" width="6.1796875" style="25" bestFit="1" customWidth="1"/>
    <col min="14336" max="14336" width="14.26953125" style="25" bestFit="1" customWidth="1"/>
    <col min="14337" max="14337" width="21.81640625" style="25" bestFit="1" customWidth="1"/>
    <col min="14338" max="14338" width="0" style="25" hidden="1" customWidth="1"/>
    <col min="14339" max="14339" width="16.453125" style="25" bestFit="1" customWidth="1"/>
    <col min="14340" max="14340" width="14" style="25" bestFit="1" customWidth="1"/>
    <col min="14341" max="14341" width="15.453125" style="25" bestFit="1" customWidth="1"/>
    <col min="14342" max="14342" width="9.81640625" style="25" bestFit="1" customWidth="1"/>
    <col min="14343" max="14343" width="8.81640625" style="25" bestFit="1" customWidth="1"/>
    <col min="14344" max="14344" width="11.453125" style="25" bestFit="1" customWidth="1"/>
    <col min="14345" max="14345" width="10.54296875" style="25" bestFit="1" customWidth="1"/>
    <col min="14346" max="14346" width="11.453125" style="25" bestFit="1" customWidth="1"/>
    <col min="14347" max="14347" width="12.453125" style="25" bestFit="1" customWidth="1"/>
    <col min="14348" max="14348" width="9.1796875" style="25" bestFit="1" customWidth="1"/>
    <col min="14349" max="14349" width="12.54296875" style="25" bestFit="1" customWidth="1"/>
    <col min="14350" max="14350" width="16.453125" style="25" bestFit="1" customWidth="1"/>
    <col min="14351" max="14351" width="13.81640625" style="25" bestFit="1" customWidth="1"/>
    <col min="14352" max="14352" width="8.7265625" style="25" bestFit="1" customWidth="1"/>
    <col min="14353" max="14353" width="6.7265625" style="25" bestFit="1" customWidth="1"/>
    <col min="14354" max="14354" width="9.1796875" style="25" customWidth="1"/>
    <col min="14355" max="14355" width="6.1796875" style="25" bestFit="1" customWidth="1"/>
    <col min="14356" max="14356" width="9.26953125" style="25" bestFit="1" customWidth="1"/>
    <col min="14357" max="14357" width="10.453125" style="25" bestFit="1" customWidth="1"/>
    <col min="14358" max="14590" width="9.1796875" style="25"/>
    <col min="14591" max="14591" width="6.1796875" style="25" bestFit="1" customWidth="1"/>
    <col min="14592" max="14592" width="14.26953125" style="25" bestFit="1" customWidth="1"/>
    <col min="14593" max="14593" width="21.81640625" style="25" bestFit="1" customWidth="1"/>
    <col min="14594" max="14594" width="0" style="25" hidden="1" customWidth="1"/>
    <col min="14595" max="14595" width="16.453125" style="25" bestFit="1" customWidth="1"/>
    <col min="14596" max="14596" width="14" style="25" bestFit="1" customWidth="1"/>
    <col min="14597" max="14597" width="15.453125" style="25" bestFit="1" customWidth="1"/>
    <col min="14598" max="14598" width="9.81640625" style="25" bestFit="1" customWidth="1"/>
    <col min="14599" max="14599" width="8.81640625" style="25" bestFit="1" customWidth="1"/>
    <col min="14600" max="14600" width="11.453125" style="25" bestFit="1" customWidth="1"/>
    <col min="14601" max="14601" width="10.54296875" style="25" bestFit="1" customWidth="1"/>
    <col min="14602" max="14602" width="11.453125" style="25" bestFit="1" customWidth="1"/>
    <col min="14603" max="14603" width="12.453125" style="25" bestFit="1" customWidth="1"/>
    <col min="14604" max="14604" width="9.1796875" style="25" bestFit="1" customWidth="1"/>
    <col min="14605" max="14605" width="12.54296875" style="25" bestFit="1" customWidth="1"/>
    <col min="14606" max="14606" width="16.453125" style="25" bestFit="1" customWidth="1"/>
    <col min="14607" max="14607" width="13.81640625" style="25" bestFit="1" customWidth="1"/>
    <col min="14608" max="14608" width="8.7265625" style="25" bestFit="1" customWidth="1"/>
    <col min="14609" max="14609" width="6.7265625" style="25" bestFit="1" customWidth="1"/>
    <col min="14610" max="14610" width="9.1796875" style="25" customWidth="1"/>
    <col min="14611" max="14611" width="6.1796875" style="25" bestFit="1" customWidth="1"/>
    <col min="14612" max="14612" width="9.26953125" style="25" bestFit="1" customWidth="1"/>
    <col min="14613" max="14613" width="10.453125" style="25" bestFit="1" customWidth="1"/>
    <col min="14614" max="14846" width="9.1796875" style="25"/>
    <col min="14847" max="14847" width="6.1796875" style="25" bestFit="1" customWidth="1"/>
    <col min="14848" max="14848" width="14.26953125" style="25" bestFit="1" customWidth="1"/>
    <col min="14849" max="14849" width="21.81640625" style="25" bestFit="1" customWidth="1"/>
    <col min="14850" max="14850" width="0" style="25" hidden="1" customWidth="1"/>
    <col min="14851" max="14851" width="16.453125" style="25" bestFit="1" customWidth="1"/>
    <col min="14852" max="14852" width="14" style="25" bestFit="1" customWidth="1"/>
    <col min="14853" max="14853" width="15.453125" style="25" bestFit="1" customWidth="1"/>
    <col min="14854" max="14854" width="9.81640625" style="25" bestFit="1" customWidth="1"/>
    <col min="14855" max="14855" width="8.81640625" style="25" bestFit="1" customWidth="1"/>
    <col min="14856" max="14856" width="11.453125" style="25" bestFit="1" customWidth="1"/>
    <col min="14857" max="14857" width="10.54296875" style="25" bestFit="1" customWidth="1"/>
    <col min="14858" max="14858" width="11.453125" style="25" bestFit="1" customWidth="1"/>
    <col min="14859" max="14859" width="12.453125" style="25" bestFit="1" customWidth="1"/>
    <col min="14860" max="14860" width="9.1796875" style="25" bestFit="1" customWidth="1"/>
    <col min="14861" max="14861" width="12.54296875" style="25" bestFit="1" customWidth="1"/>
    <col min="14862" max="14862" width="16.453125" style="25" bestFit="1" customWidth="1"/>
    <col min="14863" max="14863" width="13.81640625" style="25" bestFit="1" customWidth="1"/>
    <col min="14864" max="14864" width="8.7265625" style="25" bestFit="1" customWidth="1"/>
    <col min="14865" max="14865" width="6.7265625" style="25" bestFit="1" customWidth="1"/>
    <col min="14866" max="14866" width="9.1796875" style="25" customWidth="1"/>
    <col min="14867" max="14867" width="6.1796875" style="25" bestFit="1" customWidth="1"/>
    <col min="14868" max="14868" width="9.26953125" style="25" bestFit="1" customWidth="1"/>
    <col min="14869" max="14869" width="10.453125" style="25" bestFit="1" customWidth="1"/>
    <col min="14870" max="15102" width="9.1796875" style="25"/>
    <col min="15103" max="15103" width="6.1796875" style="25" bestFit="1" customWidth="1"/>
    <col min="15104" max="15104" width="14.26953125" style="25" bestFit="1" customWidth="1"/>
    <col min="15105" max="15105" width="21.81640625" style="25" bestFit="1" customWidth="1"/>
    <col min="15106" max="15106" width="0" style="25" hidden="1" customWidth="1"/>
    <col min="15107" max="15107" width="16.453125" style="25" bestFit="1" customWidth="1"/>
    <col min="15108" max="15108" width="14" style="25" bestFit="1" customWidth="1"/>
    <col min="15109" max="15109" width="15.453125" style="25" bestFit="1" customWidth="1"/>
    <col min="15110" max="15110" width="9.81640625" style="25" bestFit="1" customWidth="1"/>
    <col min="15111" max="15111" width="8.81640625" style="25" bestFit="1" customWidth="1"/>
    <col min="15112" max="15112" width="11.453125" style="25" bestFit="1" customWidth="1"/>
    <col min="15113" max="15113" width="10.54296875" style="25" bestFit="1" customWidth="1"/>
    <col min="15114" max="15114" width="11.453125" style="25" bestFit="1" customWidth="1"/>
    <col min="15115" max="15115" width="12.453125" style="25" bestFit="1" customWidth="1"/>
    <col min="15116" max="15116" width="9.1796875" style="25" bestFit="1" customWidth="1"/>
    <col min="15117" max="15117" width="12.54296875" style="25" bestFit="1" customWidth="1"/>
    <col min="15118" max="15118" width="16.453125" style="25" bestFit="1" customWidth="1"/>
    <col min="15119" max="15119" width="13.81640625" style="25" bestFit="1" customWidth="1"/>
    <col min="15120" max="15120" width="8.7265625" style="25" bestFit="1" customWidth="1"/>
    <col min="15121" max="15121" width="6.7265625" style="25" bestFit="1" customWidth="1"/>
    <col min="15122" max="15122" width="9.1796875" style="25" customWidth="1"/>
    <col min="15123" max="15123" width="6.1796875" style="25" bestFit="1" customWidth="1"/>
    <col min="15124" max="15124" width="9.26953125" style="25" bestFit="1" customWidth="1"/>
    <col min="15125" max="15125" width="10.453125" style="25" bestFit="1" customWidth="1"/>
    <col min="15126" max="15358" width="9.1796875" style="25"/>
    <col min="15359" max="15359" width="6.1796875" style="25" bestFit="1" customWidth="1"/>
    <col min="15360" max="15360" width="14.26953125" style="25" bestFit="1" customWidth="1"/>
    <col min="15361" max="15361" width="21.81640625" style="25" bestFit="1" customWidth="1"/>
    <col min="15362" max="15362" width="0" style="25" hidden="1" customWidth="1"/>
    <col min="15363" max="15363" width="16.453125" style="25" bestFit="1" customWidth="1"/>
    <col min="15364" max="15364" width="14" style="25" bestFit="1" customWidth="1"/>
    <col min="15365" max="15365" width="15.453125" style="25" bestFit="1" customWidth="1"/>
    <col min="15366" max="15366" width="9.81640625" style="25" bestFit="1" customWidth="1"/>
    <col min="15367" max="15367" width="8.81640625" style="25" bestFit="1" customWidth="1"/>
    <col min="15368" max="15368" width="11.453125" style="25" bestFit="1" customWidth="1"/>
    <col min="15369" max="15369" width="10.54296875" style="25" bestFit="1" customWidth="1"/>
    <col min="15370" max="15370" width="11.453125" style="25" bestFit="1" customWidth="1"/>
    <col min="15371" max="15371" width="12.453125" style="25" bestFit="1" customWidth="1"/>
    <col min="15372" max="15372" width="9.1796875" style="25" bestFit="1" customWidth="1"/>
    <col min="15373" max="15373" width="12.54296875" style="25" bestFit="1" customWidth="1"/>
    <col min="15374" max="15374" width="16.453125" style="25" bestFit="1" customWidth="1"/>
    <col min="15375" max="15375" width="13.81640625" style="25" bestFit="1" customWidth="1"/>
    <col min="15376" max="15376" width="8.7265625" style="25" bestFit="1" customWidth="1"/>
    <col min="15377" max="15377" width="6.7265625" style="25" bestFit="1" customWidth="1"/>
    <col min="15378" max="15378" width="9.1796875" style="25" customWidth="1"/>
    <col min="15379" max="15379" width="6.1796875" style="25" bestFit="1" customWidth="1"/>
    <col min="15380" max="15380" width="9.26953125" style="25" bestFit="1" customWidth="1"/>
    <col min="15381" max="15381" width="10.453125" style="25" bestFit="1" customWidth="1"/>
    <col min="15382" max="15614" width="9.1796875" style="25"/>
    <col min="15615" max="15615" width="6.1796875" style="25" bestFit="1" customWidth="1"/>
    <col min="15616" max="15616" width="14.26953125" style="25" bestFit="1" customWidth="1"/>
    <col min="15617" max="15617" width="21.81640625" style="25" bestFit="1" customWidth="1"/>
    <col min="15618" max="15618" width="0" style="25" hidden="1" customWidth="1"/>
    <col min="15619" max="15619" width="16.453125" style="25" bestFit="1" customWidth="1"/>
    <col min="15620" max="15620" width="14" style="25" bestFit="1" customWidth="1"/>
    <col min="15621" max="15621" width="15.453125" style="25" bestFit="1" customWidth="1"/>
    <col min="15622" max="15622" width="9.81640625" style="25" bestFit="1" customWidth="1"/>
    <col min="15623" max="15623" width="8.81640625" style="25" bestFit="1" customWidth="1"/>
    <col min="15624" max="15624" width="11.453125" style="25" bestFit="1" customWidth="1"/>
    <col min="15625" max="15625" width="10.54296875" style="25" bestFit="1" customWidth="1"/>
    <col min="15626" max="15626" width="11.453125" style="25" bestFit="1" customWidth="1"/>
    <col min="15627" max="15627" width="12.453125" style="25" bestFit="1" customWidth="1"/>
    <col min="15628" max="15628" width="9.1796875" style="25" bestFit="1" customWidth="1"/>
    <col min="15629" max="15629" width="12.54296875" style="25" bestFit="1" customWidth="1"/>
    <col min="15630" max="15630" width="16.453125" style="25" bestFit="1" customWidth="1"/>
    <col min="15631" max="15631" width="13.81640625" style="25" bestFit="1" customWidth="1"/>
    <col min="15632" max="15632" width="8.7265625" style="25" bestFit="1" customWidth="1"/>
    <col min="15633" max="15633" width="6.7265625" style="25" bestFit="1" customWidth="1"/>
    <col min="15634" max="15634" width="9.1796875" style="25" customWidth="1"/>
    <col min="15635" max="15635" width="6.1796875" style="25" bestFit="1" customWidth="1"/>
    <col min="15636" max="15636" width="9.26953125" style="25" bestFit="1" customWidth="1"/>
    <col min="15637" max="15637" width="10.453125" style="25" bestFit="1" customWidth="1"/>
    <col min="15638" max="15870" width="9.1796875" style="25"/>
    <col min="15871" max="15871" width="6.1796875" style="25" bestFit="1" customWidth="1"/>
    <col min="15872" max="15872" width="14.26953125" style="25" bestFit="1" customWidth="1"/>
    <col min="15873" max="15873" width="21.81640625" style="25" bestFit="1" customWidth="1"/>
    <col min="15874" max="15874" width="0" style="25" hidden="1" customWidth="1"/>
    <col min="15875" max="15875" width="16.453125" style="25" bestFit="1" customWidth="1"/>
    <col min="15876" max="15876" width="14" style="25" bestFit="1" customWidth="1"/>
    <col min="15877" max="15877" width="15.453125" style="25" bestFit="1" customWidth="1"/>
    <col min="15878" max="15878" width="9.81640625" style="25" bestFit="1" customWidth="1"/>
    <col min="15879" max="15879" width="8.81640625" style="25" bestFit="1" customWidth="1"/>
    <col min="15880" max="15880" width="11.453125" style="25" bestFit="1" customWidth="1"/>
    <col min="15881" max="15881" width="10.54296875" style="25" bestFit="1" customWidth="1"/>
    <col min="15882" max="15882" width="11.453125" style="25" bestFit="1" customWidth="1"/>
    <col min="15883" max="15883" width="12.453125" style="25" bestFit="1" customWidth="1"/>
    <col min="15884" max="15884" width="9.1796875" style="25" bestFit="1" customWidth="1"/>
    <col min="15885" max="15885" width="12.54296875" style="25" bestFit="1" customWidth="1"/>
    <col min="15886" max="15886" width="16.453125" style="25" bestFit="1" customWidth="1"/>
    <col min="15887" max="15887" width="13.81640625" style="25" bestFit="1" customWidth="1"/>
    <col min="15888" max="15888" width="8.7265625" style="25" bestFit="1" customWidth="1"/>
    <col min="15889" max="15889" width="6.7265625" style="25" bestFit="1" customWidth="1"/>
    <col min="15890" max="15890" width="9.1796875" style="25" customWidth="1"/>
    <col min="15891" max="15891" width="6.1796875" style="25" bestFit="1" customWidth="1"/>
    <col min="15892" max="15892" width="9.26953125" style="25" bestFit="1" customWidth="1"/>
    <col min="15893" max="15893" width="10.453125" style="25" bestFit="1" customWidth="1"/>
    <col min="15894" max="16126" width="9.1796875" style="25"/>
    <col min="16127" max="16127" width="6.1796875" style="25" bestFit="1" customWidth="1"/>
    <col min="16128" max="16128" width="14.26953125" style="25" bestFit="1" customWidth="1"/>
    <col min="16129" max="16129" width="21.81640625" style="25" bestFit="1" customWidth="1"/>
    <col min="16130" max="16130" width="0" style="25" hidden="1" customWidth="1"/>
    <col min="16131" max="16131" width="16.453125" style="25" bestFit="1" customWidth="1"/>
    <col min="16132" max="16132" width="14" style="25" bestFit="1" customWidth="1"/>
    <col min="16133" max="16133" width="15.453125" style="25" bestFit="1" customWidth="1"/>
    <col min="16134" max="16134" width="9.81640625" style="25" bestFit="1" customWidth="1"/>
    <col min="16135" max="16135" width="8.81640625" style="25" bestFit="1" customWidth="1"/>
    <col min="16136" max="16136" width="11.453125" style="25" bestFit="1" customWidth="1"/>
    <col min="16137" max="16137" width="10.54296875" style="25" bestFit="1" customWidth="1"/>
    <col min="16138" max="16138" width="11.453125" style="25" bestFit="1" customWidth="1"/>
    <col min="16139" max="16139" width="12.453125" style="25" bestFit="1" customWidth="1"/>
    <col min="16140" max="16140" width="9.1796875" style="25" bestFit="1" customWidth="1"/>
    <col min="16141" max="16141" width="12.54296875" style="25" bestFit="1" customWidth="1"/>
    <col min="16142" max="16142" width="16.453125" style="25" bestFit="1" customWidth="1"/>
    <col min="16143" max="16143" width="13.81640625" style="25" bestFit="1" customWidth="1"/>
    <col min="16144" max="16144" width="8.7265625" style="25" bestFit="1" customWidth="1"/>
    <col min="16145" max="16145" width="6.7265625" style="25" bestFit="1" customWidth="1"/>
    <col min="16146" max="16146" width="9.1796875" style="25" customWidth="1"/>
    <col min="16147" max="16147" width="6.1796875" style="25" bestFit="1" customWidth="1"/>
    <col min="16148" max="16148" width="9.26953125" style="25" bestFit="1" customWidth="1"/>
    <col min="16149" max="16149" width="10.453125" style="25" bestFit="1" customWidth="1"/>
    <col min="16150" max="16382" width="9.1796875" style="25"/>
    <col min="16383" max="16384" width="9.1796875" style="25" customWidth="1"/>
  </cols>
  <sheetData>
    <row r="1" spans="1:24" ht="39" x14ac:dyDescent="0.3">
      <c r="A1" s="2" t="s">
        <v>441</v>
      </c>
      <c r="B1" s="2" t="s">
        <v>0</v>
      </c>
      <c r="C1" s="2" t="s">
        <v>1</v>
      </c>
      <c r="D1" s="3" t="s">
        <v>455</v>
      </c>
      <c r="E1" s="4" t="s">
        <v>2</v>
      </c>
      <c r="F1" s="3" t="s">
        <v>456</v>
      </c>
      <c r="G1" s="20" t="s">
        <v>3</v>
      </c>
      <c r="H1" s="21" t="s">
        <v>4</v>
      </c>
      <c r="I1" s="21" t="s">
        <v>5</v>
      </c>
      <c r="J1" s="20" t="s">
        <v>6</v>
      </c>
      <c r="K1" s="21" t="s">
        <v>7</v>
      </c>
      <c r="L1" s="2" t="s">
        <v>8</v>
      </c>
      <c r="M1" s="5" t="s">
        <v>9</v>
      </c>
      <c r="N1" s="20" t="s">
        <v>10</v>
      </c>
      <c r="O1" s="22" t="s">
        <v>11</v>
      </c>
      <c r="P1" s="18" t="s">
        <v>12</v>
      </c>
      <c r="Q1" s="23" t="s">
        <v>13</v>
      </c>
      <c r="R1" s="24" t="s">
        <v>14</v>
      </c>
      <c r="S1" s="24" t="s">
        <v>458</v>
      </c>
      <c r="T1" s="24" t="s">
        <v>15</v>
      </c>
      <c r="U1" s="22" t="s">
        <v>438</v>
      </c>
      <c r="V1" s="24" t="s">
        <v>439</v>
      </c>
      <c r="W1" s="52" t="s">
        <v>453</v>
      </c>
      <c r="X1" s="51" t="s">
        <v>452</v>
      </c>
    </row>
    <row r="2" spans="1:24" ht="14.5" x14ac:dyDescent="0.25">
      <c r="A2" s="6" t="s">
        <v>16</v>
      </c>
      <c r="B2" s="6" t="s">
        <v>17</v>
      </c>
      <c r="C2" s="7" t="s">
        <v>294</v>
      </c>
      <c r="D2" s="11">
        <v>849685210</v>
      </c>
      <c r="E2" s="10">
        <v>-18232330</v>
      </c>
      <c r="F2" s="9">
        <v>831452880</v>
      </c>
      <c r="G2" s="8">
        <v>26.08</v>
      </c>
      <c r="H2" s="12">
        <v>0</v>
      </c>
      <c r="I2" s="12">
        <v>0.25700000000000001</v>
      </c>
      <c r="J2" s="8">
        <v>0</v>
      </c>
      <c r="K2" s="13">
        <v>5.617</v>
      </c>
      <c r="L2" s="12">
        <v>4.9332140144851024E-2</v>
      </c>
      <c r="M2" s="14">
        <v>32.003332140144849</v>
      </c>
      <c r="N2" s="12">
        <v>98.251000000000005</v>
      </c>
      <c r="O2" s="15">
        <v>60006931.829600006</v>
      </c>
      <c r="P2" s="16">
        <v>41017.35</v>
      </c>
      <c r="Q2" s="17">
        <v>0</v>
      </c>
      <c r="R2" s="17">
        <v>0</v>
      </c>
      <c r="S2" s="17">
        <v>0</v>
      </c>
      <c r="T2" s="17">
        <v>0</v>
      </c>
      <c r="U2" s="26">
        <v>15.824999999999999</v>
      </c>
      <c r="V2" s="26">
        <v>47.828332140144852</v>
      </c>
      <c r="W2" s="53">
        <v>27</v>
      </c>
      <c r="X2" s="26">
        <v>0.92000000000000171</v>
      </c>
    </row>
    <row r="3" spans="1:24" ht="14.5" x14ac:dyDescent="0.25">
      <c r="A3" s="6" t="s">
        <v>18</v>
      </c>
      <c r="B3" s="6" t="s">
        <v>17</v>
      </c>
      <c r="C3" s="7" t="s">
        <v>19</v>
      </c>
      <c r="D3" s="11">
        <v>3360309610</v>
      </c>
      <c r="E3" s="10">
        <v>-274104848</v>
      </c>
      <c r="F3" s="9">
        <v>3086204762</v>
      </c>
      <c r="G3" s="8">
        <v>27</v>
      </c>
      <c r="H3" s="12">
        <v>0</v>
      </c>
      <c r="I3" s="12">
        <v>0</v>
      </c>
      <c r="J3" s="8">
        <v>0</v>
      </c>
      <c r="K3" s="13">
        <v>20.625999999999998</v>
      </c>
      <c r="L3" s="12">
        <v>0.49347609035929552</v>
      </c>
      <c r="M3" s="14">
        <v>48.119476090359292</v>
      </c>
      <c r="N3" s="12">
        <v>122.39800000000001</v>
      </c>
      <c r="O3" s="15">
        <v>294416969.296</v>
      </c>
      <c r="P3" s="16">
        <v>1522968.26</v>
      </c>
      <c r="Q3" s="17">
        <v>0</v>
      </c>
      <c r="R3" s="17">
        <v>0</v>
      </c>
      <c r="S3" s="17">
        <v>0</v>
      </c>
      <c r="T3" s="17">
        <v>0</v>
      </c>
      <c r="U3" s="26">
        <v>21.664999999999999</v>
      </c>
      <c r="V3" s="26">
        <v>69.784476090359291</v>
      </c>
      <c r="W3" s="53">
        <v>27</v>
      </c>
      <c r="X3" s="26">
        <v>0</v>
      </c>
    </row>
    <row r="4" spans="1:24" ht="14.5" x14ac:dyDescent="0.25">
      <c r="A4" s="6" t="s">
        <v>20</v>
      </c>
      <c r="B4" s="6" t="s">
        <v>17</v>
      </c>
      <c r="C4" s="7" t="s">
        <v>295</v>
      </c>
      <c r="D4" s="11">
        <v>868304220</v>
      </c>
      <c r="E4" s="10">
        <v>-6577380</v>
      </c>
      <c r="F4" s="9">
        <v>861726840</v>
      </c>
      <c r="G4" s="8">
        <v>24.687999999999999</v>
      </c>
      <c r="H4" s="12">
        <v>0</v>
      </c>
      <c r="I4" s="12">
        <v>0</v>
      </c>
      <c r="J4" s="8">
        <v>0</v>
      </c>
      <c r="K4" s="13">
        <v>5.6750000000000007</v>
      </c>
      <c r="L4" s="12">
        <v>0</v>
      </c>
      <c r="M4" s="14">
        <v>30.363</v>
      </c>
      <c r="N4" s="12">
        <v>77.591999999999999</v>
      </c>
      <c r="O4" s="15">
        <v>45588694.084080003</v>
      </c>
      <c r="P4" s="16">
        <v>0</v>
      </c>
      <c r="Q4" s="17">
        <v>0</v>
      </c>
      <c r="R4" s="17">
        <v>0</v>
      </c>
      <c r="S4" s="17">
        <v>0</v>
      </c>
      <c r="T4" s="17">
        <v>0</v>
      </c>
      <c r="U4" s="26">
        <v>7.6059999999999999</v>
      </c>
      <c r="V4" s="26">
        <v>37.969000000000001</v>
      </c>
      <c r="W4" s="53">
        <v>27</v>
      </c>
      <c r="X4" s="26">
        <v>2.3120000000000012</v>
      </c>
    </row>
    <row r="5" spans="1:24" ht="14.5" x14ac:dyDescent="0.25">
      <c r="A5" s="6" t="s">
        <v>21</v>
      </c>
      <c r="B5" s="6" t="s">
        <v>17</v>
      </c>
      <c r="C5" s="7" t="s">
        <v>296</v>
      </c>
      <c r="D5" s="11">
        <v>2320488340</v>
      </c>
      <c r="E5" s="10">
        <v>-257115465</v>
      </c>
      <c r="F5" s="9">
        <v>2063372875</v>
      </c>
      <c r="G5" s="8">
        <v>26.262</v>
      </c>
      <c r="H5" s="12">
        <v>0</v>
      </c>
      <c r="I5" s="12">
        <v>0</v>
      </c>
      <c r="J5" s="8">
        <v>0</v>
      </c>
      <c r="K5" s="13">
        <v>0.36299999999999999</v>
      </c>
      <c r="L5" s="12">
        <v>4.6442841796105319E-2</v>
      </c>
      <c r="M5" s="14">
        <v>26.671442841796104</v>
      </c>
      <c r="N5" s="12">
        <v>83.655999999999992</v>
      </c>
      <c r="O5" s="15">
        <v>118425615.11675</v>
      </c>
      <c r="P5" s="16">
        <v>95828.900000000009</v>
      </c>
      <c r="Q5" s="17">
        <v>0</v>
      </c>
      <c r="R5" s="17">
        <v>0</v>
      </c>
      <c r="S5" s="17">
        <v>0</v>
      </c>
      <c r="T5" s="17">
        <v>0</v>
      </c>
      <c r="U5" s="26">
        <v>22.068999999999999</v>
      </c>
      <c r="V5" s="26">
        <v>48.740442841796103</v>
      </c>
      <c r="W5" s="53">
        <v>27</v>
      </c>
      <c r="X5" s="26">
        <v>0.73799999999999955</v>
      </c>
    </row>
    <row r="6" spans="1:24" ht="14.5" x14ac:dyDescent="0.25">
      <c r="A6" s="6" t="s">
        <v>22</v>
      </c>
      <c r="B6" s="6" t="s">
        <v>17</v>
      </c>
      <c r="C6" s="7" t="s">
        <v>297</v>
      </c>
      <c r="D6" s="11">
        <v>273220076</v>
      </c>
      <c r="E6" s="10">
        <v>0</v>
      </c>
      <c r="F6" s="9">
        <v>273220076</v>
      </c>
      <c r="G6" s="8">
        <v>22.285</v>
      </c>
      <c r="H6" s="12">
        <v>0</v>
      </c>
      <c r="I6" s="12">
        <v>0</v>
      </c>
      <c r="J6" s="8">
        <v>0</v>
      </c>
      <c r="K6" s="13">
        <v>4.3920000000000003</v>
      </c>
      <c r="L6" s="12">
        <v>0.11254941602461159</v>
      </c>
      <c r="M6" s="14">
        <v>26.789549416024609</v>
      </c>
      <c r="N6" s="12">
        <v>39.065999999999995</v>
      </c>
      <c r="O6" s="15">
        <v>4584973.0563400006</v>
      </c>
      <c r="P6" s="16">
        <v>30750.76</v>
      </c>
      <c r="Q6" s="17">
        <v>0</v>
      </c>
      <c r="R6" s="17">
        <v>0</v>
      </c>
      <c r="S6" s="17">
        <v>0</v>
      </c>
      <c r="T6" s="17">
        <v>0</v>
      </c>
      <c r="U6" s="26">
        <v>2.472</v>
      </c>
      <c r="V6" s="26">
        <v>29.261549416024611</v>
      </c>
      <c r="W6" s="53">
        <v>25.265000000000001</v>
      </c>
      <c r="X6" s="26">
        <v>2.9800000000000004</v>
      </c>
    </row>
    <row r="7" spans="1:24" ht="14.5" x14ac:dyDescent="0.25">
      <c r="A7" s="6" t="s">
        <v>23</v>
      </c>
      <c r="B7" s="6" t="s">
        <v>17</v>
      </c>
      <c r="C7" s="7" t="s">
        <v>298</v>
      </c>
      <c r="D7" s="11">
        <v>108271821</v>
      </c>
      <c r="E7" s="10">
        <v>0</v>
      </c>
      <c r="F7" s="9">
        <v>108271821</v>
      </c>
      <c r="G7" s="8">
        <v>27</v>
      </c>
      <c r="H7" s="12">
        <v>0</v>
      </c>
      <c r="I7" s="12">
        <v>0</v>
      </c>
      <c r="J7" s="8">
        <v>0</v>
      </c>
      <c r="K7" s="13">
        <v>2.7709999999999999</v>
      </c>
      <c r="L7" s="12">
        <v>4.395409586765886E-2</v>
      </c>
      <c r="M7" s="14">
        <v>29.814954095867659</v>
      </c>
      <c r="N7" s="12">
        <v>88.693999999999988</v>
      </c>
      <c r="O7" s="15">
        <v>6679727.9030000009</v>
      </c>
      <c r="P7" s="16">
        <v>4758.99</v>
      </c>
      <c r="Q7" s="17">
        <v>0</v>
      </c>
      <c r="R7" s="17">
        <v>0</v>
      </c>
      <c r="S7" s="17">
        <v>0</v>
      </c>
      <c r="T7" s="17">
        <v>0</v>
      </c>
      <c r="U7" s="26">
        <v>7.7960000000000003</v>
      </c>
      <c r="V7" s="26">
        <v>37.610954095867662</v>
      </c>
      <c r="W7" s="53">
        <v>27</v>
      </c>
      <c r="X7" s="26">
        <v>0</v>
      </c>
    </row>
    <row r="8" spans="1:24" ht="14.5" x14ac:dyDescent="0.25">
      <c r="A8" s="6" t="s">
        <v>24</v>
      </c>
      <c r="B8" s="6" t="s">
        <v>17</v>
      </c>
      <c r="C8" s="7" t="s">
        <v>299</v>
      </c>
      <c r="D8" s="11">
        <v>853104550</v>
      </c>
      <c r="E8" s="10">
        <v>-2366130</v>
      </c>
      <c r="F8" s="9">
        <v>850738420</v>
      </c>
      <c r="G8" s="8">
        <v>27</v>
      </c>
      <c r="H8" s="12">
        <v>0</v>
      </c>
      <c r="I8" s="12">
        <v>0.61</v>
      </c>
      <c r="J8" s="8">
        <v>0</v>
      </c>
      <c r="K8" s="13">
        <v>9.2219999999999995</v>
      </c>
      <c r="L8" s="12">
        <v>0.36228754074607328</v>
      </c>
      <c r="M8" s="14">
        <v>37.194287540746075</v>
      </c>
      <c r="N8" s="12">
        <v>108.43300000000001</v>
      </c>
      <c r="O8" s="15">
        <v>69278563.519999996</v>
      </c>
      <c r="P8" s="16">
        <v>308211.93</v>
      </c>
      <c r="Q8" s="17">
        <v>0</v>
      </c>
      <c r="R8" s="17">
        <v>0</v>
      </c>
      <c r="S8" s="17">
        <v>0</v>
      </c>
      <c r="T8" s="17">
        <v>0</v>
      </c>
      <c r="U8" s="26">
        <v>10.159000000000001</v>
      </c>
      <c r="V8" s="26">
        <v>47.353287540746074</v>
      </c>
      <c r="W8" s="53">
        <v>27</v>
      </c>
      <c r="X8" s="26">
        <v>0</v>
      </c>
    </row>
    <row r="9" spans="1:24" ht="14.5" x14ac:dyDescent="0.25">
      <c r="A9" s="6" t="s">
        <v>25</v>
      </c>
      <c r="B9" s="6" t="s">
        <v>26</v>
      </c>
      <c r="C9" s="7" t="s">
        <v>26</v>
      </c>
      <c r="D9" s="11">
        <v>145825863</v>
      </c>
      <c r="E9" s="10">
        <v>0</v>
      </c>
      <c r="F9" s="9">
        <v>145825863</v>
      </c>
      <c r="G9" s="8">
        <v>27</v>
      </c>
      <c r="H9" s="12">
        <v>0</v>
      </c>
      <c r="I9" s="12">
        <v>0</v>
      </c>
      <c r="J9" s="8">
        <v>0</v>
      </c>
      <c r="K9" s="13">
        <v>0</v>
      </c>
      <c r="L9" s="12">
        <v>0.14110665678008022</v>
      </c>
      <c r="M9" s="14">
        <v>27.141106656780082</v>
      </c>
      <c r="N9" s="12">
        <v>146.911</v>
      </c>
      <c r="O9" s="15">
        <v>17486132.959000003</v>
      </c>
      <c r="P9" s="16">
        <v>20577</v>
      </c>
      <c r="Q9" s="17">
        <v>0</v>
      </c>
      <c r="R9" s="17">
        <v>0</v>
      </c>
      <c r="S9" s="17">
        <v>0</v>
      </c>
      <c r="T9" s="17">
        <v>0</v>
      </c>
      <c r="U9" s="26">
        <v>12.349</v>
      </c>
      <c r="V9" s="26">
        <v>39.490106656780085</v>
      </c>
      <c r="W9" s="53">
        <v>27</v>
      </c>
      <c r="X9" s="26">
        <v>0</v>
      </c>
    </row>
    <row r="10" spans="1:24" ht="14.5" x14ac:dyDescent="0.25">
      <c r="A10" s="6" t="s">
        <v>27</v>
      </c>
      <c r="B10" s="6" t="s">
        <v>26</v>
      </c>
      <c r="C10" s="7" t="s">
        <v>300</v>
      </c>
      <c r="D10" s="11">
        <v>42603049</v>
      </c>
      <c r="E10" s="10">
        <v>0</v>
      </c>
      <c r="F10" s="9">
        <v>42603049</v>
      </c>
      <c r="G10" s="8">
        <v>27</v>
      </c>
      <c r="H10" s="12">
        <v>0</v>
      </c>
      <c r="I10" s="12">
        <v>0</v>
      </c>
      <c r="J10" s="8">
        <v>0</v>
      </c>
      <c r="K10" s="13">
        <v>0</v>
      </c>
      <c r="L10" s="12">
        <v>6.2118793422508319E-2</v>
      </c>
      <c r="M10" s="14">
        <v>27.06211879342251</v>
      </c>
      <c r="N10" s="12">
        <v>78.498999999999995</v>
      </c>
      <c r="O10" s="15">
        <v>2194025.8969999994</v>
      </c>
      <c r="P10" s="16">
        <v>2646.45</v>
      </c>
      <c r="Q10" s="17">
        <v>0</v>
      </c>
      <c r="R10" s="17">
        <v>0</v>
      </c>
      <c r="S10" s="17">
        <v>0</v>
      </c>
      <c r="T10" s="17">
        <v>0</v>
      </c>
      <c r="U10" s="26">
        <v>8.0500000000000007</v>
      </c>
      <c r="V10" s="26">
        <v>35.112118793422511</v>
      </c>
      <c r="W10" s="53">
        <v>27</v>
      </c>
      <c r="X10" s="26">
        <v>0</v>
      </c>
    </row>
    <row r="11" spans="1:24" ht="14.5" x14ac:dyDescent="0.25">
      <c r="A11" s="6" t="s">
        <v>28</v>
      </c>
      <c r="B11" s="6" t="s">
        <v>29</v>
      </c>
      <c r="C11" s="7" t="s">
        <v>301</v>
      </c>
      <c r="D11" s="11">
        <v>637759507</v>
      </c>
      <c r="E11" s="10">
        <v>-837859</v>
      </c>
      <c r="F11" s="9">
        <v>636921648</v>
      </c>
      <c r="G11" s="8">
        <v>21.895</v>
      </c>
      <c r="H11" s="12">
        <v>0</v>
      </c>
      <c r="I11" s="12">
        <v>0</v>
      </c>
      <c r="J11" s="8">
        <v>0</v>
      </c>
      <c r="K11" s="13">
        <v>7.31</v>
      </c>
      <c r="L11" s="12">
        <v>0.31281894817932138</v>
      </c>
      <c r="M11" s="14">
        <v>29.517818948179318</v>
      </c>
      <c r="N11" s="12">
        <v>36.503</v>
      </c>
      <c r="O11" s="15">
        <v>9304462.23704</v>
      </c>
      <c r="P11" s="16">
        <v>199241.15999999997</v>
      </c>
      <c r="Q11" s="17">
        <v>0</v>
      </c>
      <c r="R11" s="17">
        <v>0</v>
      </c>
      <c r="S11" s="17">
        <v>0</v>
      </c>
      <c r="T11" s="17">
        <v>0</v>
      </c>
      <c r="U11" s="26">
        <v>18</v>
      </c>
      <c r="V11" s="26">
        <v>47.517818948179318</v>
      </c>
      <c r="W11" s="53">
        <v>27</v>
      </c>
      <c r="X11" s="26">
        <v>5.1050000000000004</v>
      </c>
    </row>
    <row r="12" spans="1:24" ht="14.5" x14ac:dyDescent="0.25">
      <c r="A12" s="6" t="s">
        <v>30</v>
      </c>
      <c r="B12" s="6" t="s">
        <v>29</v>
      </c>
      <c r="C12" s="7" t="s">
        <v>302</v>
      </c>
      <c r="D12" s="11">
        <v>264726822</v>
      </c>
      <c r="E12" s="10">
        <v>-32872013</v>
      </c>
      <c r="F12" s="9">
        <v>231854809</v>
      </c>
      <c r="G12" s="8">
        <v>20.946999999999999</v>
      </c>
      <c r="H12" s="12">
        <v>0</v>
      </c>
      <c r="I12" s="12">
        <v>0</v>
      </c>
      <c r="J12" s="8">
        <v>0</v>
      </c>
      <c r="K12" s="13">
        <v>4.3129999999999997</v>
      </c>
      <c r="L12" s="12">
        <v>0.2492974816838929</v>
      </c>
      <c r="M12" s="14">
        <v>25.509297481683891</v>
      </c>
      <c r="N12" s="12">
        <v>56.196000000000005</v>
      </c>
      <c r="O12" s="15">
        <v>8172661.5358770005</v>
      </c>
      <c r="P12" s="16">
        <v>57800.819999999992</v>
      </c>
      <c r="Q12" s="17">
        <v>0</v>
      </c>
      <c r="R12" s="17">
        <v>0</v>
      </c>
      <c r="S12" s="17">
        <v>0</v>
      </c>
      <c r="T12" s="17">
        <v>16.933</v>
      </c>
      <c r="U12" s="26">
        <v>8.2129999999999992</v>
      </c>
      <c r="V12" s="26">
        <v>50.655297481683888</v>
      </c>
      <c r="W12" s="53">
        <v>27</v>
      </c>
      <c r="X12" s="26">
        <v>6.0530000000000008</v>
      </c>
    </row>
    <row r="13" spans="1:24" ht="14.5" x14ac:dyDescent="0.25">
      <c r="A13" s="6" t="s">
        <v>31</v>
      </c>
      <c r="B13" s="6" t="s">
        <v>29</v>
      </c>
      <c r="C13" s="7" t="s">
        <v>303</v>
      </c>
      <c r="D13" s="11">
        <v>7125413954</v>
      </c>
      <c r="E13" s="10">
        <v>-54143655</v>
      </c>
      <c r="F13" s="9">
        <v>7071270299</v>
      </c>
      <c r="G13" s="8">
        <v>18.756</v>
      </c>
      <c r="H13" s="12">
        <v>0</v>
      </c>
      <c r="I13" s="12">
        <v>0.91299999999999992</v>
      </c>
      <c r="J13" s="8">
        <v>5.5E-2</v>
      </c>
      <c r="K13" s="13">
        <v>10.997</v>
      </c>
      <c r="L13" s="12">
        <v>0.41014480247066004</v>
      </c>
      <c r="M13" s="14">
        <v>31.131144802470661</v>
      </c>
      <c r="N13" s="12">
        <v>69.597000000000008</v>
      </c>
      <c r="O13" s="15">
        <v>359512658.611956</v>
      </c>
      <c r="P13" s="16">
        <v>2900244.7600000002</v>
      </c>
      <c r="Q13" s="17">
        <v>0</v>
      </c>
      <c r="R13" s="17">
        <v>0</v>
      </c>
      <c r="S13" s="17">
        <v>0</v>
      </c>
      <c r="T13" s="17">
        <v>0</v>
      </c>
      <c r="U13" s="26">
        <v>10.146000000000001</v>
      </c>
      <c r="V13" s="26">
        <v>41.277144802470659</v>
      </c>
      <c r="W13" s="53">
        <v>18.756</v>
      </c>
      <c r="X13" s="26">
        <v>0</v>
      </c>
    </row>
    <row r="14" spans="1:24" ht="14.5" x14ac:dyDescent="0.25">
      <c r="A14" s="6" t="s">
        <v>32</v>
      </c>
      <c r="B14" s="6" t="s">
        <v>29</v>
      </c>
      <c r="C14" s="7" t="s">
        <v>304</v>
      </c>
      <c r="D14" s="11">
        <v>2000257006</v>
      </c>
      <c r="E14" s="10">
        <v>-36247830</v>
      </c>
      <c r="F14" s="9">
        <v>1964009176</v>
      </c>
      <c r="G14" s="8">
        <v>25.353000000000002</v>
      </c>
      <c r="H14" s="12">
        <v>0</v>
      </c>
      <c r="I14" s="12">
        <v>1.1789999999999998</v>
      </c>
      <c r="J14" s="8">
        <v>0</v>
      </c>
      <c r="K14" s="13">
        <v>13.492000000000001</v>
      </c>
      <c r="L14" s="12">
        <v>0.58070960356857315</v>
      </c>
      <c r="M14" s="14">
        <v>40.604709603568573</v>
      </c>
      <c r="N14" s="12">
        <v>64.593000000000004</v>
      </c>
      <c r="O14" s="15">
        <v>77067048.830871999</v>
      </c>
      <c r="P14" s="16">
        <v>1140518.99</v>
      </c>
      <c r="Q14" s="17">
        <v>0</v>
      </c>
      <c r="R14" s="17">
        <v>0</v>
      </c>
      <c r="S14" s="17">
        <v>0</v>
      </c>
      <c r="T14" s="17">
        <v>0</v>
      </c>
      <c r="U14" s="26">
        <v>19.134</v>
      </c>
      <c r="V14" s="26">
        <v>59.738709603568573</v>
      </c>
      <c r="W14" s="53">
        <v>27</v>
      </c>
      <c r="X14" s="26">
        <v>1.6469999999999985</v>
      </c>
    </row>
    <row r="15" spans="1:24" ht="14.5" x14ac:dyDescent="0.25">
      <c r="A15" s="6" t="s">
        <v>33</v>
      </c>
      <c r="B15" s="6" t="s">
        <v>29</v>
      </c>
      <c r="C15" s="7" t="s">
        <v>305</v>
      </c>
      <c r="D15" s="11">
        <v>46102025</v>
      </c>
      <c r="E15" s="10">
        <v>0</v>
      </c>
      <c r="F15" s="9">
        <v>46102025</v>
      </c>
      <c r="G15" s="8">
        <v>27</v>
      </c>
      <c r="H15" s="12">
        <v>0</v>
      </c>
      <c r="I15" s="12">
        <v>0.14100000000000001</v>
      </c>
      <c r="J15" s="8">
        <v>0</v>
      </c>
      <c r="K15" s="13">
        <v>0</v>
      </c>
      <c r="L15" s="12">
        <v>0.24495973875334109</v>
      </c>
      <c r="M15" s="14">
        <v>27.385959738753339</v>
      </c>
      <c r="N15" s="12">
        <v>72.554999999999993</v>
      </c>
      <c r="O15" s="15">
        <v>2100163.0749999997</v>
      </c>
      <c r="P15" s="16">
        <v>11293.14</v>
      </c>
      <c r="Q15" s="17">
        <v>0</v>
      </c>
      <c r="R15" s="17">
        <v>0</v>
      </c>
      <c r="S15" s="17">
        <v>0</v>
      </c>
      <c r="T15" s="17">
        <v>0</v>
      </c>
      <c r="U15" s="26">
        <v>11.44</v>
      </c>
      <c r="V15" s="26">
        <v>38.82595973875334</v>
      </c>
      <c r="W15" s="53">
        <v>27</v>
      </c>
      <c r="X15" s="26">
        <v>0</v>
      </c>
    </row>
    <row r="16" spans="1:24" ht="14.5" x14ac:dyDescent="0.25">
      <c r="A16" s="6" t="s">
        <v>34</v>
      </c>
      <c r="B16" s="6" t="s">
        <v>29</v>
      </c>
      <c r="C16" s="7" t="s">
        <v>306</v>
      </c>
      <c r="D16" s="11">
        <v>3409641349</v>
      </c>
      <c r="E16" s="10">
        <v>-85795671</v>
      </c>
      <c r="F16" s="9">
        <v>3323845678</v>
      </c>
      <c r="G16" s="8">
        <v>26.01</v>
      </c>
      <c r="H16" s="12">
        <v>0</v>
      </c>
      <c r="I16" s="12">
        <v>0</v>
      </c>
      <c r="J16" s="8">
        <v>0</v>
      </c>
      <c r="K16" s="13">
        <v>11.234</v>
      </c>
      <c r="L16" s="12">
        <v>0.50942859086612502</v>
      </c>
      <c r="M16" s="14">
        <v>37.753428590866122</v>
      </c>
      <c r="N16" s="12">
        <v>115.44200000000001</v>
      </c>
      <c r="O16" s="15">
        <v>297257044.12522</v>
      </c>
      <c r="P16" s="16">
        <v>1693262.02</v>
      </c>
      <c r="Q16" s="17">
        <v>0</v>
      </c>
      <c r="R16" s="17">
        <v>0</v>
      </c>
      <c r="S16" s="17">
        <v>0</v>
      </c>
      <c r="T16" s="17">
        <v>0</v>
      </c>
      <c r="U16" s="26">
        <v>23</v>
      </c>
      <c r="V16" s="26">
        <v>60.753428590866122</v>
      </c>
      <c r="W16" s="53">
        <v>27</v>
      </c>
      <c r="X16" s="26">
        <v>0.98999999999999844</v>
      </c>
    </row>
    <row r="17" spans="1:25" ht="14.5" x14ac:dyDescent="0.25">
      <c r="A17" s="6" t="s">
        <v>35</v>
      </c>
      <c r="B17" s="6" t="s">
        <v>29</v>
      </c>
      <c r="C17" s="7" t="s">
        <v>307</v>
      </c>
      <c r="D17" s="11">
        <v>70104330</v>
      </c>
      <c r="E17" s="10">
        <v>0</v>
      </c>
      <c r="F17" s="9">
        <v>70104330</v>
      </c>
      <c r="G17" s="8">
        <v>23.908999999999999</v>
      </c>
      <c r="H17" s="12">
        <v>0</v>
      </c>
      <c r="I17" s="12">
        <v>0</v>
      </c>
      <c r="J17" s="8">
        <v>0</v>
      </c>
      <c r="K17" s="13">
        <v>0</v>
      </c>
      <c r="L17" s="12">
        <v>3.355712835426856E-3</v>
      </c>
      <c r="M17" s="14">
        <v>23.912355712835424</v>
      </c>
      <c r="N17" s="12">
        <v>631.57500000000005</v>
      </c>
      <c r="O17" s="15">
        <v>42600046.724030003</v>
      </c>
      <c r="P17" s="16">
        <v>235.25</v>
      </c>
      <c r="Q17" s="17">
        <v>0</v>
      </c>
      <c r="R17" s="17">
        <v>0</v>
      </c>
      <c r="S17" s="17">
        <v>0</v>
      </c>
      <c r="T17" s="17">
        <v>2.1739999999999999</v>
      </c>
      <c r="U17" s="26"/>
      <c r="V17" s="26">
        <v>26.086355712835424</v>
      </c>
      <c r="W17" s="53">
        <v>27</v>
      </c>
      <c r="X17" s="26">
        <v>3.0910000000000011</v>
      </c>
      <c r="Y17" s="83"/>
    </row>
    <row r="18" spans="1:25" ht="14.5" x14ac:dyDescent="0.25">
      <c r="A18" s="6" t="s">
        <v>36</v>
      </c>
      <c r="B18" s="6" t="s">
        <v>37</v>
      </c>
      <c r="C18" s="7" t="s">
        <v>37</v>
      </c>
      <c r="D18" s="11">
        <v>324582060</v>
      </c>
      <c r="E18" s="10">
        <v>0</v>
      </c>
      <c r="F18" s="9">
        <v>324582060</v>
      </c>
      <c r="G18" s="8">
        <v>21.013999999999999</v>
      </c>
      <c r="H18" s="12">
        <v>0</v>
      </c>
      <c r="I18" s="12">
        <v>0</v>
      </c>
      <c r="J18" s="8">
        <v>0</v>
      </c>
      <c r="K18" s="13">
        <v>0</v>
      </c>
      <c r="L18" s="12">
        <v>3.6425857917101151E-2</v>
      </c>
      <c r="M18" s="14">
        <v>21.050425857917102</v>
      </c>
      <c r="N18" s="12">
        <v>46.061</v>
      </c>
      <c r="O18" s="15">
        <v>8129906.5711599998</v>
      </c>
      <c r="P18" s="16">
        <v>11823.18</v>
      </c>
      <c r="Q18" s="17">
        <v>0</v>
      </c>
      <c r="R18" s="17">
        <v>0</v>
      </c>
      <c r="S18" s="17">
        <v>0</v>
      </c>
      <c r="T18" s="17">
        <v>0</v>
      </c>
      <c r="U18" s="26"/>
      <c r="V18" s="26">
        <v>21.050425857917102</v>
      </c>
      <c r="W18" s="53">
        <v>27</v>
      </c>
      <c r="X18" s="26">
        <v>5.9860000000000007</v>
      </c>
    </row>
    <row r="19" spans="1:25" ht="14.5" x14ac:dyDescent="0.25">
      <c r="A19" s="6" t="s">
        <v>38</v>
      </c>
      <c r="B19" s="6" t="s">
        <v>39</v>
      </c>
      <c r="C19" s="7" t="s">
        <v>308</v>
      </c>
      <c r="D19" s="11">
        <v>28388448</v>
      </c>
      <c r="E19" s="10">
        <v>0</v>
      </c>
      <c r="F19" s="9">
        <v>28388448</v>
      </c>
      <c r="G19" s="8">
        <v>19.300999999999998</v>
      </c>
      <c r="H19" s="12">
        <v>0</v>
      </c>
      <c r="I19" s="12">
        <v>0</v>
      </c>
      <c r="J19" s="8">
        <v>0</v>
      </c>
      <c r="K19" s="13">
        <v>0</v>
      </c>
      <c r="L19" s="12">
        <v>2.247393024092053E-2</v>
      </c>
      <c r="M19" s="14">
        <v>19.323473930240919</v>
      </c>
      <c r="N19" s="12">
        <v>79.047999999999988</v>
      </c>
      <c r="O19" s="15">
        <v>1696120.0251520004</v>
      </c>
      <c r="P19" s="16">
        <v>638</v>
      </c>
      <c r="Q19" s="17">
        <v>0</v>
      </c>
      <c r="R19" s="17">
        <v>0</v>
      </c>
      <c r="S19" s="17">
        <v>0</v>
      </c>
      <c r="T19" s="17">
        <v>0</v>
      </c>
      <c r="U19" s="26"/>
      <c r="V19" s="26">
        <v>19.323473930240919</v>
      </c>
      <c r="W19" s="53">
        <v>27</v>
      </c>
      <c r="X19" s="26">
        <v>7.6990000000000016</v>
      </c>
    </row>
    <row r="20" spans="1:25" ht="14.5" x14ac:dyDescent="0.25">
      <c r="A20" s="6" t="s">
        <v>40</v>
      </c>
      <c r="B20" s="6" t="s">
        <v>39</v>
      </c>
      <c r="C20" s="7" t="s">
        <v>309</v>
      </c>
      <c r="D20" s="11">
        <v>22774278</v>
      </c>
      <c r="E20" s="10">
        <v>0</v>
      </c>
      <c r="F20" s="9">
        <v>22774278</v>
      </c>
      <c r="G20" s="8">
        <v>18.800999999999998</v>
      </c>
      <c r="H20" s="12">
        <v>0</v>
      </c>
      <c r="I20" s="12">
        <v>0</v>
      </c>
      <c r="J20" s="8">
        <v>0</v>
      </c>
      <c r="K20" s="13">
        <v>4.391</v>
      </c>
      <c r="L20" s="12">
        <v>1.4490031253680139E-3</v>
      </c>
      <c r="M20" s="14">
        <v>23.19344900312537</v>
      </c>
      <c r="N20" s="12">
        <v>44.775000000000006</v>
      </c>
      <c r="O20" s="15">
        <v>591529.39932199998</v>
      </c>
      <c r="P20" s="16">
        <v>33</v>
      </c>
      <c r="Q20" s="17">
        <v>0</v>
      </c>
      <c r="R20" s="17">
        <v>0</v>
      </c>
      <c r="S20" s="17">
        <v>0</v>
      </c>
      <c r="T20" s="17">
        <v>0</v>
      </c>
      <c r="U20" s="26"/>
      <c r="V20" s="26">
        <v>23.19344900312537</v>
      </c>
      <c r="W20" s="53">
        <v>26.991999999999997</v>
      </c>
      <c r="X20" s="26">
        <v>8.1909999999999989</v>
      </c>
    </row>
    <row r="21" spans="1:25" ht="14.5" x14ac:dyDescent="0.25">
      <c r="A21" s="6" t="s">
        <v>41</v>
      </c>
      <c r="B21" s="6" t="s">
        <v>39</v>
      </c>
      <c r="C21" s="7" t="s">
        <v>310</v>
      </c>
      <c r="D21" s="11">
        <v>31732624</v>
      </c>
      <c r="E21" s="10">
        <v>0</v>
      </c>
      <c r="F21" s="9">
        <v>31732624</v>
      </c>
      <c r="G21" s="8">
        <v>27</v>
      </c>
      <c r="H21" s="12">
        <v>0</v>
      </c>
      <c r="I21" s="12">
        <v>0</v>
      </c>
      <c r="J21" s="8">
        <v>0</v>
      </c>
      <c r="K21" s="13">
        <v>0</v>
      </c>
      <c r="L21" s="12">
        <v>7.5316809602634814E-3</v>
      </c>
      <c r="M21" s="14">
        <v>27.007531680960263</v>
      </c>
      <c r="N21" s="12">
        <v>107.25800000000001</v>
      </c>
      <c r="O21" s="15">
        <v>2546802.412</v>
      </c>
      <c r="P21" s="16">
        <v>239</v>
      </c>
      <c r="Q21" s="17">
        <v>0</v>
      </c>
      <c r="R21" s="17">
        <v>0</v>
      </c>
      <c r="S21" s="17">
        <v>0</v>
      </c>
      <c r="T21" s="17">
        <v>0</v>
      </c>
      <c r="U21" s="26"/>
      <c r="V21" s="26">
        <v>27.007531680960263</v>
      </c>
      <c r="W21" s="53">
        <v>27</v>
      </c>
      <c r="X21" s="26">
        <v>0</v>
      </c>
    </row>
    <row r="22" spans="1:25" ht="14.5" x14ac:dyDescent="0.25">
      <c r="A22" s="6" t="s">
        <v>42</v>
      </c>
      <c r="B22" s="6" t="s">
        <v>39</v>
      </c>
      <c r="C22" s="7" t="s">
        <v>311</v>
      </c>
      <c r="D22" s="11">
        <v>7833053</v>
      </c>
      <c r="E22" s="10">
        <v>0</v>
      </c>
      <c r="F22" s="9">
        <v>7833053</v>
      </c>
      <c r="G22" s="8">
        <v>27</v>
      </c>
      <c r="H22" s="12">
        <v>0</v>
      </c>
      <c r="I22" s="12">
        <v>0</v>
      </c>
      <c r="J22" s="8">
        <v>0</v>
      </c>
      <c r="K22" s="13">
        <v>0</v>
      </c>
      <c r="L22" s="12">
        <v>2.7064798361507318E-2</v>
      </c>
      <c r="M22" s="14">
        <v>27.027064798361508</v>
      </c>
      <c r="N22" s="12">
        <v>279.72399999999999</v>
      </c>
      <c r="O22" s="15">
        <v>1979600.5990000002</v>
      </c>
      <c r="P22" s="16">
        <v>212</v>
      </c>
      <c r="Q22" s="17">
        <v>0</v>
      </c>
      <c r="R22" s="17">
        <v>0</v>
      </c>
      <c r="S22" s="17">
        <v>0</v>
      </c>
      <c r="T22" s="17">
        <v>0</v>
      </c>
      <c r="U22" s="26"/>
      <c r="V22" s="26">
        <v>27.027064798361508</v>
      </c>
      <c r="W22" s="53">
        <v>27</v>
      </c>
      <c r="X22" s="26">
        <v>0</v>
      </c>
    </row>
    <row r="23" spans="1:25" ht="14.5" x14ac:dyDescent="0.25">
      <c r="A23" s="6" t="s">
        <v>43</v>
      </c>
      <c r="B23" s="6" t="s">
        <v>39</v>
      </c>
      <c r="C23" s="7" t="s">
        <v>312</v>
      </c>
      <c r="D23" s="11">
        <v>17535207</v>
      </c>
      <c r="E23" s="10">
        <v>0</v>
      </c>
      <c r="F23" s="9">
        <v>17535207</v>
      </c>
      <c r="G23" s="8">
        <v>10.756</v>
      </c>
      <c r="H23" s="12">
        <v>0</v>
      </c>
      <c r="I23" s="12">
        <v>0.26500000000000001</v>
      </c>
      <c r="J23" s="8">
        <v>0</v>
      </c>
      <c r="K23" s="13">
        <v>8.5540000000000003</v>
      </c>
      <c r="L23" s="12">
        <v>1.9389562951837409E-3</v>
      </c>
      <c r="M23" s="14">
        <v>19.576938956295187</v>
      </c>
      <c r="N23" s="12">
        <v>52.951999999999998</v>
      </c>
      <c r="O23" s="15">
        <v>739916.61350800004</v>
      </c>
      <c r="P23" s="16">
        <v>34</v>
      </c>
      <c r="Q23" s="17">
        <v>0</v>
      </c>
      <c r="R23" s="17">
        <v>0</v>
      </c>
      <c r="S23" s="17">
        <v>0</v>
      </c>
      <c r="T23" s="17">
        <v>0</v>
      </c>
      <c r="U23" s="26"/>
      <c r="V23" s="26">
        <v>19.576938956295187</v>
      </c>
      <c r="W23" s="53">
        <v>18.3</v>
      </c>
      <c r="X23" s="26">
        <v>7.5440000000000005</v>
      </c>
    </row>
    <row r="24" spans="1:25" ht="14.5" x14ac:dyDescent="0.25">
      <c r="A24" s="6" t="s">
        <v>44</v>
      </c>
      <c r="B24" s="6" t="s">
        <v>45</v>
      </c>
      <c r="C24" s="7" t="s">
        <v>46</v>
      </c>
      <c r="D24" s="11">
        <v>68430360</v>
      </c>
      <c r="E24" s="10">
        <v>0</v>
      </c>
      <c r="F24" s="9">
        <v>68430360</v>
      </c>
      <c r="G24" s="8">
        <v>19.498000000000001</v>
      </c>
      <c r="H24" s="12">
        <v>0</v>
      </c>
      <c r="I24" s="12">
        <v>0</v>
      </c>
      <c r="J24" s="8">
        <v>0</v>
      </c>
      <c r="K24" s="13">
        <v>0</v>
      </c>
      <c r="L24" s="12">
        <v>2.0804070006353908E-2</v>
      </c>
      <c r="M24" s="14">
        <v>19.518804070006354</v>
      </c>
      <c r="N24" s="12">
        <v>309.96199999999999</v>
      </c>
      <c r="O24" s="15">
        <v>19876586.260720003</v>
      </c>
      <c r="P24" s="16">
        <v>1423.63</v>
      </c>
      <c r="Q24" s="17">
        <v>0</v>
      </c>
      <c r="R24" s="17">
        <v>0</v>
      </c>
      <c r="S24" s="17">
        <v>0</v>
      </c>
      <c r="T24" s="17">
        <v>0</v>
      </c>
      <c r="U24" s="26"/>
      <c r="V24" s="26">
        <v>19.518804070006354</v>
      </c>
      <c r="W24" s="53">
        <v>23.074999999999999</v>
      </c>
      <c r="X24" s="26">
        <v>3.5769999999999982</v>
      </c>
    </row>
    <row r="25" spans="1:25" ht="14.5" x14ac:dyDescent="0.25">
      <c r="A25" s="6" t="s">
        <v>47</v>
      </c>
      <c r="B25" s="6" t="s">
        <v>45</v>
      </c>
      <c r="C25" s="7" t="s">
        <v>313</v>
      </c>
      <c r="D25" s="11">
        <v>24396140</v>
      </c>
      <c r="E25" s="10">
        <v>0</v>
      </c>
      <c r="F25" s="9">
        <v>24396140</v>
      </c>
      <c r="G25" s="8">
        <v>18.914999999999999</v>
      </c>
      <c r="H25" s="12">
        <v>0</v>
      </c>
      <c r="I25" s="12">
        <v>5.1559999999999997</v>
      </c>
      <c r="J25" s="8">
        <v>0</v>
      </c>
      <c r="K25" s="13">
        <v>0</v>
      </c>
      <c r="L25" s="12">
        <v>1.3748076539977225E-3</v>
      </c>
      <c r="M25" s="14">
        <v>24.072374807653997</v>
      </c>
      <c r="N25" s="12">
        <v>122.80099999999999</v>
      </c>
      <c r="O25" s="15">
        <v>2534427.8218999999</v>
      </c>
      <c r="P25" s="16">
        <v>33.54</v>
      </c>
      <c r="Q25" s="17">
        <v>0</v>
      </c>
      <c r="R25" s="17">
        <v>0</v>
      </c>
      <c r="S25" s="17">
        <v>0</v>
      </c>
      <c r="T25" s="17">
        <v>0</v>
      </c>
      <c r="U25" s="26"/>
      <c r="V25" s="26">
        <v>24.072374807653997</v>
      </c>
      <c r="W25" s="53">
        <v>19.852999999999998</v>
      </c>
      <c r="X25" s="26">
        <v>0.93799999999999883</v>
      </c>
    </row>
    <row r="26" spans="1:25" ht="14.5" x14ac:dyDescent="0.25">
      <c r="A26" s="6" t="s">
        <v>48</v>
      </c>
      <c r="B26" s="6" t="s">
        <v>49</v>
      </c>
      <c r="C26" s="7" t="s">
        <v>314</v>
      </c>
      <c r="D26" s="11">
        <v>4290449887</v>
      </c>
      <c r="E26" s="10">
        <v>-193313170</v>
      </c>
      <c r="F26" s="9">
        <v>4097136717</v>
      </c>
      <c r="G26" s="8">
        <v>24.995000000000001</v>
      </c>
      <c r="H26" s="12">
        <v>0</v>
      </c>
      <c r="I26" s="12">
        <v>0</v>
      </c>
      <c r="J26" s="8">
        <v>0</v>
      </c>
      <c r="K26" s="13">
        <v>7.9649999999999999</v>
      </c>
      <c r="L26" s="12">
        <v>0.128099325517333</v>
      </c>
      <c r="M26" s="14">
        <v>33.088099325517334</v>
      </c>
      <c r="N26" s="12">
        <v>66.706000000000003</v>
      </c>
      <c r="O26" s="15">
        <v>170897372.56858501</v>
      </c>
      <c r="P26" s="16">
        <v>524840.44999999995</v>
      </c>
      <c r="Q26" s="17">
        <v>0</v>
      </c>
      <c r="R26" s="17">
        <v>0</v>
      </c>
      <c r="S26" s="17">
        <v>0</v>
      </c>
      <c r="T26" s="17">
        <v>0</v>
      </c>
      <c r="U26" s="26">
        <v>17.55</v>
      </c>
      <c r="V26" s="26">
        <v>50.638099325517331</v>
      </c>
      <c r="W26" s="53">
        <v>27</v>
      </c>
      <c r="X26" s="26">
        <v>2.004999999999999</v>
      </c>
    </row>
    <row r="27" spans="1:25" ht="14.5" x14ac:dyDescent="0.25">
      <c r="A27" s="6" t="s">
        <v>50</v>
      </c>
      <c r="B27" s="6" t="s">
        <v>49</v>
      </c>
      <c r="C27" s="7" t="s">
        <v>49</v>
      </c>
      <c r="D27" s="11">
        <v>7451007856.25</v>
      </c>
      <c r="E27" s="10">
        <v>-88725237</v>
      </c>
      <c r="F27" s="9">
        <v>7362282619.25</v>
      </c>
      <c r="G27" s="8">
        <v>25.023</v>
      </c>
      <c r="H27" s="12">
        <v>0</v>
      </c>
      <c r="I27" s="12">
        <v>0</v>
      </c>
      <c r="J27" s="8">
        <v>0</v>
      </c>
      <c r="K27" s="13">
        <v>10.226000000000001</v>
      </c>
      <c r="L27" s="12">
        <v>0.30922929989774317</v>
      </c>
      <c r="M27" s="14">
        <v>35.558229299897747</v>
      </c>
      <c r="N27" s="12">
        <v>36.57</v>
      </c>
      <c r="O27" s="15">
        <v>85013455.238507211</v>
      </c>
      <c r="P27" s="16">
        <v>2276633.5</v>
      </c>
      <c r="Q27" s="17">
        <v>0.99199999999999999</v>
      </c>
      <c r="R27" s="17">
        <v>4</v>
      </c>
      <c r="S27" s="17">
        <v>0</v>
      </c>
      <c r="T27" s="17">
        <v>0</v>
      </c>
      <c r="U27" s="26">
        <v>7.8550000000000004</v>
      </c>
      <c r="V27" s="26">
        <v>48.405229299897748</v>
      </c>
      <c r="W27" s="53">
        <v>27</v>
      </c>
      <c r="X27" s="26">
        <v>1.9770000000000003</v>
      </c>
    </row>
    <row r="28" spans="1:25" ht="14.5" x14ac:dyDescent="0.25">
      <c r="A28" s="6" t="s">
        <v>51</v>
      </c>
      <c r="B28" s="6" t="s">
        <v>52</v>
      </c>
      <c r="C28" s="7" t="s">
        <v>315</v>
      </c>
      <c r="D28" s="11">
        <v>233373710</v>
      </c>
      <c r="E28" s="10">
        <v>0</v>
      </c>
      <c r="F28" s="9">
        <v>233373710</v>
      </c>
      <c r="G28" s="8">
        <v>15.981999999999999</v>
      </c>
      <c r="H28" s="12">
        <v>0</v>
      </c>
      <c r="I28" s="12">
        <v>0</v>
      </c>
      <c r="J28" s="8">
        <v>0</v>
      </c>
      <c r="K28" s="13">
        <v>8.7589999999999986</v>
      </c>
      <c r="L28" s="12">
        <v>3.7009481487867681E-2</v>
      </c>
      <c r="M28" s="14">
        <v>24.778009481487867</v>
      </c>
      <c r="N28" s="12">
        <v>38.642000000000003</v>
      </c>
      <c r="O28" s="15">
        <v>5288265.0867800005</v>
      </c>
      <c r="P28" s="16">
        <v>8637.0400000000009</v>
      </c>
      <c r="Q28" s="17">
        <v>0</v>
      </c>
      <c r="R28" s="17">
        <v>0</v>
      </c>
      <c r="S28" s="17">
        <v>0</v>
      </c>
      <c r="T28" s="17">
        <v>0</v>
      </c>
      <c r="U28" s="26">
        <v>10.73</v>
      </c>
      <c r="V28" s="26">
        <v>35.508009481487868</v>
      </c>
      <c r="W28" s="53">
        <v>23.149000000000001</v>
      </c>
      <c r="X28" s="26">
        <v>7.1670000000000016</v>
      </c>
    </row>
    <row r="29" spans="1:25" ht="14.5" x14ac:dyDescent="0.25">
      <c r="A29" s="6" t="s">
        <v>53</v>
      </c>
      <c r="B29" s="6" t="s">
        <v>52</v>
      </c>
      <c r="C29" s="7" t="s">
        <v>316</v>
      </c>
      <c r="D29" s="11">
        <v>285390811</v>
      </c>
      <c r="E29" s="10">
        <v>0</v>
      </c>
      <c r="F29" s="9">
        <v>285390811</v>
      </c>
      <c r="G29" s="8">
        <v>14.693</v>
      </c>
      <c r="H29" s="12">
        <v>0</v>
      </c>
      <c r="I29" s="12">
        <v>0</v>
      </c>
      <c r="J29" s="8">
        <v>0</v>
      </c>
      <c r="K29" s="13">
        <v>8.7519999999999989</v>
      </c>
      <c r="L29" s="12">
        <v>5.1374639388792373E-2</v>
      </c>
      <c r="M29" s="14">
        <v>23.496374639388794</v>
      </c>
      <c r="N29" s="12">
        <v>41.535999999999994</v>
      </c>
      <c r="O29" s="15">
        <v>7660865.8239769991</v>
      </c>
      <c r="P29" s="16">
        <v>14661.85</v>
      </c>
      <c r="Q29" s="17">
        <v>0</v>
      </c>
      <c r="R29" s="17">
        <v>0</v>
      </c>
      <c r="S29" s="17">
        <v>0</v>
      </c>
      <c r="T29" s="17">
        <v>0</v>
      </c>
      <c r="U29" s="26">
        <v>7.6150000000000002</v>
      </c>
      <c r="V29" s="26">
        <v>31.111374639388792</v>
      </c>
      <c r="W29" s="53">
        <v>21.950999999999997</v>
      </c>
      <c r="X29" s="26">
        <v>7.2579999999999973</v>
      </c>
    </row>
    <row r="30" spans="1:25" ht="14.5" x14ac:dyDescent="0.25">
      <c r="A30" s="6" t="s">
        <v>54</v>
      </c>
      <c r="B30" s="6" t="s">
        <v>55</v>
      </c>
      <c r="C30" s="7" t="s">
        <v>56</v>
      </c>
      <c r="D30" s="11">
        <v>43996405</v>
      </c>
      <c r="E30" s="10">
        <v>0</v>
      </c>
      <c r="F30" s="9">
        <v>43996405</v>
      </c>
      <c r="G30" s="8">
        <v>7.8140000000000001</v>
      </c>
      <c r="H30" s="12">
        <v>0</v>
      </c>
      <c r="I30" s="12">
        <v>1.6689999999999998</v>
      </c>
      <c r="J30" s="8">
        <v>0</v>
      </c>
      <c r="K30" s="13">
        <v>5.569</v>
      </c>
      <c r="L30" s="12">
        <v>0</v>
      </c>
      <c r="M30" s="14">
        <v>15.052</v>
      </c>
      <c r="N30" s="12">
        <v>38.966999999999999</v>
      </c>
      <c r="O30" s="15">
        <v>1370629.4913299999</v>
      </c>
      <c r="P30" s="16">
        <v>0</v>
      </c>
      <c r="Q30" s="17">
        <v>0</v>
      </c>
      <c r="R30" s="17">
        <v>0</v>
      </c>
      <c r="S30" s="17">
        <v>0</v>
      </c>
      <c r="T30" s="17">
        <v>0</v>
      </c>
      <c r="U30" s="26">
        <v>13.9</v>
      </c>
      <c r="V30" s="26">
        <v>28.951999999999998</v>
      </c>
      <c r="W30" s="53">
        <v>18.215</v>
      </c>
      <c r="X30" s="26">
        <v>10.401</v>
      </c>
    </row>
    <row r="31" spans="1:25" ht="14.5" x14ac:dyDescent="0.25">
      <c r="A31" s="6" t="s">
        <v>57</v>
      </c>
      <c r="B31" s="6" t="s">
        <v>55</v>
      </c>
      <c r="C31" s="7" t="s">
        <v>55</v>
      </c>
      <c r="D31" s="11">
        <v>78512959</v>
      </c>
      <c r="E31" s="10">
        <v>0</v>
      </c>
      <c r="F31" s="9">
        <v>78512959</v>
      </c>
      <c r="G31" s="8">
        <v>6.6740000000000004</v>
      </c>
      <c r="H31" s="12">
        <v>0</v>
      </c>
      <c r="I31" s="12">
        <v>0</v>
      </c>
      <c r="J31" s="8">
        <v>0</v>
      </c>
      <c r="K31" s="13">
        <v>8.8759999999999994</v>
      </c>
      <c r="L31" s="12">
        <v>0</v>
      </c>
      <c r="M31" s="14">
        <v>15.55</v>
      </c>
      <c r="N31" s="12">
        <v>33.524999999999999</v>
      </c>
      <c r="O31" s="15">
        <v>2108116.3616340002</v>
      </c>
      <c r="P31" s="16">
        <v>0</v>
      </c>
      <c r="Q31" s="17">
        <v>0</v>
      </c>
      <c r="R31" s="17">
        <v>0</v>
      </c>
      <c r="S31" s="17">
        <v>0</v>
      </c>
      <c r="T31" s="17">
        <v>0</v>
      </c>
      <c r="U31" s="26">
        <v>0</v>
      </c>
      <c r="V31" s="26">
        <v>15.55</v>
      </c>
      <c r="W31" s="53">
        <v>13.154999999999999</v>
      </c>
      <c r="X31" s="26">
        <v>6.480999999999999</v>
      </c>
    </row>
    <row r="32" spans="1:25" ht="14.5" x14ac:dyDescent="0.25">
      <c r="A32" s="6" t="s">
        <v>58</v>
      </c>
      <c r="B32" s="6" t="s">
        <v>59</v>
      </c>
      <c r="C32" s="7" t="s">
        <v>59</v>
      </c>
      <c r="D32" s="11">
        <v>349813700</v>
      </c>
      <c r="E32" s="10">
        <v>0</v>
      </c>
      <c r="F32" s="9">
        <v>349813700</v>
      </c>
      <c r="G32" s="8">
        <v>12.481</v>
      </c>
      <c r="H32" s="12">
        <v>0</v>
      </c>
      <c r="I32" s="12">
        <v>0</v>
      </c>
      <c r="J32" s="8">
        <v>0</v>
      </c>
      <c r="K32" s="13">
        <v>5.2570000000000006</v>
      </c>
      <c r="L32" s="12">
        <v>5.1790367272636834E-2</v>
      </c>
      <c r="M32" s="14">
        <v>17.789790367272637</v>
      </c>
      <c r="N32" s="12">
        <v>19.782</v>
      </c>
      <c r="O32" s="15">
        <v>2553845.6503000008</v>
      </c>
      <c r="P32" s="16">
        <v>18116.98</v>
      </c>
      <c r="Q32" s="17">
        <v>0</v>
      </c>
      <c r="R32" s="17">
        <v>0</v>
      </c>
      <c r="S32" s="17">
        <v>0</v>
      </c>
      <c r="T32" s="17">
        <v>0</v>
      </c>
      <c r="U32" s="26">
        <v>3.125</v>
      </c>
      <c r="V32" s="26">
        <v>20.914790367272637</v>
      </c>
      <c r="W32" s="53">
        <v>17.745000000000001</v>
      </c>
      <c r="X32" s="26">
        <v>5.2640000000000011</v>
      </c>
    </row>
    <row r="33" spans="1:24" ht="14.5" x14ac:dyDescent="0.25">
      <c r="A33" s="6" t="s">
        <v>60</v>
      </c>
      <c r="B33" s="6" t="s">
        <v>61</v>
      </c>
      <c r="C33" s="7" t="s">
        <v>317</v>
      </c>
      <c r="D33" s="11">
        <v>34018236</v>
      </c>
      <c r="E33" s="10">
        <v>0</v>
      </c>
      <c r="F33" s="9">
        <v>34018236</v>
      </c>
      <c r="G33" s="8">
        <v>17.123000000000001</v>
      </c>
      <c r="H33" s="12">
        <v>0</v>
      </c>
      <c r="I33" s="12">
        <v>5.5810000000000004</v>
      </c>
      <c r="J33" s="8">
        <v>0</v>
      </c>
      <c r="K33" s="13">
        <v>0</v>
      </c>
      <c r="L33" s="12">
        <v>0.20571319453483713</v>
      </c>
      <c r="M33" s="14">
        <v>22.909713194534838</v>
      </c>
      <c r="N33" s="12">
        <v>282.82600000000002</v>
      </c>
      <c r="O33" s="15">
        <v>9038752.7449719999</v>
      </c>
      <c r="P33" s="16">
        <v>6998</v>
      </c>
      <c r="Q33" s="17">
        <v>0</v>
      </c>
      <c r="R33" s="17">
        <v>0</v>
      </c>
      <c r="S33" s="17">
        <v>0</v>
      </c>
      <c r="T33" s="17">
        <v>0</v>
      </c>
      <c r="U33" s="26">
        <v>12.75</v>
      </c>
      <c r="V33" s="26">
        <v>35.659713194534838</v>
      </c>
      <c r="W33" s="53">
        <v>19.899000000000001</v>
      </c>
      <c r="X33" s="26">
        <v>2.7759999999999998</v>
      </c>
    </row>
    <row r="34" spans="1:24" ht="14.5" x14ac:dyDescent="0.25">
      <c r="A34" s="6" t="s">
        <v>62</v>
      </c>
      <c r="B34" s="6" t="s">
        <v>61</v>
      </c>
      <c r="C34" s="7" t="s">
        <v>318</v>
      </c>
      <c r="D34" s="11">
        <v>9153774</v>
      </c>
      <c r="E34" s="10">
        <v>0</v>
      </c>
      <c r="F34" s="9">
        <v>9153774</v>
      </c>
      <c r="G34" s="8">
        <v>27</v>
      </c>
      <c r="H34" s="12">
        <v>0</v>
      </c>
      <c r="I34" s="12">
        <v>0</v>
      </c>
      <c r="J34" s="8">
        <v>0</v>
      </c>
      <c r="K34" s="13">
        <v>0</v>
      </c>
      <c r="L34" s="12">
        <v>7.4067810719381968E-2</v>
      </c>
      <c r="M34" s="14">
        <v>27.074067810719381</v>
      </c>
      <c r="N34" s="12">
        <v>431.91300000000001</v>
      </c>
      <c r="O34" s="15">
        <v>3706485.3820000002</v>
      </c>
      <c r="P34" s="16">
        <v>678</v>
      </c>
      <c r="Q34" s="17">
        <v>0</v>
      </c>
      <c r="R34" s="17">
        <v>0</v>
      </c>
      <c r="S34" s="17">
        <v>0</v>
      </c>
      <c r="T34" s="17">
        <v>0</v>
      </c>
      <c r="U34" s="26">
        <v>10.157999999999999</v>
      </c>
      <c r="V34" s="26">
        <v>37.232067810719379</v>
      </c>
      <c r="W34" s="53">
        <v>27</v>
      </c>
      <c r="X34" s="26">
        <v>0</v>
      </c>
    </row>
    <row r="35" spans="1:24" ht="14.5" x14ac:dyDescent="0.25">
      <c r="A35" s="6" t="s">
        <v>63</v>
      </c>
      <c r="B35" s="6" t="s">
        <v>61</v>
      </c>
      <c r="C35" s="7" t="s">
        <v>319</v>
      </c>
      <c r="D35" s="11">
        <v>29523023</v>
      </c>
      <c r="E35" s="10">
        <v>0</v>
      </c>
      <c r="F35" s="9">
        <v>29523023</v>
      </c>
      <c r="G35" s="8">
        <v>18.788</v>
      </c>
      <c r="H35" s="12">
        <v>0</v>
      </c>
      <c r="I35" s="12">
        <v>0</v>
      </c>
      <c r="J35" s="8">
        <v>0</v>
      </c>
      <c r="K35" s="13">
        <v>0</v>
      </c>
      <c r="L35" s="12">
        <v>5.4262735899369113E-2</v>
      </c>
      <c r="M35" s="14">
        <v>18.842262735899368</v>
      </c>
      <c r="N35" s="12">
        <v>91.48299999999999</v>
      </c>
      <c r="O35" s="15">
        <v>2146185.7338760002</v>
      </c>
      <c r="P35" s="16">
        <v>1602</v>
      </c>
      <c r="Q35" s="17">
        <v>0</v>
      </c>
      <c r="R35" s="17">
        <v>0</v>
      </c>
      <c r="S35" s="17">
        <v>0</v>
      </c>
      <c r="T35" s="17">
        <v>0</v>
      </c>
      <c r="U35" s="26">
        <v>14.754</v>
      </c>
      <c r="V35" s="26">
        <v>33.596262735899366</v>
      </c>
      <c r="W35" s="53">
        <v>27</v>
      </c>
      <c r="X35" s="26">
        <v>8.2119999999999997</v>
      </c>
    </row>
    <row r="36" spans="1:24" ht="14.5" x14ac:dyDescent="0.25">
      <c r="A36" s="6" t="s">
        <v>64</v>
      </c>
      <c r="B36" s="6" t="s">
        <v>65</v>
      </c>
      <c r="C36" s="7" t="s">
        <v>320</v>
      </c>
      <c r="D36" s="11">
        <v>56380942</v>
      </c>
      <c r="E36" s="10">
        <v>0</v>
      </c>
      <c r="F36" s="9">
        <v>56380942</v>
      </c>
      <c r="G36" s="8">
        <v>16.28</v>
      </c>
      <c r="H36" s="12">
        <v>0</v>
      </c>
      <c r="I36" s="12">
        <v>0</v>
      </c>
      <c r="J36" s="8">
        <v>0</v>
      </c>
      <c r="K36" s="13">
        <v>0</v>
      </c>
      <c r="L36" s="12">
        <v>0</v>
      </c>
      <c r="M36" s="14">
        <v>16.28</v>
      </c>
      <c r="N36" s="12">
        <v>54.915999999999997</v>
      </c>
      <c r="O36" s="15">
        <v>2178318.9242399996</v>
      </c>
      <c r="P36" s="16">
        <v>0</v>
      </c>
      <c r="Q36" s="17">
        <v>0</v>
      </c>
      <c r="R36" s="17">
        <v>0</v>
      </c>
      <c r="S36" s="17">
        <v>0</v>
      </c>
      <c r="T36" s="17">
        <v>0</v>
      </c>
      <c r="U36" s="26">
        <v>8.0660000000000007</v>
      </c>
      <c r="V36" s="26">
        <v>24.346000000000004</v>
      </c>
      <c r="W36" s="53">
        <v>27</v>
      </c>
      <c r="X36" s="26">
        <v>10.719999999999999</v>
      </c>
    </row>
    <row r="37" spans="1:24" ht="14.5" x14ac:dyDescent="0.25">
      <c r="A37" s="6" t="s">
        <v>66</v>
      </c>
      <c r="B37" s="6" t="s">
        <v>65</v>
      </c>
      <c r="C37" s="7" t="s">
        <v>321</v>
      </c>
      <c r="D37" s="11">
        <v>73842244</v>
      </c>
      <c r="E37" s="10">
        <v>0</v>
      </c>
      <c r="F37" s="9">
        <v>73842244</v>
      </c>
      <c r="G37" s="8">
        <v>27</v>
      </c>
      <c r="H37" s="12">
        <v>0</v>
      </c>
      <c r="I37" s="12">
        <v>0</v>
      </c>
      <c r="J37" s="8">
        <v>0</v>
      </c>
      <c r="K37" s="13">
        <v>4.4770000000000003</v>
      </c>
      <c r="L37" s="12">
        <v>0</v>
      </c>
      <c r="M37" s="14">
        <v>31.477</v>
      </c>
      <c r="N37" s="12">
        <v>46.970999999999997</v>
      </c>
      <c r="O37" s="15">
        <v>1474702.9919999999</v>
      </c>
      <c r="P37" s="16">
        <v>0</v>
      </c>
      <c r="Q37" s="17">
        <v>0</v>
      </c>
      <c r="R37" s="17">
        <v>0</v>
      </c>
      <c r="S37" s="17">
        <v>0</v>
      </c>
      <c r="T37" s="17">
        <v>0</v>
      </c>
      <c r="U37" s="26">
        <v>18</v>
      </c>
      <c r="V37" s="26">
        <v>49.477000000000004</v>
      </c>
      <c r="W37" s="53">
        <v>27</v>
      </c>
      <c r="X37" s="26">
        <v>0</v>
      </c>
    </row>
    <row r="38" spans="1:24" ht="14.5" x14ac:dyDescent="0.25">
      <c r="A38" s="6" t="s">
        <v>67</v>
      </c>
      <c r="B38" s="6" t="s">
        <v>68</v>
      </c>
      <c r="C38" s="7" t="s">
        <v>68</v>
      </c>
      <c r="D38" s="11">
        <v>49505378</v>
      </c>
      <c r="E38" s="10">
        <v>0</v>
      </c>
      <c r="F38" s="9">
        <v>49505378</v>
      </c>
      <c r="G38" s="8">
        <v>16.449000000000002</v>
      </c>
      <c r="H38" s="12">
        <v>0</v>
      </c>
      <c r="I38" s="12">
        <v>0</v>
      </c>
      <c r="J38" s="8">
        <v>0</v>
      </c>
      <c r="K38" s="13">
        <v>0</v>
      </c>
      <c r="L38" s="12">
        <v>1.505896995675904E-3</v>
      </c>
      <c r="M38" s="14">
        <v>16.450505896995679</v>
      </c>
      <c r="N38" s="12">
        <v>91.843999999999994</v>
      </c>
      <c r="O38" s="15">
        <v>3732436.6872779997</v>
      </c>
      <c r="P38" s="16">
        <v>74.55</v>
      </c>
      <c r="Q38" s="17">
        <v>0</v>
      </c>
      <c r="R38" s="17">
        <v>0</v>
      </c>
      <c r="S38" s="17">
        <v>0</v>
      </c>
      <c r="T38" s="17">
        <v>0</v>
      </c>
      <c r="U38" s="26"/>
      <c r="V38" s="26">
        <v>16.450505896995679</v>
      </c>
      <c r="W38" s="53">
        <v>25.436</v>
      </c>
      <c r="X38" s="26">
        <v>8.9869999999999983</v>
      </c>
    </row>
    <row r="39" spans="1:24" ht="14.5" x14ac:dyDescent="0.25">
      <c r="A39" s="6" t="s">
        <v>69</v>
      </c>
      <c r="B39" s="6" t="s">
        <v>70</v>
      </c>
      <c r="C39" s="7" t="s">
        <v>322</v>
      </c>
      <c r="D39" s="11">
        <v>109305040</v>
      </c>
      <c r="E39" s="10">
        <v>0</v>
      </c>
      <c r="F39" s="9">
        <v>109305040</v>
      </c>
      <c r="G39" s="8">
        <v>22.902999999999999</v>
      </c>
      <c r="H39" s="12">
        <v>0</v>
      </c>
      <c r="I39" s="12">
        <v>0</v>
      </c>
      <c r="J39" s="8">
        <v>0</v>
      </c>
      <c r="K39" s="13">
        <v>0</v>
      </c>
      <c r="L39" s="12">
        <v>4.3219416048884849E-3</v>
      </c>
      <c r="M39" s="14">
        <v>22.907321941604888</v>
      </c>
      <c r="N39" s="12">
        <v>35.178000000000004</v>
      </c>
      <c r="O39" s="15">
        <v>1341713.9688800003</v>
      </c>
      <c r="P39" s="16">
        <v>472.41</v>
      </c>
      <c r="Q39" s="17">
        <v>0</v>
      </c>
      <c r="R39" s="17">
        <v>0</v>
      </c>
      <c r="S39" s="17">
        <v>0</v>
      </c>
      <c r="T39" s="17">
        <v>0</v>
      </c>
      <c r="U39" s="26">
        <v>5.9569999999999999</v>
      </c>
      <c r="V39" s="26">
        <v>28.864321941604889</v>
      </c>
      <c r="W39" s="53">
        <v>27</v>
      </c>
      <c r="X39" s="26">
        <v>4.0970000000000013</v>
      </c>
    </row>
    <row r="40" spans="1:24" ht="14.5" x14ac:dyDescent="0.25">
      <c r="A40" s="6" t="s">
        <v>71</v>
      </c>
      <c r="B40" s="6" t="s">
        <v>72</v>
      </c>
      <c r="C40" s="7" t="s">
        <v>72</v>
      </c>
      <c r="D40" s="11">
        <v>342250106</v>
      </c>
      <c r="E40" s="10">
        <v>-162845</v>
      </c>
      <c r="F40" s="9">
        <v>342087261</v>
      </c>
      <c r="G40" s="8">
        <v>22.655999999999999</v>
      </c>
      <c r="H40" s="12">
        <v>0</v>
      </c>
      <c r="I40" s="12">
        <v>0</v>
      </c>
      <c r="J40" s="8">
        <v>0</v>
      </c>
      <c r="K40" s="13">
        <v>0</v>
      </c>
      <c r="L40" s="12">
        <v>5.174627066864089E-2</v>
      </c>
      <c r="M40" s="14">
        <v>22.70774627066864</v>
      </c>
      <c r="N40" s="12">
        <v>121.18600000000001</v>
      </c>
      <c r="O40" s="15">
        <v>33705814.424783997</v>
      </c>
      <c r="P40" s="16">
        <v>17701.740000000002</v>
      </c>
      <c r="Q40" s="17">
        <v>0</v>
      </c>
      <c r="R40" s="17">
        <v>0</v>
      </c>
      <c r="S40" s="17">
        <v>0</v>
      </c>
      <c r="T40" s="17">
        <v>0</v>
      </c>
      <c r="U40" s="26">
        <v>4.9249999999999998</v>
      </c>
      <c r="V40" s="26">
        <v>27.63274627066864</v>
      </c>
      <c r="W40" s="53">
        <v>27</v>
      </c>
      <c r="X40" s="26">
        <v>4.3440000000000012</v>
      </c>
    </row>
    <row r="41" spans="1:24" ht="14.5" x14ac:dyDescent="0.25">
      <c r="A41" s="6" t="s">
        <v>73</v>
      </c>
      <c r="B41" s="6" t="s">
        <v>74</v>
      </c>
      <c r="C41" s="7" t="s">
        <v>74</v>
      </c>
      <c r="D41" s="11">
        <v>22527890740</v>
      </c>
      <c r="E41" s="10">
        <v>-1436368493</v>
      </c>
      <c r="F41" s="9">
        <v>21091522247</v>
      </c>
      <c r="G41" s="8">
        <v>25.541</v>
      </c>
      <c r="H41" s="12">
        <v>0</v>
      </c>
      <c r="I41" s="12">
        <v>0</v>
      </c>
      <c r="J41" s="8">
        <v>0</v>
      </c>
      <c r="K41" s="13">
        <v>6.1619999999999999</v>
      </c>
      <c r="L41" s="12">
        <v>0.43543343588233896</v>
      </c>
      <c r="M41" s="14">
        <v>32.138433435882341</v>
      </c>
      <c r="N41" s="12">
        <v>39.411000000000001</v>
      </c>
      <c r="O41" s="15">
        <v>292531917.35937297</v>
      </c>
      <c r="P41" s="16">
        <v>9183954</v>
      </c>
      <c r="Q41" s="17">
        <v>0</v>
      </c>
      <c r="R41" s="17">
        <v>0</v>
      </c>
      <c r="S41" s="17">
        <v>0</v>
      </c>
      <c r="T41" s="17">
        <v>0</v>
      </c>
      <c r="U41" s="26">
        <v>9.5679999999999996</v>
      </c>
      <c r="V41" s="26">
        <v>41.706433435882339</v>
      </c>
      <c r="W41" s="53">
        <v>27</v>
      </c>
      <c r="X41" s="26">
        <v>1.4589999999999996</v>
      </c>
    </row>
    <row r="42" spans="1:24" ht="14.5" x14ac:dyDescent="0.25">
      <c r="A42" s="6" t="s">
        <v>75</v>
      </c>
      <c r="B42" s="6" t="s">
        <v>76</v>
      </c>
      <c r="C42" s="7" t="s">
        <v>76</v>
      </c>
      <c r="D42" s="11">
        <v>117652427</v>
      </c>
      <c r="E42" s="10">
        <v>0</v>
      </c>
      <c r="F42" s="9">
        <v>117652427</v>
      </c>
      <c r="G42" s="8">
        <v>15.558999999999999</v>
      </c>
      <c r="H42" s="12">
        <v>0</v>
      </c>
      <c r="I42" s="12">
        <v>0</v>
      </c>
      <c r="J42" s="8">
        <v>0</v>
      </c>
      <c r="K42" s="13">
        <v>0</v>
      </c>
      <c r="L42" s="12">
        <v>9.2654272231885201E-2</v>
      </c>
      <c r="M42" s="14">
        <v>15.651654272231884</v>
      </c>
      <c r="N42" s="12">
        <v>27.018000000000001</v>
      </c>
      <c r="O42" s="15">
        <v>1348156.9883070001</v>
      </c>
      <c r="P42" s="16">
        <v>10901</v>
      </c>
      <c r="Q42" s="17">
        <v>0</v>
      </c>
      <c r="R42" s="17">
        <v>0</v>
      </c>
      <c r="S42" s="17">
        <v>0</v>
      </c>
      <c r="T42" s="17">
        <v>0</v>
      </c>
      <c r="U42" s="26"/>
      <c r="V42" s="26">
        <v>15.651654272231884</v>
      </c>
      <c r="W42" s="53">
        <v>26.332999999999998</v>
      </c>
      <c r="X42" s="26">
        <v>10.773999999999999</v>
      </c>
    </row>
    <row r="43" spans="1:24" ht="14.5" x14ac:dyDescent="0.25">
      <c r="A43" s="6" t="s">
        <v>77</v>
      </c>
      <c r="B43" s="6" t="s">
        <v>78</v>
      </c>
      <c r="C43" s="7" t="s">
        <v>78</v>
      </c>
      <c r="D43" s="11">
        <v>7518782810</v>
      </c>
      <c r="E43" s="10">
        <v>-63840711</v>
      </c>
      <c r="F43" s="9">
        <v>7454942099</v>
      </c>
      <c r="G43" s="8">
        <v>25.44</v>
      </c>
      <c r="H43" s="12">
        <v>0</v>
      </c>
      <c r="I43" s="12">
        <v>0</v>
      </c>
      <c r="J43" s="8">
        <v>0</v>
      </c>
      <c r="K43" s="13">
        <v>9.8859999999999992</v>
      </c>
      <c r="L43" s="12">
        <v>9.1452753213395549E-2</v>
      </c>
      <c r="M43" s="14">
        <v>35.417452753213396</v>
      </c>
      <c r="N43" s="12">
        <v>76.378</v>
      </c>
      <c r="O43" s="15">
        <v>379743188.35143995</v>
      </c>
      <c r="P43" s="16">
        <v>681774.98</v>
      </c>
      <c r="Q43" s="17">
        <v>0</v>
      </c>
      <c r="R43" s="17">
        <v>0</v>
      </c>
      <c r="S43" s="17">
        <v>0</v>
      </c>
      <c r="T43" s="17">
        <v>0</v>
      </c>
      <c r="U43" s="26">
        <v>8.0540000000000003</v>
      </c>
      <c r="V43" s="26">
        <v>43.471452753213399</v>
      </c>
      <c r="W43" s="53">
        <v>27</v>
      </c>
      <c r="X43" s="26">
        <v>1.5599999999999987</v>
      </c>
    </row>
    <row r="44" spans="1:24" ht="14.5" x14ac:dyDescent="0.25">
      <c r="A44" s="6" t="s">
        <v>79</v>
      </c>
      <c r="B44" s="6" t="s">
        <v>80</v>
      </c>
      <c r="C44" s="7" t="s">
        <v>80</v>
      </c>
      <c r="D44" s="11">
        <v>3311382290</v>
      </c>
      <c r="E44" s="10">
        <v>-144224560</v>
      </c>
      <c r="F44" s="9">
        <v>3167157730</v>
      </c>
      <c r="G44" s="8">
        <v>11.618</v>
      </c>
      <c r="H44" s="12">
        <v>0</v>
      </c>
      <c r="I44" s="12">
        <v>0.66799999999999993</v>
      </c>
      <c r="J44" s="8">
        <v>0</v>
      </c>
      <c r="K44" s="13">
        <v>1.877</v>
      </c>
      <c r="L44" s="12">
        <v>5.281505193617244E-2</v>
      </c>
      <c r="M44" s="14">
        <v>14.215815051936172</v>
      </c>
      <c r="N44" s="12">
        <v>20.722000000000001</v>
      </c>
      <c r="O44" s="15">
        <v>28832906.622859992</v>
      </c>
      <c r="P44" s="16">
        <v>167273.60000000001</v>
      </c>
      <c r="Q44" s="17">
        <v>0.316</v>
      </c>
      <c r="R44" s="17">
        <v>0</v>
      </c>
      <c r="S44" s="17">
        <v>0</v>
      </c>
      <c r="T44" s="17">
        <v>0</v>
      </c>
      <c r="U44" s="26">
        <v>6.7279999999999998</v>
      </c>
      <c r="V44" s="26">
        <v>21.259815051936172</v>
      </c>
      <c r="W44" s="53">
        <v>12.138</v>
      </c>
      <c r="X44" s="26">
        <v>0.51999999999999957</v>
      </c>
    </row>
    <row r="45" spans="1:24" ht="14.5" x14ac:dyDescent="0.25">
      <c r="A45" s="6" t="s">
        <v>81</v>
      </c>
      <c r="B45" s="6" t="s">
        <v>82</v>
      </c>
      <c r="C45" s="7" t="s">
        <v>323</v>
      </c>
      <c r="D45" s="11">
        <v>250727362.58000001</v>
      </c>
      <c r="E45" s="10">
        <v>0</v>
      </c>
      <c r="F45" s="9">
        <v>250727362.58000001</v>
      </c>
      <c r="G45" s="8">
        <v>26.713999999999999</v>
      </c>
      <c r="H45" s="12">
        <v>0</v>
      </c>
      <c r="I45" s="12">
        <v>0</v>
      </c>
      <c r="J45" s="8">
        <v>0</v>
      </c>
      <c r="K45" s="13">
        <v>0</v>
      </c>
      <c r="L45" s="12">
        <v>9.9704355132055639E-2</v>
      </c>
      <c r="M45" s="14">
        <v>26.813704355132053</v>
      </c>
      <c r="N45" s="12">
        <v>78.048999999999992</v>
      </c>
      <c r="O45" s="15">
        <v>12871096.49603788</v>
      </c>
      <c r="P45" s="16">
        <v>24998.61</v>
      </c>
      <c r="Q45" s="17">
        <v>0</v>
      </c>
      <c r="R45" s="17">
        <v>0</v>
      </c>
      <c r="S45" s="17">
        <v>0</v>
      </c>
      <c r="T45" s="17">
        <v>0</v>
      </c>
      <c r="U45" s="26"/>
      <c r="V45" s="26">
        <v>26.813704355132053</v>
      </c>
      <c r="W45" s="53">
        <v>27</v>
      </c>
      <c r="X45" s="26">
        <v>0.28600000000000136</v>
      </c>
    </row>
    <row r="46" spans="1:24" ht="14.5" x14ac:dyDescent="0.25">
      <c r="A46" s="6" t="s">
        <v>83</v>
      </c>
      <c r="B46" s="6" t="s">
        <v>82</v>
      </c>
      <c r="C46" s="7" t="s">
        <v>84</v>
      </c>
      <c r="D46" s="11">
        <v>48018206</v>
      </c>
      <c r="E46" s="10">
        <v>0</v>
      </c>
      <c r="F46" s="9">
        <v>48018206</v>
      </c>
      <c r="G46" s="8">
        <v>19.187999999999999</v>
      </c>
      <c r="H46" s="12">
        <v>0</v>
      </c>
      <c r="I46" s="12">
        <v>0</v>
      </c>
      <c r="J46" s="8">
        <v>0</v>
      </c>
      <c r="K46" s="13">
        <v>0</v>
      </c>
      <c r="L46" s="12">
        <v>9.6819318905833354E-2</v>
      </c>
      <c r="M46" s="14">
        <v>19.284819318905832</v>
      </c>
      <c r="N46" s="12">
        <v>70.033000000000001</v>
      </c>
      <c r="O46" s="15">
        <v>2441481.4032720001</v>
      </c>
      <c r="P46" s="16">
        <v>4649.09</v>
      </c>
      <c r="Q46" s="17">
        <v>0</v>
      </c>
      <c r="R46" s="17">
        <v>0</v>
      </c>
      <c r="S46" s="17">
        <v>0</v>
      </c>
      <c r="T46" s="17">
        <v>0</v>
      </c>
      <c r="U46" s="26"/>
      <c r="V46" s="26">
        <v>19.284819318905832</v>
      </c>
      <c r="W46" s="53">
        <v>27</v>
      </c>
      <c r="X46" s="26">
        <v>7.8120000000000012</v>
      </c>
    </row>
    <row r="47" spans="1:24" ht="14.5" x14ac:dyDescent="0.25">
      <c r="A47" s="6" t="s">
        <v>85</v>
      </c>
      <c r="B47" s="6" t="s">
        <v>82</v>
      </c>
      <c r="C47" s="7" t="s">
        <v>324</v>
      </c>
      <c r="D47" s="11">
        <v>32694605.149999999</v>
      </c>
      <c r="E47" s="10">
        <v>0</v>
      </c>
      <c r="F47" s="9">
        <v>32694605.149999999</v>
      </c>
      <c r="G47" s="8">
        <v>25.359000000000002</v>
      </c>
      <c r="H47" s="12">
        <v>0</v>
      </c>
      <c r="I47" s="12">
        <v>0</v>
      </c>
      <c r="J47" s="8">
        <v>0</v>
      </c>
      <c r="K47" s="13">
        <v>0</v>
      </c>
      <c r="L47" s="12">
        <v>0.14470583077220617</v>
      </c>
      <c r="M47" s="14">
        <v>25.503705830772208</v>
      </c>
      <c r="N47" s="12">
        <v>116.946</v>
      </c>
      <c r="O47" s="15">
        <v>2994390.3580011502</v>
      </c>
      <c r="P47" s="16">
        <v>4731.1000000000004</v>
      </c>
      <c r="Q47" s="17">
        <v>0</v>
      </c>
      <c r="R47" s="17">
        <v>0</v>
      </c>
      <c r="S47" s="17">
        <v>0</v>
      </c>
      <c r="T47" s="17">
        <v>0</v>
      </c>
      <c r="U47" s="26">
        <v>9.9290000000000003</v>
      </c>
      <c r="V47" s="26">
        <v>35.432705830772207</v>
      </c>
      <c r="W47" s="53">
        <v>27</v>
      </c>
      <c r="X47" s="26">
        <v>1.6409999999999982</v>
      </c>
    </row>
    <row r="48" spans="1:24" ht="14.5" x14ac:dyDescent="0.25">
      <c r="A48" s="6" t="s">
        <v>86</v>
      </c>
      <c r="B48" s="6" t="s">
        <v>82</v>
      </c>
      <c r="C48" s="7" t="s">
        <v>82</v>
      </c>
      <c r="D48" s="11">
        <v>25937426</v>
      </c>
      <c r="E48" s="10">
        <v>0</v>
      </c>
      <c r="F48" s="9">
        <v>25937426</v>
      </c>
      <c r="G48" s="8">
        <v>20.596</v>
      </c>
      <c r="H48" s="12">
        <v>0</v>
      </c>
      <c r="I48" s="12">
        <v>0</v>
      </c>
      <c r="J48" s="8">
        <v>0</v>
      </c>
      <c r="K48" s="13">
        <v>0</v>
      </c>
      <c r="L48" s="12">
        <v>8.5226267247952819E-2</v>
      </c>
      <c r="M48" s="14">
        <v>20.681226267247954</v>
      </c>
      <c r="N48" s="12">
        <v>132.52500000000001</v>
      </c>
      <c r="O48" s="15">
        <v>2903147.0841040001</v>
      </c>
      <c r="P48" s="16">
        <v>2210.5500000000002</v>
      </c>
      <c r="Q48" s="17">
        <v>0</v>
      </c>
      <c r="R48" s="17">
        <v>0</v>
      </c>
      <c r="S48" s="17">
        <v>0</v>
      </c>
      <c r="T48" s="17">
        <v>0</v>
      </c>
      <c r="U48" s="26">
        <v>7.8</v>
      </c>
      <c r="V48" s="26">
        <v>28.481226267247955</v>
      </c>
      <c r="W48" s="53">
        <v>21.222000000000001</v>
      </c>
      <c r="X48" s="26">
        <v>0.62600000000000122</v>
      </c>
    </row>
    <row r="49" spans="1:24" ht="14.5" x14ac:dyDescent="0.25">
      <c r="A49" s="6" t="s">
        <v>87</v>
      </c>
      <c r="B49" s="6" t="s">
        <v>82</v>
      </c>
      <c r="C49" s="7" t="s">
        <v>325</v>
      </c>
      <c r="D49" s="11">
        <v>20076500</v>
      </c>
      <c r="E49" s="10">
        <v>0</v>
      </c>
      <c r="F49" s="9">
        <v>20076500</v>
      </c>
      <c r="G49" s="8">
        <v>16.797999999999998</v>
      </c>
      <c r="H49" s="12">
        <v>0</v>
      </c>
      <c r="I49" s="12">
        <v>0</v>
      </c>
      <c r="J49" s="8">
        <v>0</v>
      </c>
      <c r="K49" s="13">
        <v>0</v>
      </c>
      <c r="L49" s="12">
        <v>5.7888576196050102E-3</v>
      </c>
      <c r="M49" s="14">
        <v>16.803788857619605</v>
      </c>
      <c r="N49" s="12">
        <v>63.546000000000006</v>
      </c>
      <c r="O49" s="15">
        <v>938533.39299999992</v>
      </c>
      <c r="P49" s="16">
        <v>116.22</v>
      </c>
      <c r="Q49" s="17">
        <v>0</v>
      </c>
      <c r="R49" s="17">
        <v>0</v>
      </c>
      <c r="S49" s="17">
        <v>0</v>
      </c>
      <c r="T49" s="17">
        <v>0</v>
      </c>
      <c r="U49" s="26"/>
      <c r="V49" s="26">
        <v>16.803788857619605</v>
      </c>
      <c r="W49" s="53">
        <v>27</v>
      </c>
      <c r="X49" s="26">
        <v>10.202000000000002</v>
      </c>
    </row>
    <row r="50" spans="1:24" ht="14.5" x14ac:dyDescent="0.25">
      <c r="A50" s="6" t="s">
        <v>88</v>
      </c>
      <c r="B50" s="6" t="s">
        <v>89</v>
      </c>
      <c r="C50" s="7" t="s">
        <v>326</v>
      </c>
      <c r="D50" s="11">
        <v>44166497</v>
      </c>
      <c r="E50" s="10">
        <v>0</v>
      </c>
      <c r="F50" s="9">
        <v>44166497</v>
      </c>
      <c r="G50" s="8">
        <v>27</v>
      </c>
      <c r="H50" s="12">
        <v>0</v>
      </c>
      <c r="I50" s="12">
        <v>0</v>
      </c>
      <c r="J50" s="8">
        <v>0</v>
      </c>
      <c r="K50" s="13">
        <v>0</v>
      </c>
      <c r="L50" s="12">
        <v>0.17140480939658856</v>
      </c>
      <c r="M50" s="14">
        <v>27.171404809396588</v>
      </c>
      <c r="N50" s="12">
        <v>107.063</v>
      </c>
      <c r="O50" s="15">
        <v>3536109.0409999997</v>
      </c>
      <c r="P50" s="16">
        <v>7570.35</v>
      </c>
      <c r="Q50" s="17">
        <v>0</v>
      </c>
      <c r="R50" s="17">
        <v>0</v>
      </c>
      <c r="S50" s="17">
        <v>0</v>
      </c>
      <c r="T50" s="17">
        <v>0</v>
      </c>
      <c r="U50" s="26"/>
      <c r="V50" s="26">
        <v>27.171404809396588</v>
      </c>
      <c r="W50" s="53">
        <v>27</v>
      </c>
      <c r="X50" s="26">
        <v>0</v>
      </c>
    </row>
    <row r="51" spans="1:24" ht="14.5" x14ac:dyDescent="0.25">
      <c r="A51" s="6" t="s">
        <v>90</v>
      </c>
      <c r="B51" s="6" t="s">
        <v>89</v>
      </c>
      <c r="C51" s="7" t="s">
        <v>327</v>
      </c>
      <c r="D51" s="11">
        <v>693863000</v>
      </c>
      <c r="E51" s="10">
        <v>-10060850</v>
      </c>
      <c r="F51" s="9">
        <v>683802150</v>
      </c>
      <c r="G51" s="8">
        <v>15.719999999999997</v>
      </c>
      <c r="H51" s="12">
        <v>0</v>
      </c>
      <c r="I51" s="12">
        <v>0</v>
      </c>
      <c r="J51" s="8">
        <v>0</v>
      </c>
      <c r="K51" s="13">
        <v>8.4089999999999989</v>
      </c>
      <c r="L51" s="12">
        <v>2.0375325786852239</v>
      </c>
      <c r="M51" s="14">
        <v>26.166532578685221</v>
      </c>
      <c r="N51" s="12">
        <v>161.839</v>
      </c>
      <c r="O51" s="15">
        <v>99916449.842000008</v>
      </c>
      <c r="P51" s="16">
        <v>1393269.1580000001</v>
      </c>
      <c r="Q51" s="17">
        <v>0</v>
      </c>
      <c r="R51" s="17">
        <v>0</v>
      </c>
      <c r="S51" s="17">
        <v>0</v>
      </c>
      <c r="T51" s="17">
        <v>0</v>
      </c>
      <c r="U51" s="26">
        <v>21.257000000000001</v>
      </c>
      <c r="V51" s="26">
        <v>47.423532578685226</v>
      </c>
      <c r="W51" s="53">
        <v>15.72</v>
      </c>
      <c r="X51" s="26">
        <v>0</v>
      </c>
    </row>
    <row r="52" spans="1:24" ht="14.5" x14ac:dyDescent="0.25">
      <c r="A52" s="6" t="s">
        <v>91</v>
      </c>
      <c r="B52" s="6" t="s">
        <v>89</v>
      </c>
      <c r="C52" s="7" t="s">
        <v>328</v>
      </c>
      <c r="D52" s="11">
        <v>462816280</v>
      </c>
      <c r="E52" s="10">
        <v>-456320</v>
      </c>
      <c r="F52" s="9">
        <v>462359960</v>
      </c>
      <c r="G52" s="8">
        <v>21.893999999999998</v>
      </c>
      <c r="H52" s="12">
        <v>0</v>
      </c>
      <c r="I52" s="12">
        <v>0</v>
      </c>
      <c r="J52" s="8">
        <v>0</v>
      </c>
      <c r="K52" s="13">
        <v>8.543000000000001</v>
      </c>
      <c r="L52" s="12">
        <v>0.17807861217048293</v>
      </c>
      <c r="M52" s="14">
        <v>30.615078612170482</v>
      </c>
      <c r="N52" s="12">
        <v>173.899</v>
      </c>
      <c r="O52" s="15">
        <v>70281214.76575999</v>
      </c>
      <c r="P52" s="16">
        <v>82336.42</v>
      </c>
      <c r="Q52" s="17">
        <v>0</v>
      </c>
      <c r="R52" s="17">
        <v>0</v>
      </c>
      <c r="S52" s="17">
        <v>0</v>
      </c>
      <c r="T52" s="17">
        <v>6.7060000000000004</v>
      </c>
      <c r="U52" s="26">
        <v>9.6319999999999997</v>
      </c>
      <c r="V52" s="26">
        <v>46.953078612170486</v>
      </c>
      <c r="W52" s="53">
        <v>27</v>
      </c>
      <c r="X52" s="26">
        <v>5.1060000000000016</v>
      </c>
    </row>
    <row r="53" spans="1:24" ht="14.5" x14ac:dyDescent="0.25">
      <c r="A53" s="6" t="s">
        <v>92</v>
      </c>
      <c r="B53" s="6" t="s">
        <v>89</v>
      </c>
      <c r="C53" s="7" t="s">
        <v>329</v>
      </c>
      <c r="D53" s="11">
        <v>176435080</v>
      </c>
      <c r="E53" s="10">
        <v>-1849240</v>
      </c>
      <c r="F53" s="9">
        <v>174585840</v>
      </c>
      <c r="G53" s="8">
        <v>19.684000000000001</v>
      </c>
      <c r="H53" s="12">
        <v>0</v>
      </c>
      <c r="I53" s="12">
        <v>0</v>
      </c>
      <c r="J53" s="8">
        <v>0</v>
      </c>
      <c r="K53" s="13">
        <v>5</v>
      </c>
      <c r="L53" s="12">
        <v>5.7128974491860281E-2</v>
      </c>
      <c r="M53" s="14">
        <v>24.741128974491861</v>
      </c>
      <c r="N53" s="12">
        <v>412.74400000000003</v>
      </c>
      <c r="O53" s="15">
        <v>68622688.135439992</v>
      </c>
      <c r="P53" s="16">
        <v>9973.91</v>
      </c>
      <c r="Q53" s="17">
        <v>0</v>
      </c>
      <c r="R53" s="17">
        <v>0</v>
      </c>
      <c r="S53" s="17">
        <v>0</v>
      </c>
      <c r="T53" s="17">
        <v>0</v>
      </c>
      <c r="U53" s="26"/>
      <c r="V53" s="26">
        <v>24.741128974491861</v>
      </c>
      <c r="W53" s="53">
        <v>27</v>
      </c>
      <c r="X53" s="26">
        <v>7.3159999999999989</v>
      </c>
    </row>
    <row r="54" spans="1:24" ht="14.5" x14ac:dyDescent="0.25">
      <c r="A54" s="6" t="s">
        <v>93</v>
      </c>
      <c r="B54" s="6" t="s">
        <v>89</v>
      </c>
      <c r="C54" s="7" t="s">
        <v>330</v>
      </c>
      <c r="D54" s="11">
        <v>3050219290</v>
      </c>
      <c r="E54" s="10">
        <v>-57462880</v>
      </c>
      <c r="F54" s="9">
        <v>2992756410</v>
      </c>
      <c r="G54" s="8">
        <v>20.714999999999996</v>
      </c>
      <c r="H54" s="12">
        <v>0</v>
      </c>
      <c r="I54" s="12">
        <v>0</v>
      </c>
      <c r="J54" s="8">
        <v>0</v>
      </c>
      <c r="K54" s="13">
        <v>23.829000000000001</v>
      </c>
      <c r="L54" s="12">
        <v>0.41842686087505526</v>
      </c>
      <c r="M54" s="14">
        <v>44.962426860875055</v>
      </c>
      <c r="N54" s="12">
        <v>89.13300000000001</v>
      </c>
      <c r="O54" s="15">
        <v>204759323.10685</v>
      </c>
      <c r="P54" s="16">
        <v>1252249.67</v>
      </c>
      <c r="Q54" s="17">
        <v>0</v>
      </c>
      <c r="R54" s="17">
        <v>0</v>
      </c>
      <c r="S54" s="17">
        <v>0</v>
      </c>
      <c r="T54" s="17">
        <v>0</v>
      </c>
      <c r="U54" s="26">
        <v>6.6159999999999997</v>
      </c>
      <c r="V54" s="26">
        <v>51.578426860875055</v>
      </c>
      <c r="W54" s="53">
        <v>20.715</v>
      </c>
      <c r="X54" s="26">
        <v>0</v>
      </c>
    </row>
    <row r="55" spans="1:24" ht="14.5" x14ac:dyDescent="0.25">
      <c r="A55" s="6" t="s">
        <v>94</v>
      </c>
      <c r="B55" s="6" t="s">
        <v>89</v>
      </c>
      <c r="C55" s="7" t="s">
        <v>331</v>
      </c>
      <c r="D55" s="11">
        <v>415395900</v>
      </c>
      <c r="E55" s="10">
        <v>0</v>
      </c>
      <c r="F55" s="9">
        <v>415395900</v>
      </c>
      <c r="G55" s="8">
        <v>27</v>
      </c>
      <c r="H55" s="12">
        <v>0</v>
      </c>
      <c r="I55" s="12">
        <v>0</v>
      </c>
      <c r="J55" s="8">
        <v>0</v>
      </c>
      <c r="K55" s="13">
        <v>12.416</v>
      </c>
      <c r="L55" s="12">
        <v>0.12600008810871749</v>
      </c>
      <c r="M55" s="14">
        <v>39.542000088108715</v>
      </c>
      <c r="N55" s="12">
        <v>107.20100000000001</v>
      </c>
      <c r="O55" s="15">
        <v>33315203.559999995</v>
      </c>
      <c r="P55" s="16">
        <v>52339.92</v>
      </c>
      <c r="Q55" s="17">
        <v>0</v>
      </c>
      <c r="R55" s="17">
        <v>0</v>
      </c>
      <c r="S55" s="17">
        <v>0</v>
      </c>
      <c r="T55" s="17">
        <v>0</v>
      </c>
      <c r="U55" s="26">
        <v>9.5419999999999998</v>
      </c>
      <c r="V55" s="26">
        <v>49.084000088108716</v>
      </c>
      <c r="W55" s="53">
        <v>27</v>
      </c>
      <c r="X55" s="26">
        <v>0</v>
      </c>
    </row>
    <row r="56" spans="1:24" ht="14.5" x14ac:dyDescent="0.25">
      <c r="A56" s="6" t="s">
        <v>95</v>
      </c>
      <c r="B56" s="6" t="s">
        <v>89</v>
      </c>
      <c r="C56" s="7" t="s">
        <v>332</v>
      </c>
      <c r="D56" s="11">
        <v>133070930</v>
      </c>
      <c r="E56" s="10">
        <v>-1362730</v>
      </c>
      <c r="F56" s="9">
        <v>131708200</v>
      </c>
      <c r="G56" s="8">
        <v>22.815999999999999</v>
      </c>
      <c r="H56" s="12">
        <v>0</v>
      </c>
      <c r="I56" s="12">
        <v>0</v>
      </c>
      <c r="J56" s="8">
        <v>0</v>
      </c>
      <c r="K56" s="13">
        <v>14.426</v>
      </c>
      <c r="L56" s="12">
        <v>0.27368060606704825</v>
      </c>
      <c r="M56" s="14">
        <v>37.515680606067043</v>
      </c>
      <c r="N56" s="12">
        <v>98.085000000000008</v>
      </c>
      <c r="O56" s="15">
        <v>9913585.8487999998</v>
      </c>
      <c r="P56" s="16">
        <v>36045.980000000003</v>
      </c>
      <c r="Q56" s="17">
        <v>0</v>
      </c>
      <c r="R56" s="17">
        <v>0</v>
      </c>
      <c r="S56" s="17">
        <v>0</v>
      </c>
      <c r="T56" s="17">
        <v>0</v>
      </c>
      <c r="U56" s="26">
        <v>4.923</v>
      </c>
      <c r="V56" s="26">
        <v>42.438680606067045</v>
      </c>
      <c r="W56" s="53">
        <v>27</v>
      </c>
      <c r="X56" s="26">
        <v>4.1840000000000011</v>
      </c>
    </row>
    <row r="57" spans="1:24" ht="14.5" x14ac:dyDescent="0.25">
      <c r="A57" s="6" t="s">
        <v>96</v>
      </c>
      <c r="B57" s="6" t="s">
        <v>89</v>
      </c>
      <c r="C57" s="7" t="s">
        <v>333</v>
      </c>
      <c r="D57" s="11">
        <v>1868392570</v>
      </c>
      <c r="E57" s="10">
        <v>-26237970</v>
      </c>
      <c r="F57" s="9">
        <v>1842154600</v>
      </c>
      <c r="G57" s="8">
        <v>26.952000000000002</v>
      </c>
      <c r="H57" s="12">
        <v>0</v>
      </c>
      <c r="I57" s="12">
        <v>0</v>
      </c>
      <c r="J57" s="8">
        <v>0</v>
      </c>
      <c r="K57" s="13">
        <v>14.522</v>
      </c>
      <c r="L57" s="12">
        <v>0.36797435459542865</v>
      </c>
      <c r="M57" s="14">
        <v>41.841974354595429</v>
      </c>
      <c r="N57" s="12">
        <v>118.619</v>
      </c>
      <c r="O57" s="15">
        <v>168864447.22080001</v>
      </c>
      <c r="P57" s="16">
        <v>677865.65</v>
      </c>
      <c r="Q57" s="17">
        <v>0</v>
      </c>
      <c r="R57" s="17">
        <v>0</v>
      </c>
      <c r="S57" s="17">
        <v>0</v>
      </c>
      <c r="T57" s="17">
        <v>0</v>
      </c>
      <c r="U57" s="26">
        <v>18.276</v>
      </c>
      <c r="V57" s="26">
        <v>60.117974354595432</v>
      </c>
      <c r="W57" s="53">
        <v>27</v>
      </c>
      <c r="X57" s="26">
        <v>4.7999999999998266E-2</v>
      </c>
    </row>
    <row r="58" spans="1:24" ht="14.5" x14ac:dyDescent="0.25">
      <c r="A58" s="6" t="s">
        <v>97</v>
      </c>
      <c r="B58" s="6" t="s">
        <v>89</v>
      </c>
      <c r="C58" s="7" t="s">
        <v>334</v>
      </c>
      <c r="D58" s="11">
        <v>38098350</v>
      </c>
      <c r="E58" s="10">
        <v>0</v>
      </c>
      <c r="F58" s="9">
        <v>38098350</v>
      </c>
      <c r="G58" s="8">
        <v>27</v>
      </c>
      <c r="H58" s="12">
        <v>0</v>
      </c>
      <c r="I58" s="12">
        <v>0</v>
      </c>
      <c r="J58" s="8">
        <v>0</v>
      </c>
      <c r="K58" s="13">
        <v>0</v>
      </c>
      <c r="L58" s="12">
        <v>6.6753547069623746E-3</v>
      </c>
      <c r="M58" s="14">
        <v>27.006675354706964</v>
      </c>
      <c r="N58" s="12">
        <v>262.00800000000004</v>
      </c>
      <c r="O58" s="15">
        <v>8953399.0800000019</v>
      </c>
      <c r="P58" s="16">
        <v>254.32</v>
      </c>
      <c r="Q58" s="17">
        <v>0</v>
      </c>
      <c r="R58" s="17">
        <v>0</v>
      </c>
      <c r="S58" s="17">
        <v>0</v>
      </c>
      <c r="T58" s="17">
        <v>0</v>
      </c>
      <c r="U58" s="26">
        <v>4.6669999999999998</v>
      </c>
      <c r="V58" s="26">
        <v>31.673675354706965</v>
      </c>
      <c r="W58" s="53">
        <v>27</v>
      </c>
      <c r="X58" s="26">
        <v>0</v>
      </c>
    </row>
    <row r="59" spans="1:24" ht="14.5" x14ac:dyDescent="0.25">
      <c r="A59" s="6" t="s">
        <v>98</v>
      </c>
      <c r="B59" s="6" t="s">
        <v>89</v>
      </c>
      <c r="C59" s="7" t="s">
        <v>335</v>
      </c>
      <c r="D59" s="11">
        <v>50851932</v>
      </c>
      <c r="E59" s="10">
        <v>0</v>
      </c>
      <c r="F59" s="9">
        <v>50851932</v>
      </c>
      <c r="G59" s="8">
        <v>21.419</v>
      </c>
      <c r="H59" s="12">
        <v>0</v>
      </c>
      <c r="I59" s="12">
        <v>0</v>
      </c>
      <c r="J59" s="8">
        <v>0</v>
      </c>
      <c r="K59" s="13">
        <v>0</v>
      </c>
      <c r="L59" s="12">
        <v>2.5684963159315167E-2</v>
      </c>
      <c r="M59" s="14">
        <v>21.444684963159315</v>
      </c>
      <c r="N59" s="12">
        <v>120.18299999999999</v>
      </c>
      <c r="O59" s="15">
        <v>5022353.1384919994</v>
      </c>
      <c r="P59" s="16">
        <v>1306.1299999999999</v>
      </c>
      <c r="Q59" s="17">
        <v>0</v>
      </c>
      <c r="R59" s="17">
        <v>0</v>
      </c>
      <c r="S59" s="17">
        <v>0</v>
      </c>
      <c r="T59" s="17">
        <v>0</v>
      </c>
      <c r="U59" s="26">
        <v>3.7</v>
      </c>
      <c r="V59" s="26">
        <v>25.144684963159314</v>
      </c>
      <c r="W59" s="53">
        <v>27</v>
      </c>
      <c r="X59" s="26">
        <v>5.5809999999999995</v>
      </c>
    </row>
    <row r="60" spans="1:24" ht="14.5" x14ac:dyDescent="0.25">
      <c r="A60" s="6" t="s">
        <v>99</v>
      </c>
      <c r="B60" s="6" t="s">
        <v>89</v>
      </c>
      <c r="C60" s="7" t="s">
        <v>336</v>
      </c>
      <c r="D60" s="11">
        <v>41420560</v>
      </c>
      <c r="E60" s="10">
        <v>0</v>
      </c>
      <c r="F60" s="9">
        <v>41420560</v>
      </c>
      <c r="G60" s="8">
        <v>8.4329999999999998</v>
      </c>
      <c r="H60" s="12">
        <v>0</v>
      </c>
      <c r="I60" s="12">
        <v>0</v>
      </c>
      <c r="J60" s="8">
        <v>0</v>
      </c>
      <c r="K60" s="13">
        <v>0</v>
      </c>
      <c r="L60" s="12">
        <v>3.5534285388705511E-2</v>
      </c>
      <c r="M60" s="14">
        <v>8.4685342853887047</v>
      </c>
      <c r="N60" s="12">
        <v>85.283999999999992</v>
      </c>
      <c r="O60" s="15">
        <v>3183230.5775200003</v>
      </c>
      <c r="P60" s="16">
        <v>1471.85</v>
      </c>
      <c r="Q60" s="17">
        <v>0</v>
      </c>
      <c r="R60" s="17">
        <v>0</v>
      </c>
      <c r="S60" s="17">
        <v>0</v>
      </c>
      <c r="T60" s="17">
        <v>0</v>
      </c>
      <c r="U60" s="26">
        <v>24</v>
      </c>
      <c r="V60" s="26">
        <v>32.468534285388706</v>
      </c>
      <c r="W60" s="53">
        <v>26.128</v>
      </c>
      <c r="X60" s="26">
        <v>17.695</v>
      </c>
    </row>
    <row r="61" spans="1:24" ht="14.5" x14ac:dyDescent="0.25">
      <c r="A61" s="6" t="s">
        <v>100</v>
      </c>
      <c r="B61" s="6" t="s">
        <v>89</v>
      </c>
      <c r="C61" s="7" t="s">
        <v>337</v>
      </c>
      <c r="D61" s="11">
        <v>595934160</v>
      </c>
      <c r="E61" s="10">
        <v>0</v>
      </c>
      <c r="F61" s="9">
        <v>595934160</v>
      </c>
      <c r="G61" s="8">
        <v>23.164000000000001</v>
      </c>
      <c r="H61" s="12">
        <v>0</v>
      </c>
      <c r="I61" s="12">
        <v>0</v>
      </c>
      <c r="J61" s="8">
        <v>0</v>
      </c>
      <c r="K61" s="13">
        <v>6.7119999999999997</v>
      </c>
      <c r="L61" s="12">
        <v>0.11110967359212971</v>
      </c>
      <c r="M61" s="14">
        <v>29.98710967359213</v>
      </c>
      <c r="N61" s="12">
        <v>92.84</v>
      </c>
      <c r="O61" s="15">
        <v>41522412.98776</v>
      </c>
      <c r="P61" s="16">
        <v>66214.05</v>
      </c>
      <c r="Q61" s="17">
        <v>0</v>
      </c>
      <c r="R61" s="17">
        <v>0</v>
      </c>
      <c r="S61" s="17">
        <v>0</v>
      </c>
      <c r="T61" s="17">
        <v>0</v>
      </c>
      <c r="U61" s="26">
        <v>11.345000000000001</v>
      </c>
      <c r="V61" s="26">
        <v>41.332109673592129</v>
      </c>
      <c r="W61" s="53">
        <v>27</v>
      </c>
      <c r="X61" s="26">
        <v>3.8359999999999985</v>
      </c>
    </row>
    <row r="62" spans="1:24" ht="14.5" x14ac:dyDescent="0.25">
      <c r="A62" s="6" t="s">
        <v>101</v>
      </c>
      <c r="B62" s="6" t="s">
        <v>89</v>
      </c>
      <c r="C62" s="7" t="s">
        <v>480</v>
      </c>
      <c r="D62" s="11">
        <v>1080044140</v>
      </c>
      <c r="E62" s="10">
        <v>0</v>
      </c>
      <c r="F62" s="9">
        <v>1080044140</v>
      </c>
      <c r="G62" s="8">
        <v>24.459</v>
      </c>
      <c r="H62" s="12">
        <v>0</v>
      </c>
      <c r="I62" s="12">
        <v>0</v>
      </c>
      <c r="J62" s="8">
        <v>0</v>
      </c>
      <c r="K62" s="13">
        <v>6.944</v>
      </c>
      <c r="L62" s="12">
        <v>0.59625355682222403</v>
      </c>
      <c r="M62" s="14">
        <v>31.999253556822222</v>
      </c>
      <c r="N62" s="12">
        <v>232.863</v>
      </c>
      <c r="O62" s="15">
        <v>225085316.98973998</v>
      </c>
      <c r="P62" s="16">
        <v>643980.16</v>
      </c>
      <c r="Q62" s="17">
        <v>0</v>
      </c>
      <c r="R62" s="17">
        <v>0</v>
      </c>
      <c r="S62" s="17">
        <v>0</v>
      </c>
      <c r="T62" s="17">
        <v>0</v>
      </c>
      <c r="U62" s="26"/>
      <c r="V62" s="26">
        <v>31.999253556822222</v>
      </c>
      <c r="W62" s="53">
        <v>27</v>
      </c>
      <c r="X62" s="26">
        <v>2.5410000000000004</v>
      </c>
    </row>
    <row r="63" spans="1:24" ht="14.5" x14ac:dyDescent="0.25">
      <c r="A63" s="6" t="s">
        <v>102</v>
      </c>
      <c r="B63" s="6" t="s">
        <v>89</v>
      </c>
      <c r="C63" s="7" t="s">
        <v>339</v>
      </c>
      <c r="D63" s="9">
        <v>6044412</v>
      </c>
      <c r="E63" s="10">
        <v>0</v>
      </c>
      <c r="F63" s="9">
        <v>6044412</v>
      </c>
      <c r="G63" s="8">
        <v>27</v>
      </c>
      <c r="H63" s="12">
        <v>0</v>
      </c>
      <c r="I63" s="12">
        <v>0</v>
      </c>
      <c r="J63" s="8">
        <v>0</v>
      </c>
      <c r="K63" s="13">
        <v>0</v>
      </c>
      <c r="L63" s="12">
        <v>0</v>
      </c>
      <c r="M63" s="14">
        <v>27</v>
      </c>
      <c r="N63" s="12">
        <v>485.12799999999999</v>
      </c>
      <c r="O63" s="15">
        <v>2769113.8760000002</v>
      </c>
      <c r="P63" s="16">
        <v>0</v>
      </c>
      <c r="Q63" s="17">
        <v>0</v>
      </c>
      <c r="R63" s="17">
        <v>0</v>
      </c>
      <c r="S63" s="17">
        <v>0</v>
      </c>
      <c r="T63" s="17">
        <v>0</v>
      </c>
      <c r="U63" s="26">
        <v>9.5009999999999994</v>
      </c>
      <c r="V63" s="26">
        <v>36.500999999999998</v>
      </c>
      <c r="W63" s="53">
        <v>27</v>
      </c>
      <c r="X63" s="26">
        <v>0</v>
      </c>
    </row>
    <row r="64" spans="1:24" ht="14.5" x14ac:dyDescent="0.25">
      <c r="A64" s="6" t="s">
        <v>103</v>
      </c>
      <c r="B64" s="6" t="s">
        <v>89</v>
      </c>
      <c r="C64" s="7" t="s">
        <v>340</v>
      </c>
      <c r="D64" s="11">
        <v>30031715</v>
      </c>
      <c r="E64" s="10">
        <v>0</v>
      </c>
      <c r="F64" s="9">
        <v>30031715</v>
      </c>
      <c r="G64" s="8">
        <v>20.834</v>
      </c>
      <c r="H64" s="12">
        <v>0</v>
      </c>
      <c r="I64" s="12">
        <v>1.351</v>
      </c>
      <c r="J64" s="8">
        <v>0</v>
      </c>
      <c r="K64" s="13">
        <v>0</v>
      </c>
      <c r="L64" s="12">
        <v>8.1217472928202736E-3</v>
      </c>
      <c r="M64" s="14">
        <v>22.193121747292818</v>
      </c>
      <c r="N64" s="12">
        <v>117.062</v>
      </c>
      <c r="O64" s="15">
        <v>2889906.4196899999</v>
      </c>
      <c r="P64" s="16">
        <v>243.90999999999997</v>
      </c>
      <c r="Q64" s="17">
        <v>0</v>
      </c>
      <c r="R64" s="17">
        <v>0</v>
      </c>
      <c r="S64" s="17">
        <v>0</v>
      </c>
      <c r="T64" s="17">
        <v>0</v>
      </c>
      <c r="U64" s="26">
        <v>6.3369999999999997</v>
      </c>
      <c r="V64" s="26">
        <v>28.530121747292817</v>
      </c>
      <c r="W64" s="53">
        <v>27</v>
      </c>
      <c r="X64" s="26">
        <v>6.1660000000000004</v>
      </c>
    </row>
    <row r="65" spans="1:25" ht="14.5" x14ac:dyDescent="0.25">
      <c r="A65" s="6" t="s">
        <v>104</v>
      </c>
      <c r="B65" s="6" t="s">
        <v>105</v>
      </c>
      <c r="C65" s="7" t="s">
        <v>341</v>
      </c>
      <c r="D65" s="11">
        <v>267938282</v>
      </c>
      <c r="E65" s="10">
        <v>0</v>
      </c>
      <c r="F65" s="9">
        <v>267938282</v>
      </c>
      <c r="G65" s="8">
        <v>27</v>
      </c>
      <c r="H65" s="12">
        <v>0</v>
      </c>
      <c r="I65" s="12">
        <v>0</v>
      </c>
      <c r="J65" s="8">
        <v>0</v>
      </c>
      <c r="K65" s="13">
        <v>5.1689999999999996</v>
      </c>
      <c r="L65" s="12">
        <v>0.17552572050902379</v>
      </c>
      <c r="M65" s="14">
        <v>32.344525720509019</v>
      </c>
      <c r="N65" s="12">
        <v>116.09</v>
      </c>
      <c r="O65" s="15">
        <v>23870500.286000002</v>
      </c>
      <c r="P65" s="16">
        <v>47030.06</v>
      </c>
      <c r="Q65" s="17">
        <v>0</v>
      </c>
      <c r="R65" s="17">
        <v>0</v>
      </c>
      <c r="S65" s="17">
        <v>0</v>
      </c>
      <c r="T65" s="17">
        <v>0</v>
      </c>
      <c r="U65" s="26">
        <v>12.115</v>
      </c>
      <c r="V65" s="26">
        <v>44.459525720509021</v>
      </c>
      <c r="W65" s="53">
        <v>27</v>
      </c>
      <c r="X65" s="26">
        <v>0</v>
      </c>
    </row>
    <row r="66" spans="1:25" ht="14.5" x14ac:dyDescent="0.25">
      <c r="A66" s="6" t="s">
        <v>106</v>
      </c>
      <c r="B66" s="6" t="s">
        <v>105</v>
      </c>
      <c r="C66" s="7" t="s">
        <v>107</v>
      </c>
      <c r="D66" s="11">
        <v>154213613</v>
      </c>
      <c r="E66" s="10">
        <v>0</v>
      </c>
      <c r="F66" s="9">
        <v>154213613</v>
      </c>
      <c r="G66" s="8">
        <v>15.202999999999999</v>
      </c>
      <c r="H66" s="12">
        <v>0</v>
      </c>
      <c r="I66" s="12">
        <v>0</v>
      </c>
      <c r="J66" s="8">
        <v>0</v>
      </c>
      <c r="K66" s="13">
        <v>2.27</v>
      </c>
      <c r="L66" s="12">
        <v>0.74746222306587162</v>
      </c>
      <c r="M66" s="14">
        <v>18.220462223065869</v>
      </c>
      <c r="N66" s="12">
        <v>78.230999999999995</v>
      </c>
      <c r="O66" s="15">
        <v>9719823.5315610003</v>
      </c>
      <c r="P66" s="16">
        <v>115268.84999999999</v>
      </c>
      <c r="Q66" s="17">
        <v>0</v>
      </c>
      <c r="R66" s="17">
        <v>0</v>
      </c>
      <c r="S66" s="17">
        <v>0</v>
      </c>
      <c r="T66" s="17">
        <v>0</v>
      </c>
      <c r="U66" s="26">
        <v>11.118</v>
      </c>
      <c r="V66" s="26">
        <v>29.338462223065868</v>
      </c>
      <c r="W66" s="53">
        <v>27</v>
      </c>
      <c r="X66" s="26">
        <v>11.797000000000001</v>
      </c>
    </row>
    <row r="67" spans="1:25" ht="14.5" x14ac:dyDescent="0.25">
      <c r="A67" s="6" t="s">
        <v>108</v>
      </c>
      <c r="B67" s="6" t="s">
        <v>105</v>
      </c>
      <c r="C67" s="7" t="s">
        <v>342</v>
      </c>
      <c r="D67" s="11">
        <v>68060601</v>
      </c>
      <c r="E67" s="10">
        <v>0</v>
      </c>
      <c r="F67" s="9">
        <v>68060601</v>
      </c>
      <c r="G67" s="8">
        <v>21.702000000000002</v>
      </c>
      <c r="H67" s="12">
        <v>0</v>
      </c>
      <c r="I67" s="12">
        <v>0</v>
      </c>
      <c r="J67" s="8">
        <v>0</v>
      </c>
      <c r="K67" s="13">
        <v>0</v>
      </c>
      <c r="L67" s="12">
        <v>6.585675022176192E-2</v>
      </c>
      <c r="M67" s="14">
        <v>21.767856750221764</v>
      </c>
      <c r="N67" s="12">
        <v>41.122</v>
      </c>
      <c r="O67" s="15">
        <v>1321734.1070980001</v>
      </c>
      <c r="P67" s="16">
        <v>4482.25</v>
      </c>
      <c r="Q67" s="17">
        <v>0</v>
      </c>
      <c r="R67" s="17">
        <v>0</v>
      </c>
      <c r="S67" s="17">
        <v>0</v>
      </c>
      <c r="T67" s="17">
        <v>0</v>
      </c>
      <c r="U67" s="26"/>
      <c r="V67" s="26">
        <v>21.767856750221764</v>
      </c>
      <c r="W67" s="53">
        <v>27</v>
      </c>
      <c r="X67" s="26">
        <v>5.2979999999999983</v>
      </c>
    </row>
    <row r="68" spans="1:25" ht="14.5" x14ac:dyDescent="0.25">
      <c r="A68" s="6" t="s">
        <v>109</v>
      </c>
      <c r="B68" s="6" t="s">
        <v>110</v>
      </c>
      <c r="C68" s="7" t="s">
        <v>343</v>
      </c>
      <c r="D68" s="11">
        <v>1162422060</v>
      </c>
      <c r="E68" s="10">
        <v>-727530</v>
      </c>
      <c r="F68" s="9">
        <v>1161694530</v>
      </c>
      <c r="G68" s="8">
        <v>21.759</v>
      </c>
      <c r="H68" s="12">
        <v>0</v>
      </c>
      <c r="I68" s="12">
        <v>0</v>
      </c>
      <c r="J68" s="8">
        <v>0</v>
      </c>
      <c r="K68" s="13">
        <v>7.5750000000000002</v>
      </c>
      <c r="L68" s="12">
        <v>0.33914530009881344</v>
      </c>
      <c r="M68" s="14">
        <v>29.673145300098813</v>
      </c>
      <c r="N68" s="12">
        <v>49.72</v>
      </c>
      <c r="O68" s="15">
        <v>32481868.211729996</v>
      </c>
      <c r="P68" s="16">
        <v>393983.24</v>
      </c>
      <c r="Q68" s="17">
        <v>0</v>
      </c>
      <c r="R68" s="17">
        <v>0</v>
      </c>
      <c r="S68" s="17">
        <v>0</v>
      </c>
      <c r="T68" s="17">
        <v>0</v>
      </c>
      <c r="U68" s="26">
        <v>12.930999999999999</v>
      </c>
      <c r="V68" s="26">
        <v>42.604145300098814</v>
      </c>
      <c r="W68" s="53">
        <v>27</v>
      </c>
      <c r="X68" s="26">
        <v>5.2409999999999997</v>
      </c>
    </row>
    <row r="69" spans="1:25" ht="14.5" x14ac:dyDescent="0.25">
      <c r="A69" s="6" t="s">
        <v>111</v>
      </c>
      <c r="B69" s="6" t="s">
        <v>110</v>
      </c>
      <c r="C69" s="7" t="s">
        <v>344</v>
      </c>
      <c r="D69" s="11">
        <v>746242610</v>
      </c>
      <c r="E69" s="10">
        <v>-2212030</v>
      </c>
      <c r="F69" s="9">
        <v>744030580</v>
      </c>
      <c r="G69" s="8">
        <v>4.7</v>
      </c>
      <c r="H69" s="12">
        <v>0</v>
      </c>
      <c r="I69" s="12">
        <v>0</v>
      </c>
      <c r="J69" s="8">
        <v>0</v>
      </c>
      <c r="K69" s="13">
        <v>5.7789999999999999</v>
      </c>
      <c r="L69" s="12">
        <v>4.1063782620332619E-2</v>
      </c>
      <c r="M69" s="14">
        <v>10.520063782620332</v>
      </c>
      <c r="N69" s="12">
        <v>57.19</v>
      </c>
      <c r="O69" s="15">
        <v>39054306.263999991</v>
      </c>
      <c r="P69" s="16">
        <v>30552.71</v>
      </c>
      <c r="Q69" s="17">
        <v>0</v>
      </c>
      <c r="R69" s="17">
        <v>0</v>
      </c>
      <c r="S69" s="17">
        <v>0</v>
      </c>
      <c r="T69" s="17">
        <v>0</v>
      </c>
      <c r="U69" s="26">
        <v>11.138</v>
      </c>
      <c r="V69" s="26">
        <v>21.658063782620331</v>
      </c>
      <c r="W69" s="53">
        <v>19.491</v>
      </c>
      <c r="X69" s="26">
        <v>14.791</v>
      </c>
    </row>
    <row r="70" spans="1:25" ht="14.5" x14ac:dyDescent="0.25">
      <c r="A70" s="6" t="s">
        <v>112</v>
      </c>
      <c r="B70" s="6" t="s">
        <v>110</v>
      </c>
      <c r="C70" s="7" t="s">
        <v>345</v>
      </c>
      <c r="D70" s="11">
        <v>571716210</v>
      </c>
      <c r="E70" s="10">
        <v>0</v>
      </c>
      <c r="F70" s="9">
        <v>571716210</v>
      </c>
      <c r="G70" s="8">
        <v>2.2309999999999999</v>
      </c>
      <c r="H70" s="12">
        <v>0</v>
      </c>
      <c r="I70" s="12">
        <v>0</v>
      </c>
      <c r="J70" s="8">
        <v>0</v>
      </c>
      <c r="K70" s="13">
        <v>3.79</v>
      </c>
      <c r="L70" s="12">
        <v>1.2961885408146814E-2</v>
      </c>
      <c r="M70" s="14">
        <v>6.0339618854081465</v>
      </c>
      <c r="N70" s="12">
        <v>20.731999999999999</v>
      </c>
      <c r="O70" s="15">
        <v>10577083.755489999</v>
      </c>
      <c r="P70" s="16">
        <v>7410.5199999999995</v>
      </c>
      <c r="Q70" s="17">
        <v>0</v>
      </c>
      <c r="R70" s="17">
        <v>0</v>
      </c>
      <c r="S70" s="17">
        <v>0</v>
      </c>
      <c r="T70" s="17">
        <v>0</v>
      </c>
      <c r="U70" s="26">
        <v>8.0150000000000006</v>
      </c>
      <c r="V70" s="26">
        <v>14.048961885408147</v>
      </c>
      <c r="W70" s="53">
        <v>8.4880000000000013</v>
      </c>
      <c r="X70" s="26">
        <v>6.2570000000000014</v>
      </c>
    </row>
    <row r="71" spans="1:25" ht="14.5" x14ac:dyDescent="0.25">
      <c r="A71" s="6" t="s">
        <v>113</v>
      </c>
      <c r="B71" s="6" t="s">
        <v>114</v>
      </c>
      <c r="C71" s="7" t="s">
        <v>114</v>
      </c>
      <c r="D71" s="11">
        <v>398230234.75</v>
      </c>
      <c r="E71" s="10">
        <v>0</v>
      </c>
      <c r="F71" s="9">
        <v>398230234.75</v>
      </c>
      <c r="G71" s="8">
        <v>4.0750000000000002</v>
      </c>
      <c r="H71" s="12">
        <v>0</v>
      </c>
      <c r="I71" s="12">
        <v>0</v>
      </c>
      <c r="J71" s="8">
        <v>0</v>
      </c>
      <c r="K71" s="13">
        <v>2.4620000000000002</v>
      </c>
      <c r="L71" s="12">
        <v>1.0168313821129324E-2</v>
      </c>
      <c r="M71" s="14">
        <v>6.5471683138211301</v>
      </c>
      <c r="N71" s="12">
        <v>12.01</v>
      </c>
      <c r="O71" s="15">
        <v>3160110.8333937502</v>
      </c>
      <c r="P71" s="16">
        <v>4049.33</v>
      </c>
      <c r="Q71" s="17">
        <v>0</v>
      </c>
      <c r="R71" s="17">
        <v>0</v>
      </c>
      <c r="S71" s="17">
        <v>0</v>
      </c>
      <c r="T71" s="17">
        <v>0</v>
      </c>
      <c r="U71" s="26"/>
      <c r="V71" s="26">
        <v>6.5471683138211301</v>
      </c>
      <c r="W71" s="53">
        <v>6.6059999999999999</v>
      </c>
      <c r="X71" s="26">
        <v>2.5309999999999997</v>
      </c>
    </row>
    <row r="72" spans="1:25" ht="14.5" x14ac:dyDescent="0.25">
      <c r="A72" s="6" t="s">
        <v>115</v>
      </c>
      <c r="B72" s="6" t="s">
        <v>116</v>
      </c>
      <c r="C72" s="7" t="s">
        <v>346</v>
      </c>
      <c r="D72" s="11">
        <v>118789650</v>
      </c>
      <c r="E72" s="10">
        <v>0</v>
      </c>
      <c r="F72" s="9">
        <v>118789650</v>
      </c>
      <c r="G72" s="8">
        <v>13.811</v>
      </c>
      <c r="H72" s="12">
        <v>0</v>
      </c>
      <c r="I72" s="12">
        <v>0</v>
      </c>
      <c r="J72" s="8">
        <v>0</v>
      </c>
      <c r="K72" s="13">
        <v>4.63</v>
      </c>
      <c r="L72" s="12">
        <v>8.3817740013544945E-2</v>
      </c>
      <c r="M72" s="14">
        <v>18.524817740013543</v>
      </c>
      <c r="N72" s="12">
        <v>39.262</v>
      </c>
      <c r="O72" s="15">
        <v>3023308.9638499999</v>
      </c>
      <c r="P72" s="16">
        <v>9956.68</v>
      </c>
      <c r="Q72" s="17">
        <v>0</v>
      </c>
      <c r="R72" s="17">
        <v>0</v>
      </c>
      <c r="S72" s="17">
        <v>0</v>
      </c>
      <c r="T72" s="17">
        <v>0</v>
      </c>
      <c r="U72" s="26">
        <v>7.3250000000000002</v>
      </c>
      <c r="V72" s="26">
        <v>25.849817740013542</v>
      </c>
      <c r="W72" s="53">
        <v>20.347000000000001</v>
      </c>
      <c r="X72" s="26">
        <v>6.5360000000000014</v>
      </c>
    </row>
    <row r="73" spans="1:25" ht="14.5" x14ac:dyDescent="0.25">
      <c r="A73" s="6" t="s">
        <v>117</v>
      </c>
      <c r="B73" s="6" t="s">
        <v>116</v>
      </c>
      <c r="C73" s="7" t="s">
        <v>347</v>
      </c>
      <c r="D73" s="11">
        <v>700044710</v>
      </c>
      <c r="E73" s="10">
        <v>0</v>
      </c>
      <c r="F73" s="9">
        <v>700044710</v>
      </c>
      <c r="G73" s="8">
        <v>11.775</v>
      </c>
      <c r="H73" s="12">
        <v>0</v>
      </c>
      <c r="I73" s="12">
        <v>1.1199999999999999</v>
      </c>
      <c r="J73" s="8">
        <v>0</v>
      </c>
      <c r="K73" s="13">
        <v>1.9</v>
      </c>
      <c r="L73" s="12">
        <v>3.4110164192227094E-2</v>
      </c>
      <c r="M73" s="14">
        <v>14.829110164192228</v>
      </c>
      <c r="N73" s="12">
        <v>16.445999999999998</v>
      </c>
      <c r="O73" s="15">
        <v>3269874.1697499999</v>
      </c>
      <c r="P73" s="16">
        <v>23878.639999999999</v>
      </c>
      <c r="Q73" s="17">
        <v>0.42899999999999999</v>
      </c>
      <c r="R73" s="17">
        <v>0</v>
      </c>
      <c r="S73" s="17">
        <v>0</v>
      </c>
      <c r="T73" s="17">
        <v>0</v>
      </c>
      <c r="U73" s="26">
        <v>4.3600000000000003</v>
      </c>
      <c r="V73" s="26">
        <v>19.618110164192228</v>
      </c>
      <c r="W73" s="53">
        <v>12.777000000000001</v>
      </c>
      <c r="X73" s="26">
        <v>1.0020000000000007</v>
      </c>
    </row>
    <row r="74" spans="1:25" ht="14.5" x14ac:dyDescent="0.25">
      <c r="A74" s="6" t="s">
        <v>118</v>
      </c>
      <c r="B74" s="6" t="s">
        <v>119</v>
      </c>
      <c r="C74" s="7" t="s">
        <v>119</v>
      </c>
      <c r="D74" s="11">
        <v>680031787</v>
      </c>
      <c r="E74" s="10">
        <v>-12049120</v>
      </c>
      <c r="F74" s="9">
        <v>667982667</v>
      </c>
      <c r="G74" s="8">
        <v>15.5</v>
      </c>
      <c r="H74" s="12">
        <v>0</v>
      </c>
      <c r="I74" s="12">
        <v>0</v>
      </c>
      <c r="J74" s="8">
        <v>0</v>
      </c>
      <c r="K74" s="13">
        <v>5.6890000000000001</v>
      </c>
      <c r="L74" s="12">
        <v>3.7971853542121924E-2</v>
      </c>
      <c r="M74" s="14">
        <v>21.226971853542121</v>
      </c>
      <c r="N74" s="12">
        <v>22.146000000000001</v>
      </c>
      <c r="O74" s="15">
        <v>4439219.9014999978</v>
      </c>
      <c r="P74" s="16">
        <v>25364.54</v>
      </c>
      <c r="Q74" s="17">
        <v>0</v>
      </c>
      <c r="R74" s="17">
        <v>0</v>
      </c>
      <c r="S74" s="17">
        <v>0</v>
      </c>
      <c r="T74" s="17">
        <v>0</v>
      </c>
      <c r="U74" s="26">
        <v>7.58</v>
      </c>
      <c r="V74" s="26">
        <v>28.806971853542123</v>
      </c>
      <c r="W74" s="53">
        <v>15.5</v>
      </c>
      <c r="X74" s="26">
        <v>0</v>
      </c>
    </row>
    <row r="75" spans="1:25" ht="14.5" x14ac:dyDescent="0.25">
      <c r="A75" s="6" t="s">
        <v>120</v>
      </c>
      <c r="B75" s="6" t="s">
        <v>121</v>
      </c>
      <c r="C75" s="7" t="s">
        <v>121</v>
      </c>
      <c r="D75" s="11">
        <v>56189080</v>
      </c>
      <c r="E75" s="10">
        <v>0</v>
      </c>
      <c r="F75" s="9">
        <v>56189080</v>
      </c>
      <c r="G75" s="8">
        <v>16.599</v>
      </c>
      <c r="H75" s="12">
        <v>0</v>
      </c>
      <c r="I75" s="12">
        <v>0</v>
      </c>
      <c r="J75" s="8">
        <v>0</v>
      </c>
      <c r="K75" s="13">
        <v>0</v>
      </c>
      <c r="L75" s="12">
        <v>0</v>
      </c>
      <c r="M75" s="14">
        <v>16.599</v>
      </c>
      <c r="N75" s="12">
        <v>26.439</v>
      </c>
      <c r="O75" s="15">
        <v>552920.59107999993</v>
      </c>
      <c r="P75" s="16">
        <v>0</v>
      </c>
      <c r="Q75" s="17">
        <v>0</v>
      </c>
      <c r="R75" s="17">
        <v>0</v>
      </c>
      <c r="S75" s="17">
        <v>0</v>
      </c>
      <c r="T75" s="17">
        <v>0</v>
      </c>
      <c r="U75" s="26">
        <v>4.0709999999999997</v>
      </c>
      <c r="V75" s="26">
        <v>20.67</v>
      </c>
      <c r="W75" s="53">
        <v>19.067</v>
      </c>
      <c r="X75" s="26">
        <v>2.468</v>
      </c>
      <c r="Y75" s="83"/>
    </row>
    <row r="76" spans="1:25" ht="14.5" x14ac:dyDescent="0.25">
      <c r="A76" s="6" t="s">
        <v>122</v>
      </c>
      <c r="B76" s="6" t="s">
        <v>123</v>
      </c>
      <c r="C76" s="7" t="s">
        <v>123</v>
      </c>
      <c r="D76" s="11">
        <v>101397819</v>
      </c>
      <c r="E76" s="10">
        <v>-310532</v>
      </c>
      <c r="F76" s="9">
        <v>101087287</v>
      </c>
      <c r="G76" s="8">
        <v>23.780999999999999</v>
      </c>
      <c r="H76" s="12">
        <v>0</v>
      </c>
      <c r="I76" s="12">
        <v>0</v>
      </c>
      <c r="J76" s="8">
        <v>0</v>
      </c>
      <c r="K76" s="13">
        <v>0</v>
      </c>
      <c r="L76" s="12">
        <v>0.11322056748837268</v>
      </c>
      <c r="M76" s="14">
        <v>23.894220567488372</v>
      </c>
      <c r="N76" s="12">
        <v>51.420999999999999</v>
      </c>
      <c r="O76" s="15">
        <v>2794077.3878530003</v>
      </c>
      <c r="P76" s="16">
        <v>11445.16</v>
      </c>
      <c r="Q76" s="17">
        <v>0</v>
      </c>
      <c r="R76" s="17">
        <v>0</v>
      </c>
      <c r="S76" s="17">
        <v>0</v>
      </c>
      <c r="T76" s="17">
        <v>0</v>
      </c>
      <c r="U76" s="26">
        <v>4.6239999999999997</v>
      </c>
      <c r="V76" s="26">
        <v>28.51822056748837</v>
      </c>
      <c r="W76" s="53">
        <v>27</v>
      </c>
      <c r="X76" s="26">
        <v>3.2190000000000012</v>
      </c>
    </row>
    <row r="77" spans="1:25" ht="14.5" x14ac:dyDescent="0.25">
      <c r="A77" s="6" t="s">
        <v>124</v>
      </c>
      <c r="B77" s="6" t="s">
        <v>123</v>
      </c>
      <c r="C77" s="7" t="s">
        <v>348</v>
      </c>
      <c r="D77" s="11">
        <v>32347910</v>
      </c>
      <c r="E77" s="10">
        <v>0</v>
      </c>
      <c r="F77" s="9">
        <v>32347910</v>
      </c>
      <c r="G77" s="8">
        <v>26.312000000000001</v>
      </c>
      <c r="H77" s="12">
        <v>0</v>
      </c>
      <c r="I77" s="12">
        <v>0</v>
      </c>
      <c r="J77" s="8">
        <v>0</v>
      </c>
      <c r="K77" s="13">
        <v>0</v>
      </c>
      <c r="L77" s="12">
        <v>3.0980363182660023E-2</v>
      </c>
      <c r="M77" s="14">
        <v>26.342980363182662</v>
      </c>
      <c r="N77" s="12">
        <v>89.802999999999997</v>
      </c>
      <c r="O77" s="15">
        <v>2053798.6720800002</v>
      </c>
      <c r="P77" s="16">
        <v>1002.15</v>
      </c>
      <c r="Q77" s="17">
        <v>0</v>
      </c>
      <c r="R77" s="17">
        <v>0</v>
      </c>
      <c r="S77" s="17">
        <v>0</v>
      </c>
      <c r="T77" s="17">
        <v>0</v>
      </c>
      <c r="U77" s="26">
        <v>13.537000000000001</v>
      </c>
      <c r="V77" s="26">
        <v>39.879980363182661</v>
      </c>
      <c r="W77" s="53">
        <v>27</v>
      </c>
      <c r="X77" s="26">
        <v>0.68799999999999883</v>
      </c>
    </row>
    <row r="78" spans="1:25" ht="14.5" x14ac:dyDescent="0.25">
      <c r="A78" s="6" t="s">
        <v>125</v>
      </c>
      <c r="B78" s="6" t="s">
        <v>126</v>
      </c>
      <c r="C78" s="7" t="s">
        <v>349</v>
      </c>
      <c r="D78" s="11">
        <v>107694896</v>
      </c>
      <c r="E78" s="10">
        <v>0</v>
      </c>
      <c r="F78" s="9">
        <v>107694896</v>
      </c>
      <c r="G78" s="8">
        <v>21.930000000000003</v>
      </c>
      <c r="H78" s="12">
        <v>0.65</v>
      </c>
      <c r="I78" s="12">
        <v>0</v>
      </c>
      <c r="J78" s="8">
        <v>0</v>
      </c>
      <c r="K78" s="13">
        <v>0</v>
      </c>
      <c r="L78" s="12">
        <v>4.5085423546906069E-2</v>
      </c>
      <c r="M78" s="14">
        <v>22.625085423546906</v>
      </c>
      <c r="N78" s="12">
        <v>21.930000000000003</v>
      </c>
      <c r="O78" s="15">
        <v>20.560719999950379</v>
      </c>
      <c r="P78" s="16">
        <v>4855.47</v>
      </c>
      <c r="Q78" s="17">
        <v>0</v>
      </c>
      <c r="R78" s="17">
        <v>0</v>
      </c>
      <c r="S78" s="17">
        <v>0</v>
      </c>
      <c r="T78" s="17">
        <v>0</v>
      </c>
      <c r="U78" s="26"/>
      <c r="V78" s="26">
        <v>22.625085423546906</v>
      </c>
      <c r="W78" s="53">
        <v>23.041</v>
      </c>
      <c r="X78" s="26">
        <v>0</v>
      </c>
    </row>
    <row r="79" spans="1:25" ht="14.5" x14ac:dyDescent="0.25">
      <c r="A79" s="6" t="s">
        <v>127</v>
      </c>
      <c r="B79" s="6" t="s">
        <v>128</v>
      </c>
      <c r="C79" s="7" t="s">
        <v>128</v>
      </c>
      <c r="D79" s="11">
        <v>11156602207</v>
      </c>
      <c r="E79" s="10">
        <v>-445555975</v>
      </c>
      <c r="F79" s="9">
        <v>10711046232</v>
      </c>
      <c r="G79" s="8">
        <v>26.251999999999999</v>
      </c>
      <c r="H79" s="12">
        <v>0</v>
      </c>
      <c r="I79" s="12">
        <v>0</v>
      </c>
      <c r="J79" s="8">
        <v>0</v>
      </c>
      <c r="K79" s="13">
        <v>10.578000000000001</v>
      </c>
      <c r="L79" s="12">
        <v>0.54740868566909207</v>
      </c>
      <c r="M79" s="14">
        <v>37.377408685669089</v>
      </c>
      <c r="N79" s="12">
        <v>67.415000000000006</v>
      </c>
      <c r="O79" s="15">
        <v>440901940.89753598</v>
      </c>
      <c r="P79" s="16">
        <v>5863319.7400000002</v>
      </c>
      <c r="Q79" s="17">
        <v>0</v>
      </c>
      <c r="R79" s="17">
        <v>0</v>
      </c>
      <c r="S79" s="17">
        <v>0</v>
      </c>
      <c r="T79" s="17">
        <v>0</v>
      </c>
      <c r="U79" s="26">
        <v>6.7409999999999997</v>
      </c>
      <c r="V79" s="26">
        <v>44.118408685669088</v>
      </c>
      <c r="W79" s="53">
        <v>27</v>
      </c>
      <c r="X79" s="26">
        <v>0.74800000000000111</v>
      </c>
    </row>
    <row r="80" spans="1:25" ht="14.5" x14ac:dyDescent="0.25">
      <c r="A80" s="6" t="s">
        <v>129</v>
      </c>
      <c r="B80" s="6" t="s">
        <v>84</v>
      </c>
      <c r="C80" s="7" t="s">
        <v>350</v>
      </c>
      <c r="D80" s="11">
        <v>21233360</v>
      </c>
      <c r="E80" s="10">
        <v>0</v>
      </c>
      <c r="F80" s="9">
        <v>21233360</v>
      </c>
      <c r="G80" s="8">
        <v>22.199000000000002</v>
      </c>
      <c r="H80" s="12">
        <v>0</v>
      </c>
      <c r="I80" s="12">
        <v>0</v>
      </c>
      <c r="J80" s="8">
        <v>0</v>
      </c>
      <c r="K80" s="13">
        <v>0</v>
      </c>
      <c r="L80" s="12">
        <v>4.6059596785435748E-4</v>
      </c>
      <c r="M80" s="14">
        <v>22.199460595967857</v>
      </c>
      <c r="N80" s="12">
        <v>128.32900000000001</v>
      </c>
      <c r="O80" s="15">
        <v>2253495.6413599998</v>
      </c>
      <c r="P80" s="16">
        <v>9.7799999999999994</v>
      </c>
      <c r="Q80" s="17">
        <v>0</v>
      </c>
      <c r="R80" s="17">
        <v>0</v>
      </c>
      <c r="S80" s="17">
        <v>0</v>
      </c>
      <c r="T80" s="17">
        <v>0</v>
      </c>
      <c r="U80" s="26"/>
      <c r="V80" s="26">
        <v>22.199460595967857</v>
      </c>
      <c r="W80" s="53">
        <v>27</v>
      </c>
      <c r="X80" s="26">
        <v>4.8009999999999984</v>
      </c>
    </row>
    <row r="81" spans="1:24" ht="14.5" x14ac:dyDescent="0.25">
      <c r="A81" s="6" t="s">
        <v>130</v>
      </c>
      <c r="B81" s="6" t="s">
        <v>84</v>
      </c>
      <c r="C81" s="7" t="s">
        <v>351</v>
      </c>
      <c r="D81" s="11">
        <v>16828830</v>
      </c>
      <c r="E81" s="10">
        <v>0</v>
      </c>
      <c r="F81" s="9">
        <v>16828830</v>
      </c>
      <c r="G81" s="8">
        <v>19.52</v>
      </c>
      <c r="H81" s="12">
        <v>0</v>
      </c>
      <c r="I81" s="12">
        <v>3.835</v>
      </c>
      <c r="J81" s="8">
        <v>0</v>
      </c>
      <c r="K81" s="13">
        <v>0</v>
      </c>
      <c r="L81" s="12">
        <v>4.4091003355551159E-4</v>
      </c>
      <c r="M81" s="14">
        <v>23.355440910033558</v>
      </c>
      <c r="N81" s="12">
        <v>54.417000000000002</v>
      </c>
      <c r="O81" s="15">
        <v>587270.53839999996</v>
      </c>
      <c r="P81" s="16">
        <v>7.42</v>
      </c>
      <c r="Q81" s="17">
        <v>0</v>
      </c>
      <c r="R81" s="17">
        <v>0</v>
      </c>
      <c r="S81" s="17">
        <v>0</v>
      </c>
      <c r="T81" s="17">
        <v>0</v>
      </c>
      <c r="U81" s="26"/>
      <c r="V81" s="26">
        <v>23.355440910033558</v>
      </c>
      <c r="W81" s="53">
        <v>27</v>
      </c>
      <c r="X81" s="26">
        <v>7.48</v>
      </c>
    </row>
    <row r="82" spans="1:24" ht="14.5" x14ac:dyDescent="0.25">
      <c r="A82" s="6" t="s">
        <v>131</v>
      </c>
      <c r="B82" s="6" t="s">
        <v>56</v>
      </c>
      <c r="C82" s="7" t="s">
        <v>352</v>
      </c>
      <c r="D82" s="11">
        <v>36752007</v>
      </c>
      <c r="E82" s="10">
        <v>0</v>
      </c>
      <c r="F82" s="9">
        <v>36752007</v>
      </c>
      <c r="G82" s="8">
        <v>27</v>
      </c>
      <c r="H82" s="12">
        <v>0</v>
      </c>
      <c r="I82" s="12">
        <v>0</v>
      </c>
      <c r="J82" s="8">
        <v>0</v>
      </c>
      <c r="K82" s="13">
        <v>0</v>
      </c>
      <c r="L82" s="12">
        <v>2.3465385169305171E-3</v>
      </c>
      <c r="M82" s="14">
        <v>27.002346538516932</v>
      </c>
      <c r="N82" s="12">
        <v>64.647999999999996</v>
      </c>
      <c r="O82" s="15">
        <v>1383642.2309999999</v>
      </c>
      <c r="P82" s="16">
        <v>86.24</v>
      </c>
      <c r="Q82" s="17">
        <v>0</v>
      </c>
      <c r="R82" s="17">
        <v>0</v>
      </c>
      <c r="S82" s="17">
        <v>0</v>
      </c>
      <c r="T82" s="17">
        <v>0</v>
      </c>
      <c r="U82" s="26"/>
      <c r="V82" s="26">
        <v>27.002346538516932</v>
      </c>
      <c r="W82" s="53">
        <v>27</v>
      </c>
      <c r="X82" s="26">
        <v>0</v>
      </c>
    </row>
    <row r="83" spans="1:24" ht="14.5" x14ac:dyDescent="0.25">
      <c r="A83" s="6" t="s">
        <v>132</v>
      </c>
      <c r="B83" s="6" t="s">
        <v>56</v>
      </c>
      <c r="C83" s="7" t="s">
        <v>353</v>
      </c>
      <c r="D83" s="11">
        <v>32300452</v>
      </c>
      <c r="E83" s="10">
        <v>0</v>
      </c>
      <c r="F83" s="9">
        <v>32300452</v>
      </c>
      <c r="G83" s="8">
        <v>22.463000000000001</v>
      </c>
      <c r="H83" s="12">
        <v>0</v>
      </c>
      <c r="I83" s="12">
        <v>4.3140000000000001</v>
      </c>
      <c r="J83" s="8">
        <v>0</v>
      </c>
      <c r="K83" s="13">
        <v>0</v>
      </c>
      <c r="L83" s="12">
        <v>0</v>
      </c>
      <c r="M83" s="14">
        <v>26.777000000000001</v>
      </c>
      <c r="N83" s="12">
        <v>65.792000000000002</v>
      </c>
      <c r="O83" s="15">
        <v>1399535.036724</v>
      </c>
      <c r="P83" s="16">
        <v>0</v>
      </c>
      <c r="Q83" s="17">
        <v>0</v>
      </c>
      <c r="R83" s="17">
        <v>0</v>
      </c>
      <c r="S83" s="17">
        <v>0</v>
      </c>
      <c r="T83" s="17">
        <v>0</v>
      </c>
      <c r="U83" s="26">
        <v>6.4189999999999996</v>
      </c>
      <c r="V83" s="26">
        <v>33.195999999999998</v>
      </c>
      <c r="W83" s="53">
        <v>24.334000000000003</v>
      </c>
      <c r="X83" s="26">
        <v>1.8710000000000022</v>
      </c>
    </row>
    <row r="84" spans="1:24" ht="14.5" x14ac:dyDescent="0.25">
      <c r="A84" s="6" t="s">
        <v>133</v>
      </c>
      <c r="B84" s="6" t="s">
        <v>56</v>
      </c>
      <c r="C84" s="7" t="s">
        <v>354</v>
      </c>
      <c r="D84" s="11">
        <v>24648350</v>
      </c>
      <c r="E84" s="10">
        <v>0</v>
      </c>
      <c r="F84" s="9">
        <v>24648350</v>
      </c>
      <c r="G84" s="8">
        <v>27</v>
      </c>
      <c r="H84" s="12">
        <v>0</v>
      </c>
      <c r="I84" s="12">
        <v>0</v>
      </c>
      <c r="J84" s="8">
        <v>0</v>
      </c>
      <c r="K84" s="13">
        <v>4.8360000000000003</v>
      </c>
      <c r="L84" s="12">
        <v>0</v>
      </c>
      <c r="M84" s="14">
        <v>31.835999999999999</v>
      </c>
      <c r="N84" s="12">
        <v>117.825</v>
      </c>
      <c r="O84" s="15">
        <v>2238691.9300000006</v>
      </c>
      <c r="P84" s="16">
        <v>0</v>
      </c>
      <c r="Q84" s="17">
        <v>0</v>
      </c>
      <c r="R84" s="17">
        <v>0</v>
      </c>
      <c r="S84" s="17">
        <v>0</v>
      </c>
      <c r="T84" s="17">
        <v>0</v>
      </c>
      <c r="U84" s="26"/>
      <c r="V84" s="26">
        <v>31.835999999999999</v>
      </c>
      <c r="W84" s="53">
        <v>27</v>
      </c>
      <c r="X84" s="26">
        <v>0</v>
      </c>
    </row>
    <row r="85" spans="1:24" ht="14.5" x14ac:dyDescent="0.25">
      <c r="A85" s="6" t="s">
        <v>134</v>
      </c>
      <c r="B85" s="6" t="s">
        <v>56</v>
      </c>
      <c r="C85" s="7" t="s">
        <v>355</v>
      </c>
      <c r="D85" s="11">
        <v>19590512</v>
      </c>
      <c r="E85" s="10">
        <v>0</v>
      </c>
      <c r="F85" s="9">
        <v>19590512</v>
      </c>
      <c r="G85" s="8">
        <v>22.187999999999999</v>
      </c>
      <c r="H85" s="12">
        <v>0</v>
      </c>
      <c r="I85" s="12">
        <v>0</v>
      </c>
      <c r="J85" s="8">
        <v>0</v>
      </c>
      <c r="K85" s="13">
        <v>0</v>
      </c>
      <c r="L85" s="12">
        <v>4.2607360134334403E-3</v>
      </c>
      <c r="M85" s="14">
        <v>22.192260736013431</v>
      </c>
      <c r="N85" s="12">
        <v>96.516000000000005</v>
      </c>
      <c r="O85" s="15">
        <v>1456116.3797439998</v>
      </c>
      <c r="P85" s="16">
        <v>83.46999999999997</v>
      </c>
      <c r="Q85" s="17">
        <v>0</v>
      </c>
      <c r="R85" s="17">
        <v>0</v>
      </c>
      <c r="S85" s="17">
        <v>0</v>
      </c>
      <c r="T85" s="17">
        <v>0</v>
      </c>
      <c r="U85" s="26"/>
      <c r="V85" s="26">
        <v>22.192260736013431</v>
      </c>
      <c r="W85" s="53">
        <v>27</v>
      </c>
      <c r="X85" s="26">
        <v>4.8120000000000012</v>
      </c>
    </row>
    <row r="86" spans="1:24" ht="14.5" x14ac:dyDescent="0.25">
      <c r="A86" s="6" t="s">
        <v>135</v>
      </c>
      <c r="B86" s="6" t="s">
        <v>56</v>
      </c>
      <c r="C86" s="7" t="s">
        <v>356</v>
      </c>
      <c r="D86" s="11">
        <v>104965413</v>
      </c>
      <c r="E86" s="10">
        <v>0</v>
      </c>
      <c r="F86" s="9">
        <v>104965413</v>
      </c>
      <c r="G86" s="8">
        <v>24.18</v>
      </c>
      <c r="H86" s="12">
        <v>0</v>
      </c>
      <c r="I86" s="12">
        <v>0</v>
      </c>
      <c r="J86" s="8">
        <v>0</v>
      </c>
      <c r="K86" s="13">
        <v>3.5149999999999997</v>
      </c>
      <c r="L86" s="12">
        <v>5.032400529877399E-2</v>
      </c>
      <c r="M86" s="14">
        <v>27.745324005298773</v>
      </c>
      <c r="N86" s="12">
        <v>62.911999999999999</v>
      </c>
      <c r="O86" s="15">
        <v>4065524.5436599995</v>
      </c>
      <c r="P86" s="16">
        <v>5282.28</v>
      </c>
      <c r="Q86" s="17">
        <v>0</v>
      </c>
      <c r="R86" s="17">
        <v>0</v>
      </c>
      <c r="S86" s="17">
        <v>0</v>
      </c>
      <c r="T86" s="17">
        <v>0</v>
      </c>
      <c r="U86" s="26"/>
      <c r="V86" s="26">
        <v>27.745324005298773</v>
      </c>
      <c r="W86" s="53">
        <v>27</v>
      </c>
      <c r="X86" s="26">
        <v>2.8200000000000003</v>
      </c>
    </row>
    <row r="87" spans="1:24" ht="14.5" x14ac:dyDescent="0.25">
      <c r="A87" s="6" t="s">
        <v>136</v>
      </c>
      <c r="B87" s="6" t="s">
        <v>137</v>
      </c>
      <c r="C87" s="7" t="s">
        <v>137</v>
      </c>
      <c r="D87" s="11">
        <v>222890741</v>
      </c>
      <c r="E87" s="10">
        <v>-141083</v>
      </c>
      <c r="F87" s="9">
        <v>222749658</v>
      </c>
      <c r="G87" s="8">
        <v>23.469000000000001</v>
      </c>
      <c r="H87" s="12">
        <v>0</v>
      </c>
      <c r="I87" s="12">
        <v>0</v>
      </c>
      <c r="J87" s="8">
        <v>0</v>
      </c>
      <c r="K87" s="13">
        <v>2.9979999999999998</v>
      </c>
      <c r="L87" s="12">
        <v>0.24957528778787169</v>
      </c>
      <c r="M87" s="14">
        <v>26.716575287787872</v>
      </c>
      <c r="N87" s="12">
        <v>42.263000000000005</v>
      </c>
      <c r="O87" s="15">
        <v>4186361.8563980004</v>
      </c>
      <c r="P87" s="16">
        <v>55592.81</v>
      </c>
      <c r="Q87" s="17">
        <v>0</v>
      </c>
      <c r="R87" s="17">
        <v>0</v>
      </c>
      <c r="S87" s="17">
        <v>0</v>
      </c>
      <c r="T87" s="17">
        <v>0</v>
      </c>
      <c r="U87" s="26">
        <v>7.9</v>
      </c>
      <c r="V87" s="26">
        <v>34.616575287787875</v>
      </c>
      <c r="W87" s="53">
        <v>27</v>
      </c>
      <c r="X87" s="26">
        <v>3.5309999999999988</v>
      </c>
    </row>
    <row r="88" spans="1:24" ht="14.5" x14ac:dyDescent="0.25">
      <c r="A88" s="6" t="s">
        <v>138</v>
      </c>
      <c r="B88" s="6" t="s">
        <v>139</v>
      </c>
      <c r="C88" s="7" t="s">
        <v>357</v>
      </c>
      <c r="D88" s="11">
        <v>1366566330</v>
      </c>
      <c r="E88" s="10">
        <v>0</v>
      </c>
      <c r="F88" s="9">
        <v>1366566330</v>
      </c>
      <c r="G88" s="8">
        <v>6.601</v>
      </c>
      <c r="H88" s="12">
        <v>0</v>
      </c>
      <c r="I88" s="12">
        <v>1.9179999999999999</v>
      </c>
      <c r="J88" s="8">
        <v>0</v>
      </c>
      <c r="K88" s="13">
        <v>4.0979999999999999</v>
      </c>
      <c r="L88" s="12">
        <v>6.8656235661828435E-2</v>
      </c>
      <c r="M88" s="14">
        <v>12.685656235661829</v>
      </c>
      <c r="N88" s="12">
        <v>47.995000000000005</v>
      </c>
      <c r="O88" s="15">
        <v>56568279.175670005</v>
      </c>
      <c r="P88" s="16">
        <v>93823.3</v>
      </c>
      <c r="Q88" s="17">
        <v>0</v>
      </c>
      <c r="R88" s="17">
        <v>0</v>
      </c>
      <c r="S88" s="17">
        <v>0</v>
      </c>
      <c r="T88" s="17">
        <v>0</v>
      </c>
      <c r="U88" s="26">
        <v>5.7759999999999998</v>
      </c>
      <c r="V88" s="26">
        <v>18.461656235661827</v>
      </c>
      <c r="W88" s="53">
        <v>12.748000000000001</v>
      </c>
      <c r="X88" s="26">
        <v>6.1470000000000011</v>
      </c>
    </row>
    <row r="89" spans="1:24" ht="14.5" x14ac:dyDescent="0.25">
      <c r="A89" s="6" t="s">
        <v>140</v>
      </c>
      <c r="B89" s="6" t="s">
        <v>139</v>
      </c>
      <c r="C89" s="7" t="s">
        <v>358</v>
      </c>
      <c r="D89" s="11">
        <v>215134680</v>
      </c>
      <c r="E89" s="10">
        <v>0</v>
      </c>
      <c r="F89" s="9">
        <v>215134680</v>
      </c>
      <c r="G89" s="8">
        <v>8.2289999999999992</v>
      </c>
      <c r="H89" s="12">
        <v>0</v>
      </c>
      <c r="I89" s="12">
        <v>0.16</v>
      </c>
      <c r="J89" s="8">
        <v>0</v>
      </c>
      <c r="K89" s="13">
        <v>9.375</v>
      </c>
      <c r="L89" s="12">
        <v>0.13361764825643174</v>
      </c>
      <c r="M89" s="14">
        <v>17.897617648256432</v>
      </c>
      <c r="N89" s="12">
        <v>61.37</v>
      </c>
      <c r="O89" s="15">
        <v>11432528.90828</v>
      </c>
      <c r="P89" s="16">
        <v>28745.79</v>
      </c>
      <c r="Q89" s="17">
        <v>0</v>
      </c>
      <c r="R89" s="17">
        <v>0</v>
      </c>
      <c r="S89" s="17">
        <v>0</v>
      </c>
      <c r="T89" s="17">
        <v>0</v>
      </c>
      <c r="U89" s="26">
        <v>14.499000000000001</v>
      </c>
      <c r="V89" s="26">
        <v>32.396617648256431</v>
      </c>
      <c r="W89" s="53">
        <v>21.215</v>
      </c>
      <c r="X89" s="26">
        <v>12.986000000000001</v>
      </c>
    </row>
    <row r="90" spans="1:24" ht="14.5" x14ac:dyDescent="0.25">
      <c r="A90" s="6" t="s">
        <v>141</v>
      </c>
      <c r="B90" s="6" t="s">
        <v>139</v>
      </c>
      <c r="C90" s="7" t="s">
        <v>359</v>
      </c>
      <c r="D90" s="11">
        <v>222601370</v>
      </c>
      <c r="E90" s="10">
        <v>0</v>
      </c>
      <c r="F90" s="9">
        <v>222601370</v>
      </c>
      <c r="G90" s="8">
        <v>2.274</v>
      </c>
      <c r="H90" s="12">
        <v>0</v>
      </c>
      <c r="I90" s="12">
        <v>0</v>
      </c>
      <c r="J90" s="8">
        <v>0</v>
      </c>
      <c r="K90" s="13">
        <v>4.9420000000000002</v>
      </c>
      <c r="L90" s="12">
        <v>2.5688071910788327E-3</v>
      </c>
      <c r="M90" s="14">
        <v>7.2185688071910787</v>
      </c>
      <c r="N90" s="12">
        <v>39.131999999999998</v>
      </c>
      <c r="O90" s="15">
        <v>8204639.5746200001</v>
      </c>
      <c r="P90" s="16">
        <v>571.81999999999994</v>
      </c>
      <c r="Q90" s="17">
        <v>0</v>
      </c>
      <c r="R90" s="17">
        <v>0</v>
      </c>
      <c r="S90" s="17">
        <v>0</v>
      </c>
      <c r="T90" s="17">
        <v>0</v>
      </c>
      <c r="U90" s="26">
        <v>11.5</v>
      </c>
      <c r="V90" s="26">
        <v>18.71856880719108</v>
      </c>
      <c r="W90" s="53">
        <v>9.94</v>
      </c>
      <c r="X90" s="26">
        <v>7.6659999999999995</v>
      </c>
    </row>
    <row r="91" spans="1:24" ht="14.5" x14ac:dyDescent="0.25">
      <c r="A91" s="6" t="s">
        <v>142</v>
      </c>
      <c r="B91" s="6" t="s">
        <v>143</v>
      </c>
      <c r="C91" s="7" t="s">
        <v>360</v>
      </c>
      <c r="D91" s="11">
        <v>3960316880</v>
      </c>
      <c r="E91" s="10">
        <v>-208537565</v>
      </c>
      <c r="F91" s="9">
        <v>3751779315</v>
      </c>
      <c r="G91" s="8">
        <v>27</v>
      </c>
      <c r="H91" s="12">
        <v>0</v>
      </c>
      <c r="I91" s="12">
        <v>0</v>
      </c>
      <c r="J91" s="8">
        <v>0</v>
      </c>
      <c r="K91" s="13">
        <v>9.3320000000000007</v>
      </c>
      <c r="L91" s="12">
        <v>0.32822603799658717</v>
      </c>
      <c r="M91" s="14">
        <v>36.660226037996587</v>
      </c>
      <c r="N91" s="12">
        <v>73.911000000000001</v>
      </c>
      <c r="O91" s="15">
        <v>175998119.36500001</v>
      </c>
      <c r="P91" s="16">
        <v>1231431.6599999999</v>
      </c>
      <c r="Q91" s="17">
        <v>0</v>
      </c>
      <c r="R91" s="17">
        <v>0</v>
      </c>
      <c r="S91" s="17">
        <v>0</v>
      </c>
      <c r="T91" s="17">
        <v>0</v>
      </c>
      <c r="U91" s="26">
        <v>12.473000000000001</v>
      </c>
      <c r="V91" s="26">
        <v>49.133226037996586</v>
      </c>
      <c r="W91" s="53">
        <v>27</v>
      </c>
      <c r="X91" s="26">
        <v>0</v>
      </c>
    </row>
    <row r="92" spans="1:24" ht="14.5" x14ac:dyDescent="0.25">
      <c r="A92" s="6" t="s">
        <v>144</v>
      </c>
      <c r="B92" s="6" t="s">
        <v>143</v>
      </c>
      <c r="C92" s="7" t="s">
        <v>361</v>
      </c>
      <c r="D92" s="11">
        <v>2474332369</v>
      </c>
      <c r="E92" s="10">
        <v>-157603879</v>
      </c>
      <c r="F92" s="9">
        <v>2316728490</v>
      </c>
      <c r="G92" s="8">
        <v>22.36</v>
      </c>
      <c r="H92" s="12">
        <v>0</v>
      </c>
      <c r="I92" s="12">
        <v>0</v>
      </c>
      <c r="J92" s="8">
        <v>0</v>
      </c>
      <c r="K92" s="13">
        <v>13.659000000000001</v>
      </c>
      <c r="L92" s="12">
        <v>0.30099999999999999</v>
      </c>
      <c r="M92" s="14">
        <v>36.32</v>
      </c>
      <c r="N92" s="12">
        <v>56.536999999999999</v>
      </c>
      <c r="O92" s="15">
        <v>79179778.703600004</v>
      </c>
      <c r="P92" s="16">
        <v>673379.3600000001</v>
      </c>
      <c r="Q92" s="17">
        <v>0</v>
      </c>
      <c r="R92" s="17">
        <v>0</v>
      </c>
      <c r="S92" s="17">
        <v>0</v>
      </c>
      <c r="T92" s="17">
        <v>0</v>
      </c>
      <c r="U92" s="26">
        <v>7.944</v>
      </c>
      <c r="V92" s="26">
        <v>44.264000000000003</v>
      </c>
      <c r="W92" s="53">
        <v>27</v>
      </c>
      <c r="X92" s="26">
        <v>4.6400000000000006</v>
      </c>
    </row>
    <row r="93" spans="1:24" ht="14.5" x14ac:dyDescent="0.25">
      <c r="A93" s="6" t="s">
        <v>145</v>
      </c>
      <c r="B93" s="6" t="s">
        <v>143</v>
      </c>
      <c r="C93" s="7" t="s">
        <v>362</v>
      </c>
      <c r="D93" s="11">
        <v>414250363</v>
      </c>
      <c r="E93" s="10">
        <v>0</v>
      </c>
      <c r="F93" s="9">
        <v>414250363</v>
      </c>
      <c r="G93" s="8">
        <v>20.548999999999999</v>
      </c>
      <c r="H93" s="12">
        <v>0</v>
      </c>
      <c r="I93" s="12">
        <v>0</v>
      </c>
      <c r="J93" s="8">
        <v>0</v>
      </c>
      <c r="K93" s="13">
        <v>4.6369999999999996</v>
      </c>
      <c r="L93" s="12">
        <v>0.12893067760570676</v>
      </c>
      <c r="M93" s="14">
        <v>25.314930677605705</v>
      </c>
      <c r="N93" s="12">
        <v>23.689</v>
      </c>
      <c r="O93" s="15">
        <v>1300674.2807130003</v>
      </c>
      <c r="P93" s="16">
        <v>53409.58</v>
      </c>
      <c r="Q93" s="17">
        <v>0</v>
      </c>
      <c r="R93" s="17">
        <v>0</v>
      </c>
      <c r="S93" s="17">
        <v>0</v>
      </c>
      <c r="T93" s="17">
        <v>0</v>
      </c>
      <c r="U93" s="26">
        <v>3.8250000000000002</v>
      </c>
      <c r="V93" s="26">
        <v>29.139930677605705</v>
      </c>
      <c r="W93" s="53">
        <v>23.143000000000001</v>
      </c>
      <c r="X93" s="26">
        <v>2.5940000000000012</v>
      </c>
    </row>
    <row r="94" spans="1:24" ht="14.5" x14ac:dyDescent="0.25">
      <c r="A94" s="6" t="s">
        <v>146</v>
      </c>
      <c r="B94" s="6" t="s">
        <v>46</v>
      </c>
      <c r="C94" s="7" t="s">
        <v>363</v>
      </c>
      <c r="D94" s="11">
        <v>131247820</v>
      </c>
      <c r="E94" s="10">
        <v>-760320</v>
      </c>
      <c r="F94" s="9">
        <v>130487500</v>
      </c>
      <c r="G94" s="8">
        <v>12.427</v>
      </c>
      <c r="H94" s="12">
        <v>0</v>
      </c>
      <c r="I94" s="12">
        <v>0</v>
      </c>
      <c r="J94" s="8">
        <v>0</v>
      </c>
      <c r="K94" s="13">
        <v>0</v>
      </c>
      <c r="L94" s="12">
        <v>0.12659450138902192</v>
      </c>
      <c r="M94" s="14">
        <v>12.553594501389021</v>
      </c>
      <c r="N94" s="12">
        <v>73.697999999999993</v>
      </c>
      <c r="O94" s="15">
        <v>7995118.3674999997</v>
      </c>
      <c r="P94" s="16">
        <v>16519</v>
      </c>
      <c r="Q94" s="17">
        <v>0</v>
      </c>
      <c r="R94" s="17">
        <v>0</v>
      </c>
      <c r="S94" s="17">
        <v>0</v>
      </c>
      <c r="T94" s="17">
        <v>0</v>
      </c>
      <c r="U94" s="26">
        <v>4.266</v>
      </c>
      <c r="V94" s="26">
        <v>16.81959450138902</v>
      </c>
      <c r="W94" s="53">
        <v>27</v>
      </c>
      <c r="X94" s="26">
        <v>14.573</v>
      </c>
    </row>
    <row r="95" spans="1:24" ht="14.5" x14ac:dyDescent="0.25">
      <c r="A95" s="6" t="s">
        <v>147</v>
      </c>
      <c r="B95" s="6" t="s">
        <v>46</v>
      </c>
      <c r="C95" s="7" t="s">
        <v>364</v>
      </c>
      <c r="D95" s="11">
        <v>86799110</v>
      </c>
      <c r="E95" s="10">
        <v>0</v>
      </c>
      <c r="F95" s="9">
        <v>86799110</v>
      </c>
      <c r="G95" s="8">
        <v>1.68</v>
      </c>
      <c r="H95" s="12">
        <v>0</v>
      </c>
      <c r="I95" s="12">
        <v>0.90700000000000003</v>
      </c>
      <c r="J95" s="8">
        <v>0</v>
      </c>
      <c r="K95" s="13">
        <v>4.032</v>
      </c>
      <c r="L95" s="12">
        <v>0.12426394694599981</v>
      </c>
      <c r="M95" s="14">
        <v>6.7432639469459996</v>
      </c>
      <c r="N95" s="12">
        <v>34.931999999999995</v>
      </c>
      <c r="O95" s="15">
        <v>2886278.4351999997</v>
      </c>
      <c r="P95" s="16">
        <v>10786</v>
      </c>
      <c r="Q95" s="17">
        <v>1.1000000000000001</v>
      </c>
      <c r="R95" s="17">
        <v>0</v>
      </c>
      <c r="S95" s="17">
        <v>0</v>
      </c>
      <c r="T95" s="17">
        <v>0</v>
      </c>
      <c r="U95" s="26">
        <v>8.8320000000000007</v>
      </c>
      <c r="V95" s="26">
        <v>16.675263946946</v>
      </c>
      <c r="W95" s="53">
        <v>4.4279999999999999</v>
      </c>
      <c r="X95" s="26">
        <v>2.7480000000000002</v>
      </c>
    </row>
    <row r="96" spans="1:24" ht="14.5" x14ac:dyDescent="0.25">
      <c r="A96" s="6" t="s">
        <v>148</v>
      </c>
      <c r="B96" s="6" t="s">
        <v>46</v>
      </c>
      <c r="C96" s="7" t="s">
        <v>365</v>
      </c>
      <c r="D96" s="11">
        <v>51370170</v>
      </c>
      <c r="E96" s="10">
        <v>-93970</v>
      </c>
      <c r="F96" s="9">
        <v>51276200</v>
      </c>
      <c r="G96" s="8">
        <v>22.658000000000001</v>
      </c>
      <c r="H96" s="12">
        <v>0</v>
      </c>
      <c r="I96" s="12">
        <v>0</v>
      </c>
      <c r="J96" s="8">
        <v>0</v>
      </c>
      <c r="K96" s="13">
        <v>0</v>
      </c>
      <c r="L96" s="12">
        <v>3.6371650005265606E-2</v>
      </c>
      <c r="M96" s="14">
        <v>22.694371650005266</v>
      </c>
      <c r="N96" s="12">
        <v>75.673000000000002</v>
      </c>
      <c r="O96" s="15">
        <v>2718403.2004</v>
      </c>
      <c r="P96" s="16">
        <v>1865</v>
      </c>
      <c r="Q96" s="17">
        <v>0</v>
      </c>
      <c r="R96" s="17">
        <v>0</v>
      </c>
      <c r="S96" s="17">
        <v>0</v>
      </c>
      <c r="T96" s="17">
        <v>0</v>
      </c>
      <c r="U96" s="26">
        <v>5.7110000000000003</v>
      </c>
      <c r="V96" s="26">
        <v>28.405371650005264</v>
      </c>
      <c r="W96" s="53">
        <v>27</v>
      </c>
      <c r="X96" s="26">
        <v>4.3419999999999987</v>
      </c>
    </row>
    <row r="97" spans="1:24" ht="14.5" x14ac:dyDescent="0.25">
      <c r="A97" s="6" t="s">
        <v>149</v>
      </c>
      <c r="B97" s="6" t="s">
        <v>46</v>
      </c>
      <c r="C97" s="7" t="s">
        <v>366</v>
      </c>
      <c r="D97" s="11">
        <v>42493770</v>
      </c>
      <c r="E97" s="10">
        <v>0</v>
      </c>
      <c r="F97" s="9">
        <v>42493770</v>
      </c>
      <c r="G97" s="8">
        <v>8.52</v>
      </c>
      <c r="H97" s="12">
        <v>0</v>
      </c>
      <c r="I97" s="12">
        <v>0.69700000000000006</v>
      </c>
      <c r="J97" s="8">
        <v>0</v>
      </c>
      <c r="K97" s="13">
        <v>0</v>
      </c>
      <c r="L97" s="12">
        <v>6.0714782425753233E-2</v>
      </c>
      <c r="M97" s="14">
        <v>9.2777147824257522</v>
      </c>
      <c r="N97" s="12">
        <v>43.728000000000002</v>
      </c>
      <c r="O97" s="15">
        <v>1496121.0496</v>
      </c>
      <c r="P97" s="16">
        <v>2580</v>
      </c>
      <c r="Q97" s="17">
        <v>0</v>
      </c>
      <c r="R97" s="17">
        <v>0</v>
      </c>
      <c r="S97" s="17">
        <v>0</v>
      </c>
      <c r="T97" s="17">
        <v>0</v>
      </c>
      <c r="U97" s="26">
        <v>1.85</v>
      </c>
      <c r="V97" s="26">
        <v>11.127714782425752</v>
      </c>
      <c r="W97" s="53">
        <v>27</v>
      </c>
      <c r="X97" s="26">
        <v>18.48</v>
      </c>
    </row>
    <row r="98" spans="1:24" ht="14.5" x14ac:dyDescent="0.25">
      <c r="A98" s="6" t="s">
        <v>150</v>
      </c>
      <c r="B98" s="6" t="s">
        <v>46</v>
      </c>
      <c r="C98" s="7" t="s">
        <v>367</v>
      </c>
      <c r="D98" s="11">
        <v>17992760</v>
      </c>
      <c r="E98" s="10">
        <v>0</v>
      </c>
      <c r="F98" s="9">
        <v>17992760</v>
      </c>
      <c r="G98" s="8">
        <v>19.616</v>
      </c>
      <c r="H98" s="12">
        <v>0</v>
      </c>
      <c r="I98" s="12">
        <v>0</v>
      </c>
      <c r="J98" s="8">
        <v>0</v>
      </c>
      <c r="K98" s="13">
        <v>11.393000000000001</v>
      </c>
      <c r="L98" s="12">
        <v>1.3338698454267162E-3</v>
      </c>
      <c r="M98" s="14">
        <v>31.010333869845429</v>
      </c>
      <c r="N98" s="12">
        <v>288.41499999999996</v>
      </c>
      <c r="O98" s="15">
        <v>4836435.1898400001</v>
      </c>
      <c r="P98" s="16">
        <v>24</v>
      </c>
      <c r="Q98" s="17">
        <v>0</v>
      </c>
      <c r="R98" s="17">
        <v>0</v>
      </c>
      <c r="S98" s="17">
        <v>0</v>
      </c>
      <c r="T98" s="17">
        <v>0</v>
      </c>
      <c r="U98" s="26"/>
      <c r="V98" s="26">
        <v>31.010333869845429</v>
      </c>
      <c r="W98" s="53">
        <v>27</v>
      </c>
      <c r="X98" s="26">
        <v>7.3840000000000003</v>
      </c>
    </row>
    <row r="99" spans="1:24" ht="14.5" x14ac:dyDescent="0.25">
      <c r="A99" s="6" t="s">
        <v>151</v>
      </c>
      <c r="B99" s="6" t="s">
        <v>46</v>
      </c>
      <c r="C99" s="7" t="s">
        <v>368</v>
      </c>
      <c r="D99" s="11">
        <v>22179310</v>
      </c>
      <c r="E99" s="10">
        <v>0</v>
      </c>
      <c r="F99" s="9">
        <v>22179310</v>
      </c>
      <c r="G99" s="8">
        <v>10.978999999999999</v>
      </c>
      <c r="H99" s="12">
        <v>0</v>
      </c>
      <c r="I99" s="12">
        <v>1.278</v>
      </c>
      <c r="J99" s="8">
        <v>0</v>
      </c>
      <c r="K99" s="13">
        <v>7.7389999999999999</v>
      </c>
      <c r="L99" s="12">
        <v>0.24662624761545782</v>
      </c>
      <c r="M99" s="14">
        <v>20.242626247615455</v>
      </c>
      <c r="N99" s="12">
        <v>38.421999999999997</v>
      </c>
      <c r="O99" s="15">
        <v>608671.73551000003</v>
      </c>
      <c r="P99" s="16">
        <v>5470</v>
      </c>
      <c r="Q99" s="17">
        <v>0</v>
      </c>
      <c r="R99" s="17">
        <v>0</v>
      </c>
      <c r="S99" s="17">
        <v>0</v>
      </c>
      <c r="T99" s="17">
        <v>0</v>
      </c>
      <c r="U99" s="26">
        <v>13</v>
      </c>
      <c r="V99" s="26">
        <v>33.242626247615455</v>
      </c>
      <c r="W99" s="53">
        <v>26.815999999999999</v>
      </c>
      <c r="X99" s="26">
        <v>15.837</v>
      </c>
    </row>
    <row r="100" spans="1:24" ht="14.5" x14ac:dyDescent="0.25">
      <c r="A100" s="6" t="s">
        <v>152</v>
      </c>
      <c r="B100" s="6" t="s">
        <v>153</v>
      </c>
      <c r="C100" s="7" t="s">
        <v>369</v>
      </c>
      <c r="D100" s="11">
        <v>70362392</v>
      </c>
      <c r="E100" s="10">
        <v>0</v>
      </c>
      <c r="F100" s="9">
        <v>70362392</v>
      </c>
      <c r="G100" s="8">
        <v>17.087</v>
      </c>
      <c r="H100" s="12">
        <v>0</v>
      </c>
      <c r="I100" s="12">
        <v>0</v>
      </c>
      <c r="J100" s="8">
        <v>0</v>
      </c>
      <c r="K100" s="13">
        <v>0</v>
      </c>
      <c r="L100" s="12">
        <v>2.2201348697753198E-2</v>
      </c>
      <c r="M100" s="14">
        <v>17.109201348697752</v>
      </c>
      <c r="N100" s="12">
        <v>40.018000000000001</v>
      </c>
      <c r="O100" s="15">
        <v>1613493.2578960001</v>
      </c>
      <c r="P100" s="16">
        <v>1562.1399999999999</v>
      </c>
      <c r="Q100" s="17">
        <v>0</v>
      </c>
      <c r="R100" s="17">
        <v>0</v>
      </c>
      <c r="S100" s="17">
        <v>0</v>
      </c>
      <c r="T100" s="17">
        <v>0</v>
      </c>
      <c r="U100" s="26">
        <v>6.7190000000000003</v>
      </c>
      <c r="V100" s="26">
        <v>23.828201348697753</v>
      </c>
      <c r="W100" s="53">
        <v>27</v>
      </c>
      <c r="X100" s="26">
        <v>9.9130000000000003</v>
      </c>
    </row>
    <row r="101" spans="1:24" ht="14.5" x14ac:dyDescent="0.25">
      <c r="A101" s="6" t="s">
        <v>154</v>
      </c>
      <c r="B101" s="6" t="s">
        <v>153</v>
      </c>
      <c r="C101" s="7" t="s">
        <v>370</v>
      </c>
      <c r="D101" s="11">
        <v>83501104</v>
      </c>
      <c r="E101" s="10">
        <v>0</v>
      </c>
      <c r="F101" s="9">
        <v>83501104</v>
      </c>
      <c r="G101" s="8">
        <v>21.824000000000002</v>
      </c>
      <c r="H101" s="12">
        <v>0</v>
      </c>
      <c r="I101" s="12">
        <v>0</v>
      </c>
      <c r="J101" s="8">
        <v>0</v>
      </c>
      <c r="K101" s="13">
        <v>0</v>
      </c>
      <c r="L101" s="12">
        <v>5.3911502774861515E-2</v>
      </c>
      <c r="M101" s="14">
        <v>21.877911502774865</v>
      </c>
      <c r="N101" s="12">
        <v>56.796999999999997</v>
      </c>
      <c r="O101" s="15">
        <v>2920274.6163040004</v>
      </c>
      <c r="P101" s="16">
        <v>4501.67</v>
      </c>
      <c r="Q101" s="17">
        <v>0</v>
      </c>
      <c r="R101" s="17">
        <v>0</v>
      </c>
      <c r="S101" s="17">
        <v>0</v>
      </c>
      <c r="T101" s="17">
        <v>0</v>
      </c>
      <c r="U101" s="26">
        <v>2.36</v>
      </c>
      <c r="V101" s="26">
        <v>24.237911502774864</v>
      </c>
      <c r="W101" s="53">
        <v>27</v>
      </c>
      <c r="X101" s="26">
        <v>5.1759999999999984</v>
      </c>
    </row>
    <row r="102" spans="1:24" ht="14.5" x14ac:dyDescent="0.25">
      <c r="A102" s="6" t="s">
        <v>155</v>
      </c>
      <c r="B102" s="6" t="s">
        <v>153</v>
      </c>
      <c r="C102" s="7" t="s">
        <v>371</v>
      </c>
      <c r="D102" s="11">
        <v>6702202</v>
      </c>
      <c r="E102" s="10">
        <v>0</v>
      </c>
      <c r="F102" s="9">
        <v>6702202</v>
      </c>
      <c r="G102" s="8">
        <v>27</v>
      </c>
      <c r="H102" s="12">
        <v>0</v>
      </c>
      <c r="I102" s="12">
        <v>0</v>
      </c>
      <c r="J102" s="8">
        <v>0</v>
      </c>
      <c r="K102" s="13">
        <v>0</v>
      </c>
      <c r="L102" s="12">
        <v>9.1014863473228643E-4</v>
      </c>
      <c r="M102" s="14">
        <v>27.000910148634734</v>
      </c>
      <c r="N102" s="12">
        <v>138.43199999999999</v>
      </c>
      <c r="O102" s="15">
        <v>746837.85600000003</v>
      </c>
      <c r="P102" s="16">
        <v>6.1</v>
      </c>
      <c r="Q102" s="17">
        <v>0</v>
      </c>
      <c r="R102" s="17">
        <v>0</v>
      </c>
      <c r="S102" s="17">
        <v>0</v>
      </c>
      <c r="T102" s="17">
        <v>0</v>
      </c>
      <c r="U102" s="26"/>
      <c r="V102" s="26">
        <v>27.000910148634734</v>
      </c>
      <c r="W102" s="53">
        <v>27</v>
      </c>
      <c r="X102" s="26">
        <v>0</v>
      </c>
    </row>
    <row r="103" spans="1:24" ht="14.5" x14ac:dyDescent="0.25">
      <c r="A103" s="6" t="s">
        <v>156</v>
      </c>
      <c r="B103" s="6" t="s">
        <v>157</v>
      </c>
      <c r="C103" s="7" t="s">
        <v>372</v>
      </c>
      <c r="D103" s="11">
        <v>224268350</v>
      </c>
      <c r="E103" s="10">
        <v>-8333700</v>
      </c>
      <c r="F103" s="9">
        <v>215934650</v>
      </c>
      <c r="G103" s="8">
        <v>26.651</v>
      </c>
      <c r="H103" s="12">
        <v>0</v>
      </c>
      <c r="I103" s="12">
        <v>0</v>
      </c>
      <c r="J103" s="8">
        <v>0</v>
      </c>
      <c r="K103" s="13">
        <v>2.3159999999999998</v>
      </c>
      <c r="L103" s="12">
        <v>8.1048965508777757E-2</v>
      </c>
      <c r="M103" s="14">
        <v>29.048048965508777</v>
      </c>
      <c r="N103" s="12">
        <v>85.542999999999992</v>
      </c>
      <c r="O103" s="15">
        <v>12716749.562849998</v>
      </c>
      <c r="P103" s="16">
        <v>17501.28</v>
      </c>
      <c r="Q103" s="17">
        <v>0</v>
      </c>
      <c r="R103" s="17">
        <v>0</v>
      </c>
      <c r="S103" s="17">
        <v>0</v>
      </c>
      <c r="T103" s="17">
        <v>0</v>
      </c>
      <c r="U103" s="26">
        <v>8.7010000000000005</v>
      </c>
      <c r="V103" s="26">
        <v>37.749048965508777</v>
      </c>
      <c r="W103" s="53">
        <v>27</v>
      </c>
      <c r="X103" s="26">
        <v>0.3490000000000002</v>
      </c>
    </row>
    <row r="104" spans="1:24" ht="14.5" x14ac:dyDescent="0.25">
      <c r="A104" s="6" t="s">
        <v>158</v>
      </c>
      <c r="B104" s="6" t="s">
        <v>157</v>
      </c>
      <c r="C104" s="7" t="s">
        <v>373</v>
      </c>
      <c r="D104" s="11">
        <v>42686010</v>
      </c>
      <c r="E104" s="10">
        <v>0</v>
      </c>
      <c r="F104" s="9">
        <v>42686010</v>
      </c>
      <c r="G104" s="8">
        <v>27</v>
      </c>
      <c r="H104" s="12">
        <v>0</v>
      </c>
      <c r="I104" s="12">
        <v>0.43600000000000005</v>
      </c>
      <c r="J104" s="8">
        <v>0</v>
      </c>
      <c r="K104" s="13">
        <v>0</v>
      </c>
      <c r="L104" s="12">
        <v>0</v>
      </c>
      <c r="M104" s="14">
        <v>27.436</v>
      </c>
      <c r="N104" s="12">
        <v>63.353000000000009</v>
      </c>
      <c r="O104" s="15">
        <v>1551751.44</v>
      </c>
      <c r="P104" s="16">
        <v>0</v>
      </c>
      <c r="Q104" s="17">
        <v>0</v>
      </c>
      <c r="R104" s="17">
        <v>0</v>
      </c>
      <c r="S104" s="17">
        <v>0</v>
      </c>
      <c r="T104" s="17">
        <v>0</v>
      </c>
      <c r="U104" s="26">
        <v>0.68</v>
      </c>
      <c r="V104" s="26">
        <v>28.116</v>
      </c>
      <c r="W104" s="53">
        <v>27</v>
      </c>
      <c r="X104" s="26">
        <v>0</v>
      </c>
    </row>
    <row r="105" spans="1:24" ht="14.5" x14ac:dyDescent="0.25">
      <c r="A105" s="6" t="s">
        <v>159</v>
      </c>
      <c r="B105" s="6" t="s">
        <v>157</v>
      </c>
      <c r="C105" s="7" t="s">
        <v>374</v>
      </c>
      <c r="D105" s="11">
        <v>27528734</v>
      </c>
      <c r="E105" s="10">
        <v>0</v>
      </c>
      <c r="F105" s="9">
        <v>27528734</v>
      </c>
      <c r="G105" s="8">
        <v>27</v>
      </c>
      <c r="H105" s="12">
        <v>0</v>
      </c>
      <c r="I105" s="12">
        <v>0</v>
      </c>
      <c r="J105" s="8">
        <v>0</v>
      </c>
      <c r="K105" s="13">
        <v>0</v>
      </c>
      <c r="L105" s="12">
        <v>5.318442904057993E-3</v>
      </c>
      <c r="M105" s="14">
        <v>27.005318442904059</v>
      </c>
      <c r="N105" s="12">
        <v>134.41400000000002</v>
      </c>
      <c r="O105" s="15">
        <v>2956973.162</v>
      </c>
      <c r="P105" s="16">
        <v>146.41000000000003</v>
      </c>
      <c r="Q105" s="17">
        <v>0</v>
      </c>
      <c r="R105" s="17">
        <v>0</v>
      </c>
      <c r="S105" s="17">
        <v>0</v>
      </c>
      <c r="T105" s="17">
        <v>0</v>
      </c>
      <c r="U105" s="26">
        <v>6.798</v>
      </c>
      <c r="V105" s="26">
        <v>33.803318442904057</v>
      </c>
      <c r="W105" s="53">
        <v>27</v>
      </c>
      <c r="X105" s="26">
        <v>0</v>
      </c>
    </row>
    <row r="106" spans="1:24" ht="14.5" x14ac:dyDescent="0.25">
      <c r="A106" s="6" t="s">
        <v>160</v>
      </c>
      <c r="B106" s="6" t="s">
        <v>157</v>
      </c>
      <c r="C106" s="7" t="s">
        <v>375</v>
      </c>
      <c r="D106" s="11">
        <v>63284310</v>
      </c>
      <c r="E106" s="10">
        <v>0</v>
      </c>
      <c r="F106" s="9">
        <v>63284310</v>
      </c>
      <c r="G106" s="8">
        <v>17.417999999999999</v>
      </c>
      <c r="H106" s="12">
        <v>0</v>
      </c>
      <c r="I106" s="12">
        <v>0.57700000000000007</v>
      </c>
      <c r="J106" s="8">
        <v>0</v>
      </c>
      <c r="K106" s="13">
        <v>7.032</v>
      </c>
      <c r="L106" s="12">
        <v>0</v>
      </c>
      <c r="M106" s="14">
        <v>25.027000000000001</v>
      </c>
      <c r="N106" s="12">
        <v>37.267000000000003</v>
      </c>
      <c r="O106" s="15">
        <v>1256157.5984199999</v>
      </c>
      <c r="P106" s="16">
        <v>0</v>
      </c>
      <c r="Q106" s="17">
        <v>0</v>
      </c>
      <c r="R106" s="17">
        <v>0</v>
      </c>
      <c r="S106" s="17">
        <v>0</v>
      </c>
      <c r="T106" s="17">
        <v>0</v>
      </c>
      <c r="U106" s="26"/>
      <c r="V106" s="26">
        <v>25.027000000000001</v>
      </c>
      <c r="W106" s="53">
        <v>27</v>
      </c>
      <c r="X106" s="26">
        <v>9.5820000000000007</v>
      </c>
    </row>
    <row r="107" spans="1:24" ht="14.5" x14ac:dyDescent="0.25">
      <c r="A107" s="6" t="s">
        <v>161</v>
      </c>
      <c r="B107" s="6" t="s">
        <v>162</v>
      </c>
      <c r="C107" s="7" t="s">
        <v>376</v>
      </c>
      <c r="D107" s="11">
        <v>311739100</v>
      </c>
      <c r="E107" s="10">
        <v>0</v>
      </c>
      <c r="F107" s="9">
        <v>311739100</v>
      </c>
      <c r="G107" s="8">
        <v>3.43</v>
      </c>
      <c r="H107" s="12">
        <v>0</v>
      </c>
      <c r="I107" s="12">
        <v>1.7000000000000001E-2</v>
      </c>
      <c r="J107" s="8">
        <v>0</v>
      </c>
      <c r="K107" s="13">
        <v>0</v>
      </c>
      <c r="L107" s="12">
        <v>8.5298892567534849E-4</v>
      </c>
      <c r="M107" s="14">
        <v>3.4478529889256753</v>
      </c>
      <c r="N107" s="12">
        <v>8.1810000000000009</v>
      </c>
      <c r="O107" s="15">
        <v>1481170.6069999998</v>
      </c>
      <c r="P107" s="16">
        <v>265.91000000000003</v>
      </c>
      <c r="Q107" s="17">
        <v>0</v>
      </c>
      <c r="R107" s="17">
        <v>0</v>
      </c>
      <c r="S107" s="17">
        <v>0</v>
      </c>
      <c r="T107" s="17">
        <v>0</v>
      </c>
      <c r="U107" s="26">
        <v>4.12</v>
      </c>
      <c r="V107" s="26">
        <v>7.5678529889256758</v>
      </c>
      <c r="W107" s="53">
        <v>10.972000000000001</v>
      </c>
      <c r="X107" s="26">
        <v>7.5420000000000016</v>
      </c>
    </row>
    <row r="108" spans="1:24" ht="14.5" x14ac:dyDescent="0.25">
      <c r="A108" s="6" t="s">
        <v>163</v>
      </c>
      <c r="B108" s="6" t="s">
        <v>162</v>
      </c>
      <c r="C108" s="7" t="s">
        <v>377</v>
      </c>
      <c r="D108" s="11">
        <v>192524760</v>
      </c>
      <c r="E108" s="10">
        <v>0</v>
      </c>
      <c r="F108" s="9">
        <v>192524760</v>
      </c>
      <c r="G108" s="8">
        <v>11.45</v>
      </c>
      <c r="H108" s="12">
        <v>0</v>
      </c>
      <c r="I108" s="12">
        <v>0</v>
      </c>
      <c r="J108" s="8">
        <v>0</v>
      </c>
      <c r="K108" s="13">
        <v>1.8180000000000001</v>
      </c>
      <c r="L108" s="12">
        <v>0</v>
      </c>
      <c r="M108" s="14">
        <v>13.267999999999999</v>
      </c>
      <c r="N108" s="12">
        <v>21.010999999999999</v>
      </c>
      <c r="O108" s="15">
        <v>1840803.648</v>
      </c>
      <c r="P108" s="16">
        <v>0</v>
      </c>
      <c r="Q108" s="17">
        <v>0</v>
      </c>
      <c r="R108" s="17">
        <v>0</v>
      </c>
      <c r="S108" s="17">
        <v>0</v>
      </c>
      <c r="T108" s="17">
        <v>0</v>
      </c>
      <c r="U108" s="26"/>
      <c r="V108" s="26">
        <v>13.267999999999999</v>
      </c>
      <c r="W108" s="53">
        <v>27</v>
      </c>
      <c r="X108" s="26">
        <v>15.55</v>
      </c>
    </row>
    <row r="109" spans="1:24" ht="14.5" x14ac:dyDescent="0.25">
      <c r="A109" s="6" t="s">
        <v>164</v>
      </c>
      <c r="B109" s="6" t="s">
        <v>162</v>
      </c>
      <c r="C109" s="7" t="s">
        <v>378</v>
      </c>
      <c r="D109" s="11">
        <v>1944613320</v>
      </c>
      <c r="E109" s="10">
        <v>-21004710</v>
      </c>
      <c r="F109" s="9">
        <v>1923608610</v>
      </c>
      <c r="G109" s="8">
        <v>24.213999999999999</v>
      </c>
      <c r="H109" s="12">
        <v>0</v>
      </c>
      <c r="I109" s="12">
        <v>0</v>
      </c>
      <c r="J109" s="8">
        <v>0</v>
      </c>
      <c r="K109" s="13">
        <v>4.4140000000000006</v>
      </c>
      <c r="L109" s="12">
        <v>0.16500910754397174</v>
      </c>
      <c r="M109" s="14">
        <v>28.793009107543973</v>
      </c>
      <c r="N109" s="12">
        <v>98.004999999999995</v>
      </c>
      <c r="O109" s="15">
        <v>141945518.14746001</v>
      </c>
      <c r="P109" s="16">
        <v>317412.94</v>
      </c>
      <c r="Q109" s="17">
        <v>0</v>
      </c>
      <c r="R109" s="17">
        <v>0</v>
      </c>
      <c r="S109" s="17">
        <v>0</v>
      </c>
      <c r="T109" s="17">
        <v>0</v>
      </c>
      <c r="U109" s="26"/>
      <c r="V109" s="26">
        <v>28.793009107543973</v>
      </c>
      <c r="W109" s="53">
        <v>27</v>
      </c>
      <c r="X109" s="26">
        <v>2.7860000000000014</v>
      </c>
    </row>
    <row r="110" spans="1:24" ht="14.5" x14ac:dyDescent="0.25">
      <c r="A110" s="6" t="s">
        <v>165</v>
      </c>
      <c r="B110" s="6" t="s">
        <v>166</v>
      </c>
      <c r="C110" s="7" t="s">
        <v>379</v>
      </c>
      <c r="D110" s="11">
        <v>48446147</v>
      </c>
      <c r="E110" s="10">
        <v>0</v>
      </c>
      <c r="F110" s="9">
        <v>48446147</v>
      </c>
      <c r="G110" s="8">
        <v>20.452999999999999</v>
      </c>
      <c r="H110" s="12">
        <v>0</v>
      </c>
      <c r="I110" s="12">
        <v>0</v>
      </c>
      <c r="J110" s="8">
        <v>0</v>
      </c>
      <c r="K110" s="13">
        <v>1.4450000000000001</v>
      </c>
      <c r="L110" s="12">
        <v>0</v>
      </c>
      <c r="M110" s="14">
        <v>21.898</v>
      </c>
      <c r="N110" s="12">
        <v>32.33</v>
      </c>
      <c r="O110" s="15">
        <v>575386.5154090001</v>
      </c>
      <c r="P110" s="16">
        <v>0</v>
      </c>
      <c r="Q110" s="17">
        <v>0</v>
      </c>
      <c r="R110" s="17">
        <v>0</v>
      </c>
      <c r="S110" s="17">
        <v>0</v>
      </c>
      <c r="T110" s="17">
        <v>0</v>
      </c>
      <c r="U110" s="26">
        <v>14.327999999999999</v>
      </c>
      <c r="V110" s="26">
        <v>36.225999999999999</v>
      </c>
      <c r="W110" s="53">
        <v>27</v>
      </c>
      <c r="X110" s="26">
        <v>6.5470000000000006</v>
      </c>
    </row>
    <row r="111" spans="1:24" ht="14.5" x14ac:dyDescent="0.25">
      <c r="A111" s="6" t="s">
        <v>167</v>
      </c>
      <c r="B111" s="6" t="s">
        <v>168</v>
      </c>
      <c r="C111" s="7" t="s">
        <v>168</v>
      </c>
      <c r="D111" s="11">
        <v>430546789</v>
      </c>
      <c r="E111" s="10">
        <v>0</v>
      </c>
      <c r="F111" s="9">
        <v>430546789</v>
      </c>
      <c r="G111" s="8">
        <v>20.515999999999998</v>
      </c>
      <c r="H111" s="12">
        <v>0</v>
      </c>
      <c r="I111" s="12">
        <v>0.64499999999999991</v>
      </c>
      <c r="J111" s="8">
        <v>0</v>
      </c>
      <c r="K111" s="13">
        <v>4.4130000000000003</v>
      </c>
      <c r="L111" s="12">
        <v>4.6036413477932137E-2</v>
      </c>
      <c r="M111" s="14">
        <v>25.62003641347793</v>
      </c>
      <c r="N111" s="12">
        <v>41.231999999999999</v>
      </c>
      <c r="O111" s="15">
        <v>8919086.9668759983</v>
      </c>
      <c r="P111" s="16">
        <v>19820.830000000002</v>
      </c>
      <c r="Q111" s="17">
        <v>0</v>
      </c>
      <c r="R111" s="17">
        <v>0</v>
      </c>
      <c r="S111" s="17">
        <v>0</v>
      </c>
      <c r="T111" s="17">
        <v>0</v>
      </c>
      <c r="U111" s="26">
        <v>5.5640000000000001</v>
      </c>
      <c r="V111" s="26">
        <v>31.18403641347793</v>
      </c>
      <c r="W111" s="53">
        <v>27</v>
      </c>
      <c r="X111" s="26">
        <v>6.4840000000000018</v>
      </c>
    </row>
    <row r="112" spans="1:24" ht="14.5" x14ac:dyDescent="0.25">
      <c r="A112" s="6" t="s">
        <v>169</v>
      </c>
      <c r="B112" s="6" t="s">
        <v>170</v>
      </c>
      <c r="C112" s="7" t="s">
        <v>170</v>
      </c>
      <c r="D112" s="11">
        <v>589995740</v>
      </c>
      <c r="E112" s="10">
        <v>0</v>
      </c>
      <c r="F112" s="9">
        <v>589995740</v>
      </c>
      <c r="G112" s="8">
        <v>18.844999999999999</v>
      </c>
      <c r="H112" s="12">
        <v>0</v>
      </c>
      <c r="I112" s="12">
        <v>0</v>
      </c>
      <c r="J112" s="8">
        <v>0</v>
      </c>
      <c r="K112" s="13">
        <v>0</v>
      </c>
      <c r="L112" s="12">
        <v>0</v>
      </c>
      <c r="M112" s="14">
        <v>18.844999999999999</v>
      </c>
      <c r="N112" s="12">
        <v>39.142000000000003</v>
      </c>
      <c r="O112" s="15">
        <v>11974928.9497</v>
      </c>
      <c r="P112" s="16">
        <v>0</v>
      </c>
      <c r="Q112" s="17">
        <v>0</v>
      </c>
      <c r="R112" s="17">
        <v>0</v>
      </c>
      <c r="S112" s="17">
        <v>0</v>
      </c>
      <c r="T112" s="17">
        <v>0</v>
      </c>
      <c r="U112" s="26">
        <v>2.2120000000000002</v>
      </c>
      <c r="V112" s="26">
        <v>21.056999999999999</v>
      </c>
      <c r="W112" s="53">
        <v>27</v>
      </c>
      <c r="X112" s="26">
        <v>8.1550000000000011</v>
      </c>
    </row>
    <row r="113" spans="1:24" ht="14.5" x14ac:dyDescent="0.25">
      <c r="A113" s="6" t="s">
        <v>171</v>
      </c>
      <c r="B113" s="6" t="s">
        <v>170</v>
      </c>
      <c r="C113" s="7" t="s">
        <v>76</v>
      </c>
      <c r="D113" s="11">
        <v>63352600</v>
      </c>
      <c r="E113" s="10">
        <v>0</v>
      </c>
      <c r="F113" s="9">
        <v>63352600</v>
      </c>
      <c r="G113" s="8">
        <v>20.882999999999999</v>
      </c>
      <c r="H113" s="12">
        <v>0</v>
      </c>
      <c r="I113" s="12">
        <v>0</v>
      </c>
      <c r="J113" s="8">
        <v>0</v>
      </c>
      <c r="K113" s="13">
        <v>6.1559999999999997</v>
      </c>
      <c r="L113" s="12">
        <v>0.10852135508250649</v>
      </c>
      <c r="M113" s="14">
        <v>27.147521355082503</v>
      </c>
      <c r="N113" s="12">
        <v>105.181</v>
      </c>
      <c r="O113" s="15">
        <v>5340505.4441999998</v>
      </c>
      <c r="P113" s="16">
        <v>6875.1100000000006</v>
      </c>
      <c r="Q113" s="17">
        <v>0</v>
      </c>
      <c r="R113" s="17">
        <v>0</v>
      </c>
      <c r="S113" s="17">
        <v>0</v>
      </c>
      <c r="T113" s="17">
        <v>0</v>
      </c>
      <c r="U113" s="26">
        <v>4.9850000000000003</v>
      </c>
      <c r="V113" s="26">
        <v>32.132521355082503</v>
      </c>
      <c r="W113" s="53">
        <v>27</v>
      </c>
      <c r="X113" s="26">
        <v>6.1170000000000009</v>
      </c>
    </row>
    <row r="114" spans="1:24" ht="14.5" x14ac:dyDescent="0.25">
      <c r="A114" s="6" t="s">
        <v>172</v>
      </c>
      <c r="B114" s="6" t="s">
        <v>170</v>
      </c>
      <c r="C114" s="7" t="s">
        <v>380</v>
      </c>
      <c r="D114" s="11">
        <v>50630840</v>
      </c>
      <c r="E114" s="10">
        <v>0</v>
      </c>
      <c r="F114" s="9">
        <v>50630840</v>
      </c>
      <c r="G114" s="8">
        <v>15.657999999999998</v>
      </c>
      <c r="H114" s="12">
        <v>0</v>
      </c>
      <c r="I114" s="12">
        <v>0</v>
      </c>
      <c r="J114" s="8">
        <v>0</v>
      </c>
      <c r="K114" s="13">
        <v>6.593</v>
      </c>
      <c r="L114" s="12">
        <v>0.2568604431607297</v>
      </c>
      <c r="M114" s="14">
        <v>22.507860443160727</v>
      </c>
      <c r="N114" s="12">
        <v>93.591999999999999</v>
      </c>
      <c r="O114" s="15">
        <v>3945884.7572800005</v>
      </c>
      <c r="P114" s="16">
        <v>13005.06</v>
      </c>
      <c r="Q114" s="17">
        <v>0</v>
      </c>
      <c r="R114" s="17">
        <v>0</v>
      </c>
      <c r="S114" s="17">
        <v>0</v>
      </c>
      <c r="T114" s="17">
        <v>0</v>
      </c>
      <c r="U114" s="26">
        <v>11.545999999999999</v>
      </c>
      <c r="V114" s="26">
        <v>34.05386044316073</v>
      </c>
      <c r="W114" s="53">
        <v>27</v>
      </c>
      <c r="X114" s="26">
        <v>11.342000000000002</v>
      </c>
    </row>
    <row r="115" spans="1:24" ht="14.5" x14ac:dyDescent="0.25">
      <c r="A115" s="6" t="s">
        <v>173</v>
      </c>
      <c r="B115" s="6" t="s">
        <v>174</v>
      </c>
      <c r="C115" s="7" t="s">
        <v>174</v>
      </c>
      <c r="D115" s="11">
        <v>576877517</v>
      </c>
      <c r="E115" s="10">
        <v>0</v>
      </c>
      <c r="F115" s="9">
        <v>576877517</v>
      </c>
      <c r="G115" s="8">
        <v>21.966999999999999</v>
      </c>
      <c r="H115" s="12">
        <v>0</v>
      </c>
      <c r="I115" s="12">
        <v>0</v>
      </c>
      <c r="J115" s="8">
        <v>0</v>
      </c>
      <c r="K115" s="13">
        <v>0</v>
      </c>
      <c r="L115" s="12">
        <v>5.0604849625297502E-2</v>
      </c>
      <c r="M115" s="14">
        <v>22.017604849625297</v>
      </c>
      <c r="N115" s="12">
        <v>91.945999999999998</v>
      </c>
      <c r="O115" s="15">
        <v>40369259.554060996</v>
      </c>
      <c r="P115" s="16">
        <v>29192.800000000003</v>
      </c>
      <c r="Q115" s="17">
        <v>0</v>
      </c>
      <c r="R115" s="17">
        <v>0</v>
      </c>
      <c r="S115" s="17">
        <v>0</v>
      </c>
      <c r="T115" s="17">
        <v>0</v>
      </c>
      <c r="U115" s="26">
        <v>3.5030000000000001</v>
      </c>
      <c r="V115" s="26">
        <v>25.520604849625297</v>
      </c>
      <c r="W115" s="53">
        <v>27</v>
      </c>
      <c r="X115" s="26">
        <v>5.0330000000000013</v>
      </c>
    </row>
    <row r="116" spans="1:24" ht="14.5" x14ac:dyDescent="0.25">
      <c r="A116" s="6" t="s">
        <v>175</v>
      </c>
      <c r="B116" s="6" t="s">
        <v>174</v>
      </c>
      <c r="C116" s="7" t="s">
        <v>381</v>
      </c>
      <c r="D116" s="11">
        <v>20896596</v>
      </c>
      <c r="E116" s="10">
        <v>0</v>
      </c>
      <c r="F116" s="9">
        <v>20896596</v>
      </c>
      <c r="G116" s="8">
        <v>19.899000000000001</v>
      </c>
      <c r="H116" s="12">
        <v>0</v>
      </c>
      <c r="I116" s="12">
        <v>0</v>
      </c>
      <c r="J116" s="8">
        <v>0</v>
      </c>
      <c r="K116" s="13">
        <v>11.868</v>
      </c>
      <c r="L116" s="12">
        <v>0</v>
      </c>
      <c r="M116" s="14">
        <v>31.767000000000003</v>
      </c>
      <c r="N116" s="12">
        <v>168.45399999999998</v>
      </c>
      <c r="O116" s="15">
        <v>3104283.5261960002</v>
      </c>
      <c r="P116" s="16">
        <v>0</v>
      </c>
      <c r="Q116" s="17">
        <v>0</v>
      </c>
      <c r="R116" s="17">
        <v>0</v>
      </c>
      <c r="S116" s="17">
        <v>0</v>
      </c>
      <c r="T116" s="17">
        <v>0</v>
      </c>
      <c r="U116" s="26"/>
      <c r="V116" s="26">
        <v>31.767000000000003</v>
      </c>
      <c r="W116" s="53">
        <v>27</v>
      </c>
      <c r="X116" s="26">
        <v>7.1009999999999991</v>
      </c>
    </row>
    <row r="117" spans="1:24" ht="14.5" x14ac:dyDescent="0.25">
      <c r="A117" s="6" t="s">
        <v>176</v>
      </c>
      <c r="B117" s="6" t="s">
        <v>177</v>
      </c>
      <c r="C117" s="7" t="s">
        <v>382</v>
      </c>
      <c r="D117" s="11">
        <v>261878825</v>
      </c>
      <c r="E117" s="10">
        <v>0</v>
      </c>
      <c r="F117" s="9">
        <v>261878825</v>
      </c>
      <c r="G117" s="8">
        <v>27</v>
      </c>
      <c r="H117" s="12">
        <v>0</v>
      </c>
      <c r="I117" s="12">
        <v>0</v>
      </c>
      <c r="J117" s="8">
        <v>0</v>
      </c>
      <c r="K117" s="13">
        <v>1.5269999999999999</v>
      </c>
      <c r="L117" s="12">
        <v>7.6765351303222013E-2</v>
      </c>
      <c r="M117" s="14">
        <v>28.603765351303224</v>
      </c>
      <c r="N117" s="12">
        <v>49.798999999999999</v>
      </c>
      <c r="O117" s="15">
        <v>5970476.4649999999</v>
      </c>
      <c r="P117" s="16">
        <v>20103.22</v>
      </c>
      <c r="Q117" s="17">
        <v>0</v>
      </c>
      <c r="R117" s="17">
        <v>0</v>
      </c>
      <c r="S117" s="17">
        <v>0</v>
      </c>
      <c r="T117" s="17">
        <v>0</v>
      </c>
      <c r="U117" s="26">
        <v>14.616</v>
      </c>
      <c r="V117" s="26">
        <v>43.219765351303224</v>
      </c>
      <c r="W117" s="53">
        <v>27</v>
      </c>
      <c r="X117" s="26">
        <v>0</v>
      </c>
    </row>
    <row r="118" spans="1:24" ht="14.5" x14ac:dyDescent="0.25">
      <c r="A118" s="6" t="s">
        <v>178</v>
      </c>
      <c r="B118" s="6" t="s">
        <v>177</v>
      </c>
      <c r="C118" s="7" t="s">
        <v>383</v>
      </c>
      <c r="D118" s="11">
        <v>290981920</v>
      </c>
      <c r="E118" s="10">
        <v>0</v>
      </c>
      <c r="F118" s="9">
        <v>290981920</v>
      </c>
      <c r="G118" s="8">
        <v>27</v>
      </c>
      <c r="H118" s="12">
        <v>0</v>
      </c>
      <c r="I118" s="12">
        <v>0</v>
      </c>
      <c r="J118" s="8">
        <v>0</v>
      </c>
      <c r="K118" s="13">
        <v>1.89</v>
      </c>
      <c r="L118" s="12">
        <v>0.20387795915292606</v>
      </c>
      <c r="M118" s="14">
        <v>29.093877959152927</v>
      </c>
      <c r="N118" s="12">
        <v>98.114999999999995</v>
      </c>
      <c r="O118" s="15">
        <v>20693087.649999999</v>
      </c>
      <c r="P118" s="16">
        <v>59324.800000000003</v>
      </c>
      <c r="Q118" s="17">
        <v>0</v>
      </c>
      <c r="R118" s="17">
        <v>0</v>
      </c>
      <c r="S118" s="17">
        <v>0</v>
      </c>
      <c r="T118" s="17">
        <v>0</v>
      </c>
      <c r="U118" s="26">
        <v>11.273</v>
      </c>
      <c r="V118" s="26">
        <v>40.36687795915293</v>
      </c>
      <c r="W118" s="53">
        <v>27</v>
      </c>
      <c r="X118" s="26">
        <v>0</v>
      </c>
    </row>
    <row r="119" spans="1:24" ht="14.5" x14ac:dyDescent="0.25">
      <c r="A119" s="6" t="s">
        <v>179</v>
      </c>
      <c r="B119" s="6" t="s">
        <v>177</v>
      </c>
      <c r="C119" s="7" t="s">
        <v>384</v>
      </c>
      <c r="D119" s="11">
        <v>31318850</v>
      </c>
      <c r="E119" s="10">
        <v>0</v>
      </c>
      <c r="F119" s="9">
        <v>31318850</v>
      </c>
      <c r="G119" s="8">
        <v>27</v>
      </c>
      <c r="H119" s="12">
        <v>0</v>
      </c>
      <c r="I119" s="12">
        <v>0.307</v>
      </c>
      <c r="J119" s="8">
        <v>0</v>
      </c>
      <c r="K119" s="13">
        <v>0</v>
      </c>
      <c r="L119" s="12">
        <v>9.2244127737768133E-2</v>
      </c>
      <c r="M119" s="14">
        <v>27.399244127737767</v>
      </c>
      <c r="N119" s="12">
        <v>97.853999999999999</v>
      </c>
      <c r="O119" s="15">
        <v>2219076.17</v>
      </c>
      <c r="P119" s="16">
        <v>2888.9799999999996</v>
      </c>
      <c r="Q119" s="17">
        <v>0</v>
      </c>
      <c r="R119" s="17">
        <v>0</v>
      </c>
      <c r="S119" s="17">
        <v>0</v>
      </c>
      <c r="T119" s="17">
        <v>0</v>
      </c>
      <c r="U119" s="26">
        <v>3.75</v>
      </c>
      <c r="V119" s="26">
        <v>31.149244127737767</v>
      </c>
      <c r="W119" s="53">
        <v>27</v>
      </c>
      <c r="X119" s="26">
        <v>0</v>
      </c>
    </row>
    <row r="120" spans="1:24" ht="14.5" x14ac:dyDescent="0.25">
      <c r="A120" s="6" t="s">
        <v>180</v>
      </c>
      <c r="B120" s="6" t="s">
        <v>177</v>
      </c>
      <c r="C120" s="7" t="s">
        <v>385</v>
      </c>
      <c r="D120" s="11">
        <v>311686500</v>
      </c>
      <c r="E120" s="10">
        <v>0</v>
      </c>
      <c r="F120" s="9">
        <v>311686500</v>
      </c>
      <c r="G120" s="8">
        <v>22.341999999999999</v>
      </c>
      <c r="H120" s="12">
        <v>0.67300000000000004</v>
      </c>
      <c r="I120" s="12">
        <v>0</v>
      </c>
      <c r="J120" s="8">
        <v>0</v>
      </c>
      <c r="K120" s="13">
        <v>0</v>
      </c>
      <c r="L120" s="12">
        <v>2.0359367505490292E-2</v>
      </c>
      <c r="M120" s="14">
        <v>23.035359367505492</v>
      </c>
      <c r="N120" s="12">
        <v>22.341999999999999</v>
      </c>
      <c r="O120" s="15">
        <v>163.84700000105659</v>
      </c>
      <c r="P120" s="16">
        <v>6345.74</v>
      </c>
      <c r="Q120" s="17">
        <v>0</v>
      </c>
      <c r="R120" s="17">
        <v>0</v>
      </c>
      <c r="S120" s="17">
        <v>0</v>
      </c>
      <c r="T120" s="17">
        <v>0</v>
      </c>
      <c r="U120" s="26">
        <v>13.555999999999999</v>
      </c>
      <c r="V120" s="26">
        <v>36.59135936750549</v>
      </c>
      <c r="W120" s="53">
        <v>24.545000000000002</v>
      </c>
      <c r="X120" s="26">
        <v>0</v>
      </c>
    </row>
    <row r="121" spans="1:24" ht="14.5" x14ac:dyDescent="0.25">
      <c r="A121" s="6" t="s">
        <v>181</v>
      </c>
      <c r="B121" s="6" t="s">
        <v>182</v>
      </c>
      <c r="C121" s="7" t="s">
        <v>386</v>
      </c>
      <c r="D121" s="11">
        <v>78557825</v>
      </c>
      <c r="E121" s="10">
        <v>-2252303</v>
      </c>
      <c r="F121" s="9">
        <v>76305522</v>
      </c>
      <c r="G121" s="8">
        <v>24.417000000000002</v>
      </c>
      <c r="H121" s="12">
        <v>0</v>
      </c>
      <c r="I121" s="12">
        <v>0</v>
      </c>
      <c r="J121" s="8">
        <v>0</v>
      </c>
      <c r="K121" s="13">
        <v>0</v>
      </c>
      <c r="L121" s="12">
        <v>5.857203886240369E-2</v>
      </c>
      <c r="M121" s="14">
        <v>24.475572038862406</v>
      </c>
      <c r="N121" s="12">
        <v>183.19499999999999</v>
      </c>
      <c r="O121" s="15">
        <v>12115607.159326</v>
      </c>
      <c r="P121" s="16">
        <v>4469.37</v>
      </c>
      <c r="Q121" s="17">
        <v>0</v>
      </c>
      <c r="R121" s="17">
        <v>0</v>
      </c>
      <c r="S121" s="17">
        <v>0</v>
      </c>
      <c r="T121" s="17">
        <v>0</v>
      </c>
      <c r="U121" s="26">
        <v>6.399</v>
      </c>
      <c r="V121" s="26">
        <v>30.874572038862407</v>
      </c>
      <c r="W121" s="53">
        <v>27</v>
      </c>
      <c r="X121" s="26">
        <v>2.5829999999999984</v>
      </c>
    </row>
    <row r="122" spans="1:24" ht="14.5" x14ac:dyDescent="0.25">
      <c r="A122" s="6" t="s">
        <v>183</v>
      </c>
      <c r="B122" s="6" t="s">
        <v>182</v>
      </c>
      <c r="C122" s="7" t="s">
        <v>387</v>
      </c>
      <c r="D122" s="11">
        <v>38144020</v>
      </c>
      <c r="E122" s="10">
        <v>0</v>
      </c>
      <c r="F122" s="9">
        <v>38144020</v>
      </c>
      <c r="G122" s="8">
        <v>25.923999999999999</v>
      </c>
      <c r="H122" s="12">
        <v>0</v>
      </c>
      <c r="I122" s="12">
        <v>0</v>
      </c>
      <c r="J122" s="8">
        <v>0</v>
      </c>
      <c r="K122" s="13">
        <v>0</v>
      </c>
      <c r="L122" s="12">
        <v>0.11156611180468132</v>
      </c>
      <c r="M122" s="14">
        <v>26.03556611180468</v>
      </c>
      <c r="N122" s="12">
        <v>222.751</v>
      </c>
      <c r="O122" s="15">
        <v>7507771.5755200004</v>
      </c>
      <c r="P122" s="16">
        <v>4255.58</v>
      </c>
      <c r="Q122" s="17">
        <v>0</v>
      </c>
      <c r="R122" s="17">
        <v>0</v>
      </c>
      <c r="S122" s="17">
        <v>0</v>
      </c>
      <c r="T122" s="17">
        <v>0</v>
      </c>
      <c r="U122" s="26"/>
      <c r="V122" s="26">
        <v>26.03556611180468</v>
      </c>
      <c r="W122" s="53">
        <v>27</v>
      </c>
      <c r="X122" s="26">
        <v>1.0760000000000005</v>
      </c>
    </row>
    <row r="123" spans="1:24" ht="14.5" x14ac:dyDescent="0.25">
      <c r="A123" s="6" t="s">
        <v>184</v>
      </c>
      <c r="B123" s="6" t="s">
        <v>182</v>
      </c>
      <c r="C123" s="7" t="s">
        <v>388</v>
      </c>
      <c r="D123" s="11">
        <v>10835027</v>
      </c>
      <c r="E123" s="10">
        <v>0</v>
      </c>
      <c r="F123" s="9">
        <v>10835027</v>
      </c>
      <c r="G123" s="8">
        <v>21.728999999999999</v>
      </c>
      <c r="H123" s="12">
        <v>0</v>
      </c>
      <c r="I123" s="12">
        <v>0</v>
      </c>
      <c r="J123" s="8">
        <v>0</v>
      </c>
      <c r="K123" s="13">
        <v>0</v>
      </c>
      <c r="L123" s="12">
        <v>0</v>
      </c>
      <c r="M123" s="14">
        <v>21.728999999999999</v>
      </c>
      <c r="N123" s="12">
        <v>250.70700000000002</v>
      </c>
      <c r="O123" s="15">
        <v>2480977.4383170004</v>
      </c>
      <c r="P123" s="16">
        <v>0</v>
      </c>
      <c r="Q123" s="17">
        <v>0</v>
      </c>
      <c r="R123" s="17">
        <v>0</v>
      </c>
      <c r="S123" s="17">
        <v>0</v>
      </c>
      <c r="T123" s="17">
        <v>0</v>
      </c>
      <c r="U123" s="26"/>
      <c r="V123" s="26">
        <v>21.728999999999999</v>
      </c>
      <c r="W123" s="53">
        <v>27</v>
      </c>
      <c r="X123" s="26">
        <v>5.2710000000000008</v>
      </c>
    </row>
    <row r="124" spans="1:24" ht="14.5" x14ac:dyDescent="0.25">
      <c r="A124" s="6" t="s">
        <v>185</v>
      </c>
      <c r="B124" s="6" t="s">
        <v>182</v>
      </c>
      <c r="C124" s="7" t="s">
        <v>389</v>
      </c>
      <c r="D124" s="11">
        <v>26328246</v>
      </c>
      <c r="E124" s="10">
        <v>0</v>
      </c>
      <c r="F124" s="9">
        <v>26328246</v>
      </c>
      <c r="G124" s="8">
        <v>27</v>
      </c>
      <c r="H124" s="12">
        <v>0</v>
      </c>
      <c r="I124" s="12">
        <v>0</v>
      </c>
      <c r="J124" s="8">
        <v>0</v>
      </c>
      <c r="K124" s="13">
        <v>0</v>
      </c>
      <c r="L124" s="12">
        <v>3.5182746317396151E-3</v>
      </c>
      <c r="M124" s="14">
        <v>27.003518274631741</v>
      </c>
      <c r="N124" s="12">
        <v>159.89700000000002</v>
      </c>
      <c r="O124" s="15">
        <v>3498933.1780000003</v>
      </c>
      <c r="P124" s="16">
        <v>92.63</v>
      </c>
      <c r="Q124" s="17">
        <v>0</v>
      </c>
      <c r="R124" s="17">
        <v>0</v>
      </c>
      <c r="S124" s="17">
        <v>0</v>
      </c>
      <c r="T124" s="17">
        <v>0</v>
      </c>
      <c r="U124" s="26"/>
      <c r="V124" s="26">
        <v>27.003518274631741</v>
      </c>
      <c r="W124" s="53">
        <v>27</v>
      </c>
      <c r="X124" s="26">
        <v>0</v>
      </c>
    </row>
    <row r="125" spans="1:24" ht="14.5" x14ac:dyDescent="0.25">
      <c r="A125" s="6" t="s">
        <v>186</v>
      </c>
      <c r="B125" s="6" t="s">
        <v>182</v>
      </c>
      <c r="C125" s="7" t="s">
        <v>390</v>
      </c>
      <c r="D125" s="11">
        <v>7921206</v>
      </c>
      <c r="E125" s="10">
        <v>0</v>
      </c>
      <c r="F125" s="9">
        <v>7921206</v>
      </c>
      <c r="G125" s="8">
        <v>27</v>
      </c>
      <c r="H125" s="12">
        <v>0</v>
      </c>
      <c r="I125" s="12">
        <v>0</v>
      </c>
      <c r="J125" s="8">
        <v>0</v>
      </c>
      <c r="K125" s="13">
        <v>0</v>
      </c>
      <c r="L125" s="12">
        <v>0</v>
      </c>
      <c r="M125" s="14">
        <v>27</v>
      </c>
      <c r="N125" s="12">
        <v>388.75900000000001</v>
      </c>
      <c r="O125" s="15">
        <v>2865571.2480000001</v>
      </c>
      <c r="P125" s="16">
        <v>0</v>
      </c>
      <c r="Q125" s="17">
        <v>0</v>
      </c>
      <c r="R125" s="17">
        <v>0</v>
      </c>
      <c r="S125" s="17">
        <v>0</v>
      </c>
      <c r="T125" s="17">
        <v>0</v>
      </c>
      <c r="U125" s="26"/>
      <c r="V125" s="26">
        <v>27</v>
      </c>
      <c r="W125" s="53">
        <v>27</v>
      </c>
      <c r="X125" s="26">
        <v>0</v>
      </c>
    </row>
    <row r="126" spans="1:24" ht="14.5" x14ac:dyDescent="0.25">
      <c r="A126" s="6" t="s">
        <v>187</v>
      </c>
      <c r="B126" s="6" t="s">
        <v>182</v>
      </c>
      <c r="C126" s="7" t="s">
        <v>391</v>
      </c>
      <c r="D126" s="11">
        <v>20079227</v>
      </c>
      <c r="E126" s="10">
        <v>-666402</v>
      </c>
      <c r="F126" s="9">
        <v>19412825</v>
      </c>
      <c r="G126" s="8">
        <v>21.997</v>
      </c>
      <c r="H126" s="12">
        <v>0</v>
      </c>
      <c r="I126" s="12">
        <v>0</v>
      </c>
      <c r="J126" s="8">
        <v>0</v>
      </c>
      <c r="K126" s="13">
        <v>0.81700000000000006</v>
      </c>
      <c r="L126" s="12">
        <v>0</v>
      </c>
      <c r="M126" s="14">
        <v>22.814</v>
      </c>
      <c r="N126" s="12">
        <v>202.762</v>
      </c>
      <c r="O126" s="15">
        <v>3509155.8684749999</v>
      </c>
      <c r="P126" s="16">
        <v>0</v>
      </c>
      <c r="Q126" s="17">
        <v>0</v>
      </c>
      <c r="R126" s="17">
        <v>0</v>
      </c>
      <c r="S126" s="17">
        <v>0</v>
      </c>
      <c r="T126" s="17">
        <v>0</v>
      </c>
      <c r="U126" s="26">
        <v>9.9380000000000006</v>
      </c>
      <c r="V126" s="26">
        <v>32.752000000000002</v>
      </c>
      <c r="W126" s="53">
        <v>27</v>
      </c>
      <c r="X126" s="26">
        <v>5.0030000000000001</v>
      </c>
    </row>
    <row r="127" spans="1:24" ht="14.5" x14ac:dyDescent="0.25">
      <c r="A127" s="6" t="s">
        <v>188</v>
      </c>
      <c r="B127" s="6" t="s">
        <v>189</v>
      </c>
      <c r="C127" s="7" t="s">
        <v>189</v>
      </c>
      <c r="D127" s="11">
        <v>62657060</v>
      </c>
      <c r="E127" s="10">
        <v>0</v>
      </c>
      <c r="F127" s="9">
        <v>62657060</v>
      </c>
      <c r="G127" s="8">
        <v>18.931000000000001</v>
      </c>
      <c r="H127" s="12">
        <v>0</v>
      </c>
      <c r="I127" s="12">
        <v>0</v>
      </c>
      <c r="J127" s="8">
        <v>0</v>
      </c>
      <c r="K127" s="13">
        <v>2.4740000000000002</v>
      </c>
      <c r="L127" s="12">
        <v>0.17458032662241094</v>
      </c>
      <c r="M127" s="14">
        <v>21.579580326622413</v>
      </c>
      <c r="N127" s="12">
        <v>47.807000000000002</v>
      </c>
      <c r="O127" s="15">
        <v>1809276.0871400002</v>
      </c>
      <c r="P127" s="16">
        <v>10938.69</v>
      </c>
      <c r="Q127" s="17">
        <v>0</v>
      </c>
      <c r="R127" s="17">
        <v>0</v>
      </c>
      <c r="S127" s="17">
        <v>0</v>
      </c>
      <c r="T127" s="17">
        <v>0</v>
      </c>
      <c r="U127" s="26">
        <v>3.06</v>
      </c>
      <c r="V127" s="26">
        <v>24.639580326622411</v>
      </c>
      <c r="W127" s="53">
        <v>25.159999999999997</v>
      </c>
      <c r="X127" s="26">
        <v>6.2289999999999957</v>
      </c>
    </row>
    <row r="128" spans="1:24" ht="14.5" x14ac:dyDescent="0.25">
      <c r="A128" s="6" t="s">
        <v>190</v>
      </c>
      <c r="B128" s="6" t="s">
        <v>189</v>
      </c>
      <c r="C128" s="7" t="s">
        <v>392</v>
      </c>
      <c r="D128" s="11">
        <v>110033040</v>
      </c>
      <c r="E128" s="10">
        <v>0</v>
      </c>
      <c r="F128" s="9">
        <v>110033040</v>
      </c>
      <c r="G128" s="8">
        <v>12.928000000000001</v>
      </c>
      <c r="H128" s="12">
        <v>0</v>
      </c>
      <c r="I128" s="12">
        <v>0</v>
      </c>
      <c r="J128" s="8">
        <v>0</v>
      </c>
      <c r="K128" s="13">
        <v>4.6930000000000005</v>
      </c>
      <c r="L128" s="12">
        <v>0.24082993617189893</v>
      </c>
      <c r="M128" s="14">
        <v>17.861829936171901</v>
      </c>
      <c r="N128" s="12">
        <v>37.622999999999998</v>
      </c>
      <c r="O128" s="15">
        <v>2717281.4488800005</v>
      </c>
      <c r="P128" s="16">
        <v>26499.25</v>
      </c>
      <c r="Q128" s="17">
        <v>0</v>
      </c>
      <c r="R128" s="17">
        <v>0</v>
      </c>
      <c r="S128" s="17">
        <v>0</v>
      </c>
      <c r="T128" s="17">
        <v>0</v>
      </c>
      <c r="U128" s="26">
        <v>7.45</v>
      </c>
      <c r="V128" s="26">
        <v>25.3118299361719</v>
      </c>
      <c r="W128" s="53">
        <v>17.936</v>
      </c>
      <c r="X128" s="26">
        <v>5.0079999999999991</v>
      </c>
    </row>
    <row r="129" spans="1:24" ht="14.5" x14ac:dyDescent="0.25">
      <c r="A129" s="6" t="s">
        <v>191</v>
      </c>
      <c r="B129" s="6" t="s">
        <v>192</v>
      </c>
      <c r="C129" s="7" t="s">
        <v>393</v>
      </c>
      <c r="D129" s="11">
        <v>158283423</v>
      </c>
      <c r="E129" s="10">
        <v>0</v>
      </c>
      <c r="F129" s="9">
        <v>158283423</v>
      </c>
      <c r="G129" s="8">
        <v>17.661999999999999</v>
      </c>
      <c r="H129" s="12">
        <v>0</v>
      </c>
      <c r="I129" s="12">
        <v>0</v>
      </c>
      <c r="J129" s="8">
        <v>0</v>
      </c>
      <c r="K129" s="13">
        <v>3.476</v>
      </c>
      <c r="L129" s="12">
        <v>0.10772473627892165</v>
      </c>
      <c r="M129" s="14">
        <v>21.24572473627892</v>
      </c>
      <c r="N129" s="12">
        <v>51.227000000000004</v>
      </c>
      <c r="O129" s="15">
        <v>5312737.5029739998</v>
      </c>
      <c r="P129" s="16">
        <v>17051.04</v>
      </c>
      <c r="Q129" s="17">
        <v>0</v>
      </c>
      <c r="R129" s="17">
        <v>0</v>
      </c>
      <c r="S129" s="17">
        <v>0</v>
      </c>
      <c r="T129" s="17">
        <v>0</v>
      </c>
      <c r="U129" s="26">
        <v>5.63</v>
      </c>
      <c r="V129" s="26">
        <v>26.875724736278919</v>
      </c>
      <c r="W129" s="53">
        <v>24.257000000000001</v>
      </c>
      <c r="X129" s="26">
        <v>6.5950000000000024</v>
      </c>
    </row>
    <row r="130" spans="1:24" ht="14.5" x14ac:dyDescent="0.25">
      <c r="A130" s="6" t="s">
        <v>193</v>
      </c>
      <c r="B130" s="6" t="s">
        <v>192</v>
      </c>
      <c r="C130" s="7" t="s">
        <v>192</v>
      </c>
      <c r="D130" s="11">
        <v>322488703</v>
      </c>
      <c r="E130" s="10">
        <v>0</v>
      </c>
      <c r="F130" s="9">
        <v>322488703</v>
      </c>
      <c r="G130" s="8">
        <v>12.173</v>
      </c>
      <c r="H130" s="12">
        <v>0</v>
      </c>
      <c r="I130" s="12">
        <v>1.7080000000000002</v>
      </c>
      <c r="J130" s="8">
        <v>0</v>
      </c>
      <c r="K130" s="13">
        <v>0.64200000000000002</v>
      </c>
      <c r="L130" s="12">
        <v>0</v>
      </c>
      <c r="M130" s="14">
        <v>14.523</v>
      </c>
      <c r="N130" s="12">
        <v>18.626000000000001</v>
      </c>
      <c r="O130" s="15">
        <v>2081057.4483810002</v>
      </c>
      <c r="P130" s="16">
        <v>0</v>
      </c>
      <c r="Q130" s="17">
        <v>0</v>
      </c>
      <c r="R130" s="17">
        <v>0</v>
      </c>
      <c r="S130" s="17">
        <v>0</v>
      </c>
      <c r="T130" s="17">
        <v>0</v>
      </c>
      <c r="U130" s="26">
        <v>3.5870000000000002</v>
      </c>
      <c r="V130" s="26">
        <v>18.11</v>
      </c>
      <c r="W130" s="53">
        <v>12.635999999999999</v>
      </c>
      <c r="X130" s="26">
        <v>0.46299999999999919</v>
      </c>
    </row>
    <row r="131" spans="1:24" ht="14.5" x14ac:dyDescent="0.25">
      <c r="A131" s="6" t="s">
        <v>194</v>
      </c>
      <c r="B131" s="6" t="s">
        <v>195</v>
      </c>
      <c r="C131" s="7" t="s">
        <v>394</v>
      </c>
      <c r="D131" s="11">
        <v>79416630</v>
      </c>
      <c r="E131" s="10">
        <v>0</v>
      </c>
      <c r="F131" s="9">
        <v>79416630</v>
      </c>
      <c r="G131" s="8">
        <v>27</v>
      </c>
      <c r="H131" s="12">
        <v>0</v>
      </c>
      <c r="I131" s="12">
        <v>0</v>
      </c>
      <c r="J131" s="8">
        <v>0</v>
      </c>
      <c r="K131" s="13">
        <v>5.64</v>
      </c>
      <c r="L131" s="12">
        <v>2.1819107660448448E-3</v>
      </c>
      <c r="M131" s="14">
        <v>32.642181910766048</v>
      </c>
      <c r="N131" s="12">
        <v>73.293999999999997</v>
      </c>
      <c r="O131" s="15">
        <v>3676513.8500000006</v>
      </c>
      <c r="P131" s="16">
        <v>173.28</v>
      </c>
      <c r="Q131" s="17">
        <v>0</v>
      </c>
      <c r="R131" s="17">
        <v>0</v>
      </c>
      <c r="S131" s="17">
        <v>0</v>
      </c>
      <c r="T131" s="17">
        <v>0</v>
      </c>
      <c r="U131" s="26">
        <v>1.8</v>
      </c>
      <c r="V131" s="26">
        <v>34.442181910766045</v>
      </c>
      <c r="W131" s="53">
        <v>27</v>
      </c>
      <c r="X131" s="26">
        <v>0</v>
      </c>
    </row>
    <row r="132" spans="1:24" ht="14.5" x14ac:dyDescent="0.25">
      <c r="A132" s="6" t="s">
        <v>196</v>
      </c>
      <c r="B132" s="6" t="s">
        <v>195</v>
      </c>
      <c r="C132" s="7" t="s">
        <v>395</v>
      </c>
      <c r="D132" s="11">
        <v>34377770</v>
      </c>
      <c r="E132" s="10">
        <v>0</v>
      </c>
      <c r="F132" s="9">
        <v>34377770</v>
      </c>
      <c r="G132" s="8">
        <v>26.620999999999999</v>
      </c>
      <c r="H132" s="12">
        <v>0</v>
      </c>
      <c r="I132" s="12">
        <v>0</v>
      </c>
      <c r="J132" s="8">
        <v>0</v>
      </c>
      <c r="K132" s="13">
        <v>0</v>
      </c>
      <c r="L132" s="12">
        <v>6.0556574786555387E-3</v>
      </c>
      <c r="M132" s="14">
        <v>26.627055657478653</v>
      </c>
      <c r="N132" s="12">
        <v>103.301</v>
      </c>
      <c r="O132" s="15">
        <v>2636096.6648299997</v>
      </c>
      <c r="P132" s="16">
        <v>208.18</v>
      </c>
      <c r="Q132" s="17">
        <v>0</v>
      </c>
      <c r="R132" s="17">
        <v>0</v>
      </c>
      <c r="S132" s="17">
        <v>0</v>
      </c>
      <c r="T132" s="17">
        <v>0</v>
      </c>
      <c r="U132" s="26">
        <v>7.1</v>
      </c>
      <c r="V132" s="26">
        <v>33.727055657478651</v>
      </c>
      <c r="W132" s="53">
        <v>27</v>
      </c>
      <c r="X132" s="26">
        <v>0.37900000000000134</v>
      </c>
    </row>
    <row r="133" spans="1:24" ht="14.5" x14ac:dyDescent="0.25">
      <c r="A133" s="6" t="s">
        <v>197</v>
      </c>
      <c r="B133" s="6" t="s">
        <v>198</v>
      </c>
      <c r="C133" s="7" t="s">
        <v>396</v>
      </c>
      <c r="D133" s="11">
        <v>3207477580</v>
      </c>
      <c r="E133" s="10">
        <v>0</v>
      </c>
      <c r="F133" s="9">
        <v>3207477580</v>
      </c>
      <c r="G133" s="8">
        <v>4.4119999999999999</v>
      </c>
      <c r="H133" s="12">
        <v>0</v>
      </c>
      <c r="I133" s="12">
        <v>0.222</v>
      </c>
      <c r="J133" s="8">
        <v>0</v>
      </c>
      <c r="K133" s="13">
        <v>1.218</v>
      </c>
      <c r="L133" s="12">
        <v>7.84894901743943E-2</v>
      </c>
      <c r="M133" s="14">
        <v>5.930489490174395</v>
      </c>
      <c r="N133" s="12">
        <v>6.0549999999999997</v>
      </c>
      <c r="O133" s="15">
        <v>5269665.077039999</v>
      </c>
      <c r="P133" s="16">
        <v>251753.28</v>
      </c>
      <c r="Q133" s="17">
        <v>0</v>
      </c>
      <c r="R133" s="17">
        <v>0</v>
      </c>
      <c r="S133" s="17">
        <v>0</v>
      </c>
      <c r="T133" s="17">
        <v>0</v>
      </c>
      <c r="U133" s="26">
        <v>2.4409999999999998</v>
      </c>
      <c r="V133" s="26">
        <v>8.3714894901743939</v>
      </c>
      <c r="W133" s="53">
        <v>5.1559999999999997</v>
      </c>
      <c r="X133" s="26">
        <v>0.74399999999999977</v>
      </c>
    </row>
    <row r="134" spans="1:24" ht="14.5" x14ac:dyDescent="0.25">
      <c r="A134" s="6" t="s">
        <v>199</v>
      </c>
      <c r="B134" s="6" t="s">
        <v>200</v>
      </c>
      <c r="C134" s="7" t="s">
        <v>397</v>
      </c>
      <c r="D134" s="11">
        <v>16720332</v>
      </c>
      <c r="E134" s="10">
        <v>0</v>
      </c>
      <c r="F134" s="9">
        <v>16720332</v>
      </c>
      <c r="G134" s="8">
        <v>27</v>
      </c>
      <c r="H134" s="12">
        <v>0</v>
      </c>
      <c r="I134" s="12">
        <v>0</v>
      </c>
      <c r="J134" s="8">
        <v>0</v>
      </c>
      <c r="K134" s="13">
        <v>0</v>
      </c>
      <c r="L134" s="12">
        <v>8.3132320578323451E-3</v>
      </c>
      <c r="M134" s="14">
        <v>27.008313232057834</v>
      </c>
      <c r="N134" s="12">
        <v>164.477</v>
      </c>
      <c r="O134" s="15">
        <v>2298666.6159999995</v>
      </c>
      <c r="P134" s="16">
        <v>139</v>
      </c>
      <c r="Q134" s="17">
        <v>0</v>
      </c>
      <c r="R134" s="17">
        <v>0</v>
      </c>
      <c r="S134" s="17">
        <v>0</v>
      </c>
      <c r="T134" s="17">
        <v>0</v>
      </c>
      <c r="U134" s="26"/>
      <c r="V134" s="26">
        <v>27.008313232057834</v>
      </c>
      <c r="W134" s="53">
        <v>27</v>
      </c>
      <c r="X134" s="26">
        <v>0</v>
      </c>
    </row>
    <row r="135" spans="1:24" ht="14.5" x14ac:dyDescent="0.25">
      <c r="A135" s="6" t="s">
        <v>201</v>
      </c>
      <c r="B135" s="6" t="s">
        <v>200</v>
      </c>
      <c r="C135" s="7" t="s">
        <v>398</v>
      </c>
      <c r="D135" s="11">
        <v>93110788</v>
      </c>
      <c r="E135" s="10">
        <v>-2264553</v>
      </c>
      <c r="F135" s="9">
        <v>90846235</v>
      </c>
      <c r="G135" s="8">
        <v>19.594999999999999</v>
      </c>
      <c r="H135" s="12">
        <v>0</v>
      </c>
      <c r="I135" s="12">
        <v>0</v>
      </c>
      <c r="J135" s="8">
        <v>0</v>
      </c>
      <c r="K135" s="13">
        <v>0</v>
      </c>
      <c r="L135" s="12">
        <v>2.1938168378689549E-2</v>
      </c>
      <c r="M135" s="14">
        <v>19.616938168378688</v>
      </c>
      <c r="N135" s="12">
        <v>153.041</v>
      </c>
      <c r="O135" s="15">
        <v>12123050.505175</v>
      </c>
      <c r="P135" s="16">
        <v>1993</v>
      </c>
      <c r="Q135" s="17">
        <v>0</v>
      </c>
      <c r="R135" s="17">
        <v>0</v>
      </c>
      <c r="S135" s="17">
        <v>0</v>
      </c>
      <c r="T135" s="17">
        <v>0</v>
      </c>
      <c r="U135" s="26">
        <v>3.694</v>
      </c>
      <c r="V135" s="26">
        <v>23.310938168378687</v>
      </c>
      <c r="W135" s="53">
        <v>27</v>
      </c>
      <c r="X135" s="26">
        <v>7.4050000000000011</v>
      </c>
    </row>
    <row r="136" spans="1:24" ht="14.5" x14ac:dyDescent="0.25">
      <c r="A136" s="6" t="s">
        <v>202</v>
      </c>
      <c r="B136" s="6" t="s">
        <v>200</v>
      </c>
      <c r="C136" s="7" t="s">
        <v>399</v>
      </c>
      <c r="D136" s="11">
        <v>27844403</v>
      </c>
      <c r="E136" s="10">
        <v>0</v>
      </c>
      <c r="F136" s="9">
        <v>27844403</v>
      </c>
      <c r="G136" s="8">
        <v>26.536000000000001</v>
      </c>
      <c r="H136" s="12">
        <v>0</v>
      </c>
      <c r="I136" s="12">
        <v>0</v>
      </c>
      <c r="J136" s="8">
        <v>0</v>
      </c>
      <c r="K136" s="13">
        <v>0</v>
      </c>
      <c r="L136" s="12">
        <v>6.1053562541814954E-3</v>
      </c>
      <c r="M136" s="14">
        <v>26.542105356254183</v>
      </c>
      <c r="N136" s="12">
        <v>117.947</v>
      </c>
      <c r="O136" s="15">
        <v>2545285.7919920003</v>
      </c>
      <c r="P136" s="16">
        <v>170</v>
      </c>
      <c r="Q136" s="17">
        <v>0</v>
      </c>
      <c r="R136" s="17">
        <v>0</v>
      </c>
      <c r="S136" s="17">
        <v>0</v>
      </c>
      <c r="T136" s="17">
        <v>0</v>
      </c>
      <c r="U136" s="26">
        <v>10.427</v>
      </c>
      <c r="V136" s="26">
        <v>36.969105356254182</v>
      </c>
      <c r="W136" s="53">
        <v>27</v>
      </c>
      <c r="X136" s="26">
        <v>0.46399999999999864</v>
      </c>
    </row>
    <row r="137" spans="1:24" ht="14.5" x14ac:dyDescent="0.25">
      <c r="A137" s="6" t="s">
        <v>203</v>
      </c>
      <c r="B137" s="6" t="s">
        <v>200</v>
      </c>
      <c r="C137" s="7" t="s">
        <v>400</v>
      </c>
      <c r="D137" s="11">
        <v>13458675</v>
      </c>
      <c r="E137" s="10">
        <v>0</v>
      </c>
      <c r="F137" s="9">
        <v>13458675</v>
      </c>
      <c r="G137" s="8">
        <v>25.053000000000001</v>
      </c>
      <c r="H137" s="12">
        <v>0</v>
      </c>
      <c r="I137" s="12">
        <v>0</v>
      </c>
      <c r="J137" s="8">
        <v>0</v>
      </c>
      <c r="K137" s="13">
        <v>0</v>
      </c>
      <c r="L137" s="12">
        <v>0.16216306582928855</v>
      </c>
      <c r="M137" s="14">
        <v>25.215163065829291</v>
      </c>
      <c r="N137" s="12">
        <v>236.142</v>
      </c>
      <c r="O137" s="15">
        <v>2840971.9452249999</v>
      </c>
      <c r="P137" s="16">
        <v>2182.5</v>
      </c>
      <c r="Q137" s="17">
        <v>0</v>
      </c>
      <c r="R137" s="17">
        <v>0</v>
      </c>
      <c r="S137" s="17">
        <v>0</v>
      </c>
      <c r="T137" s="17">
        <v>0</v>
      </c>
      <c r="U137" s="26"/>
      <c r="V137" s="26">
        <v>25.215163065829291</v>
      </c>
      <c r="W137" s="53">
        <v>27</v>
      </c>
      <c r="X137" s="26">
        <v>1.9469999999999992</v>
      </c>
    </row>
    <row r="138" spans="1:24" ht="14.5" x14ac:dyDescent="0.25">
      <c r="A138" s="6" t="s">
        <v>204</v>
      </c>
      <c r="B138" s="6" t="s">
        <v>205</v>
      </c>
      <c r="C138" s="7" t="s">
        <v>401</v>
      </c>
      <c r="D138" s="11">
        <v>1144639712</v>
      </c>
      <c r="E138" s="10">
        <v>-53728174</v>
      </c>
      <c r="F138" s="9">
        <v>1090911538</v>
      </c>
      <c r="G138" s="8">
        <v>27</v>
      </c>
      <c r="H138" s="12">
        <v>0</v>
      </c>
      <c r="I138" s="12">
        <v>0</v>
      </c>
      <c r="J138" s="8">
        <v>0</v>
      </c>
      <c r="K138" s="13">
        <v>0</v>
      </c>
      <c r="L138" s="12">
        <v>2.0678120282196521E-2</v>
      </c>
      <c r="M138" s="14">
        <v>27.020678120282195</v>
      </c>
      <c r="N138" s="12">
        <v>138.90600000000001</v>
      </c>
      <c r="O138" s="15">
        <v>122079501.494</v>
      </c>
      <c r="P138" s="16">
        <v>22558</v>
      </c>
      <c r="Q138" s="17">
        <v>0</v>
      </c>
      <c r="R138" s="17">
        <v>0</v>
      </c>
      <c r="S138" s="17">
        <v>0</v>
      </c>
      <c r="T138" s="17">
        <v>0</v>
      </c>
      <c r="U138" s="26">
        <v>18</v>
      </c>
      <c r="V138" s="26">
        <v>45.020678120282199</v>
      </c>
      <c r="W138" s="53">
        <v>27</v>
      </c>
      <c r="X138" s="26">
        <v>0</v>
      </c>
    </row>
    <row r="139" spans="1:24" ht="14.5" x14ac:dyDescent="0.25">
      <c r="A139" s="6" t="s">
        <v>206</v>
      </c>
      <c r="B139" s="6" t="s">
        <v>205</v>
      </c>
      <c r="C139" s="7" t="s">
        <v>402</v>
      </c>
      <c r="D139" s="11">
        <v>796947564</v>
      </c>
      <c r="E139" s="10">
        <v>-38131987</v>
      </c>
      <c r="F139" s="9">
        <v>758815577</v>
      </c>
      <c r="G139" s="8">
        <v>27</v>
      </c>
      <c r="H139" s="12">
        <v>0</v>
      </c>
      <c r="I139" s="12">
        <v>0</v>
      </c>
      <c r="J139" s="8">
        <v>0</v>
      </c>
      <c r="K139" s="13">
        <v>0</v>
      </c>
      <c r="L139" s="12">
        <v>0.30534164956922066</v>
      </c>
      <c r="M139" s="14">
        <v>27.305341649569222</v>
      </c>
      <c r="N139" s="12">
        <v>115.96199999999999</v>
      </c>
      <c r="O139" s="15">
        <v>67505596.240999997</v>
      </c>
      <c r="P139" s="16">
        <v>231698</v>
      </c>
      <c r="Q139" s="17">
        <v>0</v>
      </c>
      <c r="R139" s="17">
        <v>0</v>
      </c>
      <c r="S139" s="17">
        <v>0</v>
      </c>
      <c r="T139" s="17">
        <v>0</v>
      </c>
      <c r="U139" s="26">
        <v>12.962999999999999</v>
      </c>
      <c r="V139" s="26">
        <v>40.268341649569223</v>
      </c>
      <c r="W139" s="53">
        <v>27</v>
      </c>
      <c r="X139" s="26">
        <v>0</v>
      </c>
    </row>
    <row r="140" spans="1:24" ht="14.5" x14ac:dyDescent="0.25">
      <c r="A140" s="6" t="s">
        <v>207</v>
      </c>
      <c r="B140" s="6" t="s">
        <v>208</v>
      </c>
      <c r="C140" s="7" t="s">
        <v>403</v>
      </c>
      <c r="D140" s="11">
        <v>527235430</v>
      </c>
      <c r="E140" s="10">
        <v>0</v>
      </c>
      <c r="F140" s="9">
        <v>527235430</v>
      </c>
      <c r="G140" s="8">
        <v>5.7670000000000003</v>
      </c>
      <c r="H140" s="12">
        <v>0</v>
      </c>
      <c r="I140" s="12">
        <v>0</v>
      </c>
      <c r="J140" s="8">
        <v>0</v>
      </c>
      <c r="K140" s="13">
        <v>0.76700000000000002</v>
      </c>
      <c r="L140" s="12">
        <v>4.1372542053935937E-2</v>
      </c>
      <c r="M140" s="14">
        <v>6.5753725420539366</v>
      </c>
      <c r="N140" s="12">
        <v>12.585000000000001</v>
      </c>
      <c r="O140" s="15">
        <v>3594498.8351899995</v>
      </c>
      <c r="P140" s="16">
        <v>21813.07</v>
      </c>
      <c r="Q140" s="17">
        <v>0</v>
      </c>
      <c r="R140" s="17">
        <v>0</v>
      </c>
      <c r="S140" s="17">
        <v>0</v>
      </c>
      <c r="T140" s="17">
        <v>0</v>
      </c>
      <c r="U140" s="26">
        <v>7.8739999999999997</v>
      </c>
      <c r="V140" s="26">
        <v>14.449372542053936</v>
      </c>
      <c r="W140" s="53">
        <v>14.656000000000001</v>
      </c>
      <c r="X140" s="26">
        <v>8.8889999999999993</v>
      </c>
    </row>
    <row r="141" spans="1:24" ht="14.5" x14ac:dyDescent="0.25">
      <c r="A141" s="6" t="s">
        <v>209</v>
      </c>
      <c r="B141" s="6" t="s">
        <v>208</v>
      </c>
      <c r="C141" s="7" t="s">
        <v>404</v>
      </c>
      <c r="D141" s="11">
        <v>243729520</v>
      </c>
      <c r="E141" s="10">
        <v>0</v>
      </c>
      <c r="F141" s="9">
        <v>243729520</v>
      </c>
      <c r="G141" s="8">
        <v>2.1160000000000001</v>
      </c>
      <c r="H141" s="12">
        <v>0</v>
      </c>
      <c r="I141" s="12">
        <v>2.754</v>
      </c>
      <c r="J141" s="8">
        <v>0</v>
      </c>
      <c r="K141" s="13">
        <v>0</v>
      </c>
      <c r="L141" s="12">
        <v>8.9488544514427311E-4</v>
      </c>
      <c r="M141" s="14">
        <v>4.8708948854451446</v>
      </c>
      <c r="N141" s="12">
        <v>19.327000000000002</v>
      </c>
      <c r="O141" s="15">
        <v>4194743.4756799992</v>
      </c>
      <c r="P141" s="16">
        <v>218.11</v>
      </c>
      <c r="Q141" s="17">
        <v>0.82499999999999996</v>
      </c>
      <c r="R141" s="17">
        <v>0</v>
      </c>
      <c r="S141" s="17">
        <v>0</v>
      </c>
      <c r="T141" s="17">
        <v>0</v>
      </c>
      <c r="U141" s="26"/>
      <c r="V141" s="26">
        <v>5.6958948854451448</v>
      </c>
      <c r="W141" s="53">
        <v>6.782</v>
      </c>
      <c r="X141" s="26">
        <v>4.6660000000000004</v>
      </c>
    </row>
    <row r="142" spans="1:24" ht="14.5" x14ac:dyDescent="0.25">
      <c r="A142" s="6" t="s">
        <v>210</v>
      </c>
      <c r="B142" s="6" t="s">
        <v>211</v>
      </c>
      <c r="C142" s="7" t="s">
        <v>405</v>
      </c>
      <c r="D142" s="11">
        <v>94186285</v>
      </c>
      <c r="E142" s="10">
        <v>0</v>
      </c>
      <c r="F142" s="9">
        <v>94186285</v>
      </c>
      <c r="G142" s="8">
        <v>16.308</v>
      </c>
      <c r="H142" s="12">
        <v>0</v>
      </c>
      <c r="I142" s="12">
        <v>0</v>
      </c>
      <c r="J142" s="8">
        <v>0</v>
      </c>
      <c r="K142" s="13">
        <v>8.84</v>
      </c>
      <c r="L142" s="12">
        <v>0.23295833358328127</v>
      </c>
      <c r="M142" s="14">
        <v>25.38095833358328</v>
      </c>
      <c r="N142" s="12">
        <v>46.080000000000005</v>
      </c>
      <c r="O142" s="15">
        <v>2804076.5842200001</v>
      </c>
      <c r="P142" s="16">
        <v>21941.48</v>
      </c>
      <c r="Q142" s="17">
        <v>0</v>
      </c>
      <c r="R142" s="17">
        <v>0</v>
      </c>
      <c r="S142" s="17">
        <v>0</v>
      </c>
      <c r="T142" s="17">
        <v>0</v>
      </c>
      <c r="U142" s="26">
        <v>14.26</v>
      </c>
      <c r="V142" s="26">
        <v>39.640958333583278</v>
      </c>
      <c r="W142" s="53">
        <v>27</v>
      </c>
      <c r="X142" s="26">
        <v>10.692</v>
      </c>
    </row>
    <row r="143" spans="1:24" ht="14.5" x14ac:dyDescent="0.25">
      <c r="A143" s="6" t="s">
        <v>212</v>
      </c>
      <c r="B143" s="6" t="s">
        <v>211</v>
      </c>
      <c r="C143" s="7" t="s">
        <v>406</v>
      </c>
      <c r="D143" s="11">
        <v>62160440</v>
      </c>
      <c r="E143" s="10">
        <v>0</v>
      </c>
      <c r="F143" s="9">
        <v>62160440</v>
      </c>
      <c r="G143" s="8">
        <v>27</v>
      </c>
      <c r="H143" s="12">
        <v>0</v>
      </c>
      <c r="I143" s="12">
        <v>0</v>
      </c>
      <c r="J143" s="8">
        <v>0</v>
      </c>
      <c r="K143" s="13">
        <v>3.137</v>
      </c>
      <c r="L143" s="12">
        <v>9.3294706408127093E-2</v>
      </c>
      <c r="M143" s="14">
        <v>30.230294706408127</v>
      </c>
      <c r="N143" s="12">
        <v>171.536</v>
      </c>
      <c r="O143" s="15">
        <v>8984445.0499999989</v>
      </c>
      <c r="P143" s="16">
        <v>5799.24</v>
      </c>
      <c r="Q143" s="17">
        <v>0</v>
      </c>
      <c r="R143" s="17">
        <v>0</v>
      </c>
      <c r="S143" s="17">
        <v>0</v>
      </c>
      <c r="T143" s="17">
        <v>0</v>
      </c>
      <c r="U143" s="26">
        <v>9.5239999999999991</v>
      </c>
      <c r="V143" s="26">
        <v>39.754294706408125</v>
      </c>
      <c r="W143" s="53">
        <v>27</v>
      </c>
      <c r="X143" s="26">
        <v>0</v>
      </c>
    </row>
    <row r="144" spans="1:24" ht="14.5" x14ac:dyDescent="0.25">
      <c r="A144" s="6" t="s">
        <v>213</v>
      </c>
      <c r="B144" s="6" t="s">
        <v>211</v>
      </c>
      <c r="C144" s="7" t="s">
        <v>407</v>
      </c>
      <c r="D144" s="11">
        <v>44047833</v>
      </c>
      <c r="E144" s="10">
        <v>0</v>
      </c>
      <c r="F144" s="9">
        <v>44047833</v>
      </c>
      <c r="G144" s="8">
        <v>27</v>
      </c>
      <c r="H144" s="12">
        <v>0</v>
      </c>
      <c r="I144" s="12">
        <v>0</v>
      </c>
      <c r="J144" s="8">
        <v>0</v>
      </c>
      <c r="K144" s="13">
        <v>1.7030000000000001</v>
      </c>
      <c r="L144" s="12">
        <v>2.7753238167244235E-2</v>
      </c>
      <c r="M144" s="14">
        <v>28.730753238167242</v>
      </c>
      <c r="N144" s="12">
        <v>90.722999999999999</v>
      </c>
      <c r="O144" s="15">
        <v>2806863.4589999998</v>
      </c>
      <c r="P144" s="16">
        <v>1222.47</v>
      </c>
      <c r="Q144" s="17">
        <v>0</v>
      </c>
      <c r="R144" s="17">
        <v>0</v>
      </c>
      <c r="S144" s="17">
        <v>0</v>
      </c>
      <c r="T144" s="17">
        <v>0</v>
      </c>
      <c r="U144" s="26">
        <v>8.7159999999999993</v>
      </c>
      <c r="V144" s="26">
        <v>37.44675323816724</v>
      </c>
      <c r="W144" s="53">
        <v>27</v>
      </c>
      <c r="X144" s="26">
        <v>0</v>
      </c>
    </row>
    <row r="145" spans="1:24" ht="14.5" x14ac:dyDescent="0.25">
      <c r="A145" s="6" t="s">
        <v>214</v>
      </c>
      <c r="B145" s="6" t="s">
        <v>215</v>
      </c>
      <c r="C145" s="7" t="s">
        <v>408</v>
      </c>
      <c r="D145" s="11">
        <v>127575685</v>
      </c>
      <c r="E145" s="10">
        <v>0</v>
      </c>
      <c r="F145" s="9">
        <v>127575685</v>
      </c>
      <c r="G145" s="8">
        <v>20.585999999999999</v>
      </c>
      <c r="H145" s="12">
        <v>0</v>
      </c>
      <c r="I145" s="12">
        <v>0</v>
      </c>
      <c r="J145" s="8">
        <v>0</v>
      </c>
      <c r="K145" s="13">
        <v>7.0979999999999999</v>
      </c>
      <c r="L145" s="12">
        <v>0.1747413701913495</v>
      </c>
      <c r="M145" s="14">
        <v>27.858741370191346</v>
      </c>
      <c r="N145" s="12">
        <v>35.207000000000001</v>
      </c>
      <c r="O145" s="15">
        <v>1865342.4785900004</v>
      </c>
      <c r="P145" s="16">
        <v>22292.749999999996</v>
      </c>
      <c r="Q145" s="17">
        <v>1.25</v>
      </c>
      <c r="R145" s="17">
        <v>0</v>
      </c>
      <c r="S145" s="17">
        <v>0</v>
      </c>
      <c r="T145" s="17">
        <v>0</v>
      </c>
      <c r="U145" s="26">
        <v>15.553000000000001</v>
      </c>
      <c r="V145" s="26">
        <v>44.661741370191351</v>
      </c>
      <c r="W145" s="53">
        <v>27</v>
      </c>
      <c r="X145" s="26">
        <v>6.4140000000000015</v>
      </c>
    </row>
    <row r="146" spans="1:24" ht="14.5" x14ac:dyDescent="0.25">
      <c r="A146" s="6" t="s">
        <v>216</v>
      </c>
      <c r="B146" s="6" t="s">
        <v>215</v>
      </c>
      <c r="C146" s="7" t="s">
        <v>409</v>
      </c>
      <c r="D146" s="11">
        <v>1028095340</v>
      </c>
      <c r="E146" s="10">
        <v>-49772883</v>
      </c>
      <c r="F146" s="9">
        <v>978322457</v>
      </c>
      <c r="G146" s="8">
        <v>9.3989999999999991</v>
      </c>
      <c r="H146" s="12">
        <v>0</v>
      </c>
      <c r="I146" s="12">
        <v>1.0880000000000001</v>
      </c>
      <c r="J146" s="8">
        <v>0</v>
      </c>
      <c r="K146" s="13">
        <v>1.6080000000000001</v>
      </c>
      <c r="L146" s="12">
        <v>0.27600000190939095</v>
      </c>
      <c r="M146" s="14">
        <v>12.37100000190939</v>
      </c>
      <c r="N146" s="12">
        <v>25.61</v>
      </c>
      <c r="O146" s="15">
        <v>15859776.606657</v>
      </c>
      <c r="P146" s="16">
        <v>270017</v>
      </c>
      <c r="Q146" s="17">
        <v>0</v>
      </c>
      <c r="R146" s="17">
        <v>0</v>
      </c>
      <c r="S146" s="17">
        <v>0</v>
      </c>
      <c r="T146" s="17">
        <v>1.1459999999999999</v>
      </c>
      <c r="U146" s="26">
        <v>9.0419999999999998</v>
      </c>
      <c r="V146" s="26">
        <v>22.559000001909389</v>
      </c>
      <c r="W146" s="53">
        <v>9.3989999999999991</v>
      </c>
      <c r="X146" s="26">
        <v>0</v>
      </c>
    </row>
    <row r="147" spans="1:24" ht="14.5" x14ac:dyDescent="0.25">
      <c r="A147" s="6" t="s">
        <v>217</v>
      </c>
      <c r="B147" s="6" t="s">
        <v>215</v>
      </c>
      <c r="C147" s="7" t="s">
        <v>410</v>
      </c>
      <c r="D147" s="11">
        <v>89297355</v>
      </c>
      <c r="E147" s="10">
        <v>0</v>
      </c>
      <c r="F147" s="9">
        <v>89297355</v>
      </c>
      <c r="G147" s="8">
        <v>21.283000000000001</v>
      </c>
      <c r="H147" s="12">
        <v>0</v>
      </c>
      <c r="I147" s="12">
        <v>0</v>
      </c>
      <c r="J147" s="8">
        <v>0</v>
      </c>
      <c r="K147" s="13">
        <v>10.241</v>
      </c>
      <c r="L147" s="12">
        <v>9.7343420754175736E-2</v>
      </c>
      <c r="M147" s="14">
        <v>31.621343420754176</v>
      </c>
      <c r="N147" s="12">
        <v>44.075000000000003</v>
      </c>
      <c r="O147" s="15">
        <v>2035222.853535</v>
      </c>
      <c r="P147" s="16">
        <v>8692.5099999999984</v>
      </c>
      <c r="Q147" s="17">
        <v>0</v>
      </c>
      <c r="R147" s="17">
        <v>0</v>
      </c>
      <c r="S147" s="17">
        <v>0</v>
      </c>
      <c r="T147" s="17">
        <v>0</v>
      </c>
      <c r="U147" s="26">
        <v>9.1110000000000007</v>
      </c>
      <c r="V147" s="26">
        <v>40.732343420754177</v>
      </c>
      <c r="W147" s="53">
        <v>27</v>
      </c>
      <c r="X147" s="26">
        <v>5.7169999999999987</v>
      </c>
    </row>
    <row r="148" spans="1:24" ht="14.5" x14ac:dyDescent="0.25">
      <c r="A148" s="6" t="s">
        <v>218</v>
      </c>
      <c r="B148" s="6" t="s">
        <v>219</v>
      </c>
      <c r="C148" s="7" t="s">
        <v>411</v>
      </c>
      <c r="D148" s="11">
        <v>23303636</v>
      </c>
      <c r="E148" s="10">
        <v>0</v>
      </c>
      <c r="F148" s="9">
        <v>23303636</v>
      </c>
      <c r="G148" s="8">
        <v>23.558</v>
      </c>
      <c r="H148" s="12">
        <v>0</v>
      </c>
      <c r="I148" s="12">
        <v>0</v>
      </c>
      <c r="J148" s="8">
        <v>0</v>
      </c>
      <c r="K148" s="13">
        <v>0</v>
      </c>
      <c r="L148" s="12">
        <v>3.2818912894108029E-2</v>
      </c>
      <c r="M148" s="14">
        <v>23.590818912894107</v>
      </c>
      <c r="N148" s="12">
        <v>101.931</v>
      </c>
      <c r="O148" s="15">
        <v>1826375.1531119996</v>
      </c>
      <c r="P148" s="16">
        <v>764.8</v>
      </c>
      <c r="Q148" s="17">
        <v>0</v>
      </c>
      <c r="R148" s="17">
        <v>0</v>
      </c>
      <c r="S148" s="17">
        <v>0</v>
      </c>
      <c r="T148" s="17">
        <v>0</v>
      </c>
      <c r="U148" s="26">
        <v>12.826000000000001</v>
      </c>
      <c r="V148" s="26">
        <v>36.416818912894108</v>
      </c>
      <c r="W148" s="53">
        <v>27</v>
      </c>
      <c r="X148" s="26">
        <v>3.4420000000000002</v>
      </c>
    </row>
    <row r="149" spans="1:24" ht="14.5" x14ac:dyDescent="0.25">
      <c r="A149" s="6" t="s">
        <v>220</v>
      </c>
      <c r="B149" s="6" t="s">
        <v>219</v>
      </c>
      <c r="C149" s="7" t="s">
        <v>168</v>
      </c>
      <c r="D149" s="11">
        <v>24072281</v>
      </c>
      <c r="E149" s="10">
        <v>0</v>
      </c>
      <c r="F149" s="9">
        <v>24072281</v>
      </c>
      <c r="G149" s="8">
        <v>27</v>
      </c>
      <c r="H149" s="12">
        <v>0</v>
      </c>
      <c r="I149" s="12">
        <v>0</v>
      </c>
      <c r="J149" s="8">
        <v>0</v>
      </c>
      <c r="K149" s="13">
        <v>6.8159999999999998</v>
      </c>
      <c r="L149" s="12">
        <v>0.64389701997912041</v>
      </c>
      <c r="M149" s="14">
        <v>34.459897019979124</v>
      </c>
      <c r="N149" s="12">
        <v>126.97800000000001</v>
      </c>
      <c r="O149" s="15">
        <v>2406700.8330000001</v>
      </c>
      <c r="P149" s="16">
        <v>15500.07</v>
      </c>
      <c r="Q149" s="17">
        <v>0</v>
      </c>
      <c r="R149" s="17">
        <v>0</v>
      </c>
      <c r="S149" s="17">
        <v>0</v>
      </c>
      <c r="T149" s="17">
        <v>0</v>
      </c>
      <c r="U149" s="26">
        <v>2.74</v>
      </c>
      <c r="V149" s="26">
        <v>37.199897019979126</v>
      </c>
      <c r="W149" s="53">
        <v>27</v>
      </c>
      <c r="X149" s="26">
        <v>0</v>
      </c>
    </row>
    <row r="150" spans="1:24" ht="14.5" x14ac:dyDescent="0.25">
      <c r="A150" s="6" t="s">
        <v>221</v>
      </c>
      <c r="B150" s="6" t="s">
        <v>219</v>
      </c>
      <c r="C150" s="7" t="s">
        <v>412</v>
      </c>
      <c r="D150" s="11">
        <v>36312688</v>
      </c>
      <c r="E150" s="10">
        <v>0</v>
      </c>
      <c r="F150" s="9">
        <v>36312688</v>
      </c>
      <c r="G150" s="8">
        <v>27</v>
      </c>
      <c r="H150" s="12">
        <v>0</v>
      </c>
      <c r="I150" s="12">
        <v>0</v>
      </c>
      <c r="J150" s="8">
        <v>0</v>
      </c>
      <c r="K150" s="13">
        <v>0</v>
      </c>
      <c r="L150" s="12">
        <v>6.374273366928937E-2</v>
      </c>
      <c r="M150" s="14">
        <v>27.06374273366929</v>
      </c>
      <c r="N150" s="12">
        <v>178.29400000000001</v>
      </c>
      <c r="O150" s="15">
        <v>5493895.1739999996</v>
      </c>
      <c r="P150" s="16">
        <v>2314.67</v>
      </c>
      <c r="Q150" s="17">
        <v>0</v>
      </c>
      <c r="R150" s="17">
        <v>0</v>
      </c>
      <c r="S150" s="17">
        <v>0</v>
      </c>
      <c r="T150" s="17">
        <v>0</v>
      </c>
      <c r="U150" s="26">
        <v>9.8800000000000008</v>
      </c>
      <c r="V150" s="26">
        <v>36.943742733669289</v>
      </c>
      <c r="W150" s="53">
        <v>27</v>
      </c>
      <c r="X150" s="26">
        <v>0</v>
      </c>
    </row>
    <row r="151" spans="1:24" ht="14.5" x14ac:dyDescent="0.25">
      <c r="A151" s="6" t="s">
        <v>222</v>
      </c>
      <c r="B151" s="6" t="s">
        <v>223</v>
      </c>
      <c r="C151" s="7" t="s">
        <v>413</v>
      </c>
      <c r="D151" s="11">
        <v>73842244</v>
      </c>
      <c r="E151" s="10">
        <v>0</v>
      </c>
      <c r="F151" s="9">
        <v>73842244</v>
      </c>
      <c r="G151" s="8">
        <v>10.965</v>
      </c>
      <c r="H151" s="12">
        <v>0</v>
      </c>
      <c r="I151" s="12">
        <v>0.26800000000000002</v>
      </c>
      <c r="J151" s="8">
        <v>0</v>
      </c>
      <c r="K151" s="13">
        <v>0</v>
      </c>
      <c r="L151" s="12">
        <v>0</v>
      </c>
      <c r="M151" s="14">
        <v>11.233000000000001</v>
      </c>
      <c r="N151" s="12">
        <v>21.102</v>
      </c>
      <c r="O151" s="15">
        <v>748561.33454000007</v>
      </c>
      <c r="P151" s="16">
        <v>0</v>
      </c>
      <c r="Q151" s="17">
        <v>0</v>
      </c>
      <c r="R151" s="17">
        <v>0</v>
      </c>
      <c r="S151" s="17">
        <v>0</v>
      </c>
      <c r="T151" s="17">
        <v>0</v>
      </c>
      <c r="U151" s="26"/>
      <c r="V151" s="26">
        <v>11.233000000000001</v>
      </c>
      <c r="W151" s="53">
        <v>15.009</v>
      </c>
      <c r="X151" s="26">
        <v>4.0440000000000005</v>
      </c>
    </row>
    <row r="152" spans="1:24" ht="14.5" x14ac:dyDescent="0.25">
      <c r="A152" s="6" t="s">
        <v>224</v>
      </c>
      <c r="B152" s="6" t="s">
        <v>225</v>
      </c>
      <c r="C152" s="7" t="s">
        <v>414</v>
      </c>
      <c r="D152" s="11">
        <v>833409670</v>
      </c>
      <c r="E152" s="10">
        <v>0</v>
      </c>
      <c r="F152" s="9">
        <v>833409670</v>
      </c>
      <c r="G152" s="8">
        <v>6.0529999999999999</v>
      </c>
      <c r="H152" s="12">
        <v>0</v>
      </c>
      <c r="I152" s="12">
        <v>0</v>
      </c>
      <c r="J152" s="8">
        <v>0</v>
      </c>
      <c r="K152" s="13">
        <v>2.218</v>
      </c>
      <c r="L152" s="12">
        <v>3.6039898601128544E-2</v>
      </c>
      <c r="M152" s="14">
        <v>8.3070398986011291</v>
      </c>
      <c r="N152" s="12">
        <v>13.196</v>
      </c>
      <c r="O152" s="15">
        <v>5953182.207489999</v>
      </c>
      <c r="P152" s="16">
        <v>30036</v>
      </c>
      <c r="Q152" s="17">
        <v>0.35699999999999998</v>
      </c>
      <c r="R152" s="17">
        <v>0</v>
      </c>
      <c r="S152" s="17">
        <v>0</v>
      </c>
      <c r="T152" s="17">
        <v>0</v>
      </c>
      <c r="U152" s="26">
        <v>2.206</v>
      </c>
      <c r="V152" s="26">
        <v>10.870039898601128</v>
      </c>
      <c r="W152" s="53">
        <v>7.6849999999999996</v>
      </c>
      <c r="X152" s="26">
        <v>1.6319999999999997</v>
      </c>
    </row>
    <row r="153" spans="1:24" ht="14.5" x14ac:dyDescent="0.25">
      <c r="A153" s="6" t="s">
        <v>226</v>
      </c>
      <c r="B153" s="6" t="s">
        <v>225</v>
      </c>
      <c r="C153" s="7" t="s">
        <v>415</v>
      </c>
      <c r="D153" s="11">
        <v>47108706</v>
      </c>
      <c r="E153" s="10">
        <v>0</v>
      </c>
      <c r="F153" s="9">
        <v>47108706</v>
      </c>
      <c r="G153" s="8">
        <v>3.91</v>
      </c>
      <c r="H153" s="12">
        <v>0</v>
      </c>
      <c r="I153" s="12">
        <v>0</v>
      </c>
      <c r="J153" s="8">
        <v>0</v>
      </c>
      <c r="K153" s="13">
        <v>8.4440000000000008</v>
      </c>
      <c r="L153" s="12">
        <v>0.28715668819262408</v>
      </c>
      <c r="M153" s="14">
        <v>12.641156688192625</v>
      </c>
      <c r="N153" s="12">
        <v>66.951999999999998</v>
      </c>
      <c r="O153" s="15">
        <v>2969817.9495399999</v>
      </c>
      <c r="P153" s="16">
        <v>13527.58</v>
      </c>
      <c r="Q153" s="17">
        <v>0</v>
      </c>
      <c r="R153" s="17">
        <v>0</v>
      </c>
      <c r="S153" s="17">
        <v>0</v>
      </c>
      <c r="T153" s="17">
        <v>0</v>
      </c>
      <c r="U153" s="26">
        <v>6.68</v>
      </c>
      <c r="V153" s="26">
        <v>19.321156688192623</v>
      </c>
      <c r="W153" s="53">
        <v>16.998999999999999</v>
      </c>
      <c r="X153" s="26">
        <v>13.088999999999999</v>
      </c>
    </row>
    <row r="154" spans="1:24" ht="14.5" x14ac:dyDescent="0.25">
      <c r="A154" s="6" t="s">
        <v>227</v>
      </c>
      <c r="B154" s="6" t="s">
        <v>228</v>
      </c>
      <c r="C154" s="7" t="s">
        <v>416</v>
      </c>
      <c r="D154" s="11">
        <v>33851789</v>
      </c>
      <c r="E154" s="10">
        <v>0</v>
      </c>
      <c r="F154" s="9">
        <v>33851789</v>
      </c>
      <c r="G154" s="8">
        <v>27</v>
      </c>
      <c r="H154" s="12">
        <v>0</v>
      </c>
      <c r="I154" s="12">
        <v>0</v>
      </c>
      <c r="J154" s="8">
        <v>0</v>
      </c>
      <c r="K154" s="13">
        <v>0</v>
      </c>
      <c r="L154" s="12">
        <v>0.10418267702188502</v>
      </c>
      <c r="M154" s="14">
        <v>27.104182677021885</v>
      </c>
      <c r="N154" s="12">
        <v>272.19400000000002</v>
      </c>
      <c r="O154" s="15">
        <v>8300253.4469999997</v>
      </c>
      <c r="P154" s="16">
        <v>3526.77</v>
      </c>
      <c r="Q154" s="17">
        <v>0</v>
      </c>
      <c r="R154" s="17">
        <v>0</v>
      </c>
      <c r="S154" s="17">
        <v>0</v>
      </c>
      <c r="T154" s="17">
        <v>0</v>
      </c>
      <c r="U154" s="26"/>
      <c r="V154" s="26">
        <v>27.104182677021885</v>
      </c>
      <c r="W154" s="53">
        <v>27</v>
      </c>
      <c r="X154" s="26">
        <v>0</v>
      </c>
    </row>
    <row r="155" spans="1:24" ht="14.5" x14ac:dyDescent="0.25">
      <c r="A155" s="6" t="s">
        <v>229</v>
      </c>
      <c r="B155" s="6" t="s">
        <v>228</v>
      </c>
      <c r="C155" s="7" t="s">
        <v>440</v>
      </c>
      <c r="D155" s="11">
        <v>26225675</v>
      </c>
      <c r="E155" s="10">
        <v>0</v>
      </c>
      <c r="F155" s="9">
        <v>26225675</v>
      </c>
      <c r="G155" s="8">
        <v>22.942</v>
      </c>
      <c r="H155" s="12">
        <v>0</v>
      </c>
      <c r="I155" s="12">
        <v>2.83</v>
      </c>
      <c r="J155" s="8">
        <v>0</v>
      </c>
      <c r="K155" s="13">
        <v>0</v>
      </c>
      <c r="L155" s="12">
        <v>4.88906386584902E-2</v>
      </c>
      <c r="M155" s="14">
        <v>25.82089063865849</v>
      </c>
      <c r="N155" s="12">
        <v>84.22</v>
      </c>
      <c r="O155" s="15">
        <v>1607064.0941500003</v>
      </c>
      <c r="P155" s="16">
        <v>1282.19</v>
      </c>
      <c r="Q155" s="17">
        <v>0</v>
      </c>
      <c r="R155" s="17">
        <v>0</v>
      </c>
      <c r="S155" s="17">
        <v>0</v>
      </c>
      <c r="T155" s="17">
        <v>0</v>
      </c>
      <c r="U155" s="26">
        <v>15</v>
      </c>
      <c r="V155" s="26">
        <v>40.82089063865849</v>
      </c>
      <c r="W155" s="53">
        <v>27</v>
      </c>
      <c r="X155" s="26">
        <v>4.0579999999999998</v>
      </c>
    </row>
    <row r="156" spans="1:24" ht="14.5" x14ac:dyDescent="0.25">
      <c r="A156" s="6" t="s">
        <v>230</v>
      </c>
      <c r="B156" s="6" t="s">
        <v>231</v>
      </c>
      <c r="C156" s="7" t="s">
        <v>231</v>
      </c>
      <c r="D156" s="11">
        <v>2261222650</v>
      </c>
      <c r="E156" s="10">
        <v>-10535710</v>
      </c>
      <c r="F156" s="9">
        <v>2250686940</v>
      </c>
      <c r="G156" s="8">
        <v>10.666</v>
      </c>
      <c r="H156" s="12">
        <v>0</v>
      </c>
      <c r="I156" s="12">
        <v>0.65500000000000003</v>
      </c>
      <c r="J156" s="8">
        <v>0</v>
      </c>
      <c r="K156" s="13">
        <v>2.0830000000000002</v>
      </c>
      <c r="L156" s="12">
        <v>0.13362798470763776</v>
      </c>
      <c r="M156" s="14">
        <v>13.537627984707637</v>
      </c>
      <c r="N156" s="12">
        <v>14.315</v>
      </c>
      <c r="O156" s="15">
        <v>8212935.8979599988</v>
      </c>
      <c r="P156" s="16">
        <v>300754.76</v>
      </c>
      <c r="Q156" s="17">
        <v>0.39100000000000001</v>
      </c>
      <c r="R156" s="17">
        <v>0</v>
      </c>
      <c r="S156" s="17">
        <v>0</v>
      </c>
      <c r="T156" s="17">
        <v>1</v>
      </c>
      <c r="U156" s="26">
        <v>3.8319999999999999</v>
      </c>
      <c r="V156" s="26">
        <v>18.760627984707636</v>
      </c>
      <c r="W156" s="53">
        <v>11.485999999999999</v>
      </c>
      <c r="X156" s="26">
        <v>0.81999999999999851</v>
      </c>
    </row>
    <row r="157" spans="1:24" ht="14.5" x14ac:dyDescent="0.25">
      <c r="A157" s="6" t="s">
        <v>232</v>
      </c>
      <c r="B157" s="6" t="s">
        <v>233</v>
      </c>
      <c r="C157" s="7" t="s">
        <v>418</v>
      </c>
      <c r="D157" s="11">
        <v>399490460</v>
      </c>
      <c r="E157" s="10">
        <v>0</v>
      </c>
      <c r="F157" s="9">
        <v>399490460</v>
      </c>
      <c r="G157" s="8">
        <v>9.2539999999999996</v>
      </c>
      <c r="H157" s="12">
        <v>0</v>
      </c>
      <c r="I157" s="12">
        <v>0</v>
      </c>
      <c r="J157" s="8">
        <v>0</v>
      </c>
      <c r="K157" s="13">
        <v>1.462</v>
      </c>
      <c r="L157" s="12">
        <v>1.320432032344402E-2</v>
      </c>
      <c r="M157" s="14">
        <v>10.729204320323444</v>
      </c>
      <c r="N157" s="12">
        <v>9.2760000000000016</v>
      </c>
      <c r="O157" s="15">
        <v>9089.2131600001012</v>
      </c>
      <c r="P157" s="16">
        <v>5275</v>
      </c>
      <c r="Q157" s="17">
        <v>0</v>
      </c>
      <c r="R157" s="17">
        <v>0</v>
      </c>
      <c r="S157" s="17">
        <v>0</v>
      </c>
      <c r="T157" s="17">
        <v>0</v>
      </c>
      <c r="U157" s="26">
        <v>2.5</v>
      </c>
      <c r="V157" s="26">
        <v>13.229204320323444</v>
      </c>
      <c r="W157" s="53">
        <v>9.6240000000000006</v>
      </c>
      <c r="X157" s="26">
        <v>0</v>
      </c>
    </row>
    <row r="158" spans="1:24" ht="14.5" x14ac:dyDescent="0.25">
      <c r="A158" s="6" t="s">
        <v>234</v>
      </c>
      <c r="B158" s="6" t="s">
        <v>233</v>
      </c>
      <c r="C158" s="7" t="s">
        <v>419</v>
      </c>
      <c r="D158" s="11">
        <v>316503250</v>
      </c>
      <c r="E158" s="10">
        <v>-9383892</v>
      </c>
      <c r="F158" s="9">
        <v>307119358</v>
      </c>
      <c r="G158" s="8">
        <v>22.55</v>
      </c>
      <c r="H158" s="12">
        <v>0</v>
      </c>
      <c r="I158" s="12">
        <v>0</v>
      </c>
      <c r="J158" s="8">
        <v>0</v>
      </c>
      <c r="K158" s="13">
        <v>3.5820000000000003</v>
      </c>
      <c r="L158" s="12">
        <v>0.50733695529540668</v>
      </c>
      <c r="M158" s="14">
        <v>26.639336955295409</v>
      </c>
      <c r="N158" s="12">
        <v>62.975000000000001</v>
      </c>
      <c r="O158" s="15">
        <v>12415199.197099999</v>
      </c>
      <c r="P158" s="16">
        <v>155813</v>
      </c>
      <c r="Q158" s="17">
        <v>0</v>
      </c>
      <c r="R158" s="17">
        <v>0</v>
      </c>
      <c r="S158" s="17">
        <v>0</v>
      </c>
      <c r="T158" s="17">
        <v>0</v>
      </c>
      <c r="U158" s="26"/>
      <c r="V158" s="26">
        <v>26.639336955295409</v>
      </c>
      <c r="W158" s="53">
        <v>27</v>
      </c>
      <c r="X158" s="26">
        <v>4.4499999999999993</v>
      </c>
    </row>
    <row r="159" spans="1:24" ht="14.5" x14ac:dyDescent="0.25">
      <c r="A159" s="6" t="s">
        <v>235</v>
      </c>
      <c r="B159" s="6" t="s">
        <v>236</v>
      </c>
      <c r="C159" s="7" t="s">
        <v>420</v>
      </c>
      <c r="D159" s="11">
        <v>43788494</v>
      </c>
      <c r="E159" s="10">
        <v>0</v>
      </c>
      <c r="F159" s="9">
        <v>43788494</v>
      </c>
      <c r="G159" s="8">
        <v>24.437999999999999</v>
      </c>
      <c r="H159" s="12">
        <v>0</v>
      </c>
      <c r="I159" s="12">
        <v>0</v>
      </c>
      <c r="J159" s="8">
        <v>0</v>
      </c>
      <c r="K159" s="13">
        <v>0</v>
      </c>
      <c r="L159" s="12">
        <v>6.8896180809506713E-2</v>
      </c>
      <c r="M159" s="14">
        <v>24.506896180809505</v>
      </c>
      <c r="N159" s="12">
        <v>99.18</v>
      </c>
      <c r="O159" s="15">
        <v>3272859.3136280002</v>
      </c>
      <c r="P159" s="16">
        <v>3016.86</v>
      </c>
      <c r="Q159" s="17">
        <v>0</v>
      </c>
      <c r="R159" s="17">
        <v>0</v>
      </c>
      <c r="S159" s="17">
        <v>0</v>
      </c>
      <c r="T159" s="17">
        <v>0</v>
      </c>
      <c r="U159" s="26">
        <v>12.44</v>
      </c>
      <c r="V159" s="26">
        <v>36.946896180809503</v>
      </c>
      <c r="W159" s="53">
        <v>27</v>
      </c>
      <c r="X159" s="26">
        <v>2.5620000000000012</v>
      </c>
    </row>
    <row r="160" spans="1:24" ht="14.5" x14ac:dyDescent="0.25">
      <c r="A160" s="6" t="s">
        <v>237</v>
      </c>
      <c r="B160" s="6" t="s">
        <v>236</v>
      </c>
      <c r="C160" s="7" t="s">
        <v>421</v>
      </c>
      <c r="D160" s="11">
        <v>33929719</v>
      </c>
      <c r="E160" s="10">
        <v>0</v>
      </c>
      <c r="F160" s="9">
        <v>33929719</v>
      </c>
      <c r="G160" s="8">
        <v>14.180999999999999</v>
      </c>
      <c r="H160" s="12">
        <v>0</v>
      </c>
      <c r="I160" s="12">
        <v>0.23100000000000001</v>
      </c>
      <c r="J160" s="8">
        <v>0</v>
      </c>
      <c r="K160" s="13">
        <v>7.3680000000000003</v>
      </c>
      <c r="L160" s="12">
        <v>4.5791124883763405E-2</v>
      </c>
      <c r="M160" s="14">
        <v>21.825791124883764</v>
      </c>
      <c r="N160" s="12">
        <v>52.358000000000004</v>
      </c>
      <c r="O160" s="15">
        <v>1295346.8348610003</v>
      </c>
      <c r="P160" s="16">
        <v>1553.68</v>
      </c>
      <c r="Q160" s="17">
        <v>0</v>
      </c>
      <c r="R160" s="17">
        <v>0</v>
      </c>
      <c r="S160" s="17">
        <v>0</v>
      </c>
      <c r="T160" s="17">
        <v>0</v>
      </c>
      <c r="U160" s="26"/>
      <c r="V160" s="26">
        <v>21.825791124883764</v>
      </c>
      <c r="W160" s="53">
        <v>27</v>
      </c>
      <c r="X160" s="26">
        <v>12.819000000000001</v>
      </c>
    </row>
    <row r="161" spans="1:25" ht="14.5" x14ac:dyDescent="0.25">
      <c r="A161" s="6" t="s">
        <v>238</v>
      </c>
      <c r="B161" s="6" t="s">
        <v>236</v>
      </c>
      <c r="C161" s="7" t="s">
        <v>422</v>
      </c>
      <c r="D161" s="11">
        <v>19748947</v>
      </c>
      <c r="E161" s="10">
        <v>0</v>
      </c>
      <c r="F161" s="9">
        <v>19748947</v>
      </c>
      <c r="G161" s="8">
        <v>27</v>
      </c>
      <c r="H161" s="12">
        <v>0</v>
      </c>
      <c r="I161" s="12">
        <v>0</v>
      </c>
      <c r="J161" s="8">
        <v>0</v>
      </c>
      <c r="K161" s="13">
        <v>0</v>
      </c>
      <c r="L161" s="12">
        <v>4.6782241098727948E-3</v>
      </c>
      <c r="M161" s="14">
        <v>27.004678224109874</v>
      </c>
      <c r="N161" s="12">
        <v>159.22400000000002</v>
      </c>
      <c r="O161" s="15">
        <v>2611294.1709999996</v>
      </c>
      <c r="P161" s="16">
        <v>92.39</v>
      </c>
      <c r="Q161" s="17">
        <v>0</v>
      </c>
      <c r="R161" s="17">
        <v>0</v>
      </c>
      <c r="S161" s="17">
        <v>0</v>
      </c>
      <c r="T161" s="17">
        <v>0</v>
      </c>
      <c r="U161" s="26">
        <v>10.64</v>
      </c>
      <c r="V161" s="26">
        <v>37.644678224109875</v>
      </c>
      <c r="W161" s="53">
        <v>27</v>
      </c>
      <c r="X161" s="26">
        <v>0</v>
      </c>
    </row>
    <row r="162" spans="1:25" ht="14.5" x14ac:dyDescent="0.25">
      <c r="A162" s="6" t="s">
        <v>239</v>
      </c>
      <c r="B162" s="6" t="s">
        <v>236</v>
      </c>
      <c r="C162" s="7" t="s">
        <v>423</v>
      </c>
      <c r="D162" s="11">
        <v>16257064</v>
      </c>
      <c r="E162" s="10">
        <v>0</v>
      </c>
      <c r="F162" s="9">
        <v>16257064</v>
      </c>
      <c r="G162" s="8">
        <v>27</v>
      </c>
      <c r="H162" s="12">
        <v>0</v>
      </c>
      <c r="I162" s="12">
        <v>0</v>
      </c>
      <c r="J162" s="8">
        <v>0</v>
      </c>
      <c r="K162" s="13">
        <v>0</v>
      </c>
      <c r="L162" s="12">
        <v>2.4235618436391714E-3</v>
      </c>
      <c r="M162" s="14">
        <v>27.002423561843639</v>
      </c>
      <c r="N162" s="12">
        <v>142.96299999999999</v>
      </c>
      <c r="O162" s="15">
        <v>1885218.372</v>
      </c>
      <c r="P162" s="16">
        <v>39.4</v>
      </c>
      <c r="Q162" s="17">
        <v>0</v>
      </c>
      <c r="R162" s="17">
        <v>0</v>
      </c>
      <c r="S162" s="17">
        <v>0</v>
      </c>
      <c r="T162" s="17">
        <v>0</v>
      </c>
      <c r="U162" s="26"/>
      <c r="V162" s="26">
        <v>27.002423561843639</v>
      </c>
      <c r="W162" s="53">
        <v>27</v>
      </c>
      <c r="X162" s="26">
        <v>0</v>
      </c>
    </row>
    <row r="163" spans="1:25" ht="14.5" x14ac:dyDescent="0.25">
      <c r="A163" s="6" t="s">
        <v>240</v>
      </c>
      <c r="B163" s="6" t="s">
        <v>236</v>
      </c>
      <c r="C163" s="7" t="s">
        <v>424</v>
      </c>
      <c r="D163" s="11">
        <v>44378666</v>
      </c>
      <c r="E163" s="10">
        <v>0</v>
      </c>
      <c r="F163" s="9">
        <v>44378666</v>
      </c>
      <c r="G163" s="8">
        <v>19.771999999999998</v>
      </c>
      <c r="H163" s="12">
        <v>0</v>
      </c>
      <c r="I163" s="12">
        <v>1.734</v>
      </c>
      <c r="J163" s="8">
        <v>0</v>
      </c>
      <c r="K163" s="13">
        <v>3.4929999999999999</v>
      </c>
      <c r="L163" s="12">
        <v>1.32045429215921E-3</v>
      </c>
      <c r="M163" s="14">
        <v>25.000320454292158</v>
      </c>
      <c r="N163" s="12">
        <v>34.341000000000001</v>
      </c>
      <c r="O163" s="15">
        <v>646531.945848</v>
      </c>
      <c r="P163" s="16">
        <v>58.6</v>
      </c>
      <c r="Q163" s="17">
        <v>0</v>
      </c>
      <c r="R163" s="17">
        <v>0</v>
      </c>
      <c r="S163" s="17">
        <v>0</v>
      </c>
      <c r="T163" s="17">
        <v>0</v>
      </c>
      <c r="U163" s="26"/>
      <c r="V163" s="26">
        <v>25.000320454292158</v>
      </c>
      <c r="W163" s="53">
        <v>27</v>
      </c>
      <c r="X163" s="26">
        <v>7.2280000000000015</v>
      </c>
    </row>
    <row r="164" spans="1:25" ht="14.5" x14ac:dyDescent="0.25">
      <c r="A164" s="6" t="s">
        <v>241</v>
      </c>
      <c r="B164" s="6" t="s">
        <v>242</v>
      </c>
      <c r="C164" s="7" t="s">
        <v>425</v>
      </c>
      <c r="D164" s="11">
        <v>1166159790</v>
      </c>
      <c r="E164" s="10">
        <v>-138433</v>
      </c>
      <c r="F164" s="9">
        <v>1166021357</v>
      </c>
      <c r="G164" s="8">
        <v>6.2</v>
      </c>
      <c r="H164" s="12">
        <v>0</v>
      </c>
      <c r="I164" s="12">
        <v>0</v>
      </c>
      <c r="J164" s="8">
        <v>0</v>
      </c>
      <c r="K164" s="13">
        <v>3.3479999999999999</v>
      </c>
      <c r="L164" s="12">
        <v>2.7526425487247744E-3</v>
      </c>
      <c r="M164" s="14">
        <v>9.5507526425487246</v>
      </c>
      <c r="N164" s="12">
        <v>14.488</v>
      </c>
      <c r="O164" s="15">
        <v>9663684.4765999988</v>
      </c>
      <c r="P164" s="16">
        <v>3209.64</v>
      </c>
      <c r="Q164" s="17">
        <v>0</v>
      </c>
      <c r="R164" s="17">
        <v>0</v>
      </c>
      <c r="S164" s="17">
        <v>0</v>
      </c>
      <c r="T164" s="17">
        <v>0</v>
      </c>
      <c r="U164" s="26">
        <v>4.2709999999999999</v>
      </c>
      <c r="V164" s="26">
        <v>13.821752642548724</v>
      </c>
      <c r="W164" s="53">
        <v>15.63</v>
      </c>
      <c r="X164" s="26">
        <v>9.43</v>
      </c>
    </row>
    <row r="165" spans="1:25" ht="14.5" x14ac:dyDescent="0.25">
      <c r="A165" s="6" t="s">
        <v>243</v>
      </c>
      <c r="B165" s="6" t="s">
        <v>242</v>
      </c>
      <c r="C165" s="7" t="s">
        <v>426</v>
      </c>
      <c r="D165" s="11">
        <v>710993250</v>
      </c>
      <c r="E165" s="10">
        <v>0</v>
      </c>
      <c r="F165" s="9">
        <v>710993250</v>
      </c>
      <c r="G165" s="8">
        <v>19.437999999999999</v>
      </c>
      <c r="H165" s="12">
        <v>0</v>
      </c>
      <c r="I165" s="12">
        <v>0</v>
      </c>
      <c r="J165" s="8">
        <v>0</v>
      </c>
      <c r="K165" s="13">
        <v>1.6879999999999999</v>
      </c>
      <c r="L165" s="12">
        <v>1.0266173413038732E-2</v>
      </c>
      <c r="M165" s="14">
        <v>21.136266173413038</v>
      </c>
      <c r="N165" s="12">
        <v>24.54</v>
      </c>
      <c r="O165" s="15">
        <v>3627358.3165000011</v>
      </c>
      <c r="P165" s="16">
        <v>7299.18</v>
      </c>
      <c r="Q165" s="17">
        <v>0</v>
      </c>
      <c r="R165" s="17">
        <v>0</v>
      </c>
      <c r="S165" s="17">
        <v>0</v>
      </c>
      <c r="T165" s="17">
        <v>0</v>
      </c>
      <c r="U165" s="26">
        <v>14.866</v>
      </c>
      <c r="V165" s="26">
        <v>36.002266173413034</v>
      </c>
      <c r="W165" s="53">
        <v>27</v>
      </c>
      <c r="X165" s="26">
        <v>7.5620000000000012</v>
      </c>
    </row>
    <row r="166" spans="1:25" ht="14.5" x14ac:dyDescent="0.25">
      <c r="A166" s="6" t="s">
        <v>244</v>
      </c>
      <c r="B166" s="6" t="s">
        <v>242</v>
      </c>
      <c r="C166" s="7" t="s">
        <v>427</v>
      </c>
      <c r="D166" s="9">
        <v>1923354270</v>
      </c>
      <c r="E166" s="10">
        <v>0</v>
      </c>
      <c r="F166" s="9">
        <v>1923354270</v>
      </c>
      <c r="G166" s="8">
        <v>10.845000000000001</v>
      </c>
      <c r="H166" s="12">
        <v>0</v>
      </c>
      <c r="I166" s="12">
        <v>2.4E-2</v>
      </c>
      <c r="J166" s="8">
        <v>0</v>
      </c>
      <c r="K166" s="13">
        <v>2.34</v>
      </c>
      <c r="L166" s="12">
        <v>5.6050516372108611E-3</v>
      </c>
      <c r="M166" s="14">
        <v>13.214605051637211</v>
      </c>
      <c r="N166" s="12">
        <v>11.350999999999999</v>
      </c>
      <c r="O166" s="15">
        <v>973384.46184999729</v>
      </c>
      <c r="P166" s="16">
        <v>10780.5</v>
      </c>
      <c r="Q166" s="17">
        <v>0</v>
      </c>
      <c r="R166" s="17">
        <v>0</v>
      </c>
      <c r="S166" s="17">
        <v>0</v>
      </c>
      <c r="T166" s="17">
        <v>0</v>
      </c>
      <c r="U166" s="26">
        <v>4.17</v>
      </c>
      <c r="V166" s="26">
        <v>17.384605051637209</v>
      </c>
      <c r="W166" s="53">
        <v>27</v>
      </c>
      <c r="X166" s="26">
        <v>16.155000000000001</v>
      </c>
    </row>
    <row r="167" spans="1:25" ht="14.5" x14ac:dyDescent="0.25">
      <c r="A167" s="6" t="s">
        <v>245</v>
      </c>
      <c r="B167" s="6" t="s">
        <v>242</v>
      </c>
      <c r="C167" s="7" t="s">
        <v>428</v>
      </c>
      <c r="D167" s="11">
        <v>1345386470</v>
      </c>
      <c r="E167" s="10">
        <v>-922033</v>
      </c>
      <c r="F167" s="9">
        <v>1344464437</v>
      </c>
      <c r="G167" s="8">
        <v>27</v>
      </c>
      <c r="H167" s="12">
        <v>0</v>
      </c>
      <c r="I167" s="12">
        <v>0</v>
      </c>
      <c r="J167" s="8">
        <v>0</v>
      </c>
      <c r="K167" s="13">
        <v>1.9300000000000002</v>
      </c>
      <c r="L167" s="12">
        <v>0.18732115411097333</v>
      </c>
      <c r="M167" s="14">
        <v>29.117321154110972</v>
      </c>
      <c r="N167" s="12">
        <v>46.881</v>
      </c>
      <c r="O167" s="15">
        <v>26729806.030999996</v>
      </c>
      <c r="P167" s="16">
        <v>251846.63</v>
      </c>
      <c r="Q167" s="17">
        <v>0</v>
      </c>
      <c r="R167" s="17">
        <v>0</v>
      </c>
      <c r="S167" s="17">
        <v>0</v>
      </c>
      <c r="T167" s="17">
        <v>0</v>
      </c>
      <c r="U167" s="26">
        <v>7.9909999999999997</v>
      </c>
      <c r="V167" s="26">
        <v>37.108321154110968</v>
      </c>
      <c r="W167" s="53">
        <v>27</v>
      </c>
      <c r="X167" s="26">
        <v>0</v>
      </c>
    </row>
    <row r="168" spans="1:25" ht="14.5" x14ac:dyDescent="0.25">
      <c r="A168" s="6" t="s">
        <v>246</v>
      </c>
      <c r="B168" s="6" t="s">
        <v>242</v>
      </c>
      <c r="C168" s="7" t="s">
        <v>429</v>
      </c>
      <c r="D168" s="11">
        <v>508381596</v>
      </c>
      <c r="E168" s="10">
        <v>0</v>
      </c>
      <c r="F168" s="9">
        <v>508381596</v>
      </c>
      <c r="G168" s="8">
        <v>18.414000000000001</v>
      </c>
      <c r="H168" s="12">
        <v>0</v>
      </c>
      <c r="I168" s="12">
        <v>0</v>
      </c>
      <c r="J168" s="8">
        <v>0</v>
      </c>
      <c r="K168" s="13">
        <v>0.9840000000000001</v>
      </c>
      <c r="L168" s="12">
        <v>1.7754320909760077E-2</v>
      </c>
      <c r="M168" s="14">
        <v>19.415754320909762</v>
      </c>
      <c r="N168" s="12">
        <v>64.540000000000006</v>
      </c>
      <c r="O168" s="15">
        <v>23449492.851255998</v>
      </c>
      <c r="P168" s="16">
        <v>9025.9699999999993</v>
      </c>
      <c r="Q168" s="17">
        <v>0</v>
      </c>
      <c r="R168" s="17">
        <v>0</v>
      </c>
      <c r="S168" s="17">
        <v>0</v>
      </c>
      <c r="T168" s="17">
        <v>0</v>
      </c>
      <c r="U168" s="26">
        <v>4.8</v>
      </c>
      <c r="V168" s="26">
        <v>24.215754320909763</v>
      </c>
      <c r="W168" s="53">
        <v>27</v>
      </c>
      <c r="X168" s="26">
        <v>8.5859999999999985</v>
      </c>
    </row>
    <row r="169" spans="1:25" ht="14.5" x14ac:dyDescent="0.25">
      <c r="A169" s="6" t="s">
        <v>247</v>
      </c>
      <c r="B169" s="6" t="s">
        <v>242</v>
      </c>
      <c r="C169" s="7" t="s">
        <v>430</v>
      </c>
      <c r="D169" s="11">
        <v>2412547750</v>
      </c>
      <c r="E169" s="10">
        <v>-147252503</v>
      </c>
      <c r="F169" s="9">
        <v>2265295247</v>
      </c>
      <c r="G169" s="8">
        <v>27</v>
      </c>
      <c r="H169" s="12">
        <v>0</v>
      </c>
      <c r="I169" s="12">
        <v>0</v>
      </c>
      <c r="J169" s="8">
        <v>0</v>
      </c>
      <c r="K169" s="13">
        <v>0</v>
      </c>
      <c r="L169" s="12">
        <v>0.10747455561142578</v>
      </c>
      <c r="M169" s="14">
        <v>27.107474555611425</v>
      </c>
      <c r="N169" s="12">
        <v>88.89</v>
      </c>
      <c r="O169" s="15">
        <v>140199577.23100001</v>
      </c>
      <c r="P169" s="16">
        <v>243461.6</v>
      </c>
      <c r="Q169" s="17">
        <v>0</v>
      </c>
      <c r="R169" s="17">
        <v>0</v>
      </c>
      <c r="S169" s="17">
        <v>0</v>
      </c>
      <c r="T169" s="17">
        <v>0</v>
      </c>
      <c r="U169" s="26">
        <v>13.266</v>
      </c>
      <c r="V169" s="26">
        <v>40.373474555611423</v>
      </c>
      <c r="W169" s="53">
        <v>27</v>
      </c>
      <c r="X169" s="26">
        <v>0</v>
      </c>
    </row>
    <row r="170" spans="1:25" ht="14.5" x14ac:dyDescent="0.25">
      <c r="A170" s="6" t="s">
        <v>248</v>
      </c>
      <c r="B170" s="6" t="s">
        <v>242</v>
      </c>
      <c r="C170" s="7" t="s">
        <v>417</v>
      </c>
      <c r="D170" s="11">
        <v>2120369200</v>
      </c>
      <c r="E170" s="10">
        <v>0</v>
      </c>
      <c r="F170" s="9">
        <v>2120369200</v>
      </c>
      <c r="G170" s="8">
        <v>4.7759999999999998</v>
      </c>
      <c r="H170" s="12">
        <v>0.25700000000000001</v>
      </c>
      <c r="I170" s="12">
        <v>0</v>
      </c>
      <c r="J170" s="8">
        <v>0</v>
      </c>
      <c r="K170" s="13">
        <v>0.93099999999999994</v>
      </c>
      <c r="L170" s="12">
        <v>0</v>
      </c>
      <c r="M170" s="14">
        <v>5.9639999999999995</v>
      </c>
      <c r="N170" s="12">
        <v>4.7759999999999998</v>
      </c>
      <c r="O170" s="15">
        <v>938.63080000015907</v>
      </c>
      <c r="P170" s="16">
        <v>0</v>
      </c>
      <c r="Q170" s="17">
        <v>0</v>
      </c>
      <c r="R170" s="17">
        <v>0</v>
      </c>
      <c r="S170" s="17">
        <v>0.56599999999999995</v>
      </c>
      <c r="T170" s="17">
        <v>0</v>
      </c>
      <c r="U170" s="26">
        <v>2.7</v>
      </c>
      <c r="V170" s="26">
        <v>9.23</v>
      </c>
      <c r="W170" s="53">
        <v>5.6239999999999997</v>
      </c>
      <c r="X170" s="26">
        <v>0</v>
      </c>
    </row>
    <row r="171" spans="1:25" ht="14.5" x14ac:dyDescent="0.25">
      <c r="A171" s="6" t="s">
        <v>249</v>
      </c>
      <c r="B171" s="6" t="s">
        <v>242</v>
      </c>
      <c r="C171" s="7" t="s">
        <v>431</v>
      </c>
      <c r="D171" s="11">
        <v>1490545780</v>
      </c>
      <c r="E171" s="10">
        <v>-29322630</v>
      </c>
      <c r="F171" s="9">
        <v>1461223150</v>
      </c>
      <c r="G171" s="8">
        <v>12.143000000000001</v>
      </c>
      <c r="H171" s="12">
        <v>0</v>
      </c>
      <c r="I171" s="12">
        <v>0</v>
      </c>
      <c r="J171" s="8">
        <v>0</v>
      </c>
      <c r="K171" s="13">
        <v>1.831</v>
      </c>
      <c r="L171" s="12">
        <v>4.0320740880679308E-2</v>
      </c>
      <c r="M171" s="14">
        <v>14.014320740880679</v>
      </c>
      <c r="N171" s="12">
        <v>13.863999999999999</v>
      </c>
      <c r="O171" s="15">
        <v>2515048.1295499997</v>
      </c>
      <c r="P171" s="16">
        <v>58917.599999999999</v>
      </c>
      <c r="Q171" s="17">
        <v>0</v>
      </c>
      <c r="R171" s="17">
        <v>0</v>
      </c>
      <c r="S171" s="17">
        <v>0</v>
      </c>
      <c r="T171" s="17">
        <v>0</v>
      </c>
      <c r="U171" s="26">
        <v>4.0519999999999996</v>
      </c>
      <c r="V171" s="26">
        <v>18.066320740880677</v>
      </c>
      <c r="W171" s="53">
        <v>12.143000000000001</v>
      </c>
      <c r="X171" s="26">
        <v>0</v>
      </c>
    </row>
    <row r="172" spans="1:25" ht="14.5" x14ac:dyDescent="0.25">
      <c r="A172" s="6" t="s">
        <v>250</v>
      </c>
      <c r="B172" s="6" t="s">
        <v>242</v>
      </c>
      <c r="C172" s="7" t="s">
        <v>432</v>
      </c>
      <c r="D172" s="11">
        <v>299668750</v>
      </c>
      <c r="E172" s="10">
        <v>0</v>
      </c>
      <c r="F172" s="9">
        <v>299668750</v>
      </c>
      <c r="G172" s="8">
        <v>16.88</v>
      </c>
      <c r="H172" s="12">
        <v>0</v>
      </c>
      <c r="I172" s="12">
        <v>0</v>
      </c>
      <c r="J172" s="8">
        <v>0</v>
      </c>
      <c r="K172" s="13">
        <v>3.0030000000000001</v>
      </c>
      <c r="L172" s="12">
        <v>2.3460804638454961E-2</v>
      </c>
      <c r="M172" s="14">
        <v>19.906460804638453</v>
      </c>
      <c r="N172" s="12">
        <v>29.773</v>
      </c>
      <c r="O172" s="15">
        <v>3863531.9399999995</v>
      </c>
      <c r="P172" s="16">
        <v>7030.47</v>
      </c>
      <c r="Q172" s="17">
        <v>0</v>
      </c>
      <c r="R172" s="17">
        <v>0</v>
      </c>
      <c r="S172" s="17">
        <v>0</v>
      </c>
      <c r="T172" s="17">
        <v>0</v>
      </c>
      <c r="U172" s="26">
        <v>5.194</v>
      </c>
      <c r="V172" s="26">
        <v>25.100460804638452</v>
      </c>
      <c r="W172" s="53">
        <v>27</v>
      </c>
      <c r="X172" s="26">
        <v>10.120000000000001</v>
      </c>
    </row>
    <row r="173" spans="1:25" ht="14.5" x14ac:dyDescent="0.25">
      <c r="A173" s="6" t="s">
        <v>251</v>
      </c>
      <c r="B173" s="6" t="s">
        <v>242</v>
      </c>
      <c r="C173" s="7" t="s">
        <v>433</v>
      </c>
      <c r="D173" s="11">
        <v>142925330</v>
      </c>
      <c r="E173" s="10">
        <v>0</v>
      </c>
      <c r="F173" s="9">
        <v>142925330</v>
      </c>
      <c r="G173" s="8">
        <v>11.565</v>
      </c>
      <c r="H173" s="12">
        <v>0</v>
      </c>
      <c r="I173" s="12">
        <v>0</v>
      </c>
      <c r="J173" s="8">
        <v>0</v>
      </c>
      <c r="K173" s="13">
        <v>3.4830000000000001</v>
      </c>
      <c r="L173" s="12">
        <v>3.4703435703104553E-5</v>
      </c>
      <c r="M173" s="14">
        <v>15.048034703435704</v>
      </c>
      <c r="N173" s="12">
        <v>18.46</v>
      </c>
      <c r="O173" s="15">
        <v>985451.30855000019</v>
      </c>
      <c r="P173" s="16">
        <v>4.96</v>
      </c>
      <c r="Q173" s="17">
        <v>0</v>
      </c>
      <c r="R173" s="17">
        <v>0</v>
      </c>
      <c r="S173" s="17">
        <v>0</v>
      </c>
      <c r="T173" s="17">
        <v>0</v>
      </c>
      <c r="U173" s="26">
        <v>3.29</v>
      </c>
      <c r="V173" s="26">
        <v>18.338034703435703</v>
      </c>
      <c r="W173" s="53">
        <v>22.391000000000002</v>
      </c>
      <c r="X173" s="26">
        <v>10.826000000000002</v>
      </c>
    </row>
    <row r="174" spans="1:25" ht="14.5" x14ac:dyDescent="0.25">
      <c r="A174" s="6" t="s">
        <v>252</v>
      </c>
      <c r="B174" s="6" t="s">
        <v>242</v>
      </c>
      <c r="C174" s="7" t="s">
        <v>434</v>
      </c>
      <c r="D174" s="11">
        <v>286196030</v>
      </c>
      <c r="E174" s="10">
        <v>0</v>
      </c>
      <c r="F174" s="9">
        <v>286196030</v>
      </c>
      <c r="G174" s="8">
        <v>4.9269999999999996</v>
      </c>
      <c r="H174" s="12">
        <v>0</v>
      </c>
      <c r="I174" s="12">
        <v>0</v>
      </c>
      <c r="J174" s="8">
        <v>0</v>
      </c>
      <c r="K174" s="13">
        <v>0.26200000000000001</v>
      </c>
      <c r="L174" s="12">
        <v>4.666032579138152E-4</v>
      </c>
      <c r="M174" s="14">
        <v>5.1894666032579142</v>
      </c>
      <c r="N174" s="12">
        <v>10.148000000000001</v>
      </c>
      <c r="O174" s="15">
        <v>1494459.72019</v>
      </c>
      <c r="P174" s="16">
        <v>133.54</v>
      </c>
      <c r="Q174" s="17">
        <v>0</v>
      </c>
      <c r="R174" s="17">
        <v>0</v>
      </c>
      <c r="S174" s="17">
        <v>0</v>
      </c>
      <c r="T174" s="17">
        <v>0</v>
      </c>
      <c r="U174" s="26">
        <v>0.442</v>
      </c>
      <c r="V174" s="26">
        <v>5.6314666032579144</v>
      </c>
      <c r="W174" s="53">
        <v>5.0679999999999996</v>
      </c>
      <c r="X174" s="26">
        <v>0</v>
      </c>
    </row>
    <row r="175" spans="1:25" ht="14.5" x14ac:dyDescent="0.25">
      <c r="A175" s="6" t="s">
        <v>253</v>
      </c>
      <c r="B175" s="6" t="s">
        <v>242</v>
      </c>
      <c r="C175" s="7" t="s">
        <v>435</v>
      </c>
      <c r="D175" s="11">
        <v>375658110</v>
      </c>
      <c r="E175" s="10">
        <v>0</v>
      </c>
      <c r="F175" s="9">
        <v>375658110</v>
      </c>
      <c r="G175" s="8">
        <v>3.2529999999999997</v>
      </c>
      <c r="H175" s="12">
        <v>0.17300000000000001</v>
      </c>
      <c r="I175" s="12">
        <v>0</v>
      </c>
      <c r="J175" s="8">
        <v>0</v>
      </c>
      <c r="K175" s="13">
        <v>0.34600000000000003</v>
      </c>
      <c r="L175" s="12">
        <v>0</v>
      </c>
      <c r="M175" s="14">
        <v>3.7719999999999998</v>
      </c>
      <c r="N175" s="12">
        <v>3.2529999999999997</v>
      </c>
      <c r="O175" s="15">
        <v>-116.66183000002638</v>
      </c>
      <c r="P175" s="16">
        <v>0</v>
      </c>
      <c r="Q175" s="17">
        <v>0</v>
      </c>
      <c r="R175" s="17">
        <v>0</v>
      </c>
      <c r="S175" s="17">
        <v>0</v>
      </c>
      <c r="T175" s="17">
        <v>0</v>
      </c>
      <c r="U175" s="26"/>
      <c r="V175" s="26">
        <v>3.7719999999999998</v>
      </c>
      <c r="W175" s="53">
        <v>4.2930000000000001</v>
      </c>
      <c r="X175" s="26">
        <v>0</v>
      </c>
      <c r="Y175" s="83"/>
    </row>
    <row r="176" spans="1:25" ht="14.5" x14ac:dyDescent="0.25">
      <c r="A176" s="6" t="s">
        <v>254</v>
      </c>
      <c r="B176" s="6" t="s">
        <v>255</v>
      </c>
      <c r="C176" s="7" t="s">
        <v>256</v>
      </c>
      <c r="D176" s="11">
        <v>113942620</v>
      </c>
      <c r="E176" s="10">
        <v>0</v>
      </c>
      <c r="F176" s="9">
        <v>113942620</v>
      </c>
      <c r="G176" s="8">
        <v>18.344999999999999</v>
      </c>
      <c r="H176" s="12">
        <v>0</v>
      </c>
      <c r="I176" s="12">
        <v>0</v>
      </c>
      <c r="J176" s="8">
        <v>0</v>
      </c>
      <c r="K176" s="13">
        <v>10.479000000000001</v>
      </c>
      <c r="L176" s="12">
        <v>2.1862758641147612E-3</v>
      </c>
      <c r="M176" s="14">
        <v>28.826186275864114</v>
      </c>
      <c r="N176" s="12">
        <v>75.837000000000003</v>
      </c>
      <c r="O176" s="15">
        <v>6550802.006099999</v>
      </c>
      <c r="P176" s="16">
        <v>249.1099999999999</v>
      </c>
      <c r="Q176" s="17">
        <v>0</v>
      </c>
      <c r="R176" s="17">
        <v>0</v>
      </c>
      <c r="S176" s="17">
        <v>0</v>
      </c>
      <c r="T176" s="17">
        <v>0</v>
      </c>
      <c r="U176" s="26">
        <v>10.965</v>
      </c>
      <c r="V176" s="26">
        <v>39.791186275864113</v>
      </c>
      <c r="W176" s="53">
        <v>27</v>
      </c>
      <c r="X176" s="26">
        <v>8.6550000000000011</v>
      </c>
    </row>
    <row r="177" spans="1:24" ht="14.5" x14ac:dyDescent="0.25">
      <c r="A177" s="6" t="s">
        <v>257</v>
      </c>
      <c r="B177" s="6" t="s">
        <v>255</v>
      </c>
      <c r="C177" s="7" t="s">
        <v>258</v>
      </c>
      <c r="D177" s="11">
        <v>105816300</v>
      </c>
      <c r="E177" s="10">
        <v>0</v>
      </c>
      <c r="F177" s="9">
        <v>105816300</v>
      </c>
      <c r="G177" s="8">
        <v>15.032</v>
      </c>
      <c r="H177" s="12">
        <v>0</v>
      </c>
      <c r="I177" s="12">
        <v>0</v>
      </c>
      <c r="J177" s="8">
        <v>0</v>
      </c>
      <c r="K177" s="13">
        <v>3.78</v>
      </c>
      <c r="L177" s="12">
        <v>0</v>
      </c>
      <c r="M177" s="14">
        <v>18.812000000000001</v>
      </c>
      <c r="N177" s="12">
        <v>65.664000000000001</v>
      </c>
      <c r="O177" s="15">
        <v>5357650.4583999999</v>
      </c>
      <c r="P177" s="16">
        <v>0</v>
      </c>
      <c r="Q177" s="17">
        <v>0</v>
      </c>
      <c r="R177" s="17">
        <v>0</v>
      </c>
      <c r="S177" s="17">
        <v>0</v>
      </c>
      <c r="T177" s="17">
        <v>0</v>
      </c>
      <c r="U177" s="26">
        <v>17.151</v>
      </c>
      <c r="V177" s="26">
        <v>35.963000000000001</v>
      </c>
      <c r="W177" s="53">
        <v>27</v>
      </c>
      <c r="X177" s="26">
        <v>5.5019999999999989</v>
      </c>
    </row>
    <row r="178" spans="1:24" ht="14.5" x14ac:dyDescent="0.25">
      <c r="A178" s="6" t="s">
        <v>259</v>
      </c>
      <c r="B178" s="6" t="s">
        <v>255</v>
      </c>
      <c r="C178" s="7" t="s">
        <v>260</v>
      </c>
      <c r="D178" s="11">
        <v>18795723</v>
      </c>
      <c r="E178" s="10">
        <v>0</v>
      </c>
      <c r="F178" s="9">
        <v>18795723</v>
      </c>
      <c r="G178" s="8">
        <v>21.498000000000001</v>
      </c>
      <c r="H178" s="12">
        <v>0</v>
      </c>
      <c r="I178" s="12">
        <v>0</v>
      </c>
      <c r="J178" s="8">
        <v>0</v>
      </c>
      <c r="K178" s="13">
        <v>0</v>
      </c>
      <c r="L178" s="12">
        <v>1.4117573450087557E-2</v>
      </c>
      <c r="M178" s="14">
        <v>21.512117573450087</v>
      </c>
      <c r="N178" s="12">
        <v>157.364</v>
      </c>
      <c r="O178" s="15">
        <v>2553698.266946</v>
      </c>
      <c r="P178" s="16">
        <v>265.35000000000002</v>
      </c>
      <c r="Q178" s="17">
        <v>0</v>
      </c>
      <c r="R178" s="17">
        <v>0</v>
      </c>
      <c r="S178" s="17">
        <v>0</v>
      </c>
      <c r="T178" s="17">
        <v>0</v>
      </c>
      <c r="U178" s="26">
        <v>16.100000000000001</v>
      </c>
      <c r="V178" s="26">
        <v>37.612117573450092</v>
      </c>
      <c r="W178" s="53">
        <v>19.675000000000001</v>
      </c>
      <c r="X178" s="26">
        <v>0</v>
      </c>
    </row>
    <row r="179" spans="1:24" ht="14.5" x14ac:dyDescent="0.25">
      <c r="A179" s="6" t="s">
        <v>261</v>
      </c>
      <c r="B179" s="6" t="s">
        <v>255</v>
      </c>
      <c r="C179" s="7" t="s">
        <v>262</v>
      </c>
      <c r="D179" s="11">
        <v>18247038</v>
      </c>
      <c r="E179" s="10">
        <v>0</v>
      </c>
      <c r="F179" s="9">
        <v>18247038</v>
      </c>
      <c r="G179" s="8">
        <v>19.675000000000001</v>
      </c>
      <c r="H179" s="12">
        <v>0</v>
      </c>
      <c r="I179" s="12">
        <v>0</v>
      </c>
      <c r="J179" s="8">
        <v>0</v>
      </c>
      <c r="K179" s="13">
        <v>16.023</v>
      </c>
      <c r="L179" s="12">
        <v>1.1305396525178497E-2</v>
      </c>
      <c r="M179" s="14">
        <v>35.709305396525181</v>
      </c>
      <c r="N179" s="12">
        <v>64.605999999999995</v>
      </c>
      <c r="O179" s="15">
        <v>819864.40734999999</v>
      </c>
      <c r="P179" s="16">
        <v>206.29</v>
      </c>
      <c r="Q179" s="17">
        <v>0</v>
      </c>
      <c r="R179" s="17">
        <v>0</v>
      </c>
      <c r="S179" s="17">
        <v>0</v>
      </c>
      <c r="T179" s="17">
        <v>0</v>
      </c>
      <c r="U179" s="26"/>
      <c r="V179" s="26">
        <v>35.709305396525181</v>
      </c>
      <c r="W179" s="53">
        <v>27</v>
      </c>
      <c r="X179" s="26">
        <v>11.968</v>
      </c>
    </row>
    <row r="180" spans="1:24" x14ac:dyDescent="0.25">
      <c r="E180" s="10"/>
      <c r="H180" s="12"/>
    </row>
    <row r="181" spans="1:24" x14ac:dyDescent="0.25">
      <c r="D181" s="9">
        <v>135549441260</v>
      </c>
      <c r="E181" s="9">
        <v>-3753741384</v>
      </c>
      <c r="F181" s="9">
        <v>131795699876</v>
      </c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4" x14ac:dyDescent="0.25">
      <c r="F182" s="9"/>
    </row>
    <row r="183" spans="1:24" s="19" customFormat="1" x14ac:dyDescent="0.25">
      <c r="D183" s="9"/>
      <c r="E183" s="9"/>
      <c r="F183" s="9"/>
      <c r="W183" s="26"/>
    </row>
    <row r="185" spans="1:24" x14ac:dyDescent="0.25">
      <c r="D185" s="9"/>
      <c r="E185" s="9"/>
      <c r="F185" s="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C0283-1AA7-4FB5-8C3C-000D00C3EAD3}">
  <sheetPr>
    <pageSetUpPr fitToPage="1"/>
  </sheetPr>
  <dimension ref="A1:W184"/>
  <sheetViews>
    <sheetView zoomScaleNormal="100" zoomScaleSheetLayoutView="100" workbookViewId="0">
      <pane xSplit="3" ySplit="2" topLeftCell="D154" activePane="bottomRight" state="frozen"/>
      <selection pane="topRight" activeCell="E1" sqref="E1"/>
      <selection pane="bottomLeft" activeCell="A3" sqref="A3"/>
      <selection pane="bottomRight" activeCell="C162" sqref="C162"/>
    </sheetView>
  </sheetViews>
  <sheetFormatPr defaultColWidth="5.453125" defaultRowHeight="12.5" x14ac:dyDescent="0.25"/>
  <cols>
    <col min="1" max="1" width="7.1796875" style="63" customWidth="1"/>
    <col min="2" max="2" width="14.26953125" style="63" bestFit="1" customWidth="1"/>
    <col min="3" max="3" width="21.54296875" style="63" customWidth="1"/>
    <col min="4" max="4" width="3.453125" style="63" customWidth="1"/>
    <col min="5" max="5" width="7.7265625" style="63" customWidth="1"/>
    <col min="6" max="6" width="17" style="63" bestFit="1" customWidth="1"/>
    <col min="7" max="7" width="11.81640625" style="65" bestFit="1" customWidth="1"/>
    <col min="8" max="8" width="19.1796875" style="65" bestFit="1" customWidth="1"/>
    <col min="9" max="9" width="19.453125" style="65" customWidth="1"/>
    <col min="10" max="10" width="12.81640625" style="65" customWidth="1"/>
    <col min="11" max="11" width="12.81640625" style="63" customWidth="1"/>
    <col min="12" max="12" width="13" style="63" customWidth="1"/>
    <col min="13" max="17" width="9.7265625" style="63" customWidth="1"/>
    <col min="18" max="18" width="12.6328125" style="57" customWidth="1"/>
    <col min="19" max="23" width="12.6328125" style="66" customWidth="1"/>
    <col min="24" max="252" width="5.453125" style="66"/>
    <col min="253" max="253" width="7.1796875" style="66" customWidth="1"/>
    <col min="254" max="254" width="14.26953125" style="66" bestFit="1" customWidth="1"/>
    <col min="255" max="255" width="21.54296875" style="66" customWidth="1"/>
    <col min="256" max="256" width="3.453125" style="66" customWidth="1"/>
    <col min="257" max="257" width="7.7265625" style="66" customWidth="1"/>
    <col min="258" max="258" width="17" style="66" bestFit="1" customWidth="1"/>
    <col min="259" max="259" width="11.81640625" style="66" bestFit="1" customWidth="1"/>
    <col min="260" max="260" width="19.1796875" style="66" bestFit="1" customWidth="1"/>
    <col min="261" max="261" width="19.453125" style="66" customWidth="1"/>
    <col min="262" max="263" width="12.81640625" style="66" customWidth="1"/>
    <col min="264" max="264" width="13" style="66" customWidth="1"/>
    <col min="265" max="269" width="9.7265625" style="66" customWidth="1"/>
    <col min="270" max="279" width="12.6328125" style="66" customWidth="1"/>
    <col min="280" max="508" width="5.453125" style="66"/>
    <col min="509" max="509" width="7.1796875" style="66" customWidth="1"/>
    <col min="510" max="510" width="14.26953125" style="66" bestFit="1" customWidth="1"/>
    <col min="511" max="511" width="21.54296875" style="66" customWidth="1"/>
    <col min="512" max="512" width="3.453125" style="66" customWidth="1"/>
    <col min="513" max="513" width="7.7265625" style="66" customWidth="1"/>
    <col min="514" max="514" width="17" style="66" bestFit="1" customWidth="1"/>
    <col min="515" max="515" width="11.81640625" style="66" bestFit="1" customWidth="1"/>
    <col min="516" max="516" width="19.1796875" style="66" bestFit="1" customWidth="1"/>
    <col min="517" max="517" width="19.453125" style="66" customWidth="1"/>
    <col min="518" max="519" width="12.81640625" style="66" customWidth="1"/>
    <col min="520" max="520" width="13" style="66" customWidth="1"/>
    <col min="521" max="525" width="9.7265625" style="66" customWidth="1"/>
    <col min="526" max="535" width="12.6328125" style="66" customWidth="1"/>
    <col min="536" max="764" width="5.453125" style="66"/>
    <col min="765" max="765" width="7.1796875" style="66" customWidth="1"/>
    <col min="766" max="766" width="14.26953125" style="66" bestFit="1" customWidth="1"/>
    <col min="767" max="767" width="21.54296875" style="66" customWidth="1"/>
    <col min="768" max="768" width="3.453125" style="66" customWidth="1"/>
    <col min="769" max="769" width="7.7265625" style="66" customWidth="1"/>
    <col min="770" max="770" width="17" style="66" bestFit="1" customWidth="1"/>
    <col min="771" max="771" width="11.81640625" style="66" bestFit="1" customWidth="1"/>
    <col min="772" max="772" width="19.1796875" style="66" bestFit="1" customWidth="1"/>
    <col min="773" max="773" width="19.453125" style="66" customWidth="1"/>
    <col min="774" max="775" width="12.81640625" style="66" customWidth="1"/>
    <col min="776" max="776" width="13" style="66" customWidth="1"/>
    <col min="777" max="781" width="9.7265625" style="66" customWidth="1"/>
    <col min="782" max="791" width="12.6328125" style="66" customWidth="1"/>
    <col min="792" max="1020" width="5.453125" style="66"/>
    <col min="1021" max="1021" width="7.1796875" style="66" customWidth="1"/>
    <col min="1022" max="1022" width="14.26953125" style="66" bestFit="1" customWidth="1"/>
    <col min="1023" max="1023" width="21.54296875" style="66" customWidth="1"/>
    <col min="1024" max="1024" width="3.453125" style="66" customWidth="1"/>
    <col min="1025" max="1025" width="7.7265625" style="66" customWidth="1"/>
    <col min="1026" max="1026" width="17" style="66" bestFit="1" customWidth="1"/>
    <col min="1027" max="1027" width="11.81640625" style="66" bestFit="1" customWidth="1"/>
    <col min="1028" max="1028" width="19.1796875" style="66" bestFit="1" customWidth="1"/>
    <col min="1029" max="1029" width="19.453125" style="66" customWidth="1"/>
    <col min="1030" max="1031" width="12.81640625" style="66" customWidth="1"/>
    <col min="1032" max="1032" width="13" style="66" customWidth="1"/>
    <col min="1033" max="1037" width="9.7265625" style="66" customWidth="1"/>
    <col min="1038" max="1047" width="12.6328125" style="66" customWidth="1"/>
    <col min="1048" max="1276" width="5.453125" style="66"/>
    <col min="1277" max="1277" width="7.1796875" style="66" customWidth="1"/>
    <col min="1278" max="1278" width="14.26953125" style="66" bestFit="1" customWidth="1"/>
    <col min="1279" max="1279" width="21.54296875" style="66" customWidth="1"/>
    <col min="1280" max="1280" width="3.453125" style="66" customWidth="1"/>
    <col min="1281" max="1281" width="7.7265625" style="66" customWidth="1"/>
    <col min="1282" max="1282" width="17" style="66" bestFit="1" customWidth="1"/>
    <col min="1283" max="1283" width="11.81640625" style="66" bestFit="1" customWidth="1"/>
    <col min="1284" max="1284" width="19.1796875" style="66" bestFit="1" customWidth="1"/>
    <col min="1285" max="1285" width="19.453125" style="66" customWidth="1"/>
    <col min="1286" max="1287" width="12.81640625" style="66" customWidth="1"/>
    <col min="1288" max="1288" width="13" style="66" customWidth="1"/>
    <col min="1289" max="1293" width="9.7265625" style="66" customWidth="1"/>
    <col min="1294" max="1303" width="12.6328125" style="66" customWidth="1"/>
    <col min="1304" max="1532" width="5.453125" style="66"/>
    <col min="1533" max="1533" width="7.1796875" style="66" customWidth="1"/>
    <col min="1534" max="1534" width="14.26953125" style="66" bestFit="1" customWidth="1"/>
    <col min="1535" max="1535" width="21.54296875" style="66" customWidth="1"/>
    <col min="1536" max="1536" width="3.453125" style="66" customWidth="1"/>
    <col min="1537" max="1537" width="7.7265625" style="66" customWidth="1"/>
    <col min="1538" max="1538" width="17" style="66" bestFit="1" customWidth="1"/>
    <col min="1539" max="1539" width="11.81640625" style="66" bestFit="1" customWidth="1"/>
    <col min="1540" max="1540" width="19.1796875" style="66" bestFit="1" customWidth="1"/>
    <col min="1541" max="1541" width="19.453125" style="66" customWidth="1"/>
    <col min="1542" max="1543" width="12.81640625" style="66" customWidth="1"/>
    <col min="1544" max="1544" width="13" style="66" customWidth="1"/>
    <col min="1545" max="1549" width="9.7265625" style="66" customWidth="1"/>
    <col min="1550" max="1559" width="12.6328125" style="66" customWidth="1"/>
    <col min="1560" max="1788" width="5.453125" style="66"/>
    <col min="1789" max="1789" width="7.1796875" style="66" customWidth="1"/>
    <col min="1790" max="1790" width="14.26953125" style="66" bestFit="1" customWidth="1"/>
    <col min="1791" max="1791" width="21.54296875" style="66" customWidth="1"/>
    <col min="1792" max="1792" width="3.453125" style="66" customWidth="1"/>
    <col min="1793" max="1793" width="7.7265625" style="66" customWidth="1"/>
    <col min="1794" max="1794" width="17" style="66" bestFit="1" customWidth="1"/>
    <col min="1795" max="1795" width="11.81640625" style="66" bestFit="1" customWidth="1"/>
    <col min="1796" max="1796" width="19.1796875" style="66" bestFit="1" customWidth="1"/>
    <col min="1797" max="1797" width="19.453125" style="66" customWidth="1"/>
    <col min="1798" max="1799" width="12.81640625" style="66" customWidth="1"/>
    <col min="1800" max="1800" width="13" style="66" customWidth="1"/>
    <col min="1801" max="1805" width="9.7265625" style="66" customWidth="1"/>
    <col min="1806" max="1815" width="12.6328125" style="66" customWidth="1"/>
    <col min="1816" max="2044" width="5.453125" style="66"/>
    <col min="2045" max="2045" width="7.1796875" style="66" customWidth="1"/>
    <col min="2046" max="2046" width="14.26953125" style="66" bestFit="1" customWidth="1"/>
    <col min="2047" max="2047" width="21.54296875" style="66" customWidth="1"/>
    <col min="2048" max="2048" width="3.453125" style="66" customWidth="1"/>
    <col min="2049" max="2049" width="7.7265625" style="66" customWidth="1"/>
    <col min="2050" max="2050" width="17" style="66" bestFit="1" customWidth="1"/>
    <col min="2051" max="2051" width="11.81640625" style="66" bestFit="1" customWidth="1"/>
    <col min="2052" max="2052" width="19.1796875" style="66" bestFit="1" customWidth="1"/>
    <col min="2053" max="2053" width="19.453125" style="66" customWidth="1"/>
    <col min="2054" max="2055" width="12.81640625" style="66" customWidth="1"/>
    <col min="2056" max="2056" width="13" style="66" customWidth="1"/>
    <col min="2057" max="2061" width="9.7265625" style="66" customWidth="1"/>
    <col min="2062" max="2071" width="12.6328125" style="66" customWidth="1"/>
    <col min="2072" max="2300" width="5.453125" style="66"/>
    <col min="2301" max="2301" width="7.1796875" style="66" customWidth="1"/>
    <col min="2302" max="2302" width="14.26953125" style="66" bestFit="1" customWidth="1"/>
    <col min="2303" max="2303" width="21.54296875" style="66" customWidth="1"/>
    <col min="2304" max="2304" width="3.453125" style="66" customWidth="1"/>
    <col min="2305" max="2305" width="7.7265625" style="66" customWidth="1"/>
    <col min="2306" max="2306" width="17" style="66" bestFit="1" customWidth="1"/>
    <col min="2307" max="2307" width="11.81640625" style="66" bestFit="1" customWidth="1"/>
    <col min="2308" max="2308" width="19.1796875" style="66" bestFit="1" customWidth="1"/>
    <col min="2309" max="2309" width="19.453125" style="66" customWidth="1"/>
    <col min="2310" max="2311" width="12.81640625" style="66" customWidth="1"/>
    <col min="2312" max="2312" width="13" style="66" customWidth="1"/>
    <col min="2313" max="2317" width="9.7265625" style="66" customWidth="1"/>
    <col min="2318" max="2327" width="12.6328125" style="66" customWidth="1"/>
    <col min="2328" max="2556" width="5.453125" style="66"/>
    <col min="2557" max="2557" width="7.1796875" style="66" customWidth="1"/>
    <col min="2558" max="2558" width="14.26953125" style="66" bestFit="1" customWidth="1"/>
    <col min="2559" max="2559" width="21.54296875" style="66" customWidth="1"/>
    <col min="2560" max="2560" width="3.453125" style="66" customWidth="1"/>
    <col min="2561" max="2561" width="7.7265625" style="66" customWidth="1"/>
    <col min="2562" max="2562" width="17" style="66" bestFit="1" customWidth="1"/>
    <col min="2563" max="2563" width="11.81640625" style="66" bestFit="1" customWidth="1"/>
    <col min="2564" max="2564" width="19.1796875" style="66" bestFit="1" customWidth="1"/>
    <col min="2565" max="2565" width="19.453125" style="66" customWidth="1"/>
    <col min="2566" max="2567" width="12.81640625" style="66" customWidth="1"/>
    <col min="2568" max="2568" width="13" style="66" customWidth="1"/>
    <col min="2569" max="2573" width="9.7265625" style="66" customWidth="1"/>
    <col min="2574" max="2583" width="12.6328125" style="66" customWidth="1"/>
    <col min="2584" max="2812" width="5.453125" style="66"/>
    <col min="2813" max="2813" width="7.1796875" style="66" customWidth="1"/>
    <col min="2814" max="2814" width="14.26953125" style="66" bestFit="1" customWidth="1"/>
    <col min="2815" max="2815" width="21.54296875" style="66" customWidth="1"/>
    <col min="2816" max="2816" width="3.453125" style="66" customWidth="1"/>
    <col min="2817" max="2817" width="7.7265625" style="66" customWidth="1"/>
    <col min="2818" max="2818" width="17" style="66" bestFit="1" customWidth="1"/>
    <col min="2819" max="2819" width="11.81640625" style="66" bestFit="1" customWidth="1"/>
    <col min="2820" max="2820" width="19.1796875" style="66" bestFit="1" customWidth="1"/>
    <col min="2821" max="2821" width="19.453125" style="66" customWidth="1"/>
    <col min="2822" max="2823" width="12.81640625" style="66" customWidth="1"/>
    <col min="2824" max="2824" width="13" style="66" customWidth="1"/>
    <col min="2825" max="2829" width="9.7265625" style="66" customWidth="1"/>
    <col min="2830" max="2839" width="12.6328125" style="66" customWidth="1"/>
    <col min="2840" max="3068" width="5.453125" style="66"/>
    <col min="3069" max="3069" width="7.1796875" style="66" customWidth="1"/>
    <col min="3070" max="3070" width="14.26953125" style="66" bestFit="1" customWidth="1"/>
    <col min="3071" max="3071" width="21.54296875" style="66" customWidth="1"/>
    <col min="3072" max="3072" width="3.453125" style="66" customWidth="1"/>
    <col min="3073" max="3073" width="7.7265625" style="66" customWidth="1"/>
    <col min="3074" max="3074" width="17" style="66" bestFit="1" customWidth="1"/>
    <col min="3075" max="3075" width="11.81640625" style="66" bestFit="1" customWidth="1"/>
    <col min="3076" max="3076" width="19.1796875" style="66" bestFit="1" customWidth="1"/>
    <col min="3077" max="3077" width="19.453125" style="66" customWidth="1"/>
    <col min="3078" max="3079" width="12.81640625" style="66" customWidth="1"/>
    <col min="3080" max="3080" width="13" style="66" customWidth="1"/>
    <col min="3081" max="3085" width="9.7265625" style="66" customWidth="1"/>
    <col min="3086" max="3095" width="12.6328125" style="66" customWidth="1"/>
    <col min="3096" max="3324" width="5.453125" style="66"/>
    <col min="3325" max="3325" width="7.1796875" style="66" customWidth="1"/>
    <col min="3326" max="3326" width="14.26953125" style="66" bestFit="1" customWidth="1"/>
    <col min="3327" max="3327" width="21.54296875" style="66" customWidth="1"/>
    <col min="3328" max="3328" width="3.453125" style="66" customWidth="1"/>
    <col min="3329" max="3329" width="7.7265625" style="66" customWidth="1"/>
    <col min="3330" max="3330" width="17" style="66" bestFit="1" customWidth="1"/>
    <col min="3331" max="3331" width="11.81640625" style="66" bestFit="1" customWidth="1"/>
    <col min="3332" max="3332" width="19.1796875" style="66" bestFit="1" customWidth="1"/>
    <col min="3333" max="3333" width="19.453125" style="66" customWidth="1"/>
    <col min="3334" max="3335" width="12.81640625" style="66" customWidth="1"/>
    <col min="3336" max="3336" width="13" style="66" customWidth="1"/>
    <col min="3337" max="3341" width="9.7265625" style="66" customWidth="1"/>
    <col min="3342" max="3351" width="12.6328125" style="66" customWidth="1"/>
    <col min="3352" max="3580" width="5.453125" style="66"/>
    <col min="3581" max="3581" width="7.1796875" style="66" customWidth="1"/>
    <col min="3582" max="3582" width="14.26953125" style="66" bestFit="1" customWidth="1"/>
    <col min="3583" max="3583" width="21.54296875" style="66" customWidth="1"/>
    <col min="3584" max="3584" width="3.453125" style="66" customWidth="1"/>
    <col min="3585" max="3585" width="7.7265625" style="66" customWidth="1"/>
    <col min="3586" max="3586" width="17" style="66" bestFit="1" customWidth="1"/>
    <col min="3587" max="3587" width="11.81640625" style="66" bestFit="1" customWidth="1"/>
    <col min="3588" max="3588" width="19.1796875" style="66" bestFit="1" customWidth="1"/>
    <col min="3589" max="3589" width="19.453125" style="66" customWidth="1"/>
    <col min="3590" max="3591" width="12.81640625" style="66" customWidth="1"/>
    <col min="3592" max="3592" width="13" style="66" customWidth="1"/>
    <col min="3593" max="3597" width="9.7265625" style="66" customWidth="1"/>
    <col min="3598" max="3607" width="12.6328125" style="66" customWidth="1"/>
    <col min="3608" max="3836" width="5.453125" style="66"/>
    <col min="3837" max="3837" width="7.1796875" style="66" customWidth="1"/>
    <col min="3838" max="3838" width="14.26953125" style="66" bestFit="1" customWidth="1"/>
    <col min="3839" max="3839" width="21.54296875" style="66" customWidth="1"/>
    <col min="3840" max="3840" width="3.453125" style="66" customWidth="1"/>
    <col min="3841" max="3841" width="7.7265625" style="66" customWidth="1"/>
    <col min="3842" max="3842" width="17" style="66" bestFit="1" customWidth="1"/>
    <col min="3843" max="3843" width="11.81640625" style="66" bestFit="1" customWidth="1"/>
    <col min="3844" max="3844" width="19.1796875" style="66" bestFit="1" customWidth="1"/>
    <col min="3845" max="3845" width="19.453125" style="66" customWidth="1"/>
    <col min="3846" max="3847" width="12.81640625" style="66" customWidth="1"/>
    <col min="3848" max="3848" width="13" style="66" customWidth="1"/>
    <col min="3849" max="3853" width="9.7265625" style="66" customWidth="1"/>
    <col min="3854" max="3863" width="12.6328125" style="66" customWidth="1"/>
    <col min="3864" max="4092" width="5.453125" style="66"/>
    <col min="4093" max="4093" width="7.1796875" style="66" customWidth="1"/>
    <col min="4094" max="4094" width="14.26953125" style="66" bestFit="1" customWidth="1"/>
    <col min="4095" max="4095" width="21.54296875" style="66" customWidth="1"/>
    <col min="4096" max="4096" width="3.453125" style="66" customWidth="1"/>
    <col min="4097" max="4097" width="7.7265625" style="66" customWidth="1"/>
    <col min="4098" max="4098" width="17" style="66" bestFit="1" customWidth="1"/>
    <col min="4099" max="4099" width="11.81640625" style="66" bestFit="1" customWidth="1"/>
    <col min="4100" max="4100" width="19.1796875" style="66" bestFit="1" customWidth="1"/>
    <col min="4101" max="4101" width="19.453125" style="66" customWidth="1"/>
    <col min="4102" max="4103" width="12.81640625" style="66" customWidth="1"/>
    <col min="4104" max="4104" width="13" style="66" customWidth="1"/>
    <col min="4105" max="4109" width="9.7265625" style="66" customWidth="1"/>
    <col min="4110" max="4119" width="12.6328125" style="66" customWidth="1"/>
    <col min="4120" max="4348" width="5.453125" style="66"/>
    <col min="4349" max="4349" width="7.1796875" style="66" customWidth="1"/>
    <col min="4350" max="4350" width="14.26953125" style="66" bestFit="1" customWidth="1"/>
    <col min="4351" max="4351" width="21.54296875" style="66" customWidth="1"/>
    <col min="4352" max="4352" width="3.453125" style="66" customWidth="1"/>
    <col min="4353" max="4353" width="7.7265625" style="66" customWidth="1"/>
    <col min="4354" max="4354" width="17" style="66" bestFit="1" customWidth="1"/>
    <col min="4355" max="4355" width="11.81640625" style="66" bestFit="1" customWidth="1"/>
    <col min="4356" max="4356" width="19.1796875" style="66" bestFit="1" customWidth="1"/>
    <col min="4357" max="4357" width="19.453125" style="66" customWidth="1"/>
    <col min="4358" max="4359" width="12.81640625" style="66" customWidth="1"/>
    <col min="4360" max="4360" width="13" style="66" customWidth="1"/>
    <col min="4361" max="4365" width="9.7265625" style="66" customWidth="1"/>
    <col min="4366" max="4375" width="12.6328125" style="66" customWidth="1"/>
    <col min="4376" max="4604" width="5.453125" style="66"/>
    <col min="4605" max="4605" width="7.1796875" style="66" customWidth="1"/>
    <col min="4606" max="4606" width="14.26953125" style="66" bestFit="1" customWidth="1"/>
    <col min="4607" max="4607" width="21.54296875" style="66" customWidth="1"/>
    <col min="4608" max="4608" width="3.453125" style="66" customWidth="1"/>
    <col min="4609" max="4609" width="7.7265625" style="66" customWidth="1"/>
    <col min="4610" max="4610" width="17" style="66" bestFit="1" customWidth="1"/>
    <col min="4611" max="4611" width="11.81640625" style="66" bestFit="1" customWidth="1"/>
    <col min="4612" max="4612" width="19.1796875" style="66" bestFit="1" customWidth="1"/>
    <col min="4613" max="4613" width="19.453125" style="66" customWidth="1"/>
    <col min="4614" max="4615" width="12.81640625" style="66" customWidth="1"/>
    <col min="4616" max="4616" width="13" style="66" customWidth="1"/>
    <col min="4617" max="4621" width="9.7265625" style="66" customWidth="1"/>
    <col min="4622" max="4631" width="12.6328125" style="66" customWidth="1"/>
    <col min="4632" max="4860" width="5.453125" style="66"/>
    <col min="4861" max="4861" width="7.1796875" style="66" customWidth="1"/>
    <col min="4862" max="4862" width="14.26953125" style="66" bestFit="1" customWidth="1"/>
    <col min="4863" max="4863" width="21.54296875" style="66" customWidth="1"/>
    <col min="4864" max="4864" width="3.453125" style="66" customWidth="1"/>
    <col min="4865" max="4865" width="7.7265625" style="66" customWidth="1"/>
    <col min="4866" max="4866" width="17" style="66" bestFit="1" customWidth="1"/>
    <col min="4867" max="4867" width="11.81640625" style="66" bestFit="1" customWidth="1"/>
    <col min="4868" max="4868" width="19.1796875" style="66" bestFit="1" customWidth="1"/>
    <col min="4869" max="4869" width="19.453125" style="66" customWidth="1"/>
    <col min="4870" max="4871" width="12.81640625" style="66" customWidth="1"/>
    <col min="4872" max="4872" width="13" style="66" customWidth="1"/>
    <col min="4873" max="4877" width="9.7265625" style="66" customWidth="1"/>
    <col min="4878" max="4887" width="12.6328125" style="66" customWidth="1"/>
    <col min="4888" max="5116" width="5.453125" style="66"/>
    <col min="5117" max="5117" width="7.1796875" style="66" customWidth="1"/>
    <col min="5118" max="5118" width="14.26953125" style="66" bestFit="1" customWidth="1"/>
    <col min="5119" max="5119" width="21.54296875" style="66" customWidth="1"/>
    <col min="5120" max="5120" width="3.453125" style="66" customWidth="1"/>
    <col min="5121" max="5121" width="7.7265625" style="66" customWidth="1"/>
    <col min="5122" max="5122" width="17" style="66" bestFit="1" customWidth="1"/>
    <col min="5123" max="5123" width="11.81640625" style="66" bestFit="1" customWidth="1"/>
    <col min="5124" max="5124" width="19.1796875" style="66" bestFit="1" customWidth="1"/>
    <col min="5125" max="5125" width="19.453125" style="66" customWidth="1"/>
    <col min="5126" max="5127" width="12.81640625" style="66" customWidth="1"/>
    <col min="5128" max="5128" width="13" style="66" customWidth="1"/>
    <col min="5129" max="5133" width="9.7265625" style="66" customWidth="1"/>
    <col min="5134" max="5143" width="12.6328125" style="66" customWidth="1"/>
    <col min="5144" max="5372" width="5.453125" style="66"/>
    <col min="5373" max="5373" width="7.1796875" style="66" customWidth="1"/>
    <col min="5374" max="5374" width="14.26953125" style="66" bestFit="1" customWidth="1"/>
    <col min="5375" max="5375" width="21.54296875" style="66" customWidth="1"/>
    <col min="5376" max="5376" width="3.453125" style="66" customWidth="1"/>
    <col min="5377" max="5377" width="7.7265625" style="66" customWidth="1"/>
    <col min="5378" max="5378" width="17" style="66" bestFit="1" customWidth="1"/>
    <col min="5379" max="5379" width="11.81640625" style="66" bestFit="1" customWidth="1"/>
    <col min="5380" max="5380" width="19.1796875" style="66" bestFit="1" customWidth="1"/>
    <col min="5381" max="5381" width="19.453125" style="66" customWidth="1"/>
    <col min="5382" max="5383" width="12.81640625" style="66" customWidth="1"/>
    <col min="5384" max="5384" width="13" style="66" customWidth="1"/>
    <col min="5385" max="5389" width="9.7265625" style="66" customWidth="1"/>
    <col min="5390" max="5399" width="12.6328125" style="66" customWidth="1"/>
    <col min="5400" max="5628" width="5.453125" style="66"/>
    <col min="5629" max="5629" width="7.1796875" style="66" customWidth="1"/>
    <col min="5630" max="5630" width="14.26953125" style="66" bestFit="1" customWidth="1"/>
    <col min="5631" max="5631" width="21.54296875" style="66" customWidth="1"/>
    <col min="5632" max="5632" width="3.453125" style="66" customWidth="1"/>
    <col min="5633" max="5633" width="7.7265625" style="66" customWidth="1"/>
    <col min="5634" max="5634" width="17" style="66" bestFit="1" customWidth="1"/>
    <col min="5635" max="5635" width="11.81640625" style="66" bestFit="1" customWidth="1"/>
    <col min="5636" max="5636" width="19.1796875" style="66" bestFit="1" customWidth="1"/>
    <col min="5637" max="5637" width="19.453125" style="66" customWidth="1"/>
    <col min="5638" max="5639" width="12.81640625" style="66" customWidth="1"/>
    <col min="5640" max="5640" width="13" style="66" customWidth="1"/>
    <col min="5641" max="5645" width="9.7265625" style="66" customWidth="1"/>
    <col min="5646" max="5655" width="12.6328125" style="66" customWidth="1"/>
    <col min="5656" max="5884" width="5.453125" style="66"/>
    <col min="5885" max="5885" width="7.1796875" style="66" customWidth="1"/>
    <col min="5886" max="5886" width="14.26953125" style="66" bestFit="1" customWidth="1"/>
    <col min="5887" max="5887" width="21.54296875" style="66" customWidth="1"/>
    <col min="5888" max="5888" width="3.453125" style="66" customWidth="1"/>
    <col min="5889" max="5889" width="7.7265625" style="66" customWidth="1"/>
    <col min="5890" max="5890" width="17" style="66" bestFit="1" customWidth="1"/>
    <col min="5891" max="5891" width="11.81640625" style="66" bestFit="1" customWidth="1"/>
    <col min="5892" max="5892" width="19.1796875" style="66" bestFit="1" customWidth="1"/>
    <col min="5893" max="5893" width="19.453125" style="66" customWidth="1"/>
    <col min="5894" max="5895" width="12.81640625" style="66" customWidth="1"/>
    <col min="5896" max="5896" width="13" style="66" customWidth="1"/>
    <col min="5897" max="5901" width="9.7265625" style="66" customWidth="1"/>
    <col min="5902" max="5911" width="12.6328125" style="66" customWidth="1"/>
    <col min="5912" max="6140" width="5.453125" style="66"/>
    <col min="6141" max="6141" width="7.1796875" style="66" customWidth="1"/>
    <col min="6142" max="6142" width="14.26953125" style="66" bestFit="1" customWidth="1"/>
    <col min="6143" max="6143" width="21.54296875" style="66" customWidth="1"/>
    <col min="6144" max="6144" width="3.453125" style="66" customWidth="1"/>
    <col min="6145" max="6145" width="7.7265625" style="66" customWidth="1"/>
    <col min="6146" max="6146" width="17" style="66" bestFit="1" customWidth="1"/>
    <col min="6147" max="6147" width="11.81640625" style="66" bestFit="1" customWidth="1"/>
    <col min="6148" max="6148" width="19.1796875" style="66" bestFit="1" customWidth="1"/>
    <col min="6149" max="6149" width="19.453125" style="66" customWidth="1"/>
    <col min="6150" max="6151" width="12.81640625" style="66" customWidth="1"/>
    <col min="6152" max="6152" width="13" style="66" customWidth="1"/>
    <col min="6153" max="6157" width="9.7265625" style="66" customWidth="1"/>
    <col min="6158" max="6167" width="12.6328125" style="66" customWidth="1"/>
    <col min="6168" max="6396" width="5.453125" style="66"/>
    <col min="6397" max="6397" width="7.1796875" style="66" customWidth="1"/>
    <col min="6398" max="6398" width="14.26953125" style="66" bestFit="1" customWidth="1"/>
    <col min="6399" max="6399" width="21.54296875" style="66" customWidth="1"/>
    <col min="6400" max="6400" width="3.453125" style="66" customWidth="1"/>
    <col min="6401" max="6401" width="7.7265625" style="66" customWidth="1"/>
    <col min="6402" max="6402" width="17" style="66" bestFit="1" customWidth="1"/>
    <col min="6403" max="6403" width="11.81640625" style="66" bestFit="1" customWidth="1"/>
    <col min="6404" max="6404" width="19.1796875" style="66" bestFit="1" customWidth="1"/>
    <col min="6405" max="6405" width="19.453125" style="66" customWidth="1"/>
    <col min="6406" max="6407" width="12.81640625" style="66" customWidth="1"/>
    <col min="6408" max="6408" width="13" style="66" customWidth="1"/>
    <col min="6409" max="6413" width="9.7265625" style="66" customWidth="1"/>
    <col min="6414" max="6423" width="12.6328125" style="66" customWidth="1"/>
    <col min="6424" max="6652" width="5.453125" style="66"/>
    <col min="6653" max="6653" width="7.1796875" style="66" customWidth="1"/>
    <col min="6654" max="6654" width="14.26953125" style="66" bestFit="1" customWidth="1"/>
    <col min="6655" max="6655" width="21.54296875" style="66" customWidth="1"/>
    <col min="6656" max="6656" width="3.453125" style="66" customWidth="1"/>
    <col min="6657" max="6657" width="7.7265625" style="66" customWidth="1"/>
    <col min="6658" max="6658" width="17" style="66" bestFit="1" customWidth="1"/>
    <col min="6659" max="6659" width="11.81640625" style="66" bestFit="1" customWidth="1"/>
    <col min="6660" max="6660" width="19.1796875" style="66" bestFit="1" customWidth="1"/>
    <col min="6661" max="6661" width="19.453125" style="66" customWidth="1"/>
    <col min="6662" max="6663" width="12.81640625" style="66" customWidth="1"/>
    <col min="6664" max="6664" width="13" style="66" customWidth="1"/>
    <col min="6665" max="6669" width="9.7265625" style="66" customWidth="1"/>
    <col min="6670" max="6679" width="12.6328125" style="66" customWidth="1"/>
    <col min="6680" max="6908" width="5.453125" style="66"/>
    <col min="6909" max="6909" width="7.1796875" style="66" customWidth="1"/>
    <col min="6910" max="6910" width="14.26953125" style="66" bestFit="1" customWidth="1"/>
    <col min="6911" max="6911" width="21.54296875" style="66" customWidth="1"/>
    <col min="6912" max="6912" width="3.453125" style="66" customWidth="1"/>
    <col min="6913" max="6913" width="7.7265625" style="66" customWidth="1"/>
    <col min="6914" max="6914" width="17" style="66" bestFit="1" customWidth="1"/>
    <col min="6915" max="6915" width="11.81640625" style="66" bestFit="1" customWidth="1"/>
    <col min="6916" max="6916" width="19.1796875" style="66" bestFit="1" customWidth="1"/>
    <col min="6917" max="6917" width="19.453125" style="66" customWidth="1"/>
    <col min="6918" max="6919" width="12.81640625" style="66" customWidth="1"/>
    <col min="6920" max="6920" width="13" style="66" customWidth="1"/>
    <col min="6921" max="6925" width="9.7265625" style="66" customWidth="1"/>
    <col min="6926" max="6935" width="12.6328125" style="66" customWidth="1"/>
    <col min="6936" max="7164" width="5.453125" style="66"/>
    <col min="7165" max="7165" width="7.1796875" style="66" customWidth="1"/>
    <col min="7166" max="7166" width="14.26953125" style="66" bestFit="1" customWidth="1"/>
    <col min="7167" max="7167" width="21.54296875" style="66" customWidth="1"/>
    <col min="7168" max="7168" width="3.453125" style="66" customWidth="1"/>
    <col min="7169" max="7169" width="7.7265625" style="66" customWidth="1"/>
    <col min="7170" max="7170" width="17" style="66" bestFit="1" customWidth="1"/>
    <col min="7171" max="7171" width="11.81640625" style="66" bestFit="1" customWidth="1"/>
    <col min="7172" max="7172" width="19.1796875" style="66" bestFit="1" customWidth="1"/>
    <col min="7173" max="7173" width="19.453125" style="66" customWidth="1"/>
    <col min="7174" max="7175" width="12.81640625" style="66" customWidth="1"/>
    <col min="7176" max="7176" width="13" style="66" customWidth="1"/>
    <col min="7177" max="7181" width="9.7265625" style="66" customWidth="1"/>
    <col min="7182" max="7191" width="12.6328125" style="66" customWidth="1"/>
    <col min="7192" max="7420" width="5.453125" style="66"/>
    <col min="7421" max="7421" width="7.1796875" style="66" customWidth="1"/>
    <col min="7422" max="7422" width="14.26953125" style="66" bestFit="1" customWidth="1"/>
    <col min="7423" max="7423" width="21.54296875" style="66" customWidth="1"/>
    <col min="7424" max="7424" width="3.453125" style="66" customWidth="1"/>
    <col min="7425" max="7425" width="7.7265625" style="66" customWidth="1"/>
    <col min="7426" max="7426" width="17" style="66" bestFit="1" customWidth="1"/>
    <col min="7427" max="7427" width="11.81640625" style="66" bestFit="1" customWidth="1"/>
    <col min="7428" max="7428" width="19.1796875" style="66" bestFit="1" customWidth="1"/>
    <col min="7429" max="7429" width="19.453125" style="66" customWidth="1"/>
    <col min="7430" max="7431" width="12.81640625" style="66" customWidth="1"/>
    <col min="7432" max="7432" width="13" style="66" customWidth="1"/>
    <col min="7433" max="7437" width="9.7265625" style="66" customWidth="1"/>
    <col min="7438" max="7447" width="12.6328125" style="66" customWidth="1"/>
    <col min="7448" max="7676" width="5.453125" style="66"/>
    <col min="7677" max="7677" width="7.1796875" style="66" customWidth="1"/>
    <col min="7678" max="7678" width="14.26953125" style="66" bestFit="1" customWidth="1"/>
    <col min="7679" max="7679" width="21.54296875" style="66" customWidth="1"/>
    <col min="7680" max="7680" width="3.453125" style="66" customWidth="1"/>
    <col min="7681" max="7681" width="7.7265625" style="66" customWidth="1"/>
    <col min="7682" max="7682" width="17" style="66" bestFit="1" customWidth="1"/>
    <col min="7683" max="7683" width="11.81640625" style="66" bestFit="1" customWidth="1"/>
    <col min="7684" max="7684" width="19.1796875" style="66" bestFit="1" customWidth="1"/>
    <col min="7685" max="7685" width="19.453125" style="66" customWidth="1"/>
    <col min="7686" max="7687" width="12.81640625" style="66" customWidth="1"/>
    <col min="7688" max="7688" width="13" style="66" customWidth="1"/>
    <col min="7689" max="7693" width="9.7265625" style="66" customWidth="1"/>
    <col min="7694" max="7703" width="12.6328125" style="66" customWidth="1"/>
    <col min="7704" max="7932" width="5.453125" style="66"/>
    <col min="7933" max="7933" width="7.1796875" style="66" customWidth="1"/>
    <col min="7934" max="7934" width="14.26953125" style="66" bestFit="1" customWidth="1"/>
    <col min="7935" max="7935" width="21.54296875" style="66" customWidth="1"/>
    <col min="7936" max="7936" width="3.453125" style="66" customWidth="1"/>
    <col min="7937" max="7937" width="7.7265625" style="66" customWidth="1"/>
    <col min="7938" max="7938" width="17" style="66" bestFit="1" customWidth="1"/>
    <col min="7939" max="7939" width="11.81640625" style="66" bestFit="1" customWidth="1"/>
    <col min="7940" max="7940" width="19.1796875" style="66" bestFit="1" customWidth="1"/>
    <col min="7941" max="7941" width="19.453125" style="66" customWidth="1"/>
    <col min="7942" max="7943" width="12.81640625" style="66" customWidth="1"/>
    <col min="7944" max="7944" width="13" style="66" customWidth="1"/>
    <col min="7945" max="7949" width="9.7265625" style="66" customWidth="1"/>
    <col min="7950" max="7959" width="12.6328125" style="66" customWidth="1"/>
    <col min="7960" max="8188" width="5.453125" style="66"/>
    <col min="8189" max="8189" width="7.1796875" style="66" customWidth="1"/>
    <col min="8190" max="8190" width="14.26953125" style="66" bestFit="1" customWidth="1"/>
    <col min="8191" max="8191" width="21.54296875" style="66" customWidth="1"/>
    <col min="8192" max="8192" width="3.453125" style="66" customWidth="1"/>
    <col min="8193" max="8193" width="7.7265625" style="66" customWidth="1"/>
    <col min="8194" max="8194" width="17" style="66" bestFit="1" customWidth="1"/>
    <col min="8195" max="8195" width="11.81640625" style="66" bestFit="1" customWidth="1"/>
    <col min="8196" max="8196" width="19.1796875" style="66" bestFit="1" customWidth="1"/>
    <col min="8197" max="8197" width="19.453125" style="66" customWidth="1"/>
    <col min="8198" max="8199" width="12.81640625" style="66" customWidth="1"/>
    <col min="8200" max="8200" width="13" style="66" customWidth="1"/>
    <col min="8201" max="8205" width="9.7265625" style="66" customWidth="1"/>
    <col min="8206" max="8215" width="12.6328125" style="66" customWidth="1"/>
    <col min="8216" max="8444" width="5.453125" style="66"/>
    <col min="8445" max="8445" width="7.1796875" style="66" customWidth="1"/>
    <col min="8446" max="8446" width="14.26953125" style="66" bestFit="1" customWidth="1"/>
    <col min="8447" max="8447" width="21.54296875" style="66" customWidth="1"/>
    <col min="8448" max="8448" width="3.453125" style="66" customWidth="1"/>
    <col min="8449" max="8449" width="7.7265625" style="66" customWidth="1"/>
    <col min="8450" max="8450" width="17" style="66" bestFit="1" customWidth="1"/>
    <col min="8451" max="8451" width="11.81640625" style="66" bestFit="1" customWidth="1"/>
    <col min="8452" max="8452" width="19.1796875" style="66" bestFit="1" customWidth="1"/>
    <col min="8453" max="8453" width="19.453125" style="66" customWidth="1"/>
    <col min="8454" max="8455" width="12.81640625" style="66" customWidth="1"/>
    <col min="8456" max="8456" width="13" style="66" customWidth="1"/>
    <col min="8457" max="8461" width="9.7265625" style="66" customWidth="1"/>
    <col min="8462" max="8471" width="12.6328125" style="66" customWidth="1"/>
    <col min="8472" max="8700" width="5.453125" style="66"/>
    <col min="8701" max="8701" width="7.1796875" style="66" customWidth="1"/>
    <col min="8702" max="8702" width="14.26953125" style="66" bestFit="1" customWidth="1"/>
    <col min="8703" max="8703" width="21.54296875" style="66" customWidth="1"/>
    <col min="8704" max="8704" width="3.453125" style="66" customWidth="1"/>
    <col min="8705" max="8705" width="7.7265625" style="66" customWidth="1"/>
    <col min="8706" max="8706" width="17" style="66" bestFit="1" customWidth="1"/>
    <col min="8707" max="8707" width="11.81640625" style="66" bestFit="1" customWidth="1"/>
    <col min="8708" max="8708" width="19.1796875" style="66" bestFit="1" customWidth="1"/>
    <col min="8709" max="8709" width="19.453125" style="66" customWidth="1"/>
    <col min="8710" max="8711" width="12.81640625" style="66" customWidth="1"/>
    <col min="8712" max="8712" width="13" style="66" customWidth="1"/>
    <col min="8713" max="8717" width="9.7265625" style="66" customWidth="1"/>
    <col min="8718" max="8727" width="12.6328125" style="66" customWidth="1"/>
    <col min="8728" max="8956" width="5.453125" style="66"/>
    <col min="8957" max="8957" width="7.1796875" style="66" customWidth="1"/>
    <col min="8958" max="8958" width="14.26953125" style="66" bestFit="1" customWidth="1"/>
    <col min="8959" max="8959" width="21.54296875" style="66" customWidth="1"/>
    <col min="8960" max="8960" width="3.453125" style="66" customWidth="1"/>
    <col min="8961" max="8961" width="7.7265625" style="66" customWidth="1"/>
    <col min="8962" max="8962" width="17" style="66" bestFit="1" customWidth="1"/>
    <col min="8963" max="8963" width="11.81640625" style="66" bestFit="1" customWidth="1"/>
    <col min="8964" max="8964" width="19.1796875" style="66" bestFit="1" customWidth="1"/>
    <col min="8965" max="8965" width="19.453125" style="66" customWidth="1"/>
    <col min="8966" max="8967" width="12.81640625" style="66" customWidth="1"/>
    <col min="8968" max="8968" width="13" style="66" customWidth="1"/>
    <col min="8969" max="8973" width="9.7265625" style="66" customWidth="1"/>
    <col min="8974" max="8983" width="12.6328125" style="66" customWidth="1"/>
    <col min="8984" max="9212" width="5.453125" style="66"/>
    <col min="9213" max="9213" width="7.1796875" style="66" customWidth="1"/>
    <col min="9214" max="9214" width="14.26953125" style="66" bestFit="1" customWidth="1"/>
    <col min="9215" max="9215" width="21.54296875" style="66" customWidth="1"/>
    <col min="9216" max="9216" width="3.453125" style="66" customWidth="1"/>
    <col min="9217" max="9217" width="7.7265625" style="66" customWidth="1"/>
    <col min="9218" max="9218" width="17" style="66" bestFit="1" customWidth="1"/>
    <col min="9219" max="9219" width="11.81640625" style="66" bestFit="1" customWidth="1"/>
    <col min="9220" max="9220" width="19.1796875" style="66" bestFit="1" customWidth="1"/>
    <col min="9221" max="9221" width="19.453125" style="66" customWidth="1"/>
    <col min="9222" max="9223" width="12.81640625" style="66" customWidth="1"/>
    <col min="9224" max="9224" width="13" style="66" customWidth="1"/>
    <col min="9225" max="9229" width="9.7265625" style="66" customWidth="1"/>
    <col min="9230" max="9239" width="12.6328125" style="66" customWidth="1"/>
    <col min="9240" max="9468" width="5.453125" style="66"/>
    <col min="9469" max="9469" width="7.1796875" style="66" customWidth="1"/>
    <col min="9470" max="9470" width="14.26953125" style="66" bestFit="1" customWidth="1"/>
    <col min="9471" max="9471" width="21.54296875" style="66" customWidth="1"/>
    <col min="9472" max="9472" width="3.453125" style="66" customWidth="1"/>
    <col min="9473" max="9473" width="7.7265625" style="66" customWidth="1"/>
    <col min="9474" max="9474" width="17" style="66" bestFit="1" customWidth="1"/>
    <col min="9475" max="9475" width="11.81640625" style="66" bestFit="1" customWidth="1"/>
    <col min="9476" max="9476" width="19.1796875" style="66" bestFit="1" customWidth="1"/>
    <col min="9477" max="9477" width="19.453125" style="66" customWidth="1"/>
    <col min="9478" max="9479" width="12.81640625" style="66" customWidth="1"/>
    <col min="9480" max="9480" width="13" style="66" customWidth="1"/>
    <col min="9481" max="9485" width="9.7265625" style="66" customWidth="1"/>
    <col min="9486" max="9495" width="12.6328125" style="66" customWidth="1"/>
    <col min="9496" max="9724" width="5.453125" style="66"/>
    <col min="9725" max="9725" width="7.1796875" style="66" customWidth="1"/>
    <col min="9726" max="9726" width="14.26953125" style="66" bestFit="1" customWidth="1"/>
    <col min="9727" max="9727" width="21.54296875" style="66" customWidth="1"/>
    <col min="9728" max="9728" width="3.453125" style="66" customWidth="1"/>
    <col min="9729" max="9729" width="7.7265625" style="66" customWidth="1"/>
    <col min="9730" max="9730" width="17" style="66" bestFit="1" customWidth="1"/>
    <col min="9731" max="9731" width="11.81640625" style="66" bestFit="1" customWidth="1"/>
    <col min="9732" max="9732" width="19.1796875" style="66" bestFit="1" customWidth="1"/>
    <col min="9733" max="9733" width="19.453125" style="66" customWidth="1"/>
    <col min="9734" max="9735" width="12.81640625" style="66" customWidth="1"/>
    <col min="9736" max="9736" width="13" style="66" customWidth="1"/>
    <col min="9737" max="9741" width="9.7265625" style="66" customWidth="1"/>
    <col min="9742" max="9751" width="12.6328125" style="66" customWidth="1"/>
    <col min="9752" max="9980" width="5.453125" style="66"/>
    <col min="9981" max="9981" width="7.1796875" style="66" customWidth="1"/>
    <col min="9982" max="9982" width="14.26953125" style="66" bestFit="1" customWidth="1"/>
    <col min="9983" max="9983" width="21.54296875" style="66" customWidth="1"/>
    <col min="9984" max="9984" width="3.453125" style="66" customWidth="1"/>
    <col min="9985" max="9985" width="7.7265625" style="66" customWidth="1"/>
    <col min="9986" max="9986" width="17" style="66" bestFit="1" customWidth="1"/>
    <col min="9987" max="9987" width="11.81640625" style="66" bestFit="1" customWidth="1"/>
    <col min="9988" max="9988" width="19.1796875" style="66" bestFit="1" customWidth="1"/>
    <col min="9989" max="9989" width="19.453125" style="66" customWidth="1"/>
    <col min="9990" max="9991" width="12.81640625" style="66" customWidth="1"/>
    <col min="9992" max="9992" width="13" style="66" customWidth="1"/>
    <col min="9993" max="9997" width="9.7265625" style="66" customWidth="1"/>
    <col min="9998" max="10007" width="12.6328125" style="66" customWidth="1"/>
    <col min="10008" max="10236" width="5.453125" style="66"/>
    <col min="10237" max="10237" width="7.1796875" style="66" customWidth="1"/>
    <col min="10238" max="10238" width="14.26953125" style="66" bestFit="1" customWidth="1"/>
    <col min="10239" max="10239" width="21.54296875" style="66" customWidth="1"/>
    <col min="10240" max="10240" width="3.453125" style="66" customWidth="1"/>
    <col min="10241" max="10241" width="7.7265625" style="66" customWidth="1"/>
    <col min="10242" max="10242" width="17" style="66" bestFit="1" customWidth="1"/>
    <col min="10243" max="10243" width="11.81640625" style="66" bestFit="1" customWidth="1"/>
    <col min="10244" max="10244" width="19.1796875" style="66" bestFit="1" customWidth="1"/>
    <col min="10245" max="10245" width="19.453125" style="66" customWidth="1"/>
    <col min="10246" max="10247" width="12.81640625" style="66" customWidth="1"/>
    <col min="10248" max="10248" width="13" style="66" customWidth="1"/>
    <col min="10249" max="10253" width="9.7265625" style="66" customWidth="1"/>
    <col min="10254" max="10263" width="12.6328125" style="66" customWidth="1"/>
    <col min="10264" max="10492" width="5.453125" style="66"/>
    <col min="10493" max="10493" width="7.1796875" style="66" customWidth="1"/>
    <col min="10494" max="10494" width="14.26953125" style="66" bestFit="1" customWidth="1"/>
    <col min="10495" max="10495" width="21.54296875" style="66" customWidth="1"/>
    <col min="10496" max="10496" width="3.453125" style="66" customWidth="1"/>
    <col min="10497" max="10497" width="7.7265625" style="66" customWidth="1"/>
    <col min="10498" max="10498" width="17" style="66" bestFit="1" customWidth="1"/>
    <col min="10499" max="10499" width="11.81640625" style="66" bestFit="1" customWidth="1"/>
    <col min="10500" max="10500" width="19.1796875" style="66" bestFit="1" customWidth="1"/>
    <col min="10501" max="10501" width="19.453125" style="66" customWidth="1"/>
    <col min="10502" max="10503" width="12.81640625" style="66" customWidth="1"/>
    <col min="10504" max="10504" width="13" style="66" customWidth="1"/>
    <col min="10505" max="10509" width="9.7265625" style="66" customWidth="1"/>
    <col min="10510" max="10519" width="12.6328125" style="66" customWidth="1"/>
    <col min="10520" max="10748" width="5.453125" style="66"/>
    <col min="10749" max="10749" width="7.1796875" style="66" customWidth="1"/>
    <col min="10750" max="10750" width="14.26953125" style="66" bestFit="1" customWidth="1"/>
    <col min="10751" max="10751" width="21.54296875" style="66" customWidth="1"/>
    <col min="10752" max="10752" width="3.453125" style="66" customWidth="1"/>
    <col min="10753" max="10753" width="7.7265625" style="66" customWidth="1"/>
    <col min="10754" max="10754" width="17" style="66" bestFit="1" customWidth="1"/>
    <col min="10755" max="10755" width="11.81640625" style="66" bestFit="1" customWidth="1"/>
    <col min="10756" max="10756" width="19.1796875" style="66" bestFit="1" customWidth="1"/>
    <col min="10757" max="10757" width="19.453125" style="66" customWidth="1"/>
    <col min="10758" max="10759" width="12.81640625" style="66" customWidth="1"/>
    <col min="10760" max="10760" width="13" style="66" customWidth="1"/>
    <col min="10761" max="10765" width="9.7265625" style="66" customWidth="1"/>
    <col min="10766" max="10775" width="12.6328125" style="66" customWidth="1"/>
    <col min="10776" max="11004" width="5.453125" style="66"/>
    <col min="11005" max="11005" width="7.1796875" style="66" customWidth="1"/>
    <col min="11006" max="11006" width="14.26953125" style="66" bestFit="1" customWidth="1"/>
    <col min="11007" max="11007" width="21.54296875" style="66" customWidth="1"/>
    <col min="11008" max="11008" width="3.453125" style="66" customWidth="1"/>
    <col min="11009" max="11009" width="7.7265625" style="66" customWidth="1"/>
    <col min="11010" max="11010" width="17" style="66" bestFit="1" customWidth="1"/>
    <col min="11011" max="11011" width="11.81640625" style="66" bestFit="1" customWidth="1"/>
    <col min="11012" max="11012" width="19.1796875" style="66" bestFit="1" customWidth="1"/>
    <col min="11013" max="11013" width="19.453125" style="66" customWidth="1"/>
    <col min="11014" max="11015" width="12.81640625" style="66" customWidth="1"/>
    <col min="11016" max="11016" width="13" style="66" customWidth="1"/>
    <col min="11017" max="11021" width="9.7265625" style="66" customWidth="1"/>
    <col min="11022" max="11031" width="12.6328125" style="66" customWidth="1"/>
    <col min="11032" max="11260" width="5.453125" style="66"/>
    <col min="11261" max="11261" width="7.1796875" style="66" customWidth="1"/>
    <col min="11262" max="11262" width="14.26953125" style="66" bestFit="1" customWidth="1"/>
    <col min="11263" max="11263" width="21.54296875" style="66" customWidth="1"/>
    <col min="11264" max="11264" width="3.453125" style="66" customWidth="1"/>
    <col min="11265" max="11265" width="7.7265625" style="66" customWidth="1"/>
    <col min="11266" max="11266" width="17" style="66" bestFit="1" customWidth="1"/>
    <col min="11267" max="11267" width="11.81640625" style="66" bestFit="1" customWidth="1"/>
    <col min="11268" max="11268" width="19.1796875" style="66" bestFit="1" customWidth="1"/>
    <col min="11269" max="11269" width="19.453125" style="66" customWidth="1"/>
    <col min="11270" max="11271" width="12.81640625" style="66" customWidth="1"/>
    <col min="11272" max="11272" width="13" style="66" customWidth="1"/>
    <col min="11273" max="11277" width="9.7265625" style="66" customWidth="1"/>
    <col min="11278" max="11287" width="12.6328125" style="66" customWidth="1"/>
    <col min="11288" max="11516" width="5.453125" style="66"/>
    <col min="11517" max="11517" width="7.1796875" style="66" customWidth="1"/>
    <col min="11518" max="11518" width="14.26953125" style="66" bestFit="1" customWidth="1"/>
    <col min="11519" max="11519" width="21.54296875" style="66" customWidth="1"/>
    <col min="11520" max="11520" width="3.453125" style="66" customWidth="1"/>
    <col min="11521" max="11521" width="7.7265625" style="66" customWidth="1"/>
    <col min="11522" max="11522" width="17" style="66" bestFit="1" customWidth="1"/>
    <col min="11523" max="11523" width="11.81640625" style="66" bestFit="1" customWidth="1"/>
    <col min="11524" max="11524" width="19.1796875" style="66" bestFit="1" customWidth="1"/>
    <col min="11525" max="11525" width="19.453125" style="66" customWidth="1"/>
    <col min="11526" max="11527" width="12.81640625" style="66" customWidth="1"/>
    <col min="11528" max="11528" width="13" style="66" customWidth="1"/>
    <col min="11529" max="11533" width="9.7265625" style="66" customWidth="1"/>
    <col min="11534" max="11543" width="12.6328125" style="66" customWidth="1"/>
    <col min="11544" max="11772" width="5.453125" style="66"/>
    <col min="11773" max="11773" width="7.1796875" style="66" customWidth="1"/>
    <col min="11774" max="11774" width="14.26953125" style="66" bestFit="1" customWidth="1"/>
    <col min="11775" max="11775" width="21.54296875" style="66" customWidth="1"/>
    <col min="11776" max="11776" width="3.453125" style="66" customWidth="1"/>
    <col min="11777" max="11777" width="7.7265625" style="66" customWidth="1"/>
    <col min="11778" max="11778" width="17" style="66" bestFit="1" customWidth="1"/>
    <col min="11779" max="11779" width="11.81640625" style="66" bestFit="1" customWidth="1"/>
    <col min="11780" max="11780" width="19.1796875" style="66" bestFit="1" customWidth="1"/>
    <col min="11781" max="11781" width="19.453125" style="66" customWidth="1"/>
    <col min="11782" max="11783" width="12.81640625" style="66" customWidth="1"/>
    <col min="11784" max="11784" width="13" style="66" customWidth="1"/>
    <col min="11785" max="11789" width="9.7265625" style="66" customWidth="1"/>
    <col min="11790" max="11799" width="12.6328125" style="66" customWidth="1"/>
    <col min="11800" max="12028" width="5.453125" style="66"/>
    <col min="12029" max="12029" width="7.1796875" style="66" customWidth="1"/>
    <col min="12030" max="12030" width="14.26953125" style="66" bestFit="1" customWidth="1"/>
    <col min="12031" max="12031" width="21.54296875" style="66" customWidth="1"/>
    <col min="12032" max="12032" width="3.453125" style="66" customWidth="1"/>
    <col min="12033" max="12033" width="7.7265625" style="66" customWidth="1"/>
    <col min="12034" max="12034" width="17" style="66" bestFit="1" customWidth="1"/>
    <col min="12035" max="12035" width="11.81640625" style="66" bestFit="1" customWidth="1"/>
    <col min="12036" max="12036" width="19.1796875" style="66" bestFit="1" customWidth="1"/>
    <col min="12037" max="12037" width="19.453125" style="66" customWidth="1"/>
    <col min="12038" max="12039" width="12.81640625" style="66" customWidth="1"/>
    <col min="12040" max="12040" width="13" style="66" customWidth="1"/>
    <col min="12041" max="12045" width="9.7265625" style="66" customWidth="1"/>
    <col min="12046" max="12055" width="12.6328125" style="66" customWidth="1"/>
    <col min="12056" max="12284" width="5.453125" style="66"/>
    <col min="12285" max="12285" width="7.1796875" style="66" customWidth="1"/>
    <col min="12286" max="12286" width="14.26953125" style="66" bestFit="1" customWidth="1"/>
    <col min="12287" max="12287" width="21.54296875" style="66" customWidth="1"/>
    <col min="12288" max="12288" width="3.453125" style="66" customWidth="1"/>
    <col min="12289" max="12289" width="7.7265625" style="66" customWidth="1"/>
    <col min="12290" max="12290" width="17" style="66" bestFit="1" customWidth="1"/>
    <col min="12291" max="12291" width="11.81640625" style="66" bestFit="1" customWidth="1"/>
    <col min="12292" max="12292" width="19.1796875" style="66" bestFit="1" customWidth="1"/>
    <col min="12293" max="12293" width="19.453125" style="66" customWidth="1"/>
    <col min="12294" max="12295" width="12.81640625" style="66" customWidth="1"/>
    <col min="12296" max="12296" width="13" style="66" customWidth="1"/>
    <col min="12297" max="12301" width="9.7265625" style="66" customWidth="1"/>
    <col min="12302" max="12311" width="12.6328125" style="66" customWidth="1"/>
    <col min="12312" max="12540" width="5.453125" style="66"/>
    <col min="12541" max="12541" width="7.1796875" style="66" customWidth="1"/>
    <col min="12542" max="12542" width="14.26953125" style="66" bestFit="1" customWidth="1"/>
    <col min="12543" max="12543" width="21.54296875" style="66" customWidth="1"/>
    <col min="12544" max="12544" width="3.453125" style="66" customWidth="1"/>
    <col min="12545" max="12545" width="7.7265625" style="66" customWidth="1"/>
    <col min="12546" max="12546" width="17" style="66" bestFit="1" customWidth="1"/>
    <col min="12547" max="12547" width="11.81640625" style="66" bestFit="1" customWidth="1"/>
    <col min="12548" max="12548" width="19.1796875" style="66" bestFit="1" customWidth="1"/>
    <col min="12549" max="12549" width="19.453125" style="66" customWidth="1"/>
    <col min="12550" max="12551" width="12.81640625" style="66" customWidth="1"/>
    <col min="12552" max="12552" width="13" style="66" customWidth="1"/>
    <col min="12553" max="12557" width="9.7265625" style="66" customWidth="1"/>
    <col min="12558" max="12567" width="12.6328125" style="66" customWidth="1"/>
    <col min="12568" max="12796" width="5.453125" style="66"/>
    <col min="12797" max="12797" width="7.1796875" style="66" customWidth="1"/>
    <col min="12798" max="12798" width="14.26953125" style="66" bestFit="1" customWidth="1"/>
    <col min="12799" max="12799" width="21.54296875" style="66" customWidth="1"/>
    <col min="12800" max="12800" width="3.453125" style="66" customWidth="1"/>
    <col min="12801" max="12801" width="7.7265625" style="66" customWidth="1"/>
    <col min="12802" max="12802" width="17" style="66" bestFit="1" customWidth="1"/>
    <col min="12803" max="12803" width="11.81640625" style="66" bestFit="1" customWidth="1"/>
    <col min="12804" max="12804" width="19.1796875" style="66" bestFit="1" customWidth="1"/>
    <col min="12805" max="12805" width="19.453125" style="66" customWidth="1"/>
    <col min="12806" max="12807" width="12.81640625" style="66" customWidth="1"/>
    <col min="12808" max="12808" width="13" style="66" customWidth="1"/>
    <col min="12809" max="12813" width="9.7265625" style="66" customWidth="1"/>
    <col min="12814" max="12823" width="12.6328125" style="66" customWidth="1"/>
    <col min="12824" max="13052" width="5.453125" style="66"/>
    <col min="13053" max="13053" width="7.1796875" style="66" customWidth="1"/>
    <col min="13054" max="13054" width="14.26953125" style="66" bestFit="1" customWidth="1"/>
    <col min="13055" max="13055" width="21.54296875" style="66" customWidth="1"/>
    <col min="13056" max="13056" width="3.453125" style="66" customWidth="1"/>
    <col min="13057" max="13057" width="7.7265625" style="66" customWidth="1"/>
    <col min="13058" max="13058" width="17" style="66" bestFit="1" customWidth="1"/>
    <col min="13059" max="13059" width="11.81640625" style="66" bestFit="1" customWidth="1"/>
    <col min="13060" max="13060" width="19.1796875" style="66" bestFit="1" customWidth="1"/>
    <col min="13061" max="13061" width="19.453125" style="66" customWidth="1"/>
    <col min="13062" max="13063" width="12.81640625" style="66" customWidth="1"/>
    <col min="13064" max="13064" width="13" style="66" customWidth="1"/>
    <col min="13065" max="13069" width="9.7265625" style="66" customWidth="1"/>
    <col min="13070" max="13079" width="12.6328125" style="66" customWidth="1"/>
    <col min="13080" max="13308" width="5.453125" style="66"/>
    <col min="13309" max="13309" width="7.1796875" style="66" customWidth="1"/>
    <col min="13310" max="13310" width="14.26953125" style="66" bestFit="1" customWidth="1"/>
    <col min="13311" max="13311" width="21.54296875" style="66" customWidth="1"/>
    <col min="13312" max="13312" width="3.453125" style="66" customWidth="1"/>
    <col min="13313" max="13313" width="7.7265625" style="66" customWidth="1"/>
    <col min="13314" max="13314" width="17" style="66" bestFit="1" customWidth="1"/>
    <col min="13315" max="13315" width="11.81640625" style="66" bestFit="1" customWidth="1"/>
    <col min="13316" max="13316" width="19.1796875" style="66" bestFit="1" customWidth="1"/>
    <col min="13317" max="13317" width="19.453125" style="66" customWidth="1"/>
    <col min="13318" max="13319" width="12.81640625" style="66" customWidth="1"/>
    <col min="13320" max="13320" width="13" style="66" customWidth="1"/>
    <col min="13321" max="13325" width="9.7265625" style="66" customWidth="1"/>
    <col min="13326" max="13335" width="12.6328125" style="66" customWidth="1"/>
    <col min="13336" max="13564" width="5.453125" style="66"/>
    <col min="13565" max="13565" width="7.1796875" style="66" customWidth="1"/>
    <col min="13566" max="13566" width="14.26953125" style="66" bestFit="1" customWidth="1"/>
    <col min="13567" max="13567" width="21.54296875" style="66" customWidth="1"/>
    <col min="13568" max="13568" width="3.453125" style="66" customWidth="1"/>
    <col min="13569" max="13569" width="7.7265625" style="66" customWidth="1"/>
    <col min="13570" max="13570" width="17" style="66" bestFit="1" customWidth="1"/>
    <col min="13571" max="13571" width="11.81640625" style="66" bestFit="1" customWidth="1"/>
    <col min="13572" max="13572" width="19.1796875" style="66" bestFit="1" customWidth="1"/>
    <col min="13573" max="13573" width="19.453125" style="66" customWidth="1"/>
    <col min="13574" max="13575" width="12.81640625" style="66" customWidth="1"/>
    <col min="13576" max="13576" width="13" style="66" customWidth="1"/>
    <col min="13577" max="13581" width="9.7265625" style="66" customWidth="1"/>
    <col min="13582" max="13591" width="12.6328125" style="66" customWidth="1"/>
    <col min="13592" max="13820" width="5.453125" style="66"/>
    <col min="13821" max="13821" width="7.1796875" style="66" customWidth="1"/>
    <col min="13822" max="13822" width="14.26953125" style="66" bestFit="1" customWidth="1"/>
    <col min="13823" max="13823" width="21.54296875" style="66" customWidth="1"/>
    <col min="13824" max="13824" width="3.453125" style="66" customWidth="1"/>
    <col min="13825" max="13825" width="7.7265625" style="66" customWidth="1"/>
    <col min="13826" max="13826" width="17" style="66" bestFit="1" customWidth="1"/>
    <col min="13827" max="13827" width="11.81640625" style="66" bestFit="1" customWidth="1"/>
    <col min="13828" max="13828" width="19.1796875" style="66" bestFit="1" customWidth="1"/>
    <col min="13829" max="13829" width="19.453125" style="66" customWidth="1"/>
    <col min="13830" max="13831" width="12.81640625" style="66" customWidth="1"/>
    <col min="13832" max="13832" width="13" style="66" customWidth="1"/>
    <col min="13833" max="13837" width="9.7265625" style="66" customWidth="1"/>
    <col min="13838" max="13847" width="12.6328125" style="66" customWidth="1"/>
    <col min="13848" max="14076" width="5.453125" style="66"/>
    <col min="14077" max="14077" width="7.1796875" style="66" customWidth="1"/>
    <col min="14078" max="14078" width="14.26953125" style="66" bestFit="1" customWidth="1"/>
    <col min="14079" max="14079" width="21.54296875" style="66" customWidth="1"/>
    <col min="14080" max="14080" width="3.453125" style="66" customWidth="1"/>
    <col min="14081" max="14081" width="7.7265625" style="66" customWidth="1"/>
    <col min="14082" max="14082" width="17" style="66" bestFit="1" customWidth="1"/>
    <col min="14083" max="14083" width="11.81640625" style="66" bestFit="1" customWidth="1"/>
    <col min="14084" max="14084" width="19.1796875" style="66" bestFit="1" customWidth="1"/>
    <col min="14085" max="14085" width="19.453125" style="66" customWidth="1"/>
    <col min="14086" max="14087" width="12.81640625" style="66" customWidth="1"/>
    <col min="14088" max="14088" width="13" style="66" customWidth="1"/>
    <col min="14089" max="14093" width="9.7265625" style="66" customWidth="1"/>
    <col min="14094" max="14103" width="12.6328125" style="66" customWidth="1"/>
    <col min="14104" max="14332" width="5.453125" style="66"/>
    <col min="14333" max="14333" width="7.1796875" style="66" customWidth="1"/>
    <col min="14334" max="14334" width="14.26953125" style="66" bestFit="1" customWidth="1"/>
    <col min="14335" max="14335" width="21.54296875" style="66" customWidth="1"/>
    <col min="14336" max="14336" width="3.453125" style="66" customWidth="1"/>
    <col min="14337" max="14337" width="7.7265625" style="66" customWidth="1"/>
    <col min="14338" max="14338" width="17" style="66" bestFit="1" customWidth="1"/>
    <col min="14339" max="14339" width="11.81640625" style="66" bestFit="1" customWidth="1"/>
    <col min="14340" max="14340" width="19.1796875" style="66" bestFit="1" customWidth="1"/>
    <col min="14341" max="14341" width="19.453125" style="66" customWidth="1"/>
    <col min="14342" max="14343" width="12.81640625" style="66" customWidth="1"/>
    <col min="14344" max="14344" width="13" style="66" customWidth="1"/>
    <col min="14345" max="14349" width="9.7265625" style="66" customWidth="1"/>
    <col min="14350" max="14359" width="12.6328125" style="66" customWidth="1"/>
    <col min="14360" max="14588" width="5.453125" style="66"/>
    <col min="14589" max="14589" width="7.1796875" style="66" customWidth="1"/>
    <col min="14590" max="14590" width="14.26953125" style="66" bestFit="1" customWidth="1"/>
    <col min="14591" max="14591" width="21.54296875" style="66" customWidth="1"/>
    <col min="14592" max="14592" width="3.453125" style="66" customWidth="1"/>
    <col min="14593" max="14593" width="7.7265625" style="66" customWidth="1"/>
    <col min="14594" max="14594" width="17" style="66" bestFit="1" customWidth="1"/>
    <col min="14595" max="14595" width="11.81640625" style="66" bestFit="1" customWidth="1"/>
    <col min="14596" max="14596" width="19.1796875" style="66" bestFit="1" customWidth="1"/>
    <col min="14597" max="14597" width="19.453125" style="66" customWidth="1"/>
    <col min="14598" max="14599" width="12.81640625" style="66" customWidth="1"/>
    <col min="14600" max="14600" width="13" style="66" customWidth="1"/>
    <col min="14601" max="14605" width="9.7265625" style="66" customWidth="1"/>
    <col min="14606" max="14615" width="12.6328125" style="66" customWidth="1"/>
    <col min="14616" max="14844" width="5.453125" style="66"/>
    <col min="14845" max="14845" width="7.1796875" style="66" customWidth="1"/>
    <col min="14846" max="14846" width="14.26953125" style="66" bestFit="1" customWidth="1"/>
    <col min="14847" max="14847" width="21.54296875" style="66" customWidth="1"/>
    <col min="14848" max="14848" width="3.453125" style="66" customWidth="1"/>
    <col min="14849" max="14849" width="7.7265625" style="66" customWidth="1"/>
    <col min="14850" max="14850" width="17" style="66" bestFit="1" customWidth="1"/>
    <col min="14851" max="14851" width="11.81640625" style="66" bestFit="1" customWidth="1"/>
    <col min="14852" max="14852" width="19.1796875" style="66" bestFit="1" customWidth="1"/>
    <col min="14853" max="14853" width="19.453125" style="66" customWidth="1"/>
    <col min="14854" max="14855" width="12.81640625" style="66" customWidth="1"/>
    <col min="14856" max="14856" width="13" style="66" customWidth="1"/>
    <col min="14857" max="14861" width="9.7265625" style="66" customWidth="1"/>
    <col min="14862" max="14871" width="12.6328125" style="66" customWidth="1"/>
    <col min="14872" max="15100" width="5.453125" style="66"/>
    <col min="15101" max="15101" width="7.1796875" style="66" customWidth="1"/>
    <col min="15102" max="15102" width="14.26953125" style="66" bestFit="1" customWidth="1"/>
    <col min="15103" max="15103" width="21.54296875" style="66" customWidth="1"/>
    <col min="15104" max="15104" width="3.453125" style="66" customWidth="1"/>
    <col min="15105" max="15105" width="7.7265625" style="66" customWidth="1"/>
    <col min="15106" max="15106" width="17" style="66" bestFit="1" customWidth="1"/>
    <col min="15107" max="15107" width="11.81640625" style="66" bestFit="1" customWidth="1"/>
    <col min="15108" max="15108" width="19.1796875" style="66" bestFit="1" customWidth="1"/>
    <col min="15109" max="15109" width="19.453125" style="66" customWidth="1"/>
    <col min="15110" max="15111" width="12.81640625" style="66" customWidth="1"/>
    <col min="15112" max="15112" width="13" style="66" customWidth="1"/>
    <col min="15113" max="15117" width="9.7265625" style="66" customWidth="1"/>
    <col min="15118" max="15127" width="12.6328125" style="66" customWidth="1"/>
    <col min="15128" max="15356" width="5.453125" style="66"/>
    <col min="15357" max="15357" width="7.1796875" style="66" customWidth="1"/>
    <col min="15358" max="15358" width="14.26953125" style="66" bestFit="1" customWidth="1"/>
    <col min="15359" max="15359" width="21.54296875" style="66" customWidth="1"/>
    <col min="15360" max="15360" width="3.453125" style="66" customWidth="1"/>
    <col min="15361" max="15361" width="7.7265625" style="66" customWidth="1"/>
    <col min="15362" max="15362" width="17" style="66" bestFit="1" customWidth="1"/>
    <col min="15363" max="15363" width="11.81640625" style="66" bestFit="1" customWidth="1"/>
    <col min="15364" max="15364" width="19.1796875" style="66" bestFit="1" customWidth="1"/>
    <col min="15365" max="15365" width="19.453125" style="66" customWidth="1"/>
    <col min="15366" max="15367" width="12.81640625" style="66" customWidth="1"/>
    <col min="15368" max="15368" width="13" style="66" customWidth="1"/>
    <col min="15369" max="15373" width="9.7265625" style="66" customWidth="1"/>
    <col min="15374" max="15383" width="12.6328125" style="66" customWidth="1"/>
    <col min="15384" max="15612" width="5.453125" style="66"/>
    <col min="15613" max="15613" width="7.1796875" style="66" customWidth="1"/>
    <col min="15614" max="15614" width="14.26953125" style="66" bestFit="1" customWidth="1"/>
    <col min="15615" max="15615" width="21.54296875" style="66" customWidth="1"/>
    <col min="15616" max="15616" width="3.453125" style="66" customWidth="1"/>
    <col min="15617" max="15617" width="7.7265625" style="66" customWidth="1"/>
    <col min="15618" max="15618" width="17" style="66" bestFit="1" customWidth="1"/>
    <col min="15619" max="15619" width="11.81640625" style="66" bestFit="1" customWidth="1"/>
    <col min="15620" max="15620" width="19.1796875" style="66" bestFit="1" customWidth="1"/>
    <col min="15621" max="15621" width="19.453125" style="66" customWidth="1"/>
    <col min="15622" max="15623" width="12.81640625" style="66" customWidth="1"/>
    <col min="15624" max="15624" width="13" style="66" customWidth="1"/>
    <col min="15625" max="15629" width="9.7265625" style="66" customWidth="1"/>
    <col min="15630" max="15639" width="12.6328125" style="66" customWidth="1"/>
    <col min="15640" max="15868" width="5.453125" style="66"/>
    <col min="15869" max="15869" width="7.1796875" style="66" customWidth="1"/>
    <col min="15870" max="15870" width="14.26953125" style="66" bestFit="1" customWidth="1"/>
    <col min="15871" max="15871" width="21.54296875" style="66" customWidth="1"/>
    <col min="15872" max="15872" width="3.453125" style="66" customWidth="1"/>
    <col min="15873" max="15873" width="7.7265625" style="66" customWidth="1"/>
    <col min="15874" max="15874" width="17" style="66" bestFit="1" customWidth="1"/>
    <col min="15875" max="15875" width="11.81640625" style="66" bestFit="1" customWidth="1"/>
    <col min="15876" max="15876" width="19.1796875" style="66" bestFit="1" customWidth="1"/>
    <col min="15877" max="15877" width="19.453125" style="66" customWidth="1"/>
    <col min="15878" max="15879" width="12.81640625" style="66" customWidth="1"/>
    <col min="15880" max="15880" width="13" style="66" customWidth="1"/>
    <col min="15881" max="15885" width="9.7265625" style="66" customWidth="1"/>
    <col min="15886" max="15895" width="12.6328125" style="66" customWidth="1"/>
    <col min="15896" max="16124" width="5.453125" style="66"/>
    <col min="16125" max="16125" width="7.1796875" style="66" customWidth="1"/>
    <col min="16126" max="16126" width="14.26953125" style="66" bestFit="1" customWidth="1"/>
    <col min="16127" max="16127" width="21.54296875" style="66" customWidth="1"/>
    <col min="16128" max="16128" width="3.453125" style="66" customWidth="1"/>
    <col min="16129" max="16129" width="7.7265625" style="66" customWidth="1"/>
    <col min="16130" max="16130" width="17" style="66" bestFit="1" customWidth="1"/>
    <col min="16131" max="16131" width="11.81640625" style="66" bestFit="1" customWidth="1"/>
    <col min="16132" max="16132" width="19.1796875" style="66" bestFit="1" customWidth="1"/>
    <col min="16133" max="16133" width="19.453125" style="66" customWidth="1"/>
    <col min="16134" max="16135" width="12.81640625" style="66" customWidth="1"/>
    <col min="16136" max="16136" width="13" style="66" customWidth="1"/>
    <col min="16137" max="16141" width="9.7265625" style="66" customWidth="1"/>
    <col min="16142" max="16151" width="12.6328125" style="66" customWidth="1"/>
    <col min="16152" max="16384" width="5.453125" style="66"/>
  </cols>
  <sheetData>
    <row r="1" spans="1:23" s="62" customFormat="1" ht="32.25" customHeight="1" x14ac:dyDescent="0.25">
      <c r="A1" s="57" t="s">
        <v>289</v>
      </c>
      <c r="B1" s="58" t="s">
        <v>264</v>
      </c>
      <c r="C1" s="58" t="s">
        <v>265</v>
      </c>
      <c r="D1" s="59"/>
      <c r="E1" s="60">
        <v>1995</v>
      </c>
      <c r="F1" s="60">
        <v>1996</v>
      </c>
      <c r="G1" s="60">
        <v>1997</v>
      </c>
      <c r="H1" s="60">
        <v>1998</v>
      </c>
      <c r="I1" s="60">
        <v>1999</v>
      </c>
      <c r="J1" s="60">
        <v>2000</v>
      </c>
      <c r="K1" s="60">
        <v>2001</v>
      </c>
      <c r="L1" s="60">
        <v>2002</v>
      </c>
      <c r="M1" s="60">
        <v>2003</v>
      </c>
      <c r="N1" s="60">
        <v>2004</v>
      </c>
      <c r="O1" s="60">
        <v>2005</v>
      </c>
      <c r="P1" s="60">
        <v>2006</v>
      </c>
      <c r="Q1" s="61"/>
      <c r="R1" s="57" t="s">
        <v>466</v>
      </c>
    </row>
    <row r="2" spans="1:23" ht="14.15" customHeight="1" x14ac:dyDescent="0.25">
      <c r="B2" s="64"/>
      <c r="C2" s="64"/>
      <c r="D2" s="64"/>
    </row>
    <row r="3" spans="1:23" ht="14.15" customHeight="1" x14ac:dyDescent="0.25">
      <c r="B3" s="67"/>
      <c r="C3" s="67"/>
      <c r="D3" s="64"/>
    </row>
    <row r="4" spans="1:23" ht="14.15" customHeight="1" x14ac:dyDescent="0.25">
      <c r="A4" s="68" t="s">
        <v>16</v>
      </c>
      <c r="B4" s="69" t="s">
        <v>17</v>
      </c>
      <c r="C4" s="69" t="s">
        <v>294</v>
      </c>
      <c r="D4" s="64"/>
      <c r="E4" s="70"/>
      <c r="F4" s="70"/>
      <c r="G4" s="71"/>
      <c r="H4" s="71"/>
      <c r="I4" s="71"/>
      <c r="J4" s="71"/>
      <c r="K4" s="70"/>
      <c r="L4" s="70">
        <v>29.183</v>
      </c>
      <c r="M4" s="70"/>
      <c r="N4" s="70"/>
      <c r="O4" s="70"/>
      <c r="P4" s="70"/>
      <c r="R4" s="72">
        <v>29.183</v>
      </c>
      <c r="S4" s="73"/>
      <c r="T4" s="73"/>
      <c r="U4" s="73"/>
      <c r="V4" s="73"/>
      <c r="W4" s="73"/>
    </row>
    <row r="5" spans="1:23" ht="14.15" customHeight="1" x14ac:dyDescent="0.25">
      <c r="A5" s="68" t="s">
        <v>18</v>
      </c>
      <c r="B5" s="69" t="s">
        <v>17</v>
      </c>
      <c r="C5" s="69" t="s">
        <v>467</v>
      </c>
      <c r="D5" s="64" t="s">
        <v>273</v>
      </c>
      <c r="E5" s="70"/>
      <c r="F5" s="70"/>
      <c r="G5" s="71"/>
      <c r="H5" s="71"/>
      <c r="I5" s="71">
        <v>37.067</v>
      </c>
      <c r="J5" s="71"/>
      <c r="K5" s="70"/>
      <c r="L5" s="70"/>
      <c r="M5" s="70"/>
      <c r="N5" s="70"/>
      <c r="O5" s="70"/>
      <c r="P5" s="70"/>
      <c r="R5" s="72">
        <v>37.067</v>
      </c>
      <c r="S5" s="73"/>
      <c r="T5" s="73"/>
      <c r="U5" s="73"/>
      <c r="V5" s="73"/>
      <c r="W5" s="73"/>
    </row>
    <row r="6" spans="1:23" ht="14.15" customHeight="1" x14ac:dyDescent="0.25">
      <c r="A6" s="68" t="s">
        <v>20</v>
      </c>
      <c r="B6" s="69" t="s">
        <v>17</v>
      </c>
      <c r="C6" s="69" t="s">
        <v>295</v>
      </c>
      <c r="D6" s="64" t="s">
        <v>273</v>
      </c>
      <c r="E6" s="70"/>
      <c r="F6" s="70"/>
      <c r="G6" s="71"/>
      <c r="H6" s="71"/>
      <c r="I6" s="71">
        <v>36.75</v>
      </c>
      <c r="J6" s="71"/>
      <c r="K6" s="70"/>
      <c r="L6" s="70"/>
      <c r="M6" s="70"/>
      <c r="N6" s="70"/>
      <c r="O6" s="70"/>
      <c r="P6" s="70"/>
      <c r="R6" s="72">
        <v>36.75</v>
      </c>
      <c r="S6" s="73"/>
      <c r="T6" s="73"/>
      <c r="U6" s="73"/>
      <c r="V6" s="73"/>
      <c r="W6" s="73"/>
    </row>
    <row r="7" spans="1:23" ht="14.15" customHeight="1" x14ac:dyDescent="0.25">
      <c r="A7" s="68" t="s">
        <v>21</v>
      </c>
      <c r="B7" s="69" t="s">
        <v>17</v>
      </c>
      <c r="C7" s="69" t="s">
        <v>296</v>
      </c>
      <c r="D7" s="64" t="s">
        <v>273</v>
      </c>
      <c r="E7" s="70"/>
      <c r="F7" s="70"/>
      <c r="G7" s="71"/>
      <c r="H7" s="71">
        <v>31.518999999999998</v>
      </c>
      <c r="I7" s="71"/>
      <c r="J7" s="71"/>
      <c r="K7" s="70"/>
      <c r="L7" s="70"/>
      <c r="M7" s="70"/>
      <c r="N7" s="70"/>
      <c r="O7" s="70"/>
      <c r="P7" s="70"/>
      <c r="R7" s="72">
        <v>31.518999999999998</v>
      </c>
      <c r="S7" s="73"/>
      <c r="T7" s="73"/>
      <c r="U7" s="73"/>
      <c r="V7" s="73"/>
      <c r="W7" s="73"/>
    </row>
    <row r="8" spans="1:23" ht="14.15" customHeight="1" x14ac:dyDescent="0.25">
      <c r="A8" s="68" t="s">
        <v>22</v>
      </c>
      <c r="B8" s="69" t="s">
        <v>17</v>
      </c>
      <c r="C8" s="69" t="s">
        <v>297</v>
      </c>
      <c r="D8" s="64"/>
      <c r="E8" s="70"/>
      <c r="F8" s="74">
        <v>40.08</v>
      </c>
      <c r="G8" s="71"/>
      <c r="H8" s="71"/>
      <c r="I8" s="71"/>
      <c r="J8" s="71"/>
      <c r="K8" s="70"/>
      <c r="L8" s="70"/>
      <c r="M8" s="70"/>
      <c r="N8" s="70"/>
      <c r="O8" s="70"/>
      <c r="P8" s="70"/>
      <c r="R8" s="72">
        <v>40.08</v>
      </c>
      <c r="S8" s="73"/>
      <c r="T8" s="73"/>
      <c r="U8" s="73"/>
      <c r="V8" s="73"/>
      <c r="W8" s="73"/>
    </row>
    <row r="9" spans="1:23" ht="14.15" customHeight="1" x14ac:dyDescent="0.25">
      <c r="A9" s="68" t="s">
        <v>23</v>
      </c>
      <c r="B9" s="69" t="s">
        <v>17</v>
      </c>
      <c r="C9" s="69" t="s">
        <v>298</v>
      </c>
      <c r="D9" s="64"/>
      <c r="E9" s="70"/>
      <c r="F9" s="70"/>
      <c r="G9" s="71">
        <v>39.981999999999999</v>
      </c>
      <c r="H9" s="71"/>
      <c r="I9" s="71"/>
      <c r="J9" s="71"/>
      <c r="K9" s="70"/>
      <c r="L9" s="70"/>
      <c r="M9" s="70"/>
      <c r="N9" s="70"/>
      <c r="O9" s="70"/>
      <c r="P9" s="70"/>
      <c r="R9" s="72">
        <v>39.981999999999999</v>
      </c>
      <c r="S9" s="73"/>
      <c r="T9" s="73"/>
      <c r="U9" s="73"/>
      <c r="V9" s="73"/>
      <c r="W9" s="73"/>
    </row>
    <row r="10" spans="1:23" ht="14.15" customHeight="1" x14ac:dyDescent="0.25">
      <c r="A10" s="68" t="s">
        <v>24</v>
      </c>
      <c r="B10" s="69" t="s">
        <v>17</v>
      </c>
      <c r="C10" s="69" t="s">
        <v>299</v>
      </c>
      <c r="D10" s="64" t="s">
        <v>273</v>
      </c>
      <c r="E10" s="70"/>
      <c r="F10" s="70"/>
      <c r="G10" s="71"/>
      <c r="H10" s="71">
        <v>37.505000000000003</v>
      </c>
      <c r="I10" s="71"/>
      <c r="J10" s="71"/>
      <c r="K10" s="70"/>
      <c r="L10" s="70"/>
      <c r="M10" s="70"/>
      <c r="N10" s="70"/>
      <c r="O10" s="70"/>
      <c r="P10" s="70"/>
      <c r="R10" s="72">
        <v>37.505000000000003</v>
      </c>
      <c r="S10" s="73"/>
      <c r="T10" s="73"/>
      <c r="U10" s="73"/>
      <c r="V10" s="73"/>
      <c r="W10" s="73"/>
    </row>
    <row r="11" spans="1:23" ht="14.15" customHeight="1" x14ac:dyDescent="0.25">
      <c r="A11" s="68" t="s">
        <v>25</v>
      </c>
      <c r="B11" s="69" t="s">
        <v>26</v>
      </c>
      <c r="C11" s="69" t="s">
        <v>26</v>
      </c>
      <c r="D11" s="64" t="s">
        <v>273</v>
      </c>
      <c r="E11" s="70"/>
      <c r="F11" s="70"/>
      <c r="G11" s="71"/>
      <c r="H11" s="71">
        <v>37.256</v>
      </c>
      <c r="I11" s="71"/>
      <c r="J11" s="71"/>
      <c r="K11" s="70"/>
      <c r="L11" s="70"/>
      <c r="M11" s="70"/>
      <c r="N11" s="70"/>
      <c r="O11" s="70"/>
      <c r="P11" s="70"/>
      <c r="R11" s="72">
        <v>37.256</v>
      </c>
      <c r="S11" s="73"/>
      <c r="T11" s="73"/>
      <c r="U11" s="73"/>
      <c r="V11" s="73"/>
      <c r="W11" s="73"/>
    </row>
    <row r="12" spans="1:23" ht="14.15" customHeight="1" x14ac:dyDescent="0.25">
      <c r="A12" s="68" t="s">
        <v>27</v>
      </c>
      <c r="B12" s="69" t="s">
        <v>26</v>
      </c>
      <c r="C12" s="69" t="s">
        <v>300</v>
      </c>
      <c r="D12" s="64"/>
      <c r="E12" s="70"/>
      <c r="F12" s="74">
        <v>38.902999999999999</v>
      </c>
      <c r="G12" s="71"/>
      <c r="H12" s="71"/>
      <c r="I12" s="71"/>
      <c r="J12" s="71"/>
      <c r="K12" s="70"/>
      <c r="L12" s="70"/>
      <c r="M12" s="70"/>
      <c r="N12" s="70"/>
      <c r="O12" s="70"/>
      <c r="P12" s="70"/>
      <c r="R12" s="72">
        <v>38.902999999999999</v>
      </c>
      <c r="S12" s="73"/>
      <c r="T12" s="73"/>
      <c r="U12" s="73"/>
      <c r="V12" s="73"/>
      <c r="W12" s="73"/>
    </row>
    <row r="13" spans="1:23" ht="14.15" customHeight="1" x14ac:dyDescent="0.25">
      <c r="A13" s="68" t="s">
        <v>28</v>
      </c>
      <c r="B13" s="69" t="s">
        <v>29</v>
      </c>
      <c r="C13" s="69" t="s">
        <v>301</v>
      </c>
      <c r="D13" s="64" t="s">
        <v>273</v>
      </c>
      <c r="E13" s="70"/>
      <c r="F13" s="70"/>
      <c r="G13" s="71"/>
      <c r="H13" s="71"/>
      <c r="I13" s="71">
        <v>32.972999999999999</v>
      </c>
      <c r="J13" s="71"/>
      <c r="K13" s="70"/>
      <c r="L13" s="70"/>
      <c r="M13" s="70"/>
      <c r="N13" s="70"/>
      <c r="O13" s="70"/>
      <c r="P13" s="70"/>
      <c r="R13" s="72">
        <v>32.972999999999999</v>
      </c>
      <c r="S13" s="73"/>
      <c r="T13" s="73"/>
      <c r="U13" s="73"/>
      <c r="V13" s="73"/>
      <c r="W13" s="73"/>
    </row>
    <row r="14" spans="1:23" ht="14.15" customHeight="1" x14ac:dyDescent="0.25">
      <c r="A14" s="68" t="s">
        <v>30</v>
      </c>
      <c r="B14" s="69" t="s">
        <v>29</v>
      </c>
      <c r="C14" s="69" t="s">
        <v>302</v>
      </c>
      <c r="D14" s="64"/>
      <c r="E14" s="70"/>
      <c r="F14" s="74">
        <v>40.08</v>
      </c>
      <c r="G14" s="71"/>
      <c r="H14" s="71"/>
      <c r="I14" s="71"/>
      <c r="J14" s="71"/>
      <c r="K14" s="70"/>
      <c r="L14" s="70"/>
      <c r="M14" s="70"/>
      <c r="N14" s="70"/>
      <c r="O14" s="70"/>
      <c r="P14" s="70"/>
      <c r="R14" s="72">
        <v>40.08</v>
      </c>
      <c r="S14" s="73"/>
      <c r="T14" s="73"/>
      <c r="U14" s="73"/>
      <c r="V14" s="73"/>
      <c r="W14" s="73"/>
    </row>
    <row r="15" spans="1:23" ht="14.15" customHeight="1" x14ac:dyDescent="0.25">
      <c r="A15" s="68" t="s">
        <v>31</v>
      </c>
      <c r="B15" s="69" t="s">
        <v>29</v>
      </c>
      <c r="C15" s="69" t="s">
        <v>303</v>
      </c>
      <c r="D15" s="64"/>
      <c r="E15" s="70"/>
      <c r="F15" s="70"/>
      <c r="G15" s="71"/>
      <c r="H15" s="71"/>
      <c r="I15" s="71"/>
      <c r="J15" s="71"/>
      <c r="K15" s="70"/>
      <c r="L15" s="70"/>
      <c r="M15" s="70"/>
      <c r="N15" s="70"/>
      <c r="O15" s="70"/>
      <c r="P15" s="70"/>
      <c r="R15" s="72">
        <v>0</v>
      </c>
      <c r="S15" s="73"/>
      <c r="T15" s="73"/>
      <c r="U15" s="73"/>
      <c r="V15" s="73"/>
      <c r="W15" s="73"/>
    </row>
    <row r="16" spans="1:23" ht="14.15" customHeight="1" x14ac:dyDescent="0.25">
      <c r="A16" s="68" t="s">
        <v>32</v>
      </c>
      <c r="B16" s="69" t="s">
        <v>29</v>
      </c>
      <c r="C16" s="69" t="s">
        <v>304</v>
      </c>
      <c r="D16" s="64" t="s">
        <v>273</v>
      </c>
      <c r="E16" s="70"/>
      <c r="F16" s="70"/>
      <c r="G16" s="71"/>
      <c r="H16" s="71">
        <v>33.573</v>
      </c>
      <c r="I16" s="71"/>
      <c r="J16" s="71"/>
      <c r="K16" s="70"/>
      <c r="L16" s="70"/>
      <c r="M16" s="70"/>
      <c r="N16" s="70"/>
      <c r="O16" s="70"/>
      <c r="P16" s="70"/>
      <c r="R16" s="72">
        <v>33.573</v>
      </c>
      <c r="S16" s="73"/>
      <c r="T16" s="73"/>
      <c r="U16" s="73"/>
      <c r="V16" s="73"/>
      <c r="W16" s="73"/>
    </row>
    <row r="17" spans="1:23" ht="14.15" customHeight="1" x14ac:dyDescent="0.25">
      <c r="A17" s="68" t="s">
        <v>33</v>
      </c>
      <c r="B17" s="69" t="s">
        <v>29</v>
      </c>
      <c r="C17" s="69" t="s">
        <v>305</v>
      </c>
      <c r="D17" s="64" t="s">
        <v>273</v>
      </c>
      <c r="E17" s="70"/>
      <c r="F17" s="70"/>
      <c r="G17" s="71"/>
      <c r="H17" s="71">
        <v>39.569000000000003</v>
      </c>
      <c r="I17" s="71"/>
      <c r="J17" s="71"/>
      <c r="K17" s="70"/>
      <c r="L17" s="70"/>
      <c r="M17" s="70"/>
      <c r="N17" s="70"/>
      <c r="O17" s="70"/>
      <c r="P17" s="70"/>
      <c r="R17" s="72">
        <v>39.569000000000003</v>
      </c>
      <c r="S17" s="73"/>
      <c r="T17" s="73"/>
      <c r="U17" s="73"/>
      <c r="V17" s="73"/>
      <c r="W17" s="73"/>
    </row>
    <row r="18" spans="1:23" ht="14.15" customHeight="1" x14ac:dyDescent="0.25">
      <c r="A18" s="68" t="s">
        <v>34</v>
      </c>
      <c r="B18" s="69" t="s">
        <v>29</v>
      </c>
      <c r="C18" s="69" t="s">
        <v>306</v>
      </c>
      <c r="D18" s="64"/>
      <c r="E18" s="70"/>
      <c r="F18" s="70"/>
      <c r="G18" s="71"/>
      <c r="H18" s="71"/>
      <c r="I18" s="71"/>
      <c r="J18" s="71"/>
      <c r="K18" s="70">
        <v>30.446999999999999</v>
      </c>
      <c r="L18" s="70"/>
      <c r="M18" s="70"/>
      <c r="N18" s="70"/>
      <c r="O18" s="70"/>
      <c r="P18" s="70"/>
      <c r="R18" s="72">
        <v>30.446999999999999</v>
      </c>
      <c r="S18" s="73"/>
      <c r="T18" s="73"/>
      <c r="U18" s="73"/>
      <c r="V18" s="73"/>
      <c r="W18" s="73"/>
    </row>
    <row r="19" spans="1:23" ht="14.15" customHeight="1" x14ac:dyDescent="0.25">
      <c r="A19" s="68" t="s">
        <v>35</v>
      </c>
      <c r="B19" s="69" t="s">
        <v>29</v>
      </c>
      <c r="C19" s="69" t="s">
        <v>307</v>
      </c>
      <c r="D19" s="64"/>
      <c r="E19" s="70"/>
      <c r="F19" s="74">
        <v>40.08</v>
      </c>
      <c r="G19" s="71"/>
      <c r="H19" s="71"/>
      <c r="I19" s="71"/>
      <c r="J19" s="71"/>
      <c r="K19" s="70"/>
      <c r="L19" s="70"/>
      <c r="M19" s="70"/>
      <c r="N19" s="70"/>
      <c r="O19" s="70"/>
      <c r="P19" s="70"/>
      <c r="R19" s="72">
        <v>40.08</v>
      </c>
      <c r="S19" s="73"/>
      <c r="T19" s="73"/>
      <c r="U19" s="73"/>
      <c r="V19" s="73"/>
      <c r="W19" s="73"/>
    </row>
    <row r="20" spans="1:23" ht="14.15" customHeight="1" x14ac:dyDescent="0.25">
      <c r="A20" s="68" t="s">
        <v>36</v>
      </c>
      <c r="B20" s="69" t="s">
        <v>37</v>
      </c>
      <c r="C20" s="69" t="s">
        <v>37</v>
      </c>
      <c r="D20" s="64" t="s">
        <v>273</v>
      </c>
      <c r="E20" s="70"/>
      <c r="F20" s="70"/>
      <c r="G20" s="71"/>
      <c r="H20" s="71">
        <v>33.697000000000003</v>
      </c>
      <c r="I20" s="71"/>
      <c r="J20" s="71"/>
      <c r="K20" s="70"/>
      <c r="L20" s="70"/>
      <c r="M20" s="70"/>
      <c r="N20" s="70"/>
      <c r="O20" s="70"/>
      <c r="P20" s="70"/>
      <c r="R20" s="72">
        <v>33.697000000000003</v>
      </c>
      <c r="S20" s="73"/>
      <c r="T20" s="73"/>
      <c r="U20" s="73"/>
      <c r="V20" s="73"/>
      <c r="W20" s="73"/>
    </row>
    <row r="21" spans="1:23" ht="14.15" customHeight="1" x14ac:dyDescent="0.25">
      <c r="A21" s="68" t="s">
        <v>38</v>
      </c>
      <c r="B21" s="69" t="s">
        <v>39</v>
      </c>
      <c r="C21" s="69" t="s">
        <v>308</v>
      </c>
      <c r="D21" s="64"/>
      <c r="E21" s="70"/>
      <c r="F21" s="74">
        <v>38.399000000000001</v>
      </c>
      <c r="G21" s="71"/>
      <c r="H21" s="71"/>
      <c r="I21" s="71"/>
      <c r="J21" s="71"/>
      <c r="K21" s="70"/>
      <c r="L21" s="70"/>
      <c r="M21" s="70"/>
      <c r="N21" s="70"/>
      <c r="O21" s="70"/>
      <c r="P21" s="70"/>
      <c r="R21" s="72">
        <v>38.399000000000001</v>
      </c>
      <c r="S21" s="73"/>
      <c r="T21" s="73"/>
      <c r="U21" s="73"/>
      <c r="V21" s="73"/>
      <c r="W21" s="73"/>
    </row>
    <row r="22" spans="1:23" ht="14.15" customHeight="1" x14ac:dyDescent="0.25">
      <c r="A22" s="68" t="s">
        <v>40</v>
      </c>
      <c r="B22" s="69" t="s">
        <v>39</v>
      </c>
      <c r="C22" s="69" t="s">
        <v>309</v>
      </c>
      <c r="D22" s="64"/>
      <c r="E22" s="70"/>
      <c r="F22" s="70"/>
      <c r="G22" s="71">
        <v>28.154</v>
      </c>
      <c r="H22" s="71"/>
      <c r="I22" s="71"/>
      <c r="J22" s="71"/>
      <c r="K22" s="70"/>
      <c r="L22" s="70"/>
      <c r="M22" s="70"/>
      <c r="N22" s="70"/>
      <c r="O22" s="70"/>
      <c r="P22" s="70"/>
      <c r="R22" s="72">
        <v>28.154</v>
      </c>
      <c r="S22" s="73"/>
      <c r="T22" s="73"/>
      <c r="U22" s="73"/>
      <c r="V22" s="73"/>
      <c r="W22" s="73"/>
    </row>
    <row r="23" spans="1:23" ht="14.15" customHeight="1" x14ac:dyDescent="0.25">
      <c r="A23" s="68" t="s">
        <v>41</v>
      </c>
      <c r="B23" s="69" t="s">
        <v>39</v>
      </c>
      <c r="C23" s="69" t="s">
        <v>310</v>
      </c>
      <c r="D23" s="64"/>
      <c r="E23" s="70"/>
      <c r="F23" s="74">
        <v>41.75</v>
      </c>
      <c r="G23" s="71"/>
      <c r="H23" s="71"/>
      <c r="I23" s="71"/>
      <c r="J23" s="71"/>
      <c r="K23" s="70"/>
      <c r="L23" s="70"/>
      <c r="M23" s="70"/>
      <c r="N23" s="70"/>
      <c r="O23" s="70"/>
      <c r="P23" s="70"/>
      <c r="R23" s="72">
        <v>41.75</v>
      </c>
      <c r="S23" s="73"/>
      <c r="T23" s="73"/>
      <c r="U23" s="73"/>
      <c r="V23" s="73"/>
      <c r="W23" s="73"/>
    </row>
    <row r="24" spans="1:23" ht="14.15" customHeight="1" x14ac:dyDescent="0.25">
      <c r="A24" s="68" t="s">
        <v>42</v>
      </c>
      <c r="B24" s="69" t="s">
        <v>39</v>
      </c>
      <c r="C24" s="69" t="s">
        <v>311</v>
      </c>
      <c r="D24" s="64"/>
      <c r="E24" s="70"/>
      <c r="F24" s="70"/>
      <c r="G24" s="71">
        <v>40.08</v>
      </c>
      <c r="H24" s="71"/>
      <c r="I24" s="71"/>
      <c r="J24" s="71"/>
      <c r="K24" s="70"/>
      <c r="L24" s="70"/>
      <c r="M24" s="70"/>
      <c r="N24" s="70"/>
      <c r="O24" s="70"/>
      <c r="P24" s="70"/>
      <c r="R24" s="72">
        <v>40.08</v>
      </c>
      <c r="S24" s="73"/>
      <c r="T24" s="73"/>
      <c r="U24" s="73"/>
      <c r="V24" s="73"/>
      <c r="W24" s="73"/>
    </row>
    <row r="25" spans="1:23" ht="14.15" customHeight="1" x14ac:dyDescent="0.25">
      <c r="A25" s="68" t="s">
        <v>43</v>
      </c>
      <c r="B25" s="69" t="s">
        <v>39</v>
      </c>
      <c r="C25" s="69" t="s">
        <v>312</v>
      </c>
      <c r="D25" s="64"/>
      <c r="E25" s="70"/>
      <c r="F25" s="70"/>
      <c r="G25" s="71">
        <v>18.3</v>
      </c>
      <c r="H25" s="71"/>
      <c r="I25" s="71"/>
      <c r="J25" s="71"/>
      <c r="K25" s="70"/>
      <c r="L25" s="70"/>
      <c r="M25" s="70"/>
      <c r="N25" s="70"/>
      <c r="O25" s="70"/>
      <c r="P25" s="70"/>
      <c r="R25" s="72">
        <v>18.3</v>
      </c>
      <c r="S25" s="73"/>
      <c r="T25" s="73"/>
      <c r="U25" s="73"/>
      <c r="V25" s="73"/>
      <c r="W25" s="73"/>
    </row>
    <row r="26" spans="1:23" ht="14.15" customHeight="1" x14ac:dyDescent="0.25">
      <c r="A26" s="68" t="s">
        <v>44</v>
      </c>
      <c r="B26" s="69" t="s">
        <v>45</v>
      </c>
      <c r="C26" s="69" t="s">
        <v>46</v>
      </c>
      <c r="D26" s="64"/>
      <c r="E26" s="70"/>
      <c r="F26" s="70"/>
      <c r="G26" s="71">
        <v>37.613</v>
      </c>
      <c r="H26" s="71"/>
      <c r="I26" s="71"/>
      <c r="J26" s="71"/>
      <c r="K26" s="70"/>
      <c r="L26" s="70"/>
      <c r="M26" s="70"/>
      <c r="N26" s="70"/>
      <c r="O26" s="70"/>
      <c r="P26" s="70"/>
      <c r="R26" s="72">
        <v>37.613</v>
      </c>
      <c r="S26" s="73"/>
      <c r="T26" s="73"/>
      <c r="U26" s="73"/>
      <c r="V26" s="73"/>
      <c r="W26" s="73"/>
    </row>
    <row r="27" spans="1:23" ht="14.15" customHeight="1" x14ac:dyDescent="0.25">
      <c r="A27" s="68" t="s">
        <v>47</v>
      </c>
      <c r="B27" s="69" t="s">
        <v>45</v>
      </c>
      <c r="C27" s="69" t="s">
        <v>313</v>
      </c>
      <c r="D27" s="64"/>
      <c r="E27" s="70"/>
      <c r="F27" s="70"/>
      <c r="G27" s="71">
        <v>25.385999999999999</v>
      </c>
      <c r="H27" s="71"/>
      <c r="I27" s="71"/>
      <c r="J27" s="71"/>
      <c r="K27" s="70"/>
      <c r="L27" s="70"/>
      <c r="M27" s="70"/>
      <c r="N27" s="70"/>
      <c r="O27" s="70"/>
      <c r="P27" s="70"/>
      <c r="R27" s="72">
        <v>25.385999999999999</v>
      </c>
      <c r="S27" s="73"/>
      <c r="T27" s="73"/>
      <c r="U27" s="73"/>
      <c r="V27" s="73"/>
      <c r="W27" s="73"/>
    </row>
    <row r="28" spans="1:23" ht="14.15" customHeight="1" x14ac:dyDescent="0.25">
      <c r="A28" s="68" t="s">
        <v>48</v>
      </c>
      <c r="B28" s="69" t="s">
        <v>49</v>
      </c>
      <c r="C28" s="69" t="s">
        <v>314</v>
      </c>
      <c r="D28" s="64" t="s">
        <v>273</v>
      </c>
      <c r="E28" s="70"/>
      <c r="F28" s="70"/>
      <c r="G28" s="71"/>
      <c r="H28" s="71">
        <v>35.552</v>
      </c>
      <c r="I28" s="71"/>
      <c r="J28" s="71"/>
      <c r="K28" s="70"/>
      <c r="L28" s="70"/>
      <c r="M28" s="70"/>
      <c r="N28" s="70"/>
      <c r="O28" s="70"/>
      <c r="P28" s="70"/>
      <c r="R28" s="72">
        <v>35.552</v>
      </c>
      <c r="S28" s="73"/>
      <c r="T28" s="73"/>
      <c r="U28" s="73"/>
      <c r="V28" s="73"/>
      <c r="W28" s="73"/>
    </row>
    <row r="29" spans="1:23" ht="14.15" customHeight="1" x14ac:dyDescent="0.25">
      <c r="A29" s="68" t="s">
        <v>50</v>
      </c>
      <c r="B29" s="69" t="s">
        <v>49</v>
      </c>
      <c r="C29" s="69" t="s">
        <v>49</v>
      </c>
      <c r="D29" s="64" t="s">
        <v>273</v>
      </c>
      <c r="E29" s="70"/>
      <c r="F29" s="70"/>
      <c r="G29" s="71"/>
      <c r="H29" s="71"/>
      <c r="I29" s="71">
        <v>36.75</v>
      </c>
      <c r="J29" s="71"/>
      <c r="K29" s="70"/>
      <c r="L29" s="70"/>
      <c r="M29" s="70"/>
      <c r="N29" s="70"/>
      <c r="O29" s="70"/>
      <c r="P29" s="70"/>
      <c r="R29" s="72">
        <v>36.75</v>
      </c>
      <c r="S29" s="73"/>
      <c r="T29" s="73"/>
      <c r="U29" s="73"/>
      <c r="V29" s="73"/>
      <c r="W29" s="73"/>
    </row>
    <row r="30" spans="1:23" ht="14.15" customHeight="1" x14ac:dyDescent="0.25">
      <c r="A30" s="68" t="s">
        <v>51</v>
      </c>
      <c r="B30" s="69" t="s">
        <v>52</v>
      </c>
      <c r="C30" s="69" t="s">
        <v>315</v>
      </c>
      <c r="D30" s="64" t="s">
        <v>273</v>
      </c>
      <c r="E30" s="70"/>
      <c r="F30" s="70"/>
      <c r="G30" s="71"/>
      <c r="H30" s="71"/>
      <c r="I30" s="71">
        <v>23.206</v>
      </c>
      <c r="J30" s="71"/>
      <c r="K30" s="70"/>
      <c r="L30" s="70"/>
      <c r="M30" s="70"/>
      <c r="N30" s="70"/>
      <c r="O30" s="70"/>
      <c r="P30" s="70"/>
      <c r="R30" s="72">
        <v>23.206</v>
      </c>
      <c r="S30" s="73"/>
      <c r="T30" s="73"/>
      <c r="U30" s="73"/>
      <c r="V30" s="73"/>
      <c r="W30" s="73"/>
    </row>
    <row r="31" spans="1:23" ht="14.15" customHeight="1" x14ac:dyDescent="0.25">
      <c r="A31" s="68" t="s">
        <v>53</v>
      </c>
      <c r="B31" s="69" t="s">
        <v>52</v>
      </c>
      <c r="C31" s="69" t="s">
        <v>316</v>
      </c>
      <c r="D31" s="64" t="s">
        <v>273</v>
      </c>
      <c r="E31" s="70"/>
      <c r="F31" s="70"/>
      <c r="G31" s="71"/>
      <c r="H31" s="71">
        <v>25.079000000000001</v>
      </c>
      <c r="I31" s="71"/>
      <c r="J31" s="71"/>
      <c r="K31" s="70"/>
      <c r="L31" s="70"/>
      <c r="M31" s="70"/>
      <c r="N31" s="70"/>
      <c r="O31" s="70"/>
      <c r="P31" s="70"/>
      <c r="R31" s="72">
        <v>25.079000000000001</v>
      </c>
      <c r="S31" s="73"/>
      <c r="T31" s="73"/>
      <c r="U31" s="73"/>
      <c r="V31" s="73"/>
      <c r="W31" s="73"/>
    </row>
    <row r="32" spans="1:23" ht="14.15" customHeight="1" x14ac:dyDescent="0.25">
      <c r="A32" s="68" t="s">
        <v>54</v>
      </c>
      <c r="B32" s="69" t="s">
        <v>55</v>
      </c>
      <c r="C32" s="69" t="s">
        <v>56</v>
      </c>
      <c r="D32" s="64"/>
      <c r="E32" s="70"/>
      <c r="F32" s="70"/>
      <c r="G32" s="71">
        <v>19.187000000000001</v>
      </c>
      <c r="H32" s="71"/>
      <c r="I32" s="71"/>
      <c r="J32" s="71"/>
      <c r="K32" s="70"/>
      <c r="L32" s="70"/>
      <c r="M32" s="70"/>
      <c r="N32" s="70"/>
      <c r="O32" s="70"/>
      <c r="P32" s="70"/>
      <c r="R32" s="72">
        <v>19.187000000000001</v>
      </c>
      <c r="S32" s="73"/>
      <c r="T32" s="73"/>
      <c r="U32" s="73"/>
      <c r="V32" s="73"/>
      <c r="W32" s="73"/>
    </row>
    <row r="33" spans="1:23" ht="14.15" customHeight="1" x14ac:dyDescent="0.25">
      <c r="A33" s="68" t="s">
        <v>57</v>
      </c>
      <c r="B33" s="69" t="s">
        <v>55</v>
      </c>
      <c r="C33" s="69" t="s">
        <v>55</v>
      </c>
      <c r="D33" s="64"/>
      <c r="E33" s="70"/>
      <c r="F33" s="74">
        <v>15.558</v>
      </c>
      <c r="G33" s="71"/>
      <c r="H33" s="71"/>
      <c r="I33" s="71"/>
      <c r="J33" s="71"/>
      <c r="K33" s="70"/>
      <c r="L33" s="70"/>
      <c r="M33" s="70"/>
      <c r="N33" s="70"/>
      <c r="O33" s="70"/>
      <c r="P33" s="70"/>
      <c r="R33" s="72">
        <v>15.558</v>
      </c>
      <c r="S33" s="73"/>
      <c r="T33" s="73"/>
      <c r="U33" s="73"/>
      <c r="V33" s="73"/>
      <c r="W33" s="73"/>
    </row>
    <row r="34" spans="1:23" ht="14.15" customHeight="1" x14ac:dyDescent="0.25">
      <c r="A34" s="68" t="s">
        <v>58</v>
      </c>
      <c r="B34" s="69" t="s">
        <v>59</v>
      </c>
      <c r="C34" s="69" t="s">
        <v>59</v>
      </c>
      <c r="D34" s="64" t="s">
        <v>273</v>
      </c>
      <c r="E34" s="70"/>
      <c r="F34" s="70"/>
      <c r="G34" s="71"/>
      <c r="H34" s="71"/>
      <c r="I34" s="71">
        <v>27.413</v>
      </c>
      <c r="J34" s="71"/>
      <c r="K34" s="70"/>
      <c r="L34" s="70"/>
      <c r="M34" s="70"/>
      <c r="N34" s="70"/>
      <c r="O34" s="70"/>
      <c r="P34" s="70"/>
      <c r="R34" s="72">
        <v>27.413</v>
      </c>
      <c r="S34" s="73"/>
      <c r="T34" s="73"/>
      <c r="U34" s="73"/>
      <c r="V34" s="73"/>
      <c r="W34" s="73"/>
    </row>
    <row r="35" spans="1:23" ht="14.15" customHeight="1" x14ac:dyDescent="0.25">
      <c r="A35" s="68" t="s">
        <v>60</v>
      </c>
      <c r="B35" s="69" t="s">
        <v>61</v>
      </c>
      <c r="C35" s="69" t="s">
        <v>317</v>
      </c>
      <c r="D35" s="64"/>
      <c r="E35" s="70"/>
      <c r="F35" s="74">
        <v>24.454000000000001</v>
      </c>
      <c r="G35" s="71"/>
      <c r="H35" s="71"/>
      <c r="I35" s="71"/>
      <c r="J35" s="71"/>
      <c r="K35" s="70"/>
      <c r="L35" s="70"/>
      <c r="M35" s="70"/>
      <c r="N35" s="70"/>
      <c r="O35" s="70"/>
      <c r="P35" s="70"/>
      <c r="R35" s="72">
        <v>24.454000000000001</v>
      </c>
      <c r="S35" s="73"/>
      <c r="T35" s="73"/>
      <c r="U35" s="73"/>
      <c r="V35" s="73"/>
      <c r="W35" s="73"/>
    </row>
    <row r="36" spans="1:23" ht="14.15" customHeight="1" x14ac:dyDescent="0.25">
      <c r="A36" s="68" t="s">
        <v>62</v>
      </c>
      <c r="B36" s="69" t="s">
        <v>61</v>
      </c>
      <c r="C36" s="69" t="s">
        <v>318</v>
      </c>
      <c r="D36" s="64"/>
      <c r="E36" s="70"/>
      <c r="F36" s="74">
        <v>40.08</v>
      </c>
      <c r="G36" s="71"/>
      <c r="H36" s="71"/>
      <c r="I36" s="71"/>
      <c r="J36" s="71"/>
      <c r="K36" s="70"/>
      <c r="L36" s="70"/>
      <c r="M36" s="70"/>
      <c r="N36" s="70"/>
      <c r="O36" s="70"/>
      <c r="P36" s="70"/>
      <c r="R36" s="72">
        <v>40.08</v>
      </c>
      <c r="S36" s="73"/>
      <c r="T36" s="73"/>
      <c r="U36" s="73"/>
      <c r="V36" s="73"/>
      <c r="W36" s="73"/>
    </row>
    <row r="37" spans="1:23" ht="14.15" customHeight="1" x14ac:dyDescent="0.25">
      <c r="A37" s="68" t="s">
        <v>63</v>
      </c>
      <c r="B37" s="69" t="s">
        <v>61</v>
      </c>
      <c r="C37" s="69" t="s">
        <v>319</v>
      </c>
      <c r="D37" s="64"/>
      <c r="E37" s="70"/>
      <c r="F37" s="74">
        <v>41.457999999999998</v>
      </c>
      <c r="G37" s="71"/>
      <c r="H37" s="71"/>
      <c r="I37" s="71"/>
      <c r="J37" s="71"/>
      <c r="K37" s="70"/>
      <c r="L37" s="70"/>
      <c r="M37" s="70"/>
      <c r="N37" s="70"/>
      <c r="O37" s="70"/>
      <c r="P37" s="70"/>
      <c r="R37" s="72">
        <v>41.457999999999998</v>
      </c>
      <c r="S37" s="73"/>
      <c r="T37" s="73"/>
      <c r="U37" s="73"/>
      <c r="V37" s="73"/>
      <c r="W37" s="73"/>
    </row>
    <row r="38" spans="1:23" ht="14.15" customHeight="1" x14ac:dyDescent="0.25">
      <c r="A38" s="68" t="s">
        <v>64</v>
      </c>
      <c r="B38" s="69" t="s">
        <v>65</v>
      </c>
      <c r="C38" s="69" t="s">
        <v>320</v>
      </c>
      <c r="D38" s="64"/>
      <c r="E38" s="70"/>
      <c r="F38" s="70"/>
      <c r="G38" s="71">
        <v>28.469000000000001</v>
      </c>
      <c r="H38" s="71"/>
      <c r="I38" s="71"/>
      <c r="J38" s="71"/>
      <c r="K38" s="70"/>
      <c r="L38" s="70"/>
      <c r="M38" s="70"/>
      <c r="N38" s="70"/>
      <c r="O38" s="70"/>
      <c r="P38" s="70"/>
      <c r="R38" s="72">
        <v>28.469000000000001</v>
      </c>
      <c r="S38" s="73"/>
      <c r="T38" s="73"/>
      <c r="U38" s="73"/>
      <c r="V38" s="73"/>
      <c r="W38" s="73"/>
    </row>
    <row r="39" spans="1:23" ht="14.15" customHeight="1" x14ac:dyDescent="0.25">
      <c r="A39" s="68" t="s">
        <v>66</v>
      </c>
      <c r="B39" s="69" t="s">
        <v>65</v>
      </c>
      <c r="C39" s="69" t="s">
        <v>321</v>
      </c>
      <c r="D39" s="64"/>
      <c r="E39" s="70"/>
      <c r="F39" s="74">
        <v>40.357999999999997</v>
      </c>
      <c r="G39" s="71"/>
      <c r="H39" s="71"/>
      <c r="I39" s="71"/>
      <c r="J39" s="71"/>
      <c r="K39" s="70"/>
      <c r="L39" s="70"/>
      <c r="M39" s="70"/>
      <c r="N39" s="70"/>
      <c r="O39" s="70"/>
      <c r="P39" s="70"/>
      <c r="R39" s="72">
        <v>40.357999999999997</v>
      </c>
      <c r="S39" s="73"/>
      <c r="T39" s="73"/>
      <c r="U39" s="73"/>
      <c r="V39" s="73"/>
      <c r="W39" s="73"/>
    </row>
    <row r="40" spans="1:23" ht="14.15" customHeight="1" x14ac:dyDescent="0.25">
      <c r="A40" s="68" t="s">
        <v>67</v>
      </c>
      <c r="B40" s="69" t="s">
        <v>68</v>
      </c>
      <c r="C40" s="69" t="s">
        <v>68</v>
      </c>
      <c r="D40" s="64"/>
      <c r="E40" s="74">
        <v>40.08</v>
      </c>
      <c r="F40" s="70"/>
      <c r="G40" s="71"/>
      <c r="H40" s="71"/>
      <c r="I40" s="71"/>
      <c r="J40" s="71"/>
      <c r="K40" s="70"/>
      <c r="L40" s="70"/>
      <c r="M40" s="70"/>
      <c r="N40" s="70"/>
      <c r="O40" s="70"/>
      <c r="P40" s="70"/>
      <c r="R40" s="72">
        <v>40.08</v>
      </c>
      <c r="S40" s="73"/>
      <c r="T40" s="73"/>
      <c r="U40" s="73"/>
      <c r="V40" s="73"/>
      <c r="W40" s="73"/>
    </row>
    <row r="41" spans="1:23" ht="14.15" customHeight="1" x14ac:dyDescent="0.25">
      <c r="A41" s="68" t="s">
        <v>69</v>
      </c>
      <c r="B41" s="69" t="s">
        <v>70</v>
      </c>
      <c r="C41" s="69" t="s">
        <v>468</v>
      </c>
      <c r="D41" s="64"/>
      <c r="E41" s="70"/>
      <c r="F41" s="70"/>
      <c r="G41" s="71">
        <v>36.905999999999999</v>
      </c>
      <c r="H41" s="71"/>
      <c r="I41" s="71"/>
      <c r="J41" s="71"/>
      <c r="K41" s="70"/>
      <c r="L41" s="70"/>
      <c r="M41" s="70"/>
      <c r="N41" s="70"/>
      <c r="O41" s="70"/>
      <c r="P41" s="70"/>
      <c r="R41" s="72">
        <v>36.905999999999999</v>
      </c>
      <c r="S41" s="73"/>
      <c r="T41" s="73"/>
      <c r="U41" s="73"/>
      <c r="V41" s="73"/>
      <c r="W41" s="73"/>
    </row>
    <row r="42" spans="1:23" ht="14.15" customHeight="1" x14ac:dyDescent="0.25">
      <c r="A42" s="68" t="s">
        <v>71</v>
      </c>
      <c r="B42" s="69" t="s">
        <v>72</v>
      </c>
      <c r="C42" s="69" t="s">
        <v>72</v>
      </c>
      <c r="D42" s="64" t="s">
        <v>273</v>
      </c>
      <c r="E42" s="70"/>
      <c r="F42" s="70"/>
      <c r="G42" s="71"/>
      <c r="H42" s="71"/>
      <c r="I42" s="71">
        <v>32.476999999999997</v>
      </c>
      <c r="J42" s="71"/>
      <c r="K42" s="70"/>
      <c r="L42" s="70"/>
      <c r="M42" s="70"/>
      <c r="N42" s="70"/>
      <c r="O42" s="70"/>
      <c r="P42" s="70"/>
      <c r="R42" s="72">
        <v>32.476999999999997</v>
      </c>
      <c r="S42" s="73"/>
      <c r="T42" s="73"/>
      <c r="U42" s="73"/>
      <c r="V42" s="73"/>
      <c r="W42" s="73"/>
    </row>
    <row r="43" spans="1:23" ht="14.15" customHeight="1" x14ac:dyDescent="0.25">
      <c r="A43" s="68" t="s">
        <v>73</v>
      </c>
      <c r="B43" s="69" t="s">
        <v>74</v>
      </c>
      <c r="C43" s="69" t="s">
        <v>74</v>
      </c>
      <c r="D43" s="64" t="s">
        <v>273</v>
      </c>
      <c r="E43" s="70"/>
      <c r="F43" s="70"/>
      <c r="G43" s="71"/>
      <c r="H43" s="71"/>
      <c r="I43" s="71">
        <v>37.226999999999997</v>
      </c>
      <c r="J43" s="71"/>
      <c r="K43" s="70"/>
      <c r="L43" s="70"/>
      <c r="M43" s="70"/>
      <c r="N43" s="70"/>
      <c r="O43" s="70"/>
      <c r="P43" s="70"/>
      <c r="R43" s="72">
        <v>37.226999999999997</v>
      </c>
      <c r="S43" s="73"/>
      <c r="T43" s="73"/>
      <c r="U43" s="73"/>
      <c r="V43" s="73"/>
      <c r="W43" s="73"/>
    </row>
    <row r="44" spans="1:23" ht="14.15" customHeight="1" x14ac:dyDescent="0.25">
      <c r="A44" s="68" t="s">
        <v>75</v>
      </c>
      <c r="B44" s="69" t="s">
        <v>76</v>
      </c>
      <c r="C44" s="69" t="s">
        <v>76</v>
      </c>
      <c r="D44" s="64"/>
      <c r="E44" s="70"/>
      <c r="F44" s="74">
        <v>32.773000000000003</v>
      </c>
      <c r="G44" s="71"/>
      <c r="H44" s="71"/>
      <c r="I44" s="71"/>
      <c r="J44" s="71"/>
      <c r="K44" s="70"/>
      <c r="L44" s="70"/>
      <c r="M44" s="70"/>
      <c r="N44" s="70"/>
      <c r="O44" s="70"/>
      <c r="P44" s="70"/>
      <c r="R44" s="72">
        <v>32.773000000000003</v>
      </c>
      <c r="S44" s="73"/>
      <c r="T44" s="73"/>
      <c r="U44" s="73"/>
      <c r="V44" s="73"/>
      <c r="W44" s="73"/>
    </row>
    <row r="45" spans="1:23" ht="14.15" customHeight="1" x14ac:dyDescent="0.25">
      <c r="A45" s="68" t="s">
        <v>77</v>
      </c>
      <c r="B45" s="69" t="s">
        <v>78</v>
      </c>
      <c r="C45" s="69" t="s">
        <v>78</v>
      </c>
      <c r="D45" s="64" t="s">
        <v>273</v>
      </c>
      <c r="E45" s="70"/>
      <c r="F45" s="74"/>
      <c r="G45" s="71"/>
      <c r="H45" s="71">
        <v>35.122</v>
      </c>
      <c r="I45" s="71"/>
      <c r="J45" s="71"/>
      <c r="K45" s="70"/>
      <c r="L45" s="70"/>
      <c r="M45" s="70"/>
      <c r="N45" s="70"/>
      <c r="O45" s="70"/>
      <c r="P45" s="70"/>
      <c r="R45" s="72">
        <v>35.122</v>
      </c>
      <c r="S45" s="73"/>
      <c r="T45" s="73"/>
      <c r="U45" s="73"/>
      <c r="V45" s="73"/>
      <c r="W45" s="73"/>
    </row>
    <row r="46" spans="1:23" ht="14.15" customHeight="1" x14ac:dyDescent="0.25">
      <c r="A46" s="68" t="s">
        <v>79</v>
      </c>
      <c r="B46" s="69" t="s">
        <v>80</v>
      </c>
      <c r="C46" s="69" t="s">
        <v>80</v>
      </c>
      <c r="D46" s="64" t="s">
        <v>273</v>
      </c>
      <c r="E46" s="70"/>
      <c r="F46" s="70"/>
      <c r="G46" s="71"/>
      <c r="H46" s="71"/>
      <c r="I46" s="71"/>
      <c r="J46" s="71">
        <v>13.448</v>
      </c>
      <c r="K46" s="70"/>
      <c r="L46" s="70"/>
      <c r="M46" s="70"/>
      <c r="N46" s="70"/>
      <c r="O46" s="70"/>
      <c r="P46" s="70"/>
      <c r="R46" s="72">
        <v>13.448</v>
      </c>
      <c r="S46" s="73"/>
      <c r="T46" s="73"/>
      <c r="U46" s="73"/>
      <c r="V46" s="73"/>
      <c r="W46" s="73"/>
    </row>
    <row r="47" spans="1:23" ht="14.15" customHeight="1" x14ac:dyDescent="0.25">
      <c r="A47" s="68" t="s">
        <v>81</v>
      </c>
      <c r="B47" s="69" t="s">
        <v>82</v>
      </c>
      <c r="C47" s="69" t="s">
        <v>323</v>
      </c>
      <c r="D47" s="64" t="s">
        <v>273</v>
      </c>
      <c r="E47" s="70"/>
      <c r="F47" s="71">
        <v>37.954999999999998</v>
      </c>
      <c r="G47" s="71"/>
      <c r="H47" s="71"/>
      <c r="I47" s="71"/>
      <c r="J47" s="71"/>
      <c r="K47" s="70"/>
      <c r="L47" s="70"/>
      <c r="M47" s="70"/>
      <c r="N47" s="70"/>
      <c r="O47" s="70"/>
      <c r="P47" s="70"/>
      <c r="R47" s="72">
        <v>37.954999999999998</v>
      </c>
      <c r="S47" s="73"/>
      <c r="T47" s="73"/>
      <c r="U47" s="73"/>
      <c r="V47" s="73"/>
      <c r="W47" s="73"/>
    </row>
    <row r="48" spans="1:23" ht="14.15" customHeight="1" x14ac:dyDescent="0.25">
      <c r="A48" s="68" t="s">
        <v>83</v>
      </c>
      <c r="B48" s="69" t="s">
        <v>82</v>
      </c>
      <c r="C48" s="69" t="s">
        <v>84</v>
      </c>
      <c r="D48" s="64" t="s">
        <v>273</v>
      </c>
      <c r="E48" s="70"/>
      <c r="F48" s="70"/>
      <c r="G48" s="71"/>
      <c r="H48" s="71"/>
      <c r="I48" s="71"/>
      <c r="J48" s="71">
        <v>29.634</v>
      </c>
      <c r="K48" s="70"/>
      <c r="L48" s="70"/>
      <c r="M48" s="70"/>
      <c r="N48" s="70"/>
      <c r="O48" s="70"/>
      <c r="P48" s="70"/>
      <c r="R48" s="72">
        <v>29.634</v>
      </c>
      <c r="S48" s="73"/>
      <c r="T48" s="73"/>
      <c r="U48" s="73"/>
      <c r="V48" s="73"/>
      <c r="W48" s="73"/>
    </row>
    <row r="49" spans="1:23" ht="14.15" customHeight="1" x14ac:dyDescent="0.25">
      <c r="A49" s="68" t="s">
        <v>85</v>
      </c>
      <c r="B49" s="69" t="s">
        <v>82</v>
      </c>
      <c r="C49" s="69" t="s">
        <v>324</v>
      </c>
      <c r="D49" s="64"/>
      <c r="E49" s="70"/>
      <c r="F49" s="74">
        <v>39.938000000000002</v>
      </c>
      <c r="G49" s="71"/>
      <c r="H49" s="71"/>
      <c r="I49" s="71"/>
      <c r="J49" s="71"/>
      <c r="K49" s="70"/>
      <c r="L49" s="70"/>
      <c r="M49" s="70"/>
      <c r="N49" s="70"/>
      <c r="O49" s="70"/>
      <c r="P49" s="70"/>
      <c r="R49" s="72">
        <v>39.938000000000002</v>
      </c>
      <c r="S49" s="73"/>
      <c r="T49" s="73"/>
      <c r="U49" s="73"/>
      <c r="V49" s="73"/>
      <c r="W49" s="73"/>
    </row>
    <row r="50" spans="1:23" ht="14.15" customHeight="1" x14ac:dyDescent="0.25">
      <c r="A50" s="68" t="s">
        <v>86</v>
      </c>
      <c r="B50" s="69" t="s">
        <v>82</v>
      </c>
      <c r="C50" s="69" t="s">
        <v>82</v>
      </c>
      <c r="D50" s="64"/>
      <c r="E50" s="70"/>
      <c r="F50" s="70"/>
      <c r="G50" s="71"/>
      <c r="H50" s="71"/>
      <c r="I50" s="71"/>
      <c r="J50" s="71"/>
      <c r="K50" s="70">
        <v>26.602</v>
      </c>
      <c r="L50" s="70"/>
      <c r="M50" s="70"/>
      <c r="N50" s="70"/>
      <c r="O50" s="70"/>
      <c r="P50" s="70"/>
      <c r="R50" s="72">
        <v>26.602</v>
      </c>
      <c r="S50" s="73"/>
      <c r="T50" s="73"/>
      <c r="U50" s="73"/>
      <c r="V50" s="73"/>
      <c r="W50" s="73"/>
    </row>
    <row r="51" spans="1:23" ht="14.15" customHeight="1" x14ac:dyDescent="0.25">
      <c r="A51" s="68" t="s">
        <v>87</v>
      </c>
      <c r="B51" s="69" t="s">
        <v>82</v>
      </c>
      <c r="C51" s="69" t="s">
        <v>325</v>
      </c>
      <c r="D51" s="64" t="s">
        <v>273</v>
      </c>
      <c r="E51" s="70"/>
      <c r="F51" s="70"/>
      <c r="G51" s="71"/>
      <c r="H51" s="71">
        <v>32.741</v>
      </c>
      <c r="I51" s="71"/>
      <c r="J51" s="71"/>
      <c r="K51" s="70"/>
      <c r="L51" s="70"/>
      <c r="M51" s="70"/>
      <c r="N51" s="70"/>
      <c r="O51" s="70"/>
      <c r="P51" s="70"/>
      <c r="R51" s="72">
        <v>32.741</v>
      </c>
      <c r="S51" s="73"/>
      <c r="T51" s="73"/>
      <c r="U51" s="73"/>
      <c r="V51" s="73"/>
      <c r="W51" s="73"/>
    </row>
    <row r="52" spans="1:23" ht="14.15" customHeight="1" x14ac:dyDescent="0.25">
      <c r="A52" s="68" t="s">
        <v>88</v>
      </c>
      <c r="B52" s="69" t="s">
        <v>89</v>
      </c>
      <c r="C52" s="69" t="s">
        <v>326</v>
      </c>
      <c r="D52" s="64"/>
      <c r="E52" s="70"/>
      <c r="F52" s="74">
        <v>41.75</v>
      </c>
      <c r="G52" s="71"/>
      <c r="H52" s="71"/>
      <c r="I52" s="71"/>
      <c r="J52" s="71"/>
      <c r="K52" s="70"/>
      <c r="L52" s="70"/>
      <c r="M52" s="70"/>
      <c r="N52" s="70"/>
      <c r="O52" s="70"/>
      <c r="P52" s="70"/>
      <c r="R52" s="72">
        <v>41.75</v>
      </c>
      <c r="S52" s="73"/>
      <c r="T52" s="73"/>
      <c r="U52" s="73"/>
      <c r="V52" s="73"/>
      <c r="W52" s="73"/>
    </row>
    <row r="53" spans="1:23" ht="14.15" customHeight="1" x14ac:dyDescent="0.25">
      <c r="A53" s="68" t="s">
        <v>90</v>
      </c>
      <c r="B53" s="69" t="s">
        <v>89</v>
      </c>
      <c r="C53" s="69" t="s">
        <v>327</v>
      </c>
      <c r="D53" s="64"/>
      <c r="E53" s="70"/>
      <c r="F53" s="70"/>
      <c r="G53" s="71"/>
      <c r="H53" s="71"/>
      <c r="I53" s="71"/>
      <c r="J53" s="71"/>
      <c r="K53" s="70"/>
      <c r="L53" s="70"/>
      <c r="M53" s="70"/>
      <c r="N53" s="70"/>
      <c r="O53" s="70"/>
      <c r="P53" s="70"/>
      <c r="R53" s="72">
        <v>0</v>
      </c>
      <c r="S53" s="73"/>
      <c r="T53" s="73"/>
      <c r="U53" s="73"/>
      <c r="V53" s="73"/>
      <c r="W53" s="73"/>
    </row>
    <row r="54" spans="1:23" ht="14.15" customHeight="1" x14ac:dyDescent="0.25">
      <c r="A54" s="68" t="s">
        <v>91</v>
      </c>
      <c r="B54" s="69" t="s">
        <v>89</v>
      </c>
      <c r="C54" s="69" t="s">
        <v>328</v>
      </c>
      <c r="D54" s="64" t="s">
        <v>273</v>
      </c>
      <c r="E54" s="70"/>
      <c r="F54" s="70"/>
      <c r="G54" s="71"/>
      <c r="H54" s="71"/>
      <c r="I54" s="71">
        <v>29.297999999999998</v>
      </c>
      <c r="J54" s="71"/>
      <c r="K54" s="70"/>
      <c r="L54" s="70"/>
      <c r="M54" s="70"/>
      <c r="N54" s="70"/>
      <c r="O54" s="70"/>
      <c r="P54" s="70"/>
      <c r="R54" s="72">
        <v>29.297999999999998</v>
      </c>
      <c r="S54" s="73"/>
      <c r="T54" s="73"/>
      <c r="U54" s="73"/>
      <c r="V54" s="73"/>
      <c r="W54" s="73"/>
    </row>
    <row r="55" spans="1:23" ht="14.15" customHeight="1" x14ac:dyDescent="0.25">
      <c r="A55" s="68" t="s">
        <v>92</v>
      </c>
      <c r="B55" s="69" t="s">
        <v>89</v>
      </c>
      <c r="C55" s="69" t="s">
        <v>329</v>
      </c>
      <c r="D55" s="64" t="s">
        <v>273</v>
      </c>
      <c r="E55" s="70"/>
      <c r="F55" s="70"/>
      <c r="G55" s="71"/>
      <c r="H55" s="71"/>
      <c r="I55" s="71"/>
      <c r="J55" s="71">
        <v>30.242999999999999</v>
      </c>
      <c r="K55" s="70"/>
      <c r="L55" s="70"/>
      <c r="M55" s="70"/>
      <c r="N55" s="70"/>
      <c r="O55" s="70"/>
      <c r="P55" s="70"/>
      <c r="R55" s="72">
        <v>30.242999999999999</v>
      </c>
      <c r="S55" s="73"/>
      <c r="T55" s="73"/>
      <c r="U55" s="73"/>
      <c r="V55" s="73"/>
      <c r="W55" s="73"/>
    </row>
    <row r="56" spans="1:23" ht="14.15" customHeight="1" x14ac:dyDescent="0.25">
      <c r="A56" s="68" t="s">
        <v>93</v>
      </c>
      <c r="B56" s="69" t="s">
        <v>89</v>
      </c>
      <c r="C56" s="69" t="s">
        <v>330</v>
      </c>
      <c r="D56" s="64"/>
      <c r="E56" s="70"/>
      <c r="F56" s="70"/>
      <c r="G56" s="71"/>
      <c r="H56" s="71"/>
      <c r="I56" s="71"/>
      <c r="J56" s="71"/>
      <c r="K56" s="70"/>
      <c r="L56" s="70"/>
      <c r="M56" s="70"/>
      <c r="N56" s="70"/>
      <c r="O56" s="70"/>
      <c r="P56" s="70"/>
      <c r="R56" s="72">
        <v>0</v>
      </c>
      <c r="S56" s="73"/>
      <c r="T56" s="73"/>
      <c r="U56" s="73"/>
      <c r="V56" s="73"/>
      <c r="W56" s="73"/>
    </row>
    <row r="57" spans="1:23" ht="14.15" customHeight="1" x14ac:dyDescent="0.25">
      <c r="A57" s="68" t="s">
        <v>94</v>
      </c>
      <c r="B57" s="69" t="s">
        <v>89</v>
      </c>
      <c r="C57" s="69" t="s">
        <v>331</v>
      </c>
      <c r="D57" s="64"/>
      <c r="E57" s="70"/>
      <c r="F57" s="70"/>
      <c r="G57" s="71"/>
      <c r="H57" s="71"/>
      <c r="I57" s="71"/>
      <c r="J57" s="71"/>
      <c r="K57" s="70"/>
      <c r="L57" s="70"/>
      <c r="M57" s="70"/>
      <c r="N57" s="70"/>
      <c r="O57" s="70"/>
      <c r="P57" s="70">
        <v>29.777999999999999</v>
      </c>
      <c r="R57" s="72">
        <v>29.777999999999999</v>
      </c>
      <c r="S57" s="73"/>
      <c r="T57" s="73"/>
      <c r="U57" s="73"/>
      <c r="V57" s="73"/>
      <c r="W57" s="73"/>
    </row>
    <row r="58" spans="1:23" ht="14.15" customHeight="1" x14ac:dyDescent="0.25">
      <c r="A58" s="68" t="s">
        <v>95</v>
      </c>
      <c r="B58" s="69" t="s">
        <v>89</v>
      </c>
      <c r="C58" s="69" t="s">
        <v>332</v>
      </c>
      <c r="D58" s="64" t="s">
        <v>273</v>
      </c>
      <c r="E58" s="70"/>
      <c r="F58" s="70"/>
      <c r="G58" s="71"/>
      <c r="H58" s="71">
        <v>29.628</v>
      </c>
      <c r="I58" s="71"/>
      <c r="J58" s="71"/>
      <c r="K58" s="70"/>
      <c r="L58" s="70"/>
      <c r="M58" s="70"/>
      <c r="N58" s="70"/>
      <c r="O58" s="70"/>
      <c r="P58" s="70"/>
      <c r="R58" s="72">
        <v>29.628</v>
      </c>
      <c r="S58" s="73"/>
      <c r="T58" s="73"/>
      <c r="U58" s="73"/>
      <c r="V58" s="73"/>
      <c r="W58" s="73"/>
    </row>
    <row r="59" spans="1:23" ht="14.15" customHeight="1" x14ac:dyDescent="0.25">
      <c r="A59" s="68" t="s">
        <v>96</v>
      </c>
      <c r="B59" s="69" t="s">
        <v>89</v>
      </c>
      <c r="C59" s="69" t="s">
        <v>333</v>
      </c>
      <c r="D59" s="64"/>
      <c r="E59" s="70"/>
      <c r="F59" s="70"/>
      <c r="G59" s="71"/>
      <c r="H59" s="71"/>
      <c r="I59" s="71"/>
      <c r="J59" s="71"/>
      <c r="K59" s="70"/>
      <c r="L59" s="70">
        <v>28.274000000000001</v>
      </c>
      <c r="M59" s="70"/>
      <c r="N59" s="70"/>
      <c r="O59" s="70"/>
      <c r="P59" s="70"/>
      <c r="R59" s="72">
        <v>28.274000000000001</v>
      </c>
      <c r="S59" s="73"/>
      <c r="T59" s="73"/>
      <c r="U59" s="73"/>
      <c r="V59" s="73"/>
      <c r="W59" s="73"/>
    </row>
    <row r="60" spans="1:23" ht="14.15" customHeight="1" x14ac:dyDescent="0.25">
      <c r="A60" s="68" t="s">
        <v>97</v>
      </c>
      <c r="B60" s="69" t="s">
        <v>89</v>
      </c>
      <c r="C60" s="69" t="s">
        <v>334</v>
      </c>
      <c r="D60" s="64"/>
      <c r="E60" s="70"/>
      <c r="F60" s="70"/>
      <c r="G60" s="71">
        <v>40.033000000000001</v>
      </c>
      <c r="H60" s="71"/>
      <c r="I60" s="71"/>
      <c r="J60" s="71"/>
      <c r="K60" s="70"/>
      <c r="L60" s="70"/>
      <c r="M60" s="70"/>
      <c r="N60" s="70"/>
      <c r="O60" s="70"/>
      <c r="P60" s="70"/>
      <c r="R60" s="72">
        <v>40.033000000000001</v>
      </c>
      <c r="S60" s="73"/>
      <c r="T60" s="73"/>
      <c r="U60" s="73"/>
      <c r="V60" s="73"/>
      <c r="W60" s="73"/>
    </row>
    <row r="61" spans="1:23" ht="14.15" customHeight="1" x14ac:dyDescent="0.25">
      <c r="A61" s="68" t="s">
        <v>98</v>
      </c>
      <c r="B61" s="69" t="s">
        <v>89</v>
      </c>
      <c r="C61" s="69" t="s">
        <v>335</v>
      </c>
      <c r="D61" s="64"/>
      <c r="E61" s="70"/>
      <c r="F61" s="75">
        <v>38.692999999999998</v>
      </c>
      <c r="G61" s="71"/>
      <c r="H61" s="71"/>
      <c r="I61" s="71"/>
      <c r="J61" s="71"/>
      <c r="K61" s="72"/>
      <c r="L61" s="70"/>
      <c r="M61" s="70"/>
      <c r="N61" s="70"/>
      <c r="O61" s="70"/>
      <c r="P61" s="70"/>
      <c r="R61" s="72">
        <v>38.692999999999998</v>
      </c>
      <c r="S61" s="73"/>
      <c r="T61" s="73"/>
      <c r="U61" s="73"/>
      <c r="V61" s="73"/>
      <c r="W61" s="73"/>
    </row>
    <row r="62" spans="1:23" ht="14.15" customHeight="1" x14ac:dyDescent="0.25">
      <c r="A62" s="68" t="s">
        <v>99</v>
      </c>
      <c r="B62" s="69" t="s">
        <v>89</v>
      </c>
      <c r="C62" s="69" t="s">
        <v>336</v>
      </c>
      <c r="D62" s="64"/>
      <c r="E62" s="70"/>
      <c r="F62" s="70"/>
      <c r="G62" s="71"/>
      <c r="H62" s="71"/>
      <c r="I62" s="71"/>
      <c r="J62" s="71">
        <v>26.128</v>
      </c>
      <c r="K62" s="70"/>
      <c r="L62" s="70"/>
      <c r="M62" s="70"/>
      <c r="N62" s="70"/>
      <c r="O62" s="70"/>
      <c r="P62" s="70"/>
      <c r="R62" s="72">
        <v>26.128</v>
      </c>
      <c r="S62" s="73"/>
      <c r="T62" s="73"/>
      <c r="U62" s="73"/>
      <c r="V62" s="73"/>
      <c r="W62" s="73"/>
    </row>
    <row r="63" spans="1:23" ht="14.15" customHeight="1" x14ac:dyDescent="0.25">
      <c r="A63" s="68" t="s">
        <v>100</v>
      </c>
      <c r="B63" s="69" t="s">
        <v>89</v>
      </c>
      <c r="C63" s="69" t="s">
        <v>337</v>
      </c>
      <c r="D63" s="64" t="s">
        <v>273</v>
      </c>
      <c r="E63" s="70"/>
      <c r="F63" s="70"/>
      <c r="G63" s="71"/>
      <c r="H63" s="71"/>
      <c r="I63" s="71"/>
      <c r="J63" s="71">
        <v>28.896000000000001</v>
      </c>
      <c r="K63" s="70"/>
      <c r="L63" s="70"/>
      <c r="M63" s="70"/>
      <c r="N63" s="70"/>
      <c r="O63" s="70"/>
      <c r="P63" s="70"/>
      <c r="R63" s="72">
        <v>28.896000000000001</v>
      </c>
      <c r="S63" s="73"/>
      <c r="T63" s="73"/>
      <c r="U63" s="73"/>
      <c r="V63" s="73"/>
      <c r="W63" s="73"/>
    </row>
    <row r="64" spans="1:23" ht="14.15" customHeight="1" x14ac:dyDescent="0.25">
      <c r="A64" s="68" t="s">
        <v>101</v>
      </c>
      <c r="B64" s="69" t="s">
        <v>89</v>
      </c>
      <c r="C64" s="69" t="s">
        <v>338</v>
      </c>
      <c r="D64" s="64" t="s">
        <v>273</v>
      </c>
      <c r="E64" s="70"/>
      <c r="F64" s="70"/>
      <c r="G64" s="71"/>
      <c r="H64" s="71"/>
      <c r="I64" s="71"/>
      <c r="J64" s="71">
        <v>31.667000000000002</v>
      </c>
      <c r="K64" s="70"/>
      <c r="L64" s="70"/>
      <c r="M64" s="70"/>
      <c r="N64" s="70"/>
      <c r="O64" s="70"/>
      <c r="P64" s="70"/>
      <c r="R64" s="72">
        <v>31.667000000000002</v>
      </c>
      <c r="S64" s="73"/>
      <c r="T64" s="73"/>
      <c r="U64" s="73"/>
      <c r="V64" s="73"/>
      <c r="W64" s="73"/>
    </row>
    <row r="65" spans="1:23" ht="14.15" customHeight="1" x14ac:dyDescent="0.25">
      <c r="A65" s="68" t="s">
        <v>102</v>
      </c>
      <c r="B65" s="69" t="s">
        <v>89</v>
      </c>
      <c r="C65" s="69" t="s">
        <v>339</v>
      </c>
      <c r="D65" s="64" t="s">
        <v>273</v>
      </c>
      <c r="E65" s="70"/>
      <c r="F65" s="70"/>
      <c r="G65" s="71"/>
      <c r="H65" s="71"/>
      <c r="I65" s="71">
        <v>39.095999999999997</v>
      </c>
      <c r="J65" s="71"/>
      <c r="K65" s="70"/>
      <c r="L65" s="70"/>
      <c r="M65" s="70"/>
      <c r="N65" s="70"/>
      <c r="O65" s="70"/>
      <c r="P65" s="70"/>
      <c r="R65" s="72">
        <v>39.095999999999997</v>
      </c>
      <c r="S65" s="73"/>
      <c r="T65" s="73"/>
      <c r="U65" s="73"/>
      <c r="V65" s="73"/>
      <c r="W65" s="73"/>
    </row>
    <row r="66" spans="1:23" ht="14.15" customHeight="1" x14ac:dyDescent="0.25">
      <c r="A66" s="68" t="s">
        <v>103</v>
      </c>
      <c r="B66" s="69" t="s">
        <v>89</v>
      </c>
      <c r="C66" s="69" t="s">
        <v>340</v>
      </c>
      <c r="D66" s="64"/>
      <c r="E66" s="70"/>
      <c r="F66" s="70"/>
      <c r="G66" s="71">
        <v>31.959</v>
      </c>
      <c r="H66" s="71"/>
      <c r="I66" s="71"/>
      <c r="J66" s="71"/>
      <c r="K66" s="70"/>
      <c r="L66" s="70"/>
      <c r="M66" s="70"/>
      <c r="N66" s="70"/>
      <c r="O66" s="70"/>
      <c r="P66" s="70"/>
      <c r="R66" s="72">
        <v>31.959</v>
      </c>
      <c r="S66" s="73"/>
      <c r="T66" s="73"/>
      <c r="U66" s="73"/>
      <c r="V66" s="73"/>
      <c r="W66" s="73"/>
    </row>
    <row r="67" spans="1:23" ht="14.15" customHeight="1" x14ac:dyDescent="0.25">
      <c r="A67" s="68" t="s">
        <v>104</v>
      </c>
      <c r="B67" s="69" t="s">
        <v>105</v>
      </c>
      <c r="C67" s="69" t="s">
        <v>341</v>
      </c>
      <c r="D67" s="64" t="s">
        <v>273</v>
      </c>
      <c r="E67" s="70"/>
      <c r="F67" s="70"/>
      <c r="G67" s="71"/>
      <c r="H67" s="71"/>
      <c r="I67" s="71">
        <v>37.183999999999997</v>
      </c>
      <c r="J67" s="71"/>
      <c r="K67" s="70"/>
      <c r="L67" s="70"/>
      <c r="M67" s="70"/>
      <c r="N67" s="70"/>
      <c r="O67" s="70"/>
      <c r="P67" s="70"/>
      <c r="R67" s="72">
        <v>37.183999999999997</v>
      </c>
      <c r="S67" s="73"/>
      <c r="T67" s="73"/>
      <c r="U67" s="73"/>
      <c r="V67" s="73"/>
      <c r="W67" s="73"/>
    </row>
    <row r="68" spans="1:23" ht="14.15" customHeight="1" x14ac:dyDescent="0.25">
      <c r="A68" s="68" t="s">
        <v>106</v>
      </c>
      <c r="B68" s="69" t="s">
        <v>105</v>
      </c>
      <c r="C68" s="69" t="s">
        <v>469</v>
      </c>
      <c r="D68" s="64" t="s">
        <v>273</v>
      </c>
      <c r="E68" s="70"/>
      <c r="F68" s="70"/>
      <c r="G68" s="71"/>
      <c r="H68" s="71">
        <v>34.869</v>
      </c>
      <c r="I68" s="71"/>
      <c r="J68" s="71"/>
      <c r="K68" s="70"/>
      <c r="L68" s="70"/>
      <c r="M68" s="70"/>
      <c r="N68" s="70"/>
      <c r="O68" s="70"/>
      <c r="P68" s="70"/>
      <c r="R68" s="72">
        <v>34.869</v>
      </c>
      <c r="S68" s="73"/>
      <c r="T68" s="73"/>
      <c r="U68" s="73"/>
      <c r="V68" s="73"/>
      <c r="W68" s="73"/>
    </row>
    <row r="69" spans="1:23" ht="14.15" customHeight="1" x14ac:dyDescent="0.25">
      <c r="A69" s="68" t="s">
        <v>108</v>
      </c>
      <c r="B69" s="69" t="s">
        <v>105</v>
      </c>
      <c r="C69" s="69" t="s">
        <v>342</v>
      </c>
      <c r="D69" s="64"/>
      <c r="E69" s="70"/>
      <c r="F69" s="70"/>
      <c r="G69" s="71">
        <v>39.713000000000001</v>
      </c>
      <c r="H69" s="71"/>
      <c r="I69" s="71"/>
      <c r="J69" s="71"/>
      <c r="K69" s="70"/>
      <c r="L69" s="70"/>
      <c r="M69" s="70"/>
      <c r="N69" s="70"/>
      <c r="O69" s="70"/>
      <c r="P69" s="70"/>
      <c r="R69" s="72">
        <v>39.713000000000001</v>
      </c>
      <c r="S69" s="73"/>
      <c r="T69" s="73"/>
      <c r="U69" s="73"/>
      <c r="V69" s="73"/>
      <c r="W69" s="73"/>
    </row>
    <row r="70" spans="1:23" ht="14.15" customHeight="1" x14ac:dyDescent="0.25">
      <c r="A70" s="68" t="s">
        <v>109</v>
      </c>
      <c r="B70" s="69" t="s">
        <v>110</v>
      </c>
      <c r="C70" s="69" t="s">
        <v>343</v>
      </c>
      <c r="D70" s="64"/>
      <c r="E70" s="70"/>
      <c r="F70" s="70"/>
      <c r="G70" s="71">
        <v>38.348999999999997</v>
      </c>
      <c r="H70" s="71"/>
      <c r="I70" s="71"/>
      <c r="J70" s="71"/>
      <c r="K70" s="70"/>
      <c r="L70" s="70"/>
      <c r="M70" s="70"/>
      <c r="N70" s="70"/>
      <c r="O70" s="70"/>
      <c r="P70" s="70"/>
      <c r="R70" s="72">
        <v>38.348999999999997</v>
      </c>
      <c r="S70" s="73"/>
      <c r="T70" s="73"/>
      <c r="U70" s="73"/>
      <c r="V70" s="73"/>
      <c r="W70" s="73"/>
    </row>
    <row r="71" spans="1:23" ht="14.15" customHeight="1" x14ac:dyDescent="0.25">
      <c r="A71" s="68" t="s">
        <v>111</v>
      </c>
      <c r="B71" s="69" t="s">
        <v>110</v>
      </c>
      <c r="C71" s="69" t="s">
        <v>344</v>
      </c>
      <c r="D71" s="64" t="s">
        <v>273</v>
      </c>
      <c r="E71" s="70"/>
      <c r="F71" s="70"/>
      <c r="G71" s="71"/>
      <c r="H71" s="71">
        <v>29.593</v>
      </c>
      <c r="I71" s="71"/>
      <c r="J71" s="71"/>
      <c r="K71" s="70"/>
      <c r="L71" s="70"/>
      <c r="M71" s="70"/>
      <c r="N71" s="70"/>
      <c r="O71" s="70"/>
      <c r="P71" s="70"/>
      <c r="R71" s="72">
        <v>29.593</v>
      </c>
      <c r="S71" s="73"/>
      <c r="T71" s="73"/>
      <c r="U71" s="73"/>
      <c r="V71" s="73"/>
      <c r="W71" s="73"/>
    </row>
    <row r="72" spans="1:23" ht="14.15" customHeight="1" x14ac:dyDescent="0.25">
      <c r="A72" s="68" t="s">
        <v>112</v>
      </c>
      <c r="B72" s="69" t="s">
        <v>110</v>
      </c>
      <c r="C72" s="69" t="s">
        <v>345</v>
      </c>
      <c r="D72" s="64"/>
      <c r="E72" s="70"/>
      <c r="F72" s="70"/>
      <c r="G72" s="71">
        <v>22.265000000000001</v>
      </c>
      <c r="H72" s="71"/>
      <c r="I72" s="71"/>
      <c r="J72" s="71"/>
      <c r="K72" s="70"/>
      <c r="L72" s="70"/>
      <c r="M72" s="70"/>
      <c r="N72" s="70"/>
      <c r="O72" s="70"/>
      <c r="P72" s="70"/>
      <c r="R72" s="72">
        <v>22.265000000000001</v>
      </c>
      <c r="S72" s="73"/>
      <c r="T72" s="73"/>
      <c r="U72" s="73"/>
      <c r="V72" s="73"/>
      <c r="W72" s="73"/>
    </row>
    <row r="73" spans="1:23" ht="14.15" customHeight="1" x14ac:dyDescent="0.25">
      <c r="A73" s="68" t="s">
        <v>113</v>
      </c>
      <c r="B73" s="69" t="s">
        <v>114</v>
      </c>
      <c r="C73" s="69" t="s">
        <v>114</v>
      </c>
      <c r="D73" s="64"/>
      <c r="E73" s="70"/>
      <c r="F73" s="74">
        <v>6.6509999999999998</v>
      </c>
      <c r="G73" s="71"/>
      <c r="H73" s="71"/>
      <c r="I73" s="71"/>
      <c r="J73" s="71"/>
      <c r="K73" s="70"/>
      <c r="L73" s="70"/>
      <c r="M73" s="70"/>
      <c r="N73" s="70"/>
      <c r="O73" s="70"/>
      <c r="P73" s="70"/>
      <c r="R73" s="72">
        <v>6.6509999999999998</v>
      </c>
      <c r="S73" s="73"/>
      <c r="T73" s="73"/>
      <c r="U73" s="73"/>
      <c r="V73" s="73"/>
      <c r="W73" s="73"/>
    </row>
    <row r="74" spans="1:23" ht="14.15" customHeight="1" x14ac:dyDescent="0.25">
      <c r="A74" s="68" t="s">
        <v>115</v>
      </c>
      <c r="B74" s="69" t="s">
        <v>116</v>
      </c>
      <c r="C74" s="69" t="s">
        <v>346</v>
      </c>
      <c r="D74" s="64" t="s">
        <v>273</v>
      </c>
      <c r="E74" s="70"/>
      <c r="F74" s="70"/>
      <c r="G74" s="71"/>
      <c r="H74" s="71">
        <v>22.905000000000001</v>
      </c>
      <c r="I74" s="71"/>
      <c r="J74" s="71"/>
      <c r="K74" s="70"/>
      <c r="L74" s="70"/>
      <c r="M74" s="70"/>
      <c r="N74" s="70"/>
      <c r="O74" s="70"/>
      <c r="P74" s="70"/>
      <c r="R74" s="72">
        <v>22.905000000000001</v>
      </c>
      <c r="S74" s="73"/>
      <c r="T74" s="73"/>
      <c r="U74" s="73"/>
      <c r="V74" s="73"/>
      <c r="W74" s="73"/>
    </row>
    <row r="75" spans="1:23" ht="14.15" customHeight="1" x14ac:dyDescent="0.25">
      <c r="A75" s="68" t="s">
        <v>117</v>
      </c>
      <c r="B75" s="69" t="s">
        <v>116</v>
      </c>
      <c r="C75" s="69" t="s">
        <v>347</v>
      </c>
      <c r="D75" s="64" t="s">
        <v>273</v>
      </c>
      <c r="E75" s="70"/>
      <c r="F75" s="70"/>
      <c r="G75" s="71"/>
      <c r="H75" s="71">
        <v>22.975999999999999</v>
      </c>
      <c r="I75" s="71"/>
      <c r="J75" s="71"/>
      <c r="K75" s="70"/>
      <c r="L75" s="70"/>
      <c r="M75" s="70"/>
      <c r="N75" s="70"/>
      <c r="O75" s="70"/>
      <c r="P75" s="70"/>
      <c r="R75" s="72">
        <v>22.975999999999999</v>
      </c>
      <c r="S75" s="73"/>
      <c r="T75" s="73"/>
      <c r="U75" s="73"/>
      <c r="V75" s="73"/>
      <c r="W75" s="73"/>
    </row>
    <row r="76" spans="1:23" ht="14.15" customHeight="1" x14ac:dyDescent="0.25">
      <c r="A76" s="68" t="s">
        <v>118</v>
      </c>
      <c r="B76" s="69" t="s">
        <v>119</v>
      </c>
      <c r="C76" s="69" t="s">
        <v>119</v>
      </c>
      <c r="D76" s="64"/>
      <c r="E76" s="70"/>
      <c r="F76" s="70"/>
      <c r="G76" s="71">
        <v>31.545000000000002</v>
      </c>
      <c r="H76" s="71"/>
      <c r="I76" s="71"/>
      <c r="J76" s="71"/>
      <c r="K76" s="70"/>
      <c r="L76" s="70"/>
      <c r="M76" s="70"/>
      <c r="N76" s="70"/>
      <c r="O76" s="70"/>
      <c r="P76" s="70"/>
      <c r="R76" s="72">
        <v>31.545000000000002</v>
      </c>
      <c r="S76" s="73"/>
      <c r="T76" s="73"/>
      <c r="U76" s="73"/>
      <c r="V76" s="73"/>
      <c r="W76" s="73"/>
    </row>
    <row r="77" spans="1:23" ht="14.15" customHeight="1" x14ac:dyDescent="0.25">
      <c r="A77" s="68" t="s">
        <v>120</v>
      </c>
      <c r="B77" s="69" t="s">
        <v>121</v>
      </c>
      <c r="C77" s="69" t="s">
        <v>121</v>
      </c>
      <c r="D77" s="64" t="s">
        <v>273</v>
      </c>
      <c r="E77" s="70"/>
      <c r="F77" s="70"/>
      <c r="G77" s="71"/>
      <c r="H77" s="71">
        <v>18.513999999999999</v>
      </c>
      <c r="I77" s="71"/>
      <c r="J77" s="71"/>
      <c r="K77" s="70"/>
      <c r="L77" s="70"/>
      <c r="M77" s="70"/>
      <c r="N77" s="70"/>
      <c r="O77" s="70"/>
      <c r="P77" s="70"/>
      <c r="R77" s="72">
        <v>18.513999999999999</v>
      </c>
      <c r="S77" s="73"/>
      <c r="T77" s="73"/>
      <c r="U77" s="73"/>
      <c r="V77" s="73"/>
      <c r="W77" s="73"/>
    </row>
    <row r="78" spans="1:23" ht="14.15" customHeight="1" x14ac:dyDescent="0.25">
      <c r="A78" s="68" t="s">
        <v>122</v>
      </c>
      <c r="B78" s="69" t="s">
        <v>123</v>
      </c>
      <c r="C78" s="69" t="s">
        <v>123</v>
      </c>
      <c r="D78" s="64"/>
      <c r="E78" s="70"/>
      <c r="F78" s="74">
        <v>37.975000000000001</v>
      </c>
      <c r="G78" s="71"/>
      <c r="H78" s="71"/>
      <c r="I78" s="71"/>
      <c r="J78" s="71"/>
      <c r="K78" s="70"/>
      <c r="L78" s="70"/>
      <c r="M78" s="70"/>
      <c r="N78" s="70"/>
      <c r="O78" s="70"/>
      <c r="P78" s="70"/>
      <c r="R78" s="72">
        <v>37.975000000000001</v>
      </c>
      <c r="S78" s="73"/>
      <c r="T78" s="73"/>
      <c r="U78" s="73"/>
      <c r="V78" s="73"/>
      <c r="W78" s="73"/>
    </row>
    <row r="79" spans="1:23" ht="14.15" customHeight="1" x14ac:dyDescent="0.25">
      <c r="A79" s="68" t="s">
        <v>124</v>
      </c>
      <c r="B79" s="69" t="s">
        <v>123</v>
      </c>
      <c r="C79" s="69" t="s">
        <v>348</v>
      </c>
      <c r="D79" s="64" t="s">
        <v>273</v>
      </c>
      <c r="E79" s="70"/>
      <c r="F79" s="70"/>
      <c r="G79" s="71"/>
      <c r="H79" s="71"/>
      <c r="I79" s="71">
        <v>34.939</v>
      </c>
      <c r="J79" s="71"/>
      <c r="K79" s="70"/>
      <c r="L79" s="70"/>
      <c r="M79" s="70"/>
      <c r="N79" s="70"/>
      <c r="O79" s="70"/>
      <c r="P79" s="70"/>
      <c r="R79" s="72">
        <v>34.939</v>
      </c>
      <c r="S79" s="73"/>
      <c r="T79" s="73"/>
      <c r="U79" s="73"/>
      <c r="V79" s="73"/>
      <c r="W79" s="73"/>
    </row>
    <row r="80" spans="1:23" ht="14.15" customHeight="1" x14ac:dyDescent="0.25">
      <c r="A80" s="68" t="s">
        <v>125</v>
      </c>
      <c r="B80" s="69" t="s">
        <v>126</v>
      </c>
      <c r="C80" s="69" t="s">
        <v>349</v>
      </c>
      <c r="D80" s="64"/>
      <c r="E80" s="70"/>
      <c r="F80" s="70"/>
      <c r="G80" s="71">
        <v>40.08</v>
      </c>
      <c r="H80" s="71"/>
      <c r="I80" s="71"/>
      <c r="J80" s="71"/>
      <c r="K80" s="70"/>
      <c r="L80" s="70"/>
      <c r="M80" s="70"/>
      <c r="N80" s="70"/>
      <c r="O80" s="70"/>
      <c r="P80" s="70"/>
      <c r="R80" s="72">
        <v>40.08</v>
      </c>
      <c r="S80" s="73"/>
      <c r="T80" s="73"/>
      <c r="U80" s="73"/>
      <c r="V80" s="73"/>
      <c r="W80" s="73"/>
    </row>
    <row r="81" spans="1:23" ht="14.15" customHeight="1" x14ac:dyDescent="0.25">
      <c r="A81" s="68" t="s">
        <v>127</v>
      </c>
      <c r="B81" s="69" t="s">
        <v>128</v>
      </c>
      <c r="C81" s="69" t="s">
        <v>128</v>
      </c>
      <c r="D81" s="64" t="s">
        <v>273</v>
      </c>
      <c r="E81" s="70"/>
      <c r="F81" s="70"/>
      <c r="G81" s="71"/>
      <c r="H81" s="71"/>
      <c r="I81" s="71">
        <v>36.753</v>
      </c>
      <c r="J81" s="71"/>
      <c r="K81" s="70"/>
      <c r="L81" s="70"/>
      <c r="M81" s="70"/>
      <c r="N81" s="70"/>
      <c r="O81" s="70"/>
      <c r="P81" s="70"/>
      <c r="R81" s="72">
        <v>36.753</v>
      </c>
      <c r="S81" s="73"/>
      <c r="T81" s="73"/>
      <c r="U81" s="73"/>
      <c r="V81" s="73"/>
      <c r="W81" s="73"/>
    </row>
    <row r="82" spans="1:23" ht="14.15" customHeight="1" x14ac:dyDescent="0.25">
      <c r="A82" s="68" t="s">
        <v>129</v>
      </c>
      <c r="B82" s="69" t="s">
        <v>84</v>
      </c>
      <c r="C82" s="69" t="s">
        <v>350</v>
      </c>
      <c r="D82" s="64"/>
      <c r="E82" s="70"/>
      <c r="F82" s="74">
        <v>39.887999999999998</v>
      </c>
      <c r="G82" s="71"/>
      <c r="H82" s="71"/>
      <c r="I82" s="71"/>
      <c r="J82" s="71"/>
      <c r="K82" s="70"/>
      <c r="L82" s="70"/>
      <c r="M82" s="70"/>
      <c r="N82" s="70"/>
      <c r="O82" s="70"/>
      <c r="P82" s="70"/>
      <c r="R82" s="72">
        <v>39.887999999999998</v>
      </c>
      <c r="S82" s="73"/>
      <c r="T82" s="73"/>
      <c r="U82" s="73"/>
      <c r="V82" s="73"/>
      <c r="W82" s="73"/>
    </row>
    <row r="83" spans="1:23" ht="14.15" customHeight="1" x14ac:dyDescent="0.25">
      <c r="A83" s="68" t="s">
        <v>130</v>
      </c>
      <c r="B83" s="69" t="s">
        <v>84</v>
      </c>
      <c r="C83" s="69" t="s">
        <v>351</v>
      </c>
      <c r="D83" s="64"/>
      <c r="E83" s="70"/>
      <c r="F83" s="74">
        <v>32.176000000000002</v>
      </c>
      <c r="G83" s="71"/>
      <c r="H83" s="71"/>
      <c r="I83" s="71"/>
      <c r="J83" s="71"/>
      <c r="K83" s="70"/>
      <c r="L83" s="70"/>
      <c r="M83" s="70"/>
      <c r="N83" s="70"/>
      <c r="O83" s="70"/>
      <c r="P83" s="70"/>
      <c r="R83" s="72">
        <v>32.176000000000002</v>
      </c>
      <c r="S83" s="73"/>
      <c r="T83" s="73"/>
      <c r="U83" s="73"/>
      <c r="V83" s="73"/>
      <c r="W83" s="73"/>
    </row>
    <row r="84" spans="1:23" ht="14.15" customHeight="1" x14ac:dyDescent="0.25">
      <c r="A84" s="68" t="s">
        <v>131</v>
      </c>
      <c r="B84" s="69" t="s">
        <v>56</v>
      </c>
      <c r="C84" s="69" t="s">
        <v>352</v>
      </c>
      <c r="D84" s="64"/>
      <c r="E84" s="70"/>
      <c r="F84" s="70"/>
      <c r="G84" s="71">
        <v>39.651000000000003</v>
      </c>
      <c r="H84" s="71"/>
      <c r="I84" s="71"/>
      <c r="J84" s="71"/>
      <c r="K84" s="70"/>
      <c r="L84" s="70"/>
      <c r="M84" s="70"/>
      <c r="N84" s="70"/>
      <c r="O84" s="70"/>
      <c r="P84" s="70"/>
      <c r="R84" s="72">
        <v>39.651000000000003</v>
      </c>
      <c r="S84" s="73"/>
      <c r="T84" s="73"/>
      <c r="U84" s="73"/>
      <c r="V84" s="73"/>
      <c r="W84" s="73"/>
    </row>
    <row r="85" spans="1:23" ht="14.15" customHeight="1" x14ac:dyDescent="0.25">
      <c r="A85" s="68" t="s">
        <v>132</v>
      </c>
      <c r="B85" s="69" t="s">
        <v>56</v>
      </c>
      <c r="C85" s="69" t="s">
        <v>353</v>
      </c>
      <c r="D85" s="64"/>
      <c r="E85" s="70"/>
      <c r="F85" s="74">
        <v>25.747</v>
      </c>
      <c r="G85" s="71"/>
      <c r="H85" s="71"/>
      <c r="I85" s="71"/>
      <c r="J85" s="71"/>
      <c r="K85" s="70"/>
      <c r="L85" s="70"/>
      <c r="M85" s="70"/>
      <c r="N85" s="70"/>
      <c r="O85" s="70"/>
      <c r="P85" s="70"/>
      <c r="R85" s="72">
        <v>25.747</v>
      </c>
      <c r="S85" s="73"/>
      <c r="T85" s="73"/>
      <c r="U85" s="73"/>
      <c r="V85" s="73"/>
      <c r="W85" s="73"/>
    </row>
    <row r="86" spans="1:23" ht="14.15" customHeight="1" x14ac:dyDescent="0.25">
      <c r="A86" s="68" t="s">
        <v>133</v>
      </c>
      <c r="B86" s="69" t="s">
        <v>56</v>
      </c>
      <c r="C86" s="69" t="s">
        <v>354</v>
      </c>
      <c r="D86" s="64"/>
      <c r="E86" s="70"/>
      <c r="F86" s="70"/>
      <c r="G86" s="71">
        <v>39.523000000000003</v>
      </c>
      <c r="H86" s="71"/>
      <c r="I86" s="71"/>
      <c r="J86" s="71"/>
      <c r="K86" s="70"/>
      <c r="L86" s="70"/>
      <c r="M86" s="70"/>
      <c r="N86" s="70"/>
      <c r="O86" s="70"/>
      <c r="P86" s="70"/>
      <c r="R86" s="72">
        <v>39.523000000000003</v>
      </c>
      <c r="S86" s="73"/>
      <c r="T86" s="73"/>
      <c r="U86" s="73"/>
      <c r="V86" s="73"/>
      <c r="W86" s="73"/>
    </row>
    <row r="87" spans="1:23" ht="14.15" customHeight="1" x14ac:dyDescent="0.25">
      <c r="A87" s="68" t="s">
        <v>134</v>
      </c>
      <c r="B87" s="69" t="s">
        <v>56</v>
      </c>
      <c r="C87" s="69" t="s">
        <v>355</v>
      </c>
      <c r="D87" s="64"/>
      <c r="E87" s="70"/>
      <c r="F87" s="70"/>
      <c r="G87" s="71">
        <v>39.947000000000003</v>
      </c>
      <c r="H87" s="71"/>
      <c r="I87" s="71"/>
      <c r="J87" s="71"/>
      <c r="K87" s="70"/>
      <c r="L87" s="70"/>
      <c r="M87" s="70"/>
      <c r="N87" s="70"/>
      <c r="O87" s="70"/>
      <c r="P87" s="70"/>
      <c r="R87" s="72">
        <v>39.947000000000003</v>
      </c>
      <c r="S87" s="73"/>
      <c r="T87" s="73"/>
      <c r="U87" s="73"/>
      <c r="V87" s="73"/>
      <c r="W87" s="73"/>
    </row>
    <row r="88" spans="1:23" ht="14.15" customHeight="1" x14ac:dyDescent="0.25">
      <c r="A88" s="68" t="s">
        <v>135</v>
      </c>
      <c r="B88" s="69" t="s">
        <v>56</v>
      </c>
      <c r="C88" s="69" t="s">
        <v>356</v>
      </c>
      <c r="D88" s="64"/>
      <c r="E88" s="70"/>
      <c r="F88" s="70"/>
      <c r="G88" s="71">
        <v>40.08</v>
      </c>
      <c r="H88" s="71"/>
      <c r="I88" s="71"/>
      <c r="J88" s="71"/>
      <c r="K88" s="70"/>
      <c r="L88" s="70"/>
      <c r="M88" s="70"/>
      <c r="N88" s="70"/>
      <c r="O88" s="70"/>
      <c r="P88" s="70"/>
      <c r="R88" s="72">
        <v>40.08</v>
      </c>
      <c r="S88" s="73"/>
      <c r="T88" s="73"/>
      <c r="U88" s="73"/>
      <c r="V88" s="73"/>
      <c r="W88" s="73"/>
    </row>
    <row r="89" spans="1:23" ht="14.15" customHeight="1" x14ac:dyDescent="0.25">
      <c r="A89" s="68" t="s">
        <v>136</v>
      </c>
      <c r="B89" s="69" t="s">
        <v>137</v>
      </c>
      <c r="C89" s="69" t="s">
        <v>137</v>
      </c>
      <c r="D89" s="64"/>
      <c r="E89" s="70"/>
      <c r="F89" s="75">
        <v>41.75</v>
      </c>
      <c r="G89" s="71"/>
      <c r="H89" s="71"/>
      <c r="I89" s="76"/>
      <c r="J89" s="71"/>
      <c r="K89" s="70"/>
      <c r="L89" s="70"/>
      <c r="M89" s="70"/>
      <c r="N89" s="70"/>
      <c r="O89" s="70"/>
      <c r="P89" s="70"/>
      <c r="R89" s="72">
        <v>41.75</v>
      </c>
      <c r="S89" s="73"/>
      <c r="T89" s="73"/>
      <c r="U89" s="73"/>
      <c r="V89" s="73"/>
      <c r="W89" s="73"/>
    </row>
    <row r="90" spans="1:23" ht="14.15" customHeight="1" x14ac:dyDescent="0.25">
      <c r="A90" s="68" t="s">
        <v>138</v>
      </c>
      <c r="B90" s="69" t="s">
        <v>139</v>
      </c>
      <c r="C90" s="69" t="s">
        <v>357</v>
      </c>
      <c r="D90" s="64" t="s">
        <v>273</v>
      </c>
      <c r="E90" s="70"/>
      <c r="F90" s="70"/>
      <c r="G90" s="71"/>
      <c r="H90" s="71">
        <v>19.359000000000002</v>
      </c>
      <c r="I90" s="71"/>
      <c r="J90" s="71"/>
      <c r="K90" s="70"/>
      <c r="L90" s="70"/>
      <c r="M90" s="70"/>
      <c r="N90" s="70"/>
      <c r="O90" s="70"/>
      <c r="P90" s="70"/>
      <c r="R90" s="72">
        <v>19.359000000000002</v>
      </c>
      <c r="S90" s="73"/>
      <c r="T90" s="73"/>
      <c r="U90" s="73"/>
      <c r="V90" s="73"/>
      <c r="W90" s="73"/>
    </row>
    <row r="91" spans="1:23" ht="14.15" customHeight="1" x14ac:dyDescent="0.25">
      <c r="A91" s="68" t="s">
        <v>140</v>
      </c>
      <c r="B91" s="69" t="s">
        <v>139</v>
      </c>
      <c r="C91" s="69" t="s">
        <v>358</v>
      </c>
      <c r="D91" s="64"/>
      <c r="E91" s="70"/>
      <c r="F91" s="70"/>
      <c r="G91" s="71"/>
      <c r="H91" s="71"/>
      <c r="I91" s="71"/>
      <c r="J91" s="71"/>
      <c r="K91" s="70">
        <v>25.597000000000001</v>
      </c>
      <c r="L91" s="70"/>
      <c r="M91" s="70"/>
      <c r="N91" s="70"/>
      <c r="O91" s="70"/>
      <c r="P91" s="70"/>
      <c r="R91" s="72">
        <v>25.597000000000001</v>
      </c>
      <c r="S91" s="73"/>
      <c r="T91" s="73"/>
      <c r="U91" s="73"/>
      <c r="V91" s="73"/>
      <c r="W91" s="73"/>
    </row>
    <row r="92" spans="1:23" ht="14.15" customHeight="1" x14ac:dyDescent="0.25">
      <c r="A92" s="68" t="s">
        <v>141</v>
      </c>
      <c r="B92" s="69" t="s">
        <v>139</v>
      </c>
      <c r="C92" s="69" t="s">
        <v>359</v>
      </c>
      <c r="D92" s="64" t="s">
        <v>273</v>
      </c>
      <c r="E92" s="70"/>
      <c r="F92" s="70"/>
      <c r="G92" s="71"/>
      <c r="H92" s="71">
        <v>22.084</v>
      </c>
      <c r="I92" s="71"/>
      <c r="J92" s="71"/>
      <c r="K92" s="70"/>
      <c r="L92" s="70"/>
      <c r="M92" s="70"/>
      <c r="N92" s="70"/>
      <c r="O92" s="70"/>
      <c r="P92" s="70"/>
      <c r="R92" s="72">
        <v>22.084</v>
      </c>
      <c r="S92" s="73"/>
      <c r="T92" s="73"/>
      <c r="U92" s="73"/>
      <c r="V92" s="73"/>
      <c r="W92" s="73"/>
    </row>
    <row r="93" spans="1:23" ht="14.15" customHeight="1" x14ac:dyDescent="0.25">
      <c r="A93" s="68" t="s">
        <v>142</v>
      </c>
      <c r="B93" s="69" t="s">
        <v>143</v>
      </c>
      <c r="C93" s="69" t="s">
        <v>360</v>
      </c>
      <c r="D93" s="64" t="s">
        <v>273</v>
      </c>
      <c r="E93" s="70"/>
      <c r="F93" s="70"/>
      <c r="G93" s="71"/>
      <c r="H93" s="71">
        <v>37.357999999999997</v>
      </c>
      <c r="I93" s="71"/>
      <c r="J93" s="71"/>
      <c r="K93" s="70"/>
      <c r="L93" s="70"/>
      <c r="M93" s="70"/>
      <c r="N93" s="70"/>
      <c r="O93" s="70"/>
      <c r="P93" s="70"/>
      <c r="R93" s="72">
        <v>37.357999999999997</v>
      </c>
      <c r="S93" s="73"/>
      <c r="T93" s="73"/>
      <c r="U93" s="73"/>
      <c r="V93" s="73"/>
      <c r="W93" s="73"/>
    </row>
    <row r="94" spans="1:23" ht="14.15" customHeight="1" x14ac:dyDescent="0.25">
      <c r="A94" s="68" t="s">
        <v>144</v>
      </c>
      <c r="B94" s="69" t="s">
        <v>143</v>
      </c>
      <c r="C94" s="69" t="s">
        <v>361</v>
      </c>
      <c r="D94" s="64" t="s">
        <v>273</v>
      </c>
      <c r="E94" s="70"/>
      <c r="F94" s="70"/>
      <c r="G94" s="71"/>
      <c r="H94" s="71"/>
      <c r="I94" s="71"/>
      <c r="J94" s="71">
        <v>31.05</v>
      </c>
      <c r="K94" s="70"/>
      <c r="L94" s="70"/>
      <c r="M94" s="70"/>
      <c r="N94" s="70"/>
      <c r="O94" s="70"/>
      <c r="P94" s="70"/>
      <c r="R94" s="72">
        <v>31.05</v>
      </c>
      <c r="S94" s="73"/>
      <c r="T94" s="73"/>
      <c r="U94" s="73"/>
      <c r="V94" s="73"/>
      <c r="W94" s="73"/>
    </row>
    <row r="95" spans="1:23" ht="14.15" customHeight="1" x14ac:dyDescent="0.25">
      <c r="A95" s="68" t="s">
        <v>145</v>
      </c>
      <c r="B95" s="69" t="s">
        <v>143</v>
      </c>
      <c r="C95" s="69" t="s">
        <v>362</v>
      </c>
      <c r="D95" s="64" t="s">
        <v>273</v>
      </c>
      <c r="E95" s="70"/>
      <c r="F95" s="70"/>
      <c r="G95" s="71"/>
      <c r="H95" s="71"/>
      <c r="I95" s="71"/>
      <c r="J95" s="71">
        <v>28.689</v>
      </c>
      <c r="K95" s="70"/>
      <c r="L95" s="70"/>
      <c r="M95" s="70"/>
      <c r="N95" s="70"/>
      <c r="O95" s="70"/>
      <c r="P95" s="70"/>
      <c r="R95" s="72">
        <v>28.689</v>
      </c>
      <c r="S95" s="73"/>
      <c r="T95" s="73"/>
      <c r="U95" s="73"/>
      <c r="V95" s="73"/>
      <c r="W95" s="73"/>
    </row>
    <row r="96" spans="1:23" ht="14.15" customHeight="1" x14ac:dyDescent="0.25">
      <c r="A96" s="68" t="s">
        <v>146</v>
      </c>
      <c r="B96" s="69" t="s">
        <v>46</v>
      </c>
      <c r="C96" s="69" t="s">
        <v>363</v>
      </c>
      <c r="D96" s="64"/>
      <c r="E96" s="70"/>
      <c r="F96" s="74">
        <v>40.08</v>
      </c>
      <c r="G96" s="71"/>
      <c r="H96" s="71"/>
      <c r="I96" s="71"/>
      <c r="J96" s="71"/>
      <c r="K96" s="70"/>
      <c r="L96" s="70"/>
      <c r="M96" s="70"/>
      <c r="N96" s="70"/>
      <c r="O96" s="70"/>
      <c r="P96" s="70"/>
      <c r="R96" s="72">
        <v>40.08</v>
      </c>
      <c r="S96" s="73"/>
      <c r="T96" s="73"/>
      <c r="U96" s="73"/>
      <c r="V96" s="73"/>
      <c r="W96" s="73"/>
    </row>
    <row r="97" spans="1:23" ht="14.15" customHeight="1" x14ac:dyDescent="0.25">
      <c r="A97" s="68" t="s">
        <v>147</v>
      </c>
      <c r="B97" s="69" t="s">
        <v>46</v>
      </c>
      <c r="C97" s="69" t="s">
        <v>364</v>
      </c>
      <c r="D97" s="64"/>
      <c r="E97" s="70"/>
      <c r="F97" s="70"/>
      <c r="G97" s="71"/>
      <c r="H97" s="71"/>
      <c r="I97" s="71"/>
      <c r="J97" s="71"/>
      <c r="K97" s="70">
        <v>9.27</v>
      </c>
      <c r="L97" s="70"/>
      <c r="M97" s="70"/>
      <c r="N97" s="70"/>
      <c r="O97" s="70"/>
      <c r="P97" s="70"/>
      <c r="R97" s="72">
        <v>9.27</v>
      </c>
      <c r="S97" s="73"/>
      <c r="T97" s="73"/>
      <c r="U97" s="73"/>
      <c r="V97" s="73"/>
      <c r="W97" s="73"/>
    </row>
    <row r="98" spans="1:23" ht="14.15" customHeight="1" x14ac:dyDescent="0.25">
      <c r="A98" s="68" t="s">
        <v>148</v>
      </c>
      <c r="B98" s="69" t="s">
        <v>46</v>
      </c>
      <c r="C98" s="69" t="s">
        <v>365</v>
      </c>
      <c r="D98" s="64"/>
      <c r="E98" s="70"/>
      <c r="F98" s="74">
        <v>39.423999999999999</v>
      </c>
      <c r="G98" s="71"/>
      <c r="H98" s="71"/>
      <c r="I98" s="71"/>
      <c r="J98" s="71"/>
      <c r="K98" s="70"/>
      <c r="L98" s="70"/>
      <c r="M98" s="70"/>
      <c r="N98" s="70"/>
      <c r="O98" s="70"/>
      <c r="P98" s="70"/>
      <c r="R98" s="72">
        <v>39.423999999999999</v>
      </c>
      <c r="S98" s="73"/>
      <c r="T98" s="73"/>
      <c r="U98" s="73"/>
      <c r="V98" s="73"/>
      <c r="W98" s="73"/>
    </row>
    <row r="99" spans="1:23" ht="14.15" customHeight="1" x14ac:dyDescent="0.25">
      <c r="A99" s="68" t="s">
        <v>149</v>
      </c>
      <c r="B99" s="69" t="s">
        <v>46</v>
      </c>
      <c r="C99" s="69" t="s">
        <v>366</v>
      </c>
      <c r="D99" s="64" t="s">
        <v>273</v>
      </c>
      <c r="E99" s="70"/>
      <c r="F99" s="70"/>
      <c r="G99" s="71"/>
      <c r="H99" s="71"/>
      <c r="I99" s="71">
        <v>35.555999999999997</v>
      </c>
      <c r="J99" s="71"/>
      <c r="K99" s="70"/>
      <c r="L99" s="70"/>
      <c r="M99" s="70"/>
      <c r="N99" s="70"/>
      <c r="O99" s="70"/>
      <c r="P99" s="70"/>
      <c r="R99" s="72">
        <v>35.555999999999997</v>
      </c>
      <c r="S99" s="73"/>
      <c r="T99" s="73"/>
      <c r="U99" s="73"/>
      <c r="V99" s="73"/>
      <c r="W99" s="73"/>
    </row>
    <row r="100" spans="1:23" ht="14.15" customHeight="1" x14ac:dyDescent="0.25">
      <c r="A100" s="68" t="s">
        <v>150</v>
      </c>
      <c r="B100" s="69" t="s">
        <v>46</v>
      </c>
      <c r="C100" s="69" t="s">
        <v>367</v>
      </c>
      <c r="D100" s="64"/>
      <c r="E100" s="70"/>
      <c r="F100" s="70"/>
      <c r="G100" s="71">
        <v>39.61</v>
      </c>
      <c r="H100" s="71"/>
      <c r="I100" s="71"/>
      <c r="J100" s="71"/>
      <c r="K100" s="70"/>
      <c r="L100" s="70"/>
      <c r="M100" s="70"/>
      <c r="N100" s="70"/>
      <c r="O100" s="70"/>
      <c r="P100" s="70"/>
      <c r="R100" s="72">
        <v>39.61</v>
      </c>
      <c r="S100" s="73"/>
      <c r="T100" s="73"/>
      <c r="U100" s="73"/>
      <c r="V100" s="73"/>
      <c r="W100" s="73"/>
    </row>
    <row r="101" spans="1:23" ht="14.15" customHeight="1" x14ac:dyDescent="0.25">
      <c r="A101" s="68" t="s">
        <v>151</v>
      </c>
      <c r="B101" s="69" t="s">
        <v>46</v>
      </c>
      <c r="C101" s="69" t="s">
        <v>368</v>
      </c>
      <c r="D101" s="64"/>
      <c r="E101" s="70"/>
      <c r="F101" s="70"/>
      <c r="G101" s="71">
        <v>34.820999999999998</v>
      </c>
      <c r="H101" s="71"/>
      <c r="I101" s="71"/>
      <c r="J101" s="71"/>
      <c r="K101" s="70"/>
      <c r="L101" s="70"/>
      <c r="M101" s="70"/>
      <c r="N101" s="70"/>
      <c r="O101" s="70"/>
      <c r="P101" s="70"/>
      <c r="R101" s="72">
        <v>34.820999999999998</v>
      </c>
      <c r="S101" s="73"/>
      <c r="T101" s="73"/>
      <c r="U101" s="73"/>
      <c r="V101" s="73"/>
      <c r="W101" s="73"/>
    </row>
    <row r="102" spans="1:23" ht="14.15" customHeight="1" x14ac:dyDescent="0.25">
      <c r="A102" s="68" t="s">
        <v>152</v>
      </c>
      <c r="B102" s="69" t="s">
        <v>153</v>
      </c>
      <c r="C102" s="69" t="s">
        <v>369</v>
      </c>
      <c r="D102" s="64"/>
      <c r="E102" s="70"/>
      <c r="F102" s="74">
        <v>40.08</v>
      </c>
      <c r="G102" s="71"/>
      <c r="H102" s="71"/>
      <c r="I102" s="71"/>
      <c r="J102" s="71"/>
      <c r="K102" s="70"/>
      <c r="L102" s="70"/>
      <c r="M102" s="70"/>
      <c r="N102" s="70"/>
      <c r="O102" s="70"/>
      <c r="P102" s="70"/>
      <c r="R102" s="72">
        <v>40.08</v>
      </c>
      <c r="S102" s="73"/>
      <c r="T102" s="73"/>
      <c r="U102" s="73"/>
      <c r="V102" s="73"/>
      <c r="W102" s="73"/>
    </row>
    <row r="103" spans="1:23" ht="14.15" customHeight="1" x14ac:dyDescent="0.25">
      <c r="A103" s="68" t="s">
        <v>154</v>
      </c>
      <c r="B103" s="69" t="s">
        <v>153</v>
      </c>
      <c r="C103" s="69" t="s">
        <v>370</v>
      </c>
      <c r="D103" s="64"/>
      <c r="E103" s="70"/>
      <c r="F103" s="74">
        <v>40.08</v>
      </c>
      <c r="G103" s="71"/>
      <c r="H103" s="71"/>
      <c r="I103" s="71"/>
      <c r="J103" s="71"/>
      <c r="K103" s="70"/>
      <c r="L103" s="70"/>
      <c r="M103" s="70"/>
      <c r="N103" s="70"/>
      <c r="O103" s="70"/>
      <c r="P103" s="70"/>
      <c r="R103" s="72">
        <v>40.08</v>
      </c>
      <c r="S103" s="73"/>
      <c r="T103" s="73"/>
      <c r="U103" s="73"/>
      <c r="V103" s="73"/>
      <c r="W103" s="73"/>
    </row>
    <row r="104" spans="1:23" ht="14.15" customHeight="1" x14ac:dyDescent="0.25">
      <c r="A104" s="68" t="s">
        <v>155</v>
      </c>
      <c r="B104" s="69" t="s">
        <v>153</v>
      </c>
      <c r="C104" s="69" t="s">
        <v>371</v>
      </c>
      <c r="D104" s="64"/>
      <c r="E104" s="70"/>
      <c r="F104" s="70"/>
      <c r="G104" s="71">
        <v>35.347999999999999</v>
      </c>
      <c r="H104" s="71"/>
      <c r="I104" s="71"/>
      <c r="J104" s="71"/>
      <c r="K104" s="70"/>
      <c r="L104" s="70"/>
      <c r="M104" s="70"/>
      <c r="N104" s="70"/>
      <c r="O104" s="70"/>
      <c r="P104" s="70"/>
      <c r="R104" s="72">
        <v>35.347999999999999</v>
      </c>
      <c r="S104" s="73"/>
      <c r="T104" s="73"/>
      <c r="U104" s="73"/>
      <c r="V104" s="73"/>
      <c r="W104" s="73"/>
    </row>
    <row r="105" spans="1:23" ht="14.15" customHeight="1" x14ac:dyDescent="0.25">
      <c r="A105" s="68" t="s">
        <v>156</v>
      </c>
      <c r="B105" s="69" t="s">
        <v>157</v>
      </c>
      <c r="C105" s="69" t="s">
        <v>372</v>
      </c>
      <c r="D105" s="64"/>
      <c r="E105" s="70"/>
      <c r="F105" s="74">
        <v>40.08</v>
      </c>
      <c r="G105" s="71"/>
      <c r="H105" s="71"/>
      <c r="I105" s="71"/>
      <c r="J105" s="71"/>
      <c r="K105" s="70"/>
      <c r="L105" s="70"/>
      <c r="M105" s="70"/>
      <c r="N105" s="70"/>
      <c r="O105" s="70"/>
      <c r="P105" s="70"/>
      <c r="R105" s="72">
        <v>40.08</v>
      </c>
      <c r="S105" s="73"/>
      <c r="T105" s="73"/>
      <c r="U105" s="73"/>
      <c r="V105" s="73"/>
      <c r="W105" s="73"/>
    </row>
    <row r="106" spans="1:23" ht="14.15" customHeight="1" x14ac:dyDescent="0.25">
      <c r="A106" s="68" t="s">
        <v>158</v>
      </c>
      <c r="B106" s="69" t="s">
        <v>157</v>
      </c>
      <c r="C106" s="69" t="s">
        <v>373</v>
      </c>
      <c r="D106" s="64"/>
      <c r="E106" s="70"/>
      <c r="F106" s="70"/>
      <c r="G106" s="71">
        <v>37.511000000000003</v>
      </c>
      <c r="H106" s="71"/>
      <c r="I106" s="71"/>
      <c r="J106" s="71"/>
      <c r="K106" s="70"/>
      <c r="L106" s="70"/>
      <c r="M106" s="70"/>
      <c r="N106" s="70"/>
      <c r="O106" s="70"/>
      <c r="P106" s="70"/>
      <c r="R106" s="72">
        <v>37.511000000000003</v>
      </c>
      <c r="S106" s="73"/>
      <c r="T106" s="73"/>
      <c r="U106" s="73"/>
      <c r="V106" s="73"/>
      <c r="W106" s="73"/>
    </row>
    <row r="107" spans="1:23" ht="14.15" customHeight="1" x14ac:dyDescent="0.25">
      <c r="A107" s="68" t="s">
        <v>159</v>
      </c>
      <c r="B107" s="69" t="s">
        <v>157</v>
      </c>
      <c r="C107" s="69" t="s">
        <v>374</v>
      </c>
      <c r="D107" s="64" t="s">
        <v>273</v>
      </c>
      <c r="E107" s="70"/>
      <c r="F107" s="70"/>
      <c r="G107" s="71"/>
      <c r="H107" s="71">
        <v>39.491</v>
      </c>
      <c r="I107" s="71"/>
      <c r="J107" s="71"/>
      <c r="K107" s="70"/>
      <c r="L107" s="70"/>
      <c r="M107" s="70"/>
      <c r="N107" s="70"/>
      <c r="O107" s="70"/>
      <c r="P107" s="70"/>
      <c r="R107" s="72">
        <v>39.491</v>
      </c>
      <c r="S107" s="73"/>
      <c r="T107" s="73"/>
      <c r="U107" s="73"/>
      <c r="V107" s="73"/>
      <c r="W107" s="73"/>
    </row>
    <row r="108" spans="1:23" ht="14.15" customHeight="1" x14ac:dyDescent="0.25">
      <c r="A108" s="68" t="s">
        <v>160</v>
      </c>
      <c r="B108" s="69" t="s">
        <v>157</v>
      </c>
      <c r="C108" s="69" t="s">
        <v>375</v>
      </c>
      <c r="D108" s="64"/>
      <c r="E108" s="70"/>
      <c r="F108" s="74">
        <v>36.225000000000001</v>
      </c>
      <c r="G108" s="71"/>
      <c r="H108" s="71"/>
      <c r="I108" s="71"/>
      <c r="J108" s="71"/>
      <c r="K108" s="70"/>
      <c r="L108" s="70"/>
      <c r="M108" s="70"/>
      <c r="N108" s="70"/>
      <c r="O108" s="70"/>
      <c r="P108" s="70"/>
      <c r="R108" s="72">
        <v>36.225000000000001</v>
      </c>
      <c r="S108" s="73"/>
      <c r="T108" s="73"/>
      <c r="U108" s="73"/>
      <c r="V108" s="73"/>
      <c r="W108" s="73"/>
    </row>
    <row r="109" spans="1:23" ht="14.15" customHeight="1" x14ac:dyDescent="0.25">
      <c r="A109" s="68" t="s">
        <v>161</v>
      </c>
      <c r="B109" s="69" t="s">
        <v>162</v>
      </c>
      <c r="C109" s="69" t="s">
        <v>376</v>
      </c>
      <c r="D109" s="64"/>
      <c r="E109" s="70"/>
      <c r="F109" s="74">
        <v>39.359000000000002</v>
      </c>
      <c r="G109" s="71"/>
      <c r="H109" s="71"/>
      <c r="I109" s="71"/>
      <c r="J109" s="71"/>
      <c r="K109" s="70"/>
      <c r="L109" s="70"/>
      <c r="M109" s="70"/>
      <c r="N109" s="70"/>
      <c r="O109" s="70"/>
      <c r="P109" s="70"/>
      <c r="R109" s="72">
        <v>39.359000000000002</v>
      </c>
      <c r="S109" s="73"/>
      <c r="T109" s="73"/>
      <c r="U109" s="73"/>
      <c r="V109" s="73"/>
      <c r="W109" s="73"/>
    </row>
    <row r="110" spans="1:23" ht="14.15" customHeight="1" x14ac:dyDescent="0.25">
      <c r="A110" s="68" t="s">
        <v>163</v>
      </c>
      <c r="B110" s="69" t="s">
        <v>162</v>
      </c>
      <c r="C110" s="69" t="s">
        <v>375</v>
      </c>
      <c r="D110" s="64" t="s">
        <v>273</v>
      </c>
      <c r="E110" s="70"/>
      <c r="F110" s="70"/>
      <c r="G110" s="71"/>
      <c r="H110" s="71"/>
      <c r="I110" s="71">
        <v>33.383000000000003</v>
      </c>
      <c r="J110" s="71"/>
      <c r="K110" s="70"/>
      <c r="L110" s="70"/>
      <c r="M110" s="70"/>
      <c r="N110" s="70"/>
      <c r="O110" s="70"/>
      <c r="P110" s="70"/>
      <c r="R110" s="72">
        <v>33.383000000000003</v>
      </c>
      <c r="S110" s="73"/>
      <c r="T110" s="73"/>
      <c r="U110" s="73"/>
      <c r="V110" s="73"/>
      <c r="W110" s="73"/>
    </row>
    <row r="111" spans="1:23" ht="14.15" customHeight="1" x14ac:dyDescent="0.25">
      <c r="A111" s="68" t="s">
        <v>164</v>
      </c>
      <c r="B111" s="69" t="s">
        <v>162</v>
      </c>
      <c r="C111" s="69" t="s">
        <v>378</v>
      </c>
      <c r="D111" s="64" t="s">
        <v>273</v>
      </c>
      <c r="E111" s="70"/>
      <c r="F111" s="70"/>
      <c r="G111" s="71"/>
      <c r="H111" s="71"/>
      <c r="I111" s="71">
        <v>35.567999999999998</v>
      </c>
      <c r="J111" s="71"/>
      <c r="K111" s="70"/>
      <c r="L111" s="70"/>
      <c r="M111" s="70"/>
      <c r="N111" s="70"/>
      <c r="O111" s="70"/>
      <c r="P111" s="70"/>
      <c r="R111" s="72">
        <v>35.567999999999998</v>
      </c>
      <c r="S111" s="73"/>
      <c r="T111" s="73"/>
      <c r="U111" s="73"/>
      <c r="V111" s="73"/>
      <c r="W111" s="73"/>
    </row>
    <row r="112" spans="1:23" ht="14.15" customHeight="1" x14ac:dyDescent="0.25">
      <c r="A112" s="68" t="s">
        <v>165</v>
      </c>
      <c r="B112" s="69" t="s">
        <v>166</v>
      </c>
      <c r="C112" s="69" t="s">
        <v>379</v>
      </c>
      <c r="D112" s="64"/>
      <c r="E112" s="74">
        <v>40.08</v>
      </c>
      <c r="F112" s="70"/>
      <c r="G112" s="71"/>
      <c r="H112" s="71"/>
      <c r="I112" s="71"/>
      <c r="J112" s="71"/>
      <c r="K112" s="70"/>
      <c r="L112" s="70"/>
      <c r="M112" s="70"/>
      <c r="N112" s="70"/>
      <c r="O112" s="70"/>
      <c r="P112" s="70"/>
      <c r="R112" s="72">
        <v>40.08</v>
      </c>
      <c r="S112" s="73"/>
      <c r="T112" s="73"/>
      <c r="U112" s="73"/>
      <c r="V112" s="73"/>
      <c r="W112" s="73"/>
    </row>
    <row r="113" spans="1:23" ht="14.15" customHeight="1" x14ac:dyDescent="0.25">
      <c r="A113" s="68" t="s">
        <v>167</v>
      </c>
      <c r="B113" s="69" t="s">
        <v>168</v>
      </c>
      <c r="C113" s="69" t="s">
        <v>168</v>
      </c>
      <c r="D113" s="64" t="s">
        <v>273</v>
      </c>
      <c r="E113" s="70"/>
      <c r="F113" s="70"/>
      <c r="G113" s="71"/>
      <c r="H113" s="71"/>
      <c r="I113" s="71">
        <v>29.986999999999998</v>
      </c>
      <c r="J113" s="71"/>
      <c r="K113" s="70"/>
      <c r="L113" s="70"/>
      <c r="M113" s="70"/>
      <c r="N113" s="70"/>
      <c r="O113" s="70"/>
      <c r="P113" s="70"/>
      <c r="R113" s="72">
        <v>29.986999999999998</v>
      </c>
      <c r="S113" s="73"/>
      <c r="T113" s="73"/>
      <c r="U113" s="73"/>
      <c r="V113" s="73"/>
      <c r="W113" s="73"/>
    </row>
    <row r="114" spans="1:23" ht="14.15" customHeight="1" x14ac:dyDescent="0.25">
      <c r="A114" s="68" t="s">
        <v>169</v>
      </c>
      <c r="B114" s="69" t="s">
        <v>170</v>
      </c>
      <c r="C114" s="69" t="s">
        <v>170</v>
      </c>
      <c r="D114" s="64"/>
      <c r="E114" s="70"/>
      <c r="F114" s="70"/>
      <c r="G114" s="71">
        <v>39.716000000000001</v>
      </c>
      <c r="H114" s="71"/>
      <c r="I114" s="71"/>
      <c r="J114" s="71"/>
      <c r="K114" s="70"/>
      <c r="L114" s="70"/>
      <c r="M114" s="70"/>
      <c r="N114" s="70"/>
      <c r="O114" s="70"/>
      <c r="P114" s="70"/>
      <c r="R114" s="72">
        <v>39.716000000000001</v>
      </c>
      <c r="S114" s="73"/>
      <c r="T114" s="73"/>
      <c r="U114" s="73"/>
      <c r="V114" s="73"/>
      <c r="W114" s="73"/>
    </row>
    <row r="115" spans="1:23" ht="14.15" customHeight="1" x14ac:dyDescent="0.25">
      <c r="A115" s="68" t="s">
        <v>171</v>
      </c>
      <c r="B115" s="69" t="s">
        <v>170</v>
      </c>
      <c r="C115" s="69" t="s">
        <v>76</v>
      </c>
      <c r="D115" s="64"/>
      <c r="E115" s="70"/>
      <c r="F115" s="70"/>
      <c r="G115" s="71">
        <v>37.274000000000001</v>
      </c>
      <c r="H115" s="71"/>
      <c r="I115" s="71"/>
      <c r="J115" s="71"/>
      <c r="K115" s="70"/>
      <c r="L115" s="70"/>
      <c r="M115" s="70"/>
      <c r="N115" s="70"/>
      <c r="O115" s="70"/>
      <c r="P115" s="70"/>
      <c r="R115" s="72">
        <v>37.274000000000001</v>
      </c>
      <c r="S115" s="73"/>
      <c r="T115" s="73"/>
      <c r="U115" s="73"/>
      <c r="V115" s="73"/>
      <c r="W115" s="73"/>
    </row>
    <row r="116" spans="1:23" ht="14.15" customHeight="1" x14ac:dyDescent="0.25">
      <c r="A116" s="68" t="s">
        <v>172</v>
      </c>
      <c r="B116" s="69" t="s">
        <v>170</v>
      </c>
      <c r="C116" s="69" t="s">
        <v>380</v>
      </c>
      <c r="D116" s="64"/>
      <c r="E116" s="70"/>
      <c r="F116" s="74">
        <v>37.409999999999997</v>
      </c>
      <c r="G116" s="71"/>
      <c r="H116" s="71"/>
      <c r="I116" s="71"/>
      <c r="J116" s="71"/>
      <c r="K116" s="70"/>
      <c r="L116" s="70"/>
      <c r="M116" s="70"/>
      <c r="N116" s="70"/>
      <c r="O116" s="70"/>
      <c r="P116" s="70"/>
      <c r="R116" s="72">
        <v>37.409999999999997</v>
      </c>
      <c r="S116" s="73"/>
      <c r="T116" s="73"/>
      <c r="U116" s="73"/>
      <c r="V116" s="73"/>
      <c r="W116" s="73"/>
    </row>
    <row r="117" spans="1:23" ht="14.15" customHeight="1" x14ac:dyDescent="0.25">
      <c r="A117" s="68" t="s">
        <v>173</v>
      </c>
      <c r="B117" s="69" t="s">
        <v>174</v>
      </c>
      <c r="C117" s="69" t="s">
        <v>174</v>
      </c>
      <c r="D117" s="64"/>
      <c r="E117" s="70"/>
      <c r="F117" s="74">
        <v>35.521000000000001</v>
      </c>
      <c r="G117" s="71"/>
      <c r="H117" s="71"/>
      <c r="I117" s="71"/>
      <c r="J117" s="71"/>
      <c r="K117" s="70"/>
      <c r="L117" s="70"/>
      <c r="M117" s="70"/>
      <c r="N117" s="70"/>
      <c r="O117" s="70"/>
      <c r="P117" s="70"/>
      <c r="R117" s="72">
        <v>35.521000000000001</v>
      </c>
      <c r="S117" s="73"/>
      <c r="T117" s="73"/>
      <c r="U117" s="73"/>
      <c r="V117" s="73"/>
      <c r="W117" s="73"/>
    </row>
    <row r="118" spans="1:23" ht="14.15" customHeight="1" x14ac:dyDescent="0.25">
      <c r="A118" s="68" t="s">
        <v>175</v>
      </c>
      <c r="B118" s="69" t="s">
        <v>174</v>
      </c>
      <c r="C118" s="69" t="s">
        <v>381</v>
      </c>
      <c r="D118" s="64"/>
      <c r="E118" s="70"/>
      <c r="F118" s="70"/>
      <c r="G118" s="71">
        <v>38.625</v>
      </c>
      <c r="H118" s="71"/>
      <c r="I118" s="71"/>
      <c r="J118" s="71"/>
      <c r="K118" s="70"/>
      <c r="L118" s="70"/>
      <c r="M118" s="70"/>
      <c r="N118" s="70"/>
      <c r="O118" s="70"/>
      <c r="P118" s="70"/>
      <c r="R118" s="72">
        <v>38.625</v>
      </c>
      <c r="S118" s="73"/>
      <c r="T118" s="73"/>
      <c r="U118" s="73"/>
      <c r="V118" s="73"/>
      <c r="W118" s="73"/>
    </row>
    <row r="119" spans="1:23" ht="14.15" customHeight="1" x14ac:dyDescent="0.25">
      <c r="A119" s="68" t="s">
        <v>176</v>
      </c>
      <c r="B119" s="69" t="s">
        <v>177</v>
      </c>
      <c r="C119" s="69" t="s">
        <v>382</v>
      </c>
      <c r="D119" s="64"/>
      <c r="E119" s="70"/>
      <c r="F119" s="70"/>
      <c r="G119" s="71">
        <v>37.905999999999999</v>
      </c>
      <c r="H119" s="71"/>
      <c r="I119" s="71"/>
      <c r="J119" s="71"/>
      <c r="K119" s="70"/>
      <c r="L119" s="70"/>
      <c r="M119" s="70"/>
      <c r="N119" s="70"/>
      <c r="O119" s="70"/>
      <c r="P119" s="70"/>
      <c r="R119" s="72">
        <v>37.905999999999999</v>
      </c>
      <c r="S119" s="73"/>
      <c r="T119" s="73"/>
      <c r="U119" s="73"/>
      <c r="V119" s="73"/>
      <c r="W119" s="73"/>
    </row>
    <row r="120" spans="1:23" ht="14.15" customHeight="1" x14ac:dyDescent="0.25">
      <c r="A120" s="68" t="s">
        <v>178</v>
      </c>
      <c r="B120" s="69" t="s">
        <v>177</v>
      </c>
      <c r="C120" s="69" t="s">
        <v>383</v>
      </c>
      <c r="D120" s="64"/>
      <c r="E120" s="70"/>
      <c r="F120" s="70"/>
      <c r="G120" s="71">
        <v>34.893999999999998</v>
      </c>
      <c r="H120" s="71"/>
      <c r="I120" s="71"/>
      <c r="J120" s="71"/>
      <c r="K120" s="70"/>
      <c r="L120" s="70"/>
      <c r="M120" s="70"/>
      <c r="N120" s="70"/>
      <c r="O120" s="70"/>
      <c r="P120" s="70"/>
      <c r="R120" s="72">
        <v>34.893999999999998</v>
      </c>
      <c r="S120" s="73"/>
      <c r="T120" s="73"/>
      <c r="U120" s="73"/>
      <c r="V120" s="73"/>
      <c r="W120" s="73"/>
    </row>
    <row r="121" spans="1:23" ht="14.15" customHeight="1" x14ac:dyDescent="0.25">
      <c r="A121" s="68" t="s">
        <v>179</v>
      </c>
      <c r="B121" s="69" t="s">
        <v>177</v>
      </c>
      <c r="C121" s="69" t="s">
        <v>384</v>
      </c>
      <c r="D121" s="64"/>
      <c r="E121" s="70"/>
      <c r="F121" s="70"/>
      <c r="G121" s="71">
        <v>37.415999999999997</v>
      </c>
      <c r="H121" s="71"/>
      <c r="I121" s="71"/>
      <c r="J121" s="71"/>
      <c r="K121" s="70"/>
      <c r="L121" s="70"/>
      <c r="M121" s="70"/>
      <c r="N121" s="70"/>
      <c r="O121" s="70"/>
      <c r="P121" s="70"/>
      <c r="R121" s="72">
        <v>37.415999999999997</v>
      </c>
      <c r="S121" s="73"/>
      <c r="T121" s="73"/>
      <c r="U121" s="73"/>
      <c r="V121" s="73"/>
      <c r="W121" s="73"/>
    </row>
    <row r="122" spans="1:23" ht="14.15" customHeight="1" x14ac:dyDescent="0.25">
      <c r="A122" s="68" t="s">
        <v>180</v>
      </c>
      <c r="B122" s="69" t="s">
        <v>177</v>
      </c>
      <c r="C122" s="69" t="s">
        <v>385</v>
      </c>
      <c r="D122" s="64"/>
      <c r="E122" s="70"/>
      <c r="F122" s="70"/>
      <c r="G122" s="71">
        <v>40.08</v>
      </c>
      <c r="H122" s="71"/>
      <c r="I122" s="71"/>
      <c r="J122" s="71"/>
      <c r="K122" s="70"/>
      <c r="L122" s="70"/>
      <c r="M122" s="70"/>
      <c r="N122" s="70"/>
      <c r="O122" s="70"/>
      <c r="P122" s="70"/>
      <c r="R122" s="72">
        <v>40.08</v>
      </c>
      <c r="S122" s="73"/>
      <c r="T122" s="73"/>
      <c r="U122" s="73"/>
      <c r="V122" s="73"/>
      <c r="W122" s="73"/>
    </row>
    <row r="123" spans="1:23" ht="14.15" customHeight="1" x14ac:dyDescent="0.25">
      <c r="A123" s="68" t="s">
        <v>181</v>
      </c>
      <c r="B123" s="69" t="s">
        <v>182</v>
      </c>
      <c r="C123" s="69" t="s">
        <v>386</v>
      </c>
      <c r="D123" s="64"/>
      <c r="E123" s="70"/>
      <c r="F123" s="74">
        <v>40.08</v>
      </c>
      <c r="G123" s="71"/>
      <c r="H123" s="71"/>
      <c r="I123" s="71"/>
      <c r="J123" s="71"/>
      <c r="K123" s="70"/>
      <c r="L123" s="70"/>
      <c r="M123" s="70"/>
      <c r="N123" s="70"/>
      <c r="O123" s="70"/>
      <c r="P123" s="70"/>
      <c r="R123" s="72">
        <v>40.08</v>
      </c>
      <c r="S123" s="73"/>
      <c r="T123" s="73"/>
      <c r="U123" s="73"/>
      <c r="V123" s="73"/>
      <c r="W123" s="73"/>
    </row>
    <row r="124" spans="1:23" ht="14.15" customHeight="1" x14ac:dyDescent="0.25">
      <c r="A124" s="68" t="s">
        <v>183</v>
      </c>
      <c r="B124" s="69" t="s">
        <v>182</v>
      </c>
      <c r="C124" s="69" t="s">
        <v>387</v>
      </c>
      <c r="D124" s="64"/>
      <c r="E124" s="70"/>
      <c r="F124" s="74">
        <v>40.08</v>
      </c>
      <c r="G124" s="71"/>
      <c r="H124" s="71"/>
      <c r="I124" s="71"/>
      <c r="J124" s="71"/>
      <c r="K124" s="70"/>
      <c r="L124" s="70"/>
      <c r="M124" s="70"/>
      <c r="N124" s="70"/>
      <c r="O124" s="70"/>
      <c r="P124" s="70"/>
      <c r="R124" s="72">
        <v>40.08</v>
      </c>
      <c r="S124" s="73"/>
      <c r="T124" s="73"/>
      <c r="U124" s="73"/>
      <c r="V124" s="73"/>
      <c r="W124" s="73"/>
    </row>
    <row r="125" spans="1:23" ht="14.15" customHeight="1" x14ac:dyDescent="0.25">
      <c r="A125" s="68" t="s">
        <v>184</v>
      </c>
      <c r="B125" s="69" t="s">
        <v>182</v>
      </c>
      <c r="C125" s="69" t="s">
        <v>388</v>
      </c>
      <c r="D125" s="64"/>
      <c r="E125" s="74">
        <v>36.659999999999997</v>
      </c>
      <c r="F125" s="70"/>
      <c r="G125" s="71"/>
      <c r="H125" s="71"/>
      <c r="I125" s="71"/>
      <c r="J125" s="71"/>
      <c r="K125" s="70"/>
      <c r="L125" s="70"/>
      <c r="M125" s="70"/>
      <c r="N125" s="70"/>
      <c r="O125" s="70"/>
      <c r="P125" s="70"/>
      <c r="R125" s="72">
        <v>36.659999999999997</v>
      </c>
      <c r="S125" s="73"/>
      <c r="T125" s="73"/>
      <c r="U125" s="73"/>
      <c r="V125" s="73"/>
      <c r="W125" s="73"/>
    </row>
    <row r="126" spans="1:23" ht="14.15" customHeight="1" x14ac:dyDescent="0.25">
      <c r="A126" s="68" t="s">
        <v>185</v>
      </c>
      <c r="B126" s="69" t="s">
        <v>182</v>
      </c>
      <c r="C126" s="69" t="s">
        <v>389</v>
      </c>
      <c r="D126" s="64"/>
      <c r="E126" s="74">
        <v>39.048999999999999</v>
      </c>
      <c r="F126" s="70"/>
      <c r="G126" s="71"/>
      <c r="H126" s="71"/>
      <c r="I126" s="71"/>
      <c r="J126" s="71"/>
      <c r="K126" s="70"/>
      <c r="L126" s="70"/>
      <c r="M126" s="70"/>
      <c r="N126" s="70"/>
      <c r="O126" s="70"/>
      <c r="P126" s="70"/>
      <c r="R126" s="72">
        <v>39.048999999999999</v>
      </c>
      <c r="S126" s="73"/>
      <c r="T126" s="73"/>
      <c r="U126" s="73"/>
      <c r="V126" s="73"/>
      <c r="W126" s="73"/>
    </row>
    <row r="127" spans="1:23" ht="14.15" customHeight="1" x14ac:dyDescent="0.25">
      <c r="A127" s="68" t="s">
        <v>186</v>
      </c>
      <c r="B127" s="69" t="s">
        <v>182</v>
      </c>
      <c r="C127" s="69" t="s">
        <v>390</v>
      </c>
      <c r="D127" s="64"/>
      <c r="E127" s="70"/>
      <c r="F127" s="74">
        <v>40.08</v>
      </c>
      <c r="G127" s="71"/>
      <c r="H127" s="71"/>
      <c r="I127" s="71"/>
      <c r="J127" s="71"/>
      <c r="K127" s="70"/>
      <c r="L127" s="70"/>
      <c r="M127" s="70"/>
      <c r="N127" s="70"/>
      <c r="O127" s="70"/>
      <c r="P127" s="70"/>
      <c r="R127" s="72">
        <v>40.08</v>
      </c>
      <c r="S127" s="73"/>
      <c r="T127" s="73"/>
      <c r="U127" s="73"/>
      <c r="V127" s="73"/>
      <c r="W127" s="73"/>
    </row>
    <row r="128" spans="1:23" ht="14.15" customHeight="1" x14ac:dyDescent="0.25">
      <c r="A128" s="68" t="s">
        <v>187</v>
      </c>
      <c r="B128" s="69" t="s">
        <v>182</v>
      </c>
      <c r="C128" s="69" t="s">
        <v>391</v>
      </c>
      <c r="D128" s="64"/>
      <c r="E128" s="70"/>
      <c r="F128" s="74">
        <v>39.917000000000002</v>
      </c>
      <c r="G128" s="71"/>
      <c r="H128" s="71"/>
      <c r="I128" s="71"/>
      <c r="J128" s="71"/>
      <c r="K128" s="70"/>
      <c r="L128" s="70"/>
      <c r="M128" s="70"/>
      <c r="N128" s="70"/>
      <c r="O128" s="70"/>
      <c r="P128" s="70"/>
      <c r="R128" s="72">
        <v>39.917000000000002</v>
      </c>
      <c r="S128" s="73"/>
      <c r="T128" s="73"/>
      <c r="U128" s="73"/>
      <c r="V128" s="73"/>
      <c r="W128" s="73"/>
    </row>
    <row r="129" spans="1:23" ht="14.15" customHeight="1" x14ac:dyDescent="0.25">
      <c r="A129" s="68" t="s">
        <v>188</v>
      </c>
      <c r="B129" s="69" t="s">
        <v>189</v>
      </c>
      <c r="C129" s="69" t="s">
        <v>189</v>
      </c>
      <c r="D129" s="64"/>
      <c r="E129" s="70"/>
      <c r="F129" s="70"/>
      <c r="G129" s="71">
        <v>31.734000000000002</v>
      </c>
      <c r="H129" s="71"/>
      <c r="I129" s="71"/>
      <c r="J129" s="71"/>
      <c r="K129" s="70"/>
      <c r="L129" s="70"/>
      <c r="M129" s="70"/>
      <c r="N129" s="70"/>
      <c r="O129" s="70"/>
      <c r="P129" s="70"/>
      <c r="R129" s="72">
        <v>31.734000000000002</v>
      </c>
      <c r="S129" s="73"/>
      <c r="T129" s="73"/>
      <c r="U129" s="73"/>
      <c r="V129" s="73"/>
      <c r="W129" s="73"/>
    </row>
    <row r="130" spans="1:23" ht="14.15" customHeight="1" x14ac:dyDescent="0.25">
      <c r="A130" s="68" t="s">
        <v>190</v>
      </c>
      <c r="B130" s="69" t="s">
        <v>189</v>
      </c>
      <c r="C130" s="69" t="s">
        <v>392</v>
      </c>
      <c r="D130" s="64"/>
      <c r="E130" s="70"/>
      <c r="F130" s="70"/>
      <c r="G130" s="71">
        <v>24.962</v>
      </c>
      <c r="H130" s="71"/>
      <c r="I130" s="71"/>
      <c r="J130" s="71"/>
      <c r="K130" s="70"/>
      <c r="L130" s="70"/>
      <c r="M130" s="70"/>
      <c r="N130" s="70"/>
      <c r="O130" s="70"/>
      <c r="P130" s="70"/>
      <c r="R130" s="72">
        <v>24.962</v>
      </c>
      <c r="S130" s="73"/>
      <c r="T130" s="73"/>
      <c r="U130" s="73"/>
      <c r="V130" s="73"/>
      <c r="W130" s="73"/>
    </row>
    <row r="131" spans="1:23" ht="14.15" customHeight="1" x14ac:dyDescent="0.25">
      <c r="A131" s="68" t="s">
        <v>191</v>
      </c>
      <c r="B131" s="69" t="s">
        <v>192</v>
      </c>
      <c r="C131" s="69" t="s">
        <v>393</v>
      </c>
      <c r="D131" s="64"/>
      <c r="E131" s="70"/>
      <c r="F131" s="70"/>
      <c r="G131" s="71">
        <v>33.963999999999999</v>
      </c>
      <c r="H131" s="71"/>
      <c r="I131" s="71"/>
      <c r="J131" s="71"/>
      <c r="K131" s="70"/>
      <c r="L131" s="70"/>
      <c r="M131" s="70"/>
      <c r="N131" s="70"/>
      <c r="O131" s="70"/>
      <c r="P131" s="70"/>
      <c r="R131" s="72">
        <v>33.963999999999999</v>
      </c>
      <c r="S131" s="73"/>
      <c r="T131" s="73"/>
      <c r="U131" s="73"/>
      <c r="V131" s="73"/>
      <c r="W131" s="73"/>
    </row>
    <row r="132" spans="1:23" ht="14.15" customHeight="1" x14ac:dyDescent="0.25">
      <c r="A132" s="68" t="s">
        <v>193</v>
      </c>
      <c r="B132" s="69" t="s">
        <v>192</v>
      </c>
      <c r="C132" s="69" t="s">
        <v>192</v>
      </c>
      <c r="D132" s="64" t="s">
        <v>273</v>
      </c>
      <c r="E132" s="70"/>
      <c r="F132" s="70"/>
      <c r="G132" s="71"/>
      <c r="H132" s="71">
        <v>21.785</v>
      </c>
      <c r="I132" s="71"/>
      <c r="J132" s="71"/>
      <c r="K132" s="70"/>
      <c r="L132" s="70"/>
      <c r="M132" s="70"/>
      <c r="N132" s="70"/>
      <c r="O132" s="70"/>
      <c r="P132" s="70"/>
      <c r="R132" s="72">
        <v>21.785</v>
      </c>
      <c r="S132" s="73"/>
      <c r="T132" s="73"/>
      <c r="U132" s="73"/>
      <c r="V132" s="73"/>
      <c r="W132" s="73"/>
    </row>
    <row r="133" spans="1:23" ht="14.15" customHeight="1" x14ac:dyDescent="0.25">
      <c r="A133" s="68" t="s">
        <v>194</v>
      </c>
      <c r="B133" s="69" t="s">
        <v>195</v>
      </c>
      <c r="C133" s="69" t="s">
        <v>394</v>
      </c>
      <c r="D133" s="64"/>
      <c r="E133" s="74">
        <v>40.08</v>
      </c>
      <c r="F133" s="70"/>
      <c r="G133" s="71"/>
      <c r="H133" s="71"/>
      <c r="I133" s="71"/>
      <c r="J133" s="71"/>
      <c r="K133" s="70"/>
      <c r="L133" s="70"/>
      <c r="M133" s="70"/>
      <c r="N133" s="70"/>
      <c r="O133" s="70"/>
      <c r="P133" s="70"/>
      <c r="R133" s="72">
        <v>40.08</v>
      </c>
      <c r="S133" s="73"/>
      <c r="T133" s="73"/>
      <c r="U133" s="73"/>
      <c r="V133" s="73"/>
      <c r="W133" s="73"/>
    </row>
    <row r="134" spans="1:23" ht="14.15" customHeight="1" x14ac:dyDescent="0.25">
      <c r="A134" s="68" t="s">
        <v>196</v>
      </c>
      <c r="B134" s="69" t="s">
        <v>195</v>
      </c>
      <c r="C134" s="69" t="s">
        <v>395</v>
      </c>
      <c r="D134" s="64"/>
      <c r="E134" s="74">
        <v>40.08</v>
      </c>
      <c r="F134" s="70"/>
      <c r="G134" s="71"/>
      <c r="H134" s="71"/>
      <c r="I134" s="71"/>
      <c r="J134" s="71"/>
      <c r="K134" s="70"/>
      <c r="L134" s="70"/>
      <c r="M134" s="70"/>
      <c r="N134" s="70"/>
      <c r="O134" s="70"/>
      <c r="P134" s="70"/>
      <c r="R134" s="72">
        <v>40.08</v>
      </c>
      <c r="S134" s="73"/>
      <c r="T134" s="73"/>
      <c r="U134" s="73"/>
      <c r="V134" s="73"/>
      <c r="W134" s="73"/>
    </row>
    <row r="135" spans="1:23" ht="14.15" customHeight="1" x14ac:dyDescent="0.25">
      <c r="A135" s="68" t="s">
        <v>197</v>
      </c>
      <c r="B135" s="69" t="s">
        <v>198</v>
      </c>
      <c r="C135" s="69" t="s">
        <v>396</v>
      </c>
      <c r="D135" s="64" t="s">
        <v>273</v>
      </c>
      <c r="E135" s="70"/>
      <c r="F135" s="70"/>
      <c r="G135" s="71"/>
      <c r="H135" s="71">
        <v>7.0179999999999998</v>
      </c>
      <c r="I135" s="71"/>
      <c r="J135" s="71"/>
      <c r="K135" s="70"/>
      <c r="L135" s="70"/>
      <c r="M135" s="70"/>
      <c r="N135" s="70"/>
      <c r="O135" s="70"/>
      <c r="P135" s="70"/>
      <c r="R135" s="72">
        <v>7.0179999999999998</v>
      </c>
      <c r="S135" s="73"/>
      <c r="T135" s="73"/>
      <c r="U135" s="73"/>
      <c r="V135" s="73"/>
      <c r="W135" s="73"/>
    </row>
    <row r="136" spans="1:23" ht="14.15" customHeight="1" x14ac:dyDescent="0.25">
      <c r="A136" s="68" t="s">
        <v>199</v>
      </c>
      <c r="B136" s="69" t="s">
        <v>200</v>
      </c>
      <c r="C136" s="69" t="s">
        <v>397</v>
      </c>
      <c r="D136" s="64"/>
      <c r="E136" s="70"/>
      <c r="F136" s="70"/>
      <c r="G136" s="71">
        <v>38.707000000000001</v>
      </c>
      <c r="H136" s="71"/>
      <c r="I136" s="71"/>
      <c r="J136" s="71"/>
      <c r="K136" s="70"/>
      <c r="L136" s="70"/>
      <c r="M136" s="70"/>
      <c r="N136" s="70"/>
      <c r="O136" s="70"/>
      <c r="P136" s="70"/>
      <c r="R136" s="72">
        <v>38.707000000000001</v>
      </c>
      <c r="S136" s="73"/>
      <c r="T136" s="73"/>
      <c r="U136" s="73"/>
      <c r="V136" s="73"/>
      <c r="W136" s="73"/>
    </row>
    <row r="137" spans="1:23" ht="14.15" customHeight="1" x14ac:dyDescent="0.25">
      <c r="A137" s="68" t="s">
        <v>201</v>
      </c>
      <c r="B137" s="69" t="s">
        <v>200</v>
      </c>
      <c r="C137" s="69" t="s">
        <v>398</v>
      </c>
      <c r="D137" s="64"/>
      <c r="E137" s="70"/>
      <c r="F137" s="70"/>
      <c r="G137" s="71">
        <v>40.08</v>
      </c>
      <c r="H137" s="71"/>
      <c r="I137" s="71"/>
      <c r="J137" s="71"/>
      <c r="K137" s="70"/>
      <c r="L137" s="70"/>
      <c r="M137" s="70"/>
      <c r="N137" s="70"/>
      <c r="O137" s="70"/>
      <c r="P137" s="70"/>
      <c r="R137" s="72">
        <v>40.08</v>
      </c>
      <c r="S137" s="73"/>
      <c r="T137" s="73"/>
      <c r="U137" s="73"/>
      <c r="V137" s="73"/>
      <c r="W137" s="73"/>
    </row>
    <row r="138" spans="1:23" ht="14.15" customHeight="1" x14ac:dyDescent="0.25">
      <c r="A138" s="68" t="s">
        <v>202</v>
      </c>
      <c r="B138" s="69" t="s">
        <v>200</v>
      </c>
      <c r="C138" s="69" t="s">
        <v>399</v>
      </c>
      <c r="D138" s="64"/>
      <c r="E138" s="70"/>
      <c r="F138" s="74">
        <v>39.070999999999998</v>
      </c>
      <c r="G138" s="71"/>
      <c r="H138" s="71"/>
      <c r="I138" s="71"/>
      <c r="J138" s="71"/>
      <c r="K138" s="70"/>
      <c r="L138" s="70"/>
      <c r="M138" s="70"/>
      <c r="N138" s="70"/>
      <c r="O138" s="70"/>
      <c r="P138" s="70"/>
      <c r="R138" s="72">
        <v>39.070999999999998</v>
      </c>
      <c r="S138" s="73"/>
      <c r="T138" s="73"/>
      <c r="U138" s="73"/>
      <c r="V138" s="73"/>
      <c r="W138" s="73"/>
    </row>
    <row r="139" spans="1:23" ht="14.15" customHeight="1" x14ac:dyDescent="0.25">
      <c r="A139" s="68" t="s">
        <v>203</v>
      </c>
      <c r="B139" s="69" t="s">
        <v>200</v>
      </c>
      <c r="C139" s="69" t="s">
        <v>400</v>
      </c>
      <c r="D139" s="64"/>
      <c r="E139" s="70"/>
      <c r="F139" s="74">
        <v>39.758000000000003</v>
      </c>
      <c r="G139" s="71"/>
      <c r="H139" s="71"/>
      <c r="I139" s="71"/>
      <c r="J139" s="71"/>
      <c r="K139" s="70"/>
      <c r="L139" s="70"/>
      <c r="M139" s="70"/>
      <c r="N139" s="70"/>
      <c r="O139" s="70"/>
      <c r="P139" s="70"/>
      <c r="R139" s="72">
        <v>39.758000000000003</v>
      </c>
      <c r="S139" s="73"/>
      <c r="T139" s="73"/>
      <c r="U139" s="73"/>
      <c r="V139" s="73"/>
      <c r="W139" s="73"/>
    </row>
    <row r="140" spans="1:23" s="82" customFormat="1" ht="14.15" customHeight="1" x14ac:dyDescent="0.35">
      <c r="A140" s="77" t="s">
        <v>204</v>
      </c>
      <c r="B140" s="69" t="s">
        <v>205</v>
      </c>
      <c r="C140" s="69" t="s">
        <v>401</v>
      </c>
      <c r="D140" s="64"/>
      <c r="E140" s="78"/>
      <c r="F140" s="78"/>
      <c r="G140" s="79"/>
      <c r="H140" s="75">
        <v>34.893999999999998</v>
      </c>
      <c r="I140" s="80"/>
      <c r="J140" s="74"/>
      <c r="K140" s="78"/>
      <c r="L140" s="78"/>
      <c r="M140" s="78"/>
      <c r="N140" s="78"/>
      <c r="O140" s="78"/>
      <c r="P140" s="78"/>
      <c r="Q140" s="63"/>
      <c r="R140" s="72">
        <v>34.893999999999998</v>
      </c>
      <c r="S140" s="81"/>
      <c r="T140" s="81"/>
      <c r="U140" s="81"/>
      <c r="V140" s="81"/>
      <c r="W140" s="81"/>
    </row>
    <row r="141" spans="1:23" ht="14.15" customHeight="1" x14ac:dyDescent="0.25">
      <c r="A141" s="68" t="s">
        <v>206</v>
      </c>
      <c r="B141" s="69" t="s">
        <v>205</v>
      </c>
      <c r="C141" s="69" t="s">
        <v>402</v>
      </c>
      <c r="D141" s="64"/>
      <c r="E141" s="70"/>
      <c r="F141" s="70"/>
      <c r="G141" s="71">
        <v>40.08</v>
      </c>
      <c r="H141" s="71"/>
      <c r="I141" s="71"/>
      <c r="J141" s="71"/>
      <c r="K141" s="70"/>
      <c r="L141" s="70"/>
      <c r="M141" s="70"/>
      <c r="N141" s="70"/>
      <c r="O141" s="70"/>
      <c r="P141" s="70"/>
      <c r="R141" s="72">
        <v>40.08</v>
      </c>
      <c r="S141" s="73"/>
      <c r="T141" s="73"/>
      <c r="U141" s="73"/>
      <c r="V141" s="73"/>
      <c r="W141" s="73"/>
    </row>
    <row r="142" spans="1:23" ht="14.15" customHeight="1" x14ac:dyDescent="0.25">
      <c r="A142" s="68" t="s">
        <v>207</v>
      </c>
      <c r="B142" s="69" t="s">
        <v>208</v>
      </c>
      <c r="C142" s="69" t="s">
        <v>403</v>
      </c>
      <c r="D142" s="64"/>
      <c r="E142" s="70"/>
      <c r="F142" s="74">
        <v>32.055</v>
      </c>
      <c r="G142" s="71"/>
      <c r="H142" s="71"/>
      <c r="I142" s="71"/>
      <c r="J142" s="71"/>
      <c r="K142" s="70"/>
      <c r="L142" s="70"/>
      <c r="M142" s="70"/>
      <c r="N142" s="70"/>
      <c r="O142" s="70"/>
      <c r="P142" s="70"/>
      <c r="R142" s="72">
        <v>32.055</v>
      </c>
      <c r="S142" s="73"/>
      <c r="T142" s="73"/>
      <c r="U142" s="73"/>
      <c r="V142" s="73"/>
      <c r="W142" s="73"/>
    </row>
    <row r="143" spans="1:23" ht="14.15" customHeight="1" x14ac:dyDescent="0.25">
      <c r="A143" s="68" t="s">
        <v>209</v>
      </c>
      <c r="B143" s="69" t="s">
        <v>208</v>
      </c>
      <c r="C143" s="69" t="s">
        <v>404</v>
      </c>
      <c r="D143" s="64" t="s">
        <v>273</v>
      </c>
      <c r="E143" s="70"/>
      <c r="F143" s="70"/>
      <c r="G143" s="71"/>
      <c r="H143" s="71">
        <v>7.5579999999999998</v>
      </c>
      <c r="I143" s="71"/>
      <c r="J143" s="71"/>
      <c r="K143" s="70"/>
      <c r="L143" s="70"/>
      <c r="M143" s="70"/>
      <c r="N143" s="70"/>
      <c r="O143" s="70"/>
      <c r="P143" s="70"/>
      <c r="R143" s="72">
        <v>7.5579999999999998</v>
      </c>
      <c r="S143" s="73"/>
      <c r="T143" s="73"/>
      <c r="U143" s="73"/>
      <c r="V143" s="73"/>
      <c r="W143" s="73"/>
    </row>
    <row r="144" spans="1:23" ht="14.15" customHeight="1" x14ac:dyDescent="0.25">
      <c r="A144" s="68" t="s">
        <v>210</v>
      </c>
      <c r="B144" s="69" t="s">
        <v>211</v>
      </c>
      <c r="C144" s="69" t="s">
        <v>405</v>
      </c>
      <c r="D144" s="64"/>
      <c r="E144" s="70"/>
      <c r="F144" s="74">
        <v>40.08</v>
      </c>
      <c r="G144" s="71"/>
      <c r="H144" s="71"/>
      <c r="I144" s="71"/>
      <c r="J144" s="71"/>
      <c r="K144" s="70"/>
      <c r="L144" s="70"/>
      <c r="M144" s="70"/>
      <c r="N144" s="70"/>
      <c r="O144" s="70"/>
      <c r="P144" s="70"/>
      <c r="R144" s="72">
        <v>40.08</v>
      </c>
      <c r="S144" s="73"/>
      <c r="T144" s="73"/>
      <c r="U144" s="73"/>
      <c r="V144" s="73"/>
      <c r="W144" s="73"/>
    </row>
    <row r="145" spans="1:23" ht="14.15" customHeight="1" x14ac:dyDescent="0.25">
      <c r="A145" s="68" t="s">
        <v>212</v>
      </c>
      <c r="B145" s="69" t="s">
        <v>211</v>
      </c>
      <c r="C145" s="69" t="s">
        <v>406</v>
      </c>
      <c r="D145" s="64"/>
      <c r="E145" s="70"/>
      <c r="F145" s="74">
        <v>39.887999999999998</v>
      </c>
      <c r="G145" s="71"/>
      <c r="H145" s="71"/>
      <c r="I145" s="71"/>
      <c r="J145" s="71"/>
      <c r="K145" s="70"/>
      <c r="L145" s="70"/>
      <c r="M145" s="70"/>
      <c r="N145" s="70"/>
      <c r="O145" s="70"/>
      <c r="P145" s="70"/>
      <c r="R145" s="72">
        <v>39.887999999999998</v>
      </c>
      <c r="S145" s="73"/>
      <c r="T145" s="73"/>
      <c r="U145" s="73"/>
      <c r="V145" s="73"/>
      <c r="W145" s="73"/>
    </row>
    <row r="146" spans="1:23" ht="14.15" customHeight="1" x14ac:dyDescent="0.25">
      <c r="A146" s="68" t="s">
        <v>213</v>
      </c>
      <c r="B146" s="69" t="s">
        <v>211</v>
      </c>
      <c r="C146" s="69" t="s">
        <v>407</v>
      </c>
      <c r="D146" s="64"/>
      <c r="E146" s="70"/>
      <c r="F146" s="70"/>
      <c r="G146" s="71">
        <v>38.738999999999997</v>
      </c>
      <c r="H146" s="71"/>
      <c r="I146" s="71"/>
      <c r="J146" s="71"/>
      <c r="K146" s="70"/>
      <c r="L146" s="70"/>
      <c r="M146" s="70"/>
      <c r="N146" s="70"/>
      <c r="O146" s="70"/>
      <c r="P146" s="70"/>
      <c r="R146" s="72">
        <v>38.738999999999997</v>
      </c>
      <c r="S146" s="73"/>
      <c r="T146" s="73"/>
      <c r="U146" s="73"/>
      <c r="V146" s="73"/>
      <c r="W146" s="73"/>
    </row>
    <row r="147" spans="1:23" ht="14.15" customHeight="1" x14ac:dyDescent="0.25">
      <c r="A147" s="68" t="s">
        <v>214</v>
      </c>
      <c r="B147" s="69" t="s">
        <v>215</v>
      </c>
      <c r="C147" s="69" t="s">
        <v>408</v>
      </c>
      <c r="D147" s="64" t="s">
        <v>273</v>
      </c>
      <c r="E147" s="70"/>
      <c r="F147" s="70"/>
      <c r="G147" s="71"/>
      <c r="H147" s="71">
        <v>32.698999999999998</v>
      </c>
      <c r="I147" s="71"/>
      <c r="J147" s="71"/>
      <c r="K147" s="70"/>
      <c r="L147" s="70"/>
      <c r="M147" s="70"/>
      <c r="N147" s="70"/>
      <c r="O147" s="70"/>
      <c r="P147" s="70"/>
      <c r="R147" s="72">
        <v>32.698999999999998</v>
      </c>
      <c r="S147" s="73"/>
      <c r="T147" s="73"/>
      <c r="U147" s="73"/>
      <c r="V147" s="73"/>
      <c r="W147" s="73"/>
    </row>
    <row r="148" spans="1:23" ht="14.15" customHeight="1" x14ac:dyDescent="0.25">
      <c r="A148" s="68" t="s">
        <v>216</v>
      </c>
      <c r="B148" s="69" t="s">
        <v>215</v>
      </c>
      <c r="C148" s="69" t="s">
        <v>409</v>
      </c>
      <c r="D148" s="64"/>
      <c r="E148" s="70"/>
      <c r="F148" s="70"/>
      <c r="G148" s="71"/>
      <c r="H148" s="71"/>
      <c r="I148" s="71"/>
      <c r="J148" s="71"/>
      <c r="K148" s="70"/>
      <c r="L148" s="70"/>
      <c r="M148" s="70"/>
      <c r="N148" s="70"/>
      <c r="O148" s="70"/>
      <c r="P148" s="70"/>
      <c r="R148" s="72">
        <v>0</v>
      </c>
      <c r="S148" s="73"/>
      <c r="T148" s="73"/>
      <c r="U148" s="73"/>
      <c r="V148" s="73"/>
      <c r="W148" s="73"/>
    </row>
    <row r="149" spans="1:23" ht="14.15" customHeight="1" x14ac:dyDescent="0.25">
      <c r="A149" s="68" t="s">
        <v>217</v>
      </c>
      <c r="B149" s="69" t="s">
        <v>215</v>
      </c>
      <c r="C149" s="69" t="s">
        <v>410</v>
      </c>
      <c r="D149" s="64"/>
      <c r="E149" s="70"/>
      <c r="F149" s="70"/>
      <c r="G149" s="71">
        <v>40.738999999999997</v>
      </c>
      <c r="H149" s="71"/>
      <c r="I149" s="71"/>
      <c r="J149" s="71"/>
      <c r="K149" s="70"/>
      <c r="L149" s="70"/>
      <c r="M149" s="70"/>
      <c r="N149" s="70"/>
      <c r="O149" s="70"/>
      <c r="P149" s="70"/>
      <c r="R149" s="72">
        <v>40.738999999999997</v>
      </c>
      <c r="S149" s="73"/>
      <c r="T149" s="73"/>
      <c r="U149" s="73"/>
      <c r="V149" s="73"/>
      <c r="W149" s="73"/>
    </row>
    <row r="150" spans="1:23" ht="14.15" customHeight="1" x14ac:dyDescent="0.25">
      <c r="A150" s="68" t="s">
        <v>218</v>
      </c>
      <c r="B150" s="69" t="s">
        <v>219</v>
      </c>
      <c r="C150" s="69" t="s">
        <v>411</v>
      </c>
      <c r="D150" s="64"/>
      <c r="E150" s="70"/>
      <c r="F150" s="74">
        <v>40.08</v>
      </c>
      <c r="G150" s="71"/>
      <c r="H150" s="71"/>
      <c r="I150" s="71"/>
      <c r="J150" s="71"/>
      <c r="K150" s="70"/>
      <c r="L150" s="70"/>
      <c r="M150" s="70"/>
      <c r="N150" s="70"/>
      <c r="O150" s="70"/>
      <c r="P150" s="70"/>
      <c r="R150" s="72">
        <v>40.08</v>
      </c>
      <c r="S150" s="73"/>
      <c r="T150" s="73"/>
      <c r="U150" s="73"/>
      <c r="V150" s="73"/>
      <c r="W150" s="73"/>
    </row>
    <row r="151" spans="1:23" ht="14.15" customHeight="1" x14ac:dyDescent="0.25">
      <c r="A151" s="68" t="s">
        <v>220</v>
      </c>
      <c r="B151" s="69" t="s">
        <v>219</v>
      </c>
      <c r="C151" s="69" t="s">
        <v>168</v>
      </c>
      <c r="D151" s="64"/>
      <c r="E151" s="70"/>
      <c r="F151" s="70"/>
      <c r="G151" s="71">
        <v>40.08</v>
      </c>
      <c r="H151" s="71"/>
      <c r="I151" s="71"/>
      <c r="J151" s="71"/>
      <c r="K151" s="70"/>
      <c r="L151" s="70"/>
      <c r="M151" s="70"/>
      <c r="N151" s="70"/>
      <c r="O151" s="70"/>
      <c r="P151" s="70"/>
      <c r="R151" s="72">
        <v>40.08</v>
      </c>
      <c r="S151" s="73"/>
      <c r="T151" s="73"/>
      <c r="U151" s="73"/>
      <c r="V151" s="73"/>
      <c r="W151" s="73"/>
    </row>
    <row r="152" spans="1:23" ht="14.15" customHeight="1" x14ac:dyDescent="0.25">
      <c r="A152" s="68" t="s">
        <v>221</v>
      </c>
      <c r="B152" s="69" t="s">
        <v>219</v>
      </c>
      <c r="C152" s="69" t="s">
        <v>412</v>
      </c>
      <c r="D152" s="64"/>
      <c r="E152" s="70"/>
      <c r="F152" s="75">
        <v>39.597999999999999</v>
      </c>
      <c r="G152" s="71"/>
      <c r="H152" s="71"/>
      <c r="I152" s="71"/>
      <c r="J152" s="71"/>
      <c r="K152" s="70"/>
      <c r="L152" s="70"/>
      <c r="M152" s="70"/>
      <c r="N152" s="70"/>
      <c r="O152" s="70"/>
      <c r="P152" s="70"/>
      <c r="R152" s="72">
        <v>39.597999999999999</v>
      </c>
      <c r="S152" s="73"/>
      <c r="T152" s="73"/>
      <c r="U152" s="73"/>
      <c r="V152" s="73"/>
      <c r="W152" s="73"/>
    </row>
    <row r="153" spans="1:23" ht="14.15" customHeight="1" x14ac:dyDescent="0.25">
      <c r="A153" s="68" t="s">
        <v>222</v>
      </c>
      <c r="B153" s="69" t="s">
        <v>223</v>
      </c>
      <c r="C153" s="69" t="s">
        <v>413</v>
      </c>
      <c r="D153" s="64" t="s">
        <v>273</v>
      </c>
      <c r="E153" s="70"/>
      <c r="F153" s="70"/>
      <c r="G153" s="71"/>
      <c r="H153" s="71">
        <v>28.872</v>
      </c>
      <c r="I153" s="71"/>
      <c r="J153" s="71"/>
      <c r="K153" s="70"/>
      <c r="L153" s="70"/>
      <c r="M153" s="70"/>
      <c r="N153" s="70"/>
      <c r="O153" s="70"/>
      <c r="P153" s="70"/>
      <c r="R153" s="72">
        <v>28.872</v>
      </c>
      <c r="S153" s="73"/>
      <c r="T153" s="73"/>
      <c r="U153" s="73"/>
      <c r="V153" s="73"/>
      <c r="W153" s="73"/>
    </row>
    <row r="154" spans="1:23" ht="14.15" customHeight="1" x14ac:dyDescent="0.25">
      <c r="A154" s="68" t="s">
        <v>224</v>
      </c>
      <c r="B154" s="69" t="s">
        <v>225</v>
      </c>
      <c r="C154" s="69" t="s">
        <v>414</v>
      </c>
      <c r="D154" s="64"/>
      <c r="E154" s="70"/>
      <c r="F154" s="70"/>
      <c r="G154" s="71">
        <v>9.8149999999999995</v>
      </c>
      <c r="H154" s="71"/>
      <c r="I154" s="71"/>
      <c r="J154" s="71"/>
      <c r="K154" s="70"/>
      <c r="L154" s="70"/>
      <c r="M154" s="70"/>
      <c r="N154" s="70"/>
      <c r="O154" s="70"/>
      <c r="P154" s="70"/>
      <c r="R154" s="72">
        <v>9.8149999999999995</v>
      </c>
      <c r="S154" s="73"/>
      <c r="T154" s="73"/>
      <c r="U154" s="73"/>
      <c r="V154" s="73"/>
      <c r="W154" s="73"/>
    </row>
    <row r="155" spans="1:23" ht="14.15" customHeight="1" x14ac:dyDescent="0.25">
      <c r="A155" s="68" t="s">
        <v>226</v>
      </c>
      <c r="B155" s="69" t="s">
        <v>225</v>
      </c>
      <c r="C155" s="69" t="s">
        <v>415</v>
      </c>
      <c r="D155" s="64"/>
      <c r="E155" s="70"/>
      <c r="F155" s="74">
        <v>29.753</v>
      </c>
      <c r="G155" s="71"/>
      <c r="H155" s="71"/>
      <c r="I155" s="71"/>
      <c r="J155" s="71"/>
      <c r="K155" s="70"/>
      <c r="L155" s="70"/>
      <c r="M155" s="70"/>
      <c r="N155" s="70"/>
      <c r="O155" s="70"/>
      <c r="P155" s="70"/>
      <c r="R155" s="72">
        <v>29.753</v>
      </c>
      <c r="S155" s="73"/>
      <c r="T155" s="73"/>
      <c r="U155" s="73"/>
      <c r="V155" s="73"/>
      <c r="W155" s="73"/>
    </row>
    <row r="156" spans="1:23" ht="14.15" customHeight="1" x14ac:dyDescent="0.25">
      <c r="A156" s="68" t="s">
        <v>227</v>
      </c>
      <c r="B156" s="69" t="s">
        <v>228</v>
      </c>
      <c r="C156" s="69" t="s">
        <v>416</v>
      </c>
      <c r="D156" s="64"/>
      <c r="E156" s="70"/>
      <c r="F156" s="74">
        <v>34.723999999999997</v>
      </c>
      <c r="G156" s="71"/>
      <c r="H156" s="71"/>
      <c r="I156" s="71"/>
      <c r="J156" s="71"/>
      <c r="K156" s="70"/>
      <c r="L156" s="70"/>
      <c r="M156" s="70"/>
      <c r="N156" s="70"/>
      <c r="O156" s="70"/>
      <c r="P156" s="70"/>
      <c r="R156" s="72">
        <v>34.723999999999997</v>
      </c>
      <c r="S156" s="73"/>
      <c r="T156" s="73"/>
      <c r="U156" s="73"/>
      <c r="V156" s="73"/>
      <c r="W156" s="73"/>
    </row>
    <row r="157" spans="1:23" ht="14.15" customHeight="1" x14ac:dyDescent="0.25">
      <c r="A157" s="68" t="s">
        <v>229</v>
      </c>
      <c r="B157" s="69" t="s">
        <v>228</v>
      </c>
      <c r="C157" s="69" t="s">
        <v>417</v>
      </c>
      <c r="D157" s="64"/>
      <c r="E157" s="70"/>
      <c r="F157" s="74">
        <v>32.298999999999999</v>
      </c>
      <c r="G157" s="71"/>
      <c r="H157" s="71"/>
      <c r="I157" s="71"/>
      <c r="J157" s="71"/>
      <c r="K157" s="70"/>
      <c r="L157" s="70"/>
      <c r="M157" s="70"/>
      <c r="N157" s="70"/>
      <c r="O157" s="70"/>
      <c r="P157" s="70"/>
      <c r="R157" s="72">
        <v>32.298999999999999</v>
      </c>
      <c r="S157" s="73"/>
      <c r="T157" s="73"/>
      <c r="U157" s="73"/>
      <c r="V157" s="73"/>
      <c r="W157" s="73"/>
    </row>
    <row r="158" spans="1:23" ht="14.15" customHeight="1" x14ac:dyDescent="0.25">
      <c r="A158" s="68" t="s">
        <v>230</v>
      </c>
      <c r="B158" s="69" t="s">
        <v>231</v>
      </c>
      <c r="C158" s="69" t="s">
        <v>231</v>
      </c>
      <c r="D158" s="64" t="s">
        <v>273</v>
      </c>
      <c r="E158" s="70"/>
      <c r="F158" s="70"/>
      <c r="G158" s="71"/>
      <c r="H158" s="71"/>
      <c r="I158" s="71"/>
      <c r="J158" s="71">
        <v>12.97</v>
      </c>
      <c r="K158" s="70"/>
      <c r="L158" s="70"/>
      <c r="M158" s="70"/>
      <c r="N158" s="70"/>
      <c r="O158" s="70"/>
      <c r="P158" s="70"/>
      <c r="R158" s="72">
        <v>12.97</v>
      </c>
      <c r="S158" s="73"/>
      <c r="T158" s="73"/>
      <c r="U158" s="73"/>
      <c r="V158" s="73"/>
      <c r="W158" s="73"/>
    </row>
    <row r="159" spans="1:23" ht="14.15" customHeight="1" x14ac:dyDescent="0.25">
      <c r="A159" s="68" t="s">
        <v>232</v>
      </c>
      <c r="B159" s="69" t="s">
        <v>233</v>
      </c>
      <c r="C159" s="69" t="s">
        <v>418</v>
      </c>
      <c r="D159" s="64"/>
      <c r="E159" s="70"/>
      <c r="F159" s="70"/>
      <c r="G159" s="71">
        <v>18.693000000000001</v>
      </c>
      <c r="H159" s="71"/>
      <c r="I159" s="71"/>
      <c r="J159" s="71"/>
      <c r="K159" s="70"/>
      <c r="L159" s="70"/>
      <c r="M159" s="70"/>
      <c r="N159" s="70"/>
      <c r="O159" s="70"/>
      <c r="P159" s="70"/>
      <c r="R159" s="72">
        <v>18.693000000000001</v>
      </c>
      <c r="S159" s="73"/>
      <c r="T159" s="73"/>
      <c r="U159" s="73"/>
      <c r="V159" s="73"/>
      <c r="W159" s="73"/>
    </row>
    <row r="160" spans="1:23" ht="14.15" customHeight="1" x14ac:dyDescent="0.25">
      <c r="A160" s="68" t="s">
        <v>234</v>
      </c>
      <c r="B160" s="69" t="s">
        <v>233</v>
      </c>
      <c r="C160" s="69" t="s">
        <v>419</v>
      </c>
      <c r="D160" s="64" t="s">
        <v>273</v>
      </c>
      <c r="E160" s="70"/>
      <c r="F160" s="70"/>
      <c r="G160" s="71"/>
      <c r="H160" s="71">
        <v>34.582999999999998</v>
      </c>
      <c r="I160" s="71"/>
      <c r="J160" s="71"/>
      <c r="K160" s="70"/>
      <c r="L160" s="70"/>
      <c r="M160" s="70"/>
      <c r="N160" s="70"/>
      <c r="O160" s="70"/>
      <c r="P160" s="70"/>
      <c r="R160" s="72">
        <v>34.582999999999998</v>
      </c>
      <c r="S160" s="73"/>
      <c r="T160" s="73"/>
      <c r="U160" s="73"/>
      <c r="V160" s="73"/>
      <c r="W160" s="73"/>
    </row>
    <row r="161" spans="1:23" ht="14.15" customHeight="1" x14ac:dyDescent="0.25">
      <c r="A161" s="68" t="s">
        <v>235</v>
      </c>
      <c r="B161" s="69" t="s">
        <v>236</v>
      </c>
      <c r="C161" s="69" t="s">
        <v>420</v>
      </c>
      <c r="D161" s="64"/>
      <c r="E161" s="70"/>
      <c r="F161" s="74">
        <v>40.08</v>
      </c>
      <c r="G161" s="71"/>
      <c r="H161" s="71"/>
      <c r="I161" s="71"/>
      <c r="J161" s="71"/>
      <c r="K161" s="70"/>
      <c r="L161" s="70"/>
      <c r="M161" s="70"/>
      <c r="N161" s="70"/>
      <c r="O161" s="70"/>
      <c r="P161" s="70"/>
      <c r="R161" s="72">
        <v>40.08</v>
      </c>
      <c r="S161" s="73"/>
      <c r="T161" s="73"/>
      <c r="U161" s="73"/>
      <c r="V161" s="73"/>
      <c r="W161" s="73"/>
    </row>
    <row r="162" spans="1:23" ht="14.15" customHeight="1" x14ac:dyDescent="0.25">
      <c r="A162" s="68" t="s">
        <v>237</v>
      </c>
      <c r="B162" s="69" t="s">
        <v>236</v>
      </c>
      <c r="C162" s="69" t="s">
        <v>421</v>
      </c>
      <c r="D162" s="64"/>
      <c r="E162" s="70"/>
      <c r="F162" s="70"/>
      <c r="G162" s="71">
        <v>39.587000000000003</v>
      </c>
      <c r="H162" s="71"/>
      <c r="I162" s="71"/>
      <c r="J162" s="71"/>
      <c r="K162" s="70"/>
      <c r="L162" s="70"/>
      <c r="M162" s="70"/>
      <c r="N162" s="70"/>
      <c r="O162" s="70"/>
      <c r="P162" s="70"/>
      <c r="R162" s="72">
        <v>39.587000000000003</v>
      </c>
      <c r="S162" s="73"/>
      <c r="T162" s="73"/>
      <c r="U162" s="73"/>
      <c r="V162" s="73"/>
      <c r="W162" s="73"/>
    </row>
    <row r="163" spans="1:23" ht="14.15" customHeight="1" x14ac:dyDescent="0.25">
      <c r="A163" s="68" t="s">
        <v>238</v>
      </c>
      <c r="B163" s="69" t="s">
        <v>236</v>
      </c>
      <c r="C163" s="69" t="s">
        <v>422</v>
      </c>
      <c r="D163" s="64" t="s">
        <v>273</v>
      </c>
      <c r="E163" s="70"/>
      <c r="F163" s="70"/>
      <c r="G163" s="71"/>
      <c r="H163" s="71">
        <v>36.146000000000001</v>
      </c>
      <c r="I163" s="71"/>
      <c r="J163" s="71"/>
      <c r="K163" s="70"/>
      <c r="L163" s="70"/>
      <c r="M163" s="70"/>
      <c r="N163" s="70"/>
      <c r="O163" s="70"/>
      <c r="P163" s="70"/>
      <c r="R163" s="72">
        <v>36.146000000000001</v>
      </c>
      <c r="S163" s="73"/>
      <c r="T163" s="73"/>
      <c r="U163" s="73"/>
      <c r="V163" s="73"/>
      <c r="W163" s="73"/>
    </row>
    <row r="164" spans="1:23" ht="14.15" customHeight="1" x14ac:dyDescent="0.25">
      <c r="A164" s="68" t="s">
        <v>239</v>
      </c>
      <c r="B164" s="69" t="s">
        <v>236</v>
      </c>
      <c r="C164" s="69" t="s">
        <v>423</v>
      </c>
      <c r="D164" s="64"/>
      <c r="E164" s="70"/>
      <c r="F164" s="74">
        <v>40.08</v>
      </c>
      <c r="G164" s="71"/>
      <c r="H164" s="71"/>
      <c r="I164" s="71"/>
      <c r="J164" s="71"/>
      <c r="K164" s="70"/>
      <c r="L164" s="70"/>
      <c r="M164" s="70"/>
      <c r="N164" s="70"/>
      <c r="O164" s="70"/>
      <c r="P164" s="70"/>
      <c r="R164" s="72">
        <v>40.08</v>
      </c>
      <c r="S164" s="73"/>
      <c r="T164" s="73"/>
      <c r="U164" s="73"/>
      <c r="V164" s="73"/>
      <c r="W164" s="73"/>
    </row>
    <row r="165" spans="1:23" ht="14.15" customHeight="1" x14ac:dyDescent="0.25">
      <c r="A165" s="68" t="s">
        <v>240</v>
      </c>
      <c r="B165" s="69" t="s">
        <v>236</v>
      </c>
      <c r="C165" s="69" t="s">
        <v>424</v>
      </c>
      <c r="D165" s="64"/>
      <c r="E165" s="70"/>
      <c r="F165" s="74">
        <v>38.253</v>
      </c>
      <c r="G165" s="71"/>
      <c r="H165" s="71"/>
      <c r="I165" s="71"/>
      <c r="J165" s="71"/>
      <c r="K165" s="70"/>
      <c r="L165" s="70"/>
      <c r="M165" s="70"/>
      <c r="N165" s="70"/>
      <c r="O165" s="70"/>
      <c r="P165" s="70"/>
      <c r="R165" s="72">
        <v>38.253</v>
      </c>
      <c r="S165" s="73"/>
      <c r="T165" s="73"/>
      <c r="U165" s="73"/>
      <c r="V165" s="73"/>
      <c r="W165" s="73"/>
    </row>
    <row r="166" spans="1:23" ht="14.15" customHeight="1" x14ac:dyDescent="0.25">
      <c r="A166" s="68" t="s">
        <v>241</v>
      </c>
      <c r="B166" s="69" t="s">
        <v>242</v>
      </c>
      <c r="C166" s="69" t="s">
        <v>425</v>
      </c>
      <c r="D166" s="64"/>
      <c r="E166" s="70"/>
      <c r="F166" s="74">
        <v>24.782</v>
      </c>
      <c r="G166" s="71"/>
      <c r="H166" s="71"/>
      <c r="I166" s="71"/>
      <c r="J166" s="71"/>
      <c r="K166" s="70"/>
      <c r="L166" s="70"/>
      <c r="M166" s="70"/>
      <c r="N166" s="70"/>
      <c r="O166" s="70"/>
      <c r="P166" s="70"/>
      <c r="R166" s="72">
        <v>24.782</v>
      </c>
      <c r="S166" s="73"/>
      <c r="T166" s="73"/>
      <c r="U166" s="73"/>
      <c r="V166" s="73"/>
      <c r="W166" s="73"/>
    </row>
    <row r="167" spans="1:23" ht="14.15" customHeight="1" x14ac:dyDescent="0.25">
      <c r="A167" s="68" t="s">
        <v>243</v>
      </c>
      <c r="B167" s="69" t="s">
        <v>242</v>
      </c>
      <c r="C167" s="69" t="s">
        <v>426</v>
      </c>
      <c r="D167" s="64"/>
      <c r="E167" s="70"/>
      <c r="F167" s="70"/>
      <c r="G167" s="71">
        <v>39.036999999999999</v>
      </c>
      <c r="H167" s="71"/>
      <c r="I167" s="71"/>
      <c r="J167" s="71"/>
      <c r="K167" s="70"/>
      <c r="L167" s="70"/>
      <c r="M167" s="70"/>
      <c r="N167" s="70"/>
      <c r="O167" s="70"/>
      <c r="P167" s="70"/>
      <c r="R167" s="72">
        <v>39.036999999999999</v>
      </c>
      <c r="S167" s="73"/>
      <c r="T167" s="73"/>
      <c r="U167" s="73"/>
      <c r="V167" s="73"/>
      <c r="W167" s="73"/>
    </row>
    <row r="168" spans="1:23" ht="14.15" customHeight="1" x14ac:dyDescent="0.25">
      <c r="A168" s="68" t="s">
        <v>244</v>
      </c>
      <c r="B168" s="69" t="s">
        <v>242</v>
      </c>
      <c r="C168" s="69" t="s">
        <v>427</v>
      </c>
      <c r="D168" s="64" t="s">
        <v>273</v>
      </c>
      <c r="E168" s="70"/>
      <c r="F168" s="70"/>
      <c r="G168" s="71"/>
      <c r="H168" s="71">
        <v>30.501999999999999</v>
      </c>
      <c r="I168" s="71"/>
      <c r="J168" s="71"/>
      <c r="K168" s="70"/>
      <c r="L168" s="70"/>
      <c r="M168" s="70"/>
      <c r="N168" s="70"/>
      <c r="O168" s="70"/>
      <c r="P168" s="70"/>
      <c r="R168" s="72">
        <v>30.501999999999999</v>
      </c>
      <c r="S168" s="73"/>
      <c r="T168" s="73"/>
      <c r="U168" s="73"/>
      <c r="V168" s="73"/>
      <c r="W168" s="73"/>
    </row>
    <row r="169" spans="1:23" ht="14.15" customHeight="1" x14ac:dyDescent="0.25">
      <c r="A169" s="68" t="s">
        <v>245</v>
      </c>
      <c r="B169" s="69" t="s">
        <v>242</v>
      </c>
      <c r="C169" s="69" t="s">
        <v>428</v>
      </c>
      <c r="D169" s="64"/>
      <c r="E169" s="70"/>
      <c r="F169" s="70"/>
      <c r="G169" s="71">
        <v>37.826000000000001</v>
      </c>
      <c r="H169" s="71"/>
      <c r="I169" s="71"/>
      <c r="J169" s="71"/>
      <c r="K169" s="70"/>
      <c r="L169" s="70"/>
      <c r="M169" s="70"/>
      <c r="N169" s="70"/>
      <c r="O169" s="70"/>
      <c r="P169" s="70"/>
      <c r="R169" s="72">
        <v>37.826000000000001</v>
      </c>
      <c r="S169" s="73"/>
      <c r="T169" s="73"/>
      <c r="U169" s="73"/>
      <c r="V169" s="73"/>
      <c r="W169" s="73"/>
    </row>
    <row r="170" spans="1:23" ht="14.15" customHeight="1" x14ac:dyDescent="0.25">
      <c r="A170" s="68" t="s">
        <v>246</v>
      </c>
      <c r="B170" s="69" t="s">
        <v>242</v>
      </c>
      <c r="C170" s="69" t="s">
        <v>429</v>
      </c>
      <c r="D170" s="64"/>
      <c r="E170" s="70"/>
      <c r="F170" s="70"/>
      <c r="G170" s="71">
        <v>32.878999999999998</v>
      </c>
      <c r="H170" s="71"/>
      <c r="I170" s="71"/>
      <c r="J170" s="71"/>
      <c r="K170" s="70"/>
      <c r="L170" s="70"/>
      <c r="M170" s="70"/>
      <c r="N170" s="70"/>
      <c r="O170" s="70"/>
      <c r="P170" s="70"/>
      <c r="R170" s="72">
        <v>32.878999999999998</v>
      </c>
      <c r="S170" s="73"/>
      <c r="T170" s="73"/>
      <c r="U170" s="73"/>
      <c r="V170" s="73"/>
      <c r="W170" s="73"/>
    </row>
    <row r="171" spans="1:23" ht="14.15" customHeight="1" x14ac:dyDescent="0.25">
      <c r="A171" s="68" t="s">
        <v>247</v>
      </c>
      <c r="B171" s="69" t="s">
        <v>242</v>
      </c>
      <c r="C171" s="69" t="s">
        <v>430</v>
      </c>
      <c r="D171" s="64" t="s">
        <v>273</v>
      </c>
      <c r="E171" s="70"/>
      <c r="F171" s="70"/>
      <c r="G171" s="71"/>
      <c r="H171" s="71">
        <v>37.134999999999998</v>
      </c>
      <c r="I171" s="71"/>
      <c r="J171" s="71"/>
      <c r="K171" s="70"/>
      <c r="L171" s="70"/>
      <c r="M171" s="70"/>
      <c r="N171" s="70"/>
      <c r="O171" s="70"/>
      <c r="P171" s="70"/>
      <c r="R171" s="72">
        <v>37.134999999999998</v>
      </c>
      <c r="S171" s="73"/>
      <c r="T171" s="73"/>
      <c r="U171" s="73"/>
      <c r="V171" s="73"/>
      <c r="W171" s="73"/>
    </row>
    <row r="172" spans="1:23" ht="14.15" customHeight="1" x14ac:dyDescent="0.25">
      <c r="A172" s="68" t="s">
        <v>248</v>
      </c>
      <c r="B172" s="69" t="s">
        <v>242</v>
      </c>
      <c r="C172" s="69" t="s">
        <v>417</v>
      </c>
      <c r="D172" s="64" t="s">
        <v>273</v>
      </c>
      <c r="E172" s="70"/>
      <c r="F172" s="70"/>
      <c r="G172" s="71"/>
      <c r="H172" s="71">
        <v>33.281999999999996</v>
      </c>
      <c r="I172" s="71"/>
      <c r="J172" s="71"/>
      <c r="K172" s="70"/>
      <c r="L172" s="70"/>
      <c r="M172" s="70"/>
      <c r="N172" s="70"/>
      <c r="O172" s="70"/>
      <c r="P172" s="70"/>
      <c r="R172" s="72">
        <v>33.281999999999996</v>
      </c>
      <c r="S172" s="73"/>
      <c r="T172" s="73"/>
      <c r="U172" s="73"/>
      <c r="V172" s="73"/>
      <c r="W172" s="73"/>
    </row>
    <row r="173" spans="1:23" ht="14.15" customHeight="1" x14ac:dyDescent="0.25">
      <c r="A173" s="68" t="s">
        <v>249</v>
      </c>
      <c r="B173" s="69" t="s">
        <v>242</v>
      </c>
      <c r="C173" s="69" t="s">
        <v>431</v>
      </c>
      <c r="D173" s="64"/>
      <c r="E173" s="70"/>
      <c r="F173" s="70"/>
      <c r="G173" s="71">
        <v>31.158000000000001</v>
      </c>
      <c r="H173" s="71"/>
      <c r="I173" s="71"/>
      <c r="J173" s="71"/>
      <c r="K173" s="70"/>
      <c r="L173" s="70"/>
      <c r="M173" s="70"/>
      <c r="N173" s="70"/>
      <c r="O173" s="70"/>
      <c r="P173" s="70"/>
      <c r="R173" s="72">
        <v>31.158000000000001</v>
      </c>
      <c r="S173" s="73"/>
      <c r="T173" s="73"/>
      <c r="U173" s="73"/>
      <c r="V173" s="73"/>
      <c r="W173" s="73"/>
    </row>
    <row r="174" spans="1:23" ht="14.15" customHeight="1" x14ac:dyDescent="0.25">
      <c r="A174" s="68" t="s">
        <v>250</v>
      </c>
      <c r="B174" s="69" t="s">
        <v>242</v>
      </c>
      <c r="C174" s="69" t="s">
        <v>432</v>
      </c>
      <c r="D174" s="64"/>
      <c r="E174" s="70"/>
      <c r="F174" s="70"/>
      <c r="G174" s="71">
        <v>36.087000000000003</v>
      </c>
      <c r="H174" s="71"/>
      <c r="I174" s="71"/>
      <c r="J174" s="71"/>
      <c r="K174" s="70"/>
      <c r="L174" s="70"/>
      <c r="M174" s="70"/>
      <c r="N174" s="70"/>
      <c r="O174" s="70"/>
      <c r="P174" s="70"/>
      <c r="R174" s="72">
        <v>36.087000000000003</v>
      </c>
      <c r="S174" s="73"/>
      <c r="T174" s="73"/>
      <c r="U174" s="73"/>
      <c r="V174" s="73"/>
      <c r="W174" s="73"/>
    </row>
    <row r="175" spans="1:23" ht="14.15" customHeight="1" x14ac:dyDescent="0.25">
      <c r="A175" s="68" t="s">
        <v>251</v>
      </c>
      <c r="B175" s="69" t="s">
        <v>242</v>
      </c>
      <c r="C175" s="69" t="s">
        <v>433</v>
      </c>
      <c r="D175" s="64" t="s">
        <v>273</v>
      </c>
      <c r="E175" s="70"/>
      <c r="F175" s="70"/>
      <c r="G175" s="71"/>
      <c r="H175" s="71">
        <v>29.774999999999999</v>
      </c>
      <c r="I175" s="71"/>
      <c r="J175" s="71"/>
      <c r="K175" s="70"/>
      <c r="L175" s="70"/>
      <c r="M175" s="70"/>
      <c r="N175" s="70"/>
      <c r="O175" s="70"/>
      <c r="P175" s="70"/>
      <c r="R175" s="72">
        <v>29.774999999999999</v>
      </c>
      <c r="S175" s="73"/>
      <c r="T175" s="73"/>
      <c r="U175" s="73"/>
      <c r="V175" s="73"/>
      <c r="W175" s="73"/>
    </row>
    <row r="176" spans="1:23" ht="14.15" customHeight="1" x14ac:dyDescent="0.25">
      <c r="A176" s="68" t="s">
        <v>252</v>
      </c>
      <c r="B176" s="69" t="s">
        <v>242</v>
      </c>
      <c r="C176" s="69" t="s">
        <v>434</v>
      </c>
      <c r="D176" s="64"/>
      <c r="E176" s="70"/>
      <c r="F176" s="70"/>
      <c r="G176" s="71">
        <v>32.552999999999997</v>
      </c>
      <c r="H176" s="71"/>
      <c r="I176" s="71"/>
      <c r="J176" s="71"/>
      <c r="K176" s="70"/>
      <c r="L176" s="70"/>
      <c r="M176" s="70"/>
      <c r="N176" s="70"/>
      <c r="O176" s="70"/>
      <c r="P176" s="70"/>
      <c r="R176" s="72">
        <v>32.552999999999997</v>
      </c>
      <c r="S176" s="73"/>
      <c r="T176" s="73"/>
      <c r="U176" s="73"/>
      <c r="V176" s="73"/>
      <c r="W176" s="73"/>
    </row>
    <row r="177" spans="1:23" ht="14.15" customHeight="1" x14ac:dyDescent="0.25">
      <c r="A177" s="68" t="s">
        <v>253</v>
      </c>
      <c r="B177" s="69" t="s">
        <v>242</v>
      </c>
      <c r="C177" s="69" t="s">
        <v>435</v>
      </c>
      <c r="D177" s="64"/>
      <c r="E177" s="70"/>
      <c r="F177" s="70"/>
      <c r="G177" s="71">
        <v>35.743000000000002</v>
      </c>
      <c r="H177" s="71"/>
      <c r="I177" s="71" t="s">
        <v>273</v>
      </c>
      <c r="J177" s="71"/>
      <c r="K177" s="70"/>
      <c r="L177" s="70"/>
      <c r="M177" s="70"/>
      <c r="N177" s="70"/>
      <c r="O177" s="70"/>
      <c r="P177" s="70"/>
      <c r="R177" s="72">
        <v>35.743000000000002</v>
      </c>
      <c r="S177" s="73"/>
      <c r="T177" s="73"/>
      <c r="U177" s="73"/>
      <c r="V177" s="73"/>
      <c r="W177" s="73"/>
    </row>
    <row r="178" spans="1:23" ht="14.15" customHeight="1" x14ac:dyDescent="0.25">
      <c r="A178" s="68" t="s">
        <v>254</v>
      </c>
      <c r="B178" s="69" t="s">
        <v>255</v>
      </c>
      <c r="C178" s="69" t="s">
        <v>255</v>
      </c>
      <c r="D178" s="64"/>
      <c r="E178" s="70"/>
      <c r="F178" s="70"/>
      <c r="G178" s="71"/>
      <c r="H178" s="76">
        <v>33.863</v>
      </c>
      <c r="I178" s="71"/>
      <c r="J178" s="71"/>
      <c r="K178" s="70"/>
      <c r="L178" s="70"/>
      <c r="M178" s="70"/>
      <c r="N178" s="70"/>
      <c r="O178" s="70"/>
      <c r="P178" s="70"/>
      <c r="R178" s="72">
        <v>33.863</v>
      </c>
      <c r="S178" s="73"/>
      <c r="T178" s="73"/>
      <c r="U178" s="73"/>
      <c r="V178" s="73"/>
      <c r="W178" s="73"/>
    </row>
    <row r="179" spans="1:23" ht="14.15" customHeight="1" x14ac:dyDescent="0.25">
      <c r="A179" s="68" t="s">
        <v>257</v>
      </c>
      <c r="B179" s="69" t="s">
        <v>255</v>
      </c>
      <c r="C179" s="69" t="s">
        <v>470</v>
      </c>
      <c r="D179" s="64"/>
      <c r="E179" s="70"/>
      <c r="F179" s="70"/>
      <c r="G179" s="71"/>
      <c r="H179" s="71"/>
      <c r="I179" s="71"/>
      <c r="J179" s="71"/>
      <c r="K179" s="70"/>
      <c r="L179" s="70"/>
      <c r="M179" s="70">
        <v>30.87</v>
      </c>
      <c r="N179" s="70"/>
      <c r="O179" s="70"/>
      <c r="P179" s="70"/>
      <c r="R179" s="72">
        <v>30.87</v>
      </c>
      <c r="S179" s="73"/>
      <c r="T179" s="73"/>
      <c r="U179" s="73"/>
      <c r="V179" s="73"/>
      <c r="W179" s="73"/>
    </row>
    <row r="180" spans="1:23" ht="14.15" customHeight="1" x14ac:dyDescent="0.25">
      <c r="A180" s="68" t="s">
        <v>259</v>
      </c>
      <c r="B180" s="69" t="s">
        <v>255</v>
      </c>
      <c r="C180" s="69" t="s">
        <v>471</v>
      </c>
      <c r="D180" s="64"/>
      <c r="E180" s="70"/>
      <c r="F180" s="70"/>
      <c r="G180" s="76">
        <v>35.372999999999998</v>
      </c>
      <c r="H180" s="71"/>
      <c r="I180" s="71"/>
      <c r="J180" s="71"/>
      <c r="K180" s="70"/>
      <c r="L180" s="70"/>
      <c r="M180" s="70"/>
      <c r="N180" s="70"/>
      <c r="O180" s="70"/>
      <c r="P180" s="70"/>
      <c r="R180" s="72">
        <v>35.372999999999998</v>
      </c>
      <c r="S180" s="73"/>
      <c r="T180" s="73"/>
      <c r="U180" s="73"/>
      <c r="V180" s="73"/>
      <c r="W180" s="73"/>
    </row>
    <row r="181" spans="1:23" ht="14.15" customHeight="1" x14ac:dyDescent="0.25">
      <c r="A181" s="68" t="s">
        <v>261</v>
      </c>
      <c r="B181" s="69" t="s">
        <v>255</v>
      </c>
      <c r="C181" s="69" t="s">
        <v>472</v>
      </c>
      <c r="D181" s="64"/>
      <c r="E181" s="70"/>
      <c r="F181" s="70"/>
      <c r="G181" s="71"/>
      <c r="H181" s="71"/>
      <c r="I181" s="71"/>
      <c r="J181" s="71"/>
      <c r="K181" s="70">
        <v>28.321000000000002</v>
      </c>
      <c r="L181" s="70"/>
      <c r="M181" s="70"/>
      <c r="N181" s="70"/>
      <c r="O181" s="70"/>
      <c r="P181" s="70"/>
      <c r="R181" s="72">
        <v>28.321000000000002</v>
      </c>
      <c r="S181" s="73"/>
      <c r="T181" s="73"/>
      <c r="U181" s="73"/>
      <c r="V181" s="73"/>
      <c r="W181" s="73"/>
    </row>
    <row r="182" spans="1:23" ht="14.15" customHeight="1" x14ac:dyDescent="0.25">
      <c r="E182" s="63">
        <f>COUNT(E4:E181)</f>
        <v>6</v>
      </c>
      <c r="F182" s="63">
        <f t="shared" ref="F182:P182" si="0">COUNT(F4:F181)</f>
        <v>49</v>
      </c>
      <c r="G182" s="63">
        <f t="shared" si="0"/>
        <v>51</v>
      </c>
      <c r="H182" s="63">
        <f t="shared" si="0"/>
        <v>33</v>
      </c>
      <c r="I182" s="63">
        <f t="shared" si="0"/>
        <v>17</v>
      </c>
      <c r="J182" s="63">
        <f t="shared" si="0"/>
        <v>9</v>
      </c>
      <c r="K182" s="63">
        <f t="shared" si="0"/>
        <v>5</v>
      </c>
      <c r="L182" s="63">
        <f t="shared" si="0"/>
        <v>2</v>
      </c>
      <c r="M182" s="63">
        <f t="shared" si="0"/>
        <v>1</v>
      </c>
      <c r="N182" s="63">
        <f t="shared" si="0"/>
        <v>0</v>
      </c>
      <c r="O182" s="63">
        <f t="shared" si="0"/>
        <v>0</v>
      </c>
      <c r="P182" s="63">
        <f t="shared" si="0"/>
        <v>1</v>
      </c>
      <c r="Q182" s="63">
        <f>SUM(D182:P182)</f>
        <v>174</v>
      </c>
    </row>
    <row r="183" spans="1:23" ht="14.15" customHeight="1" x14ac:dyDescent="0.25"/>
    <row r="184" spans="1:23" ht="14.15" customHeight="1" x14ac:dyDescent="0.25">
      <c r="C184" s="86" t="s">
        <v>473</v>
      </c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</row>
  </sheetData>
  <mergeCells count="1">
    <mergeCell ref="C184:Q184"/>
  </mergeCells>
  <pageMargins left="1" right="1" top="1" bottom="1" header="0.5" footer="0.5"/>
  <pageSetup paperSize="5" scale="44" fitToHeight="0" orientation="landscape" horizontalDpi="300" verticalDpi="300" r:id="rId1"/>
  <headerFooter alignWithMargins="0">
    <oddHeader>&amp;C&amp;"Arial,Bold Italic"&amp;16District Total Program Mill Levy in the Year of TABOR Ballot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Mill Levy Certification Form</vt:lpstr>
      <vt:lpstr>Data</vt:lpstr>
      <vt:lpstr>TABOR Historical</vt:lpstr>
      <vt:lpstr>'Mill Levy Certification Form'!Print_Area</vt:lpstr>
      <vt:lpstr>'TABOR Historical'!Print_Area</vt:lpstr>
      <vt:lpstr>'TABOR Historical'!Print_Titles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cp:lastPrinted>2020-11-25T19:50:44Z</cp:lastPrinted>
  <dcterms:created xsi:type="dcterms:W3CDTF">2018-11-30T18:09:16Z</dcterms:created>
  <dcterms:modified xsi:type="dcterms:W3CDTF">2020-12-09T02:22:27Z</dcterms:modified>
</cp:coreProperties>
</file>