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SFU\Charter Schools\Supplemental At-Risk Funding\"/>
    </mc:Choice>
  </mc:AlternateContent>
  <xr:revisionPtr revIDLastSave="0" documentId="8_{188DD9BF-5114-40FB-A0D7-0C59D22D64B6}" xr6:coauthVersionLast="46" xr6:coauthVersionMax="46" xr10:uidLastSave="{00000000-0000-0000-0000-000000000000}"/>
  <bookViews>
    <workbookView xWindow="-120" yWindow="-120" windowWidth="20730" windowHeight="11160" xr2:uid="{4A614A36-EF1D-4AE8-BE21-E8D72D3F3197}"/>
  </bookViews>
  <sheets>
    <sheet name="FY2020-21 Supplemental Aid" sheetId="1" r:id="rId1"/>
  </sheets>
  <externalReferences>
    <externalReference r:id="rId2"/>
    <externalReference r:id="rId3"/>
  </externalReferences>
  <definedNames>
    <definedName name="Inputs">[1]Inputs!$A$2:$I$181</definedName>
    <definedName name="_xlnm.Print_Area" localSheetId="0">'FY2020-21 Supplemental Aid'!$A$1:$K$117</definedName>
    <definedName name="_xlnm.Print_Titles" localSheetId="0">'FY2020-21 Supplemental Aid'!$1:$5</definedName>
    <definedName name="Values">[2]Inputs!$A$2:$I$181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1" l="1"/>
  <c r="D114" i="1"/>
  <c r="K112" i="1"/>
  <c r="J112" i="1"/>
  <c r="J114" i="1" s="1"/>
  <c r="K110" i="1"/>
  <c r="J110" i="1"/>
  <c r="J109" i="1"/>
  <c r="K107" i="1"/>
  <c r="J107" i="1"/>
  <c r="K106" i="1"/>
  <c r="J106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5" i="1"/>
  <c r="J95" i="1"/>
  <c r="K93" i="1"/>
  <c r="J93" i="1"/>
  <c r="K91" i="1"/>
  <c r="J91" i="1"/>
  <c r="K89" i="1"/>
  <c r="J89" i="1"/>
  <c r="K88" i="1"/>
  <c r="J88" i="1"/>
  <c r="K87" i="1"/>
  <c r="J87" i="1"/>
  <c r="K85" i="1"/>
  <c r="J85" i="1"/>
  <c r="K84" i="1"/>
  <c r="J84" i="1"/>
  <c r="K83" i="1"/>
  <c r="J83" i="1"/>
  <c r="K82" i="1"/>
  <c r="J82" i="1"/>
  <c r="K81" i="1"/>
  <c r="J81" i="1"/>
  <c r="K80" i="1"/>
  <c r="K114" i="1" s="1"/>
  <c r="J80" i="1"/>
  <c r="G66" i="1"/>
  <c r="G65" i="1"/>
  <c r="G64" i="1"/>
  <c r="G62" i="1"/>
  <c r="G60" i="1"/>
  <c r="G57" i="1"/>
  <c r="G54" i="1"/>
  <c r="G51" i="1"/>
  <c r="G50" i="1"/>
  <c r="G48" i="1"/>
  <c r="G46" i="1"/>
  <c r="G43" i="1"/>
  <c r="G39" i="1"/>
  <c r="G38" i="1"/>
  <c r="G36" i="1"/>
  <c r="G34" i="1"/>
  <c r="G31" i="1"/>
  <c r="K31" i="1" s="1"/>
  <c r="G30" i="1"/>
  <c r="G29" i="1"/>
  <c r="G28" i="1"/>
  <c r="G27" i="1"/>
  <c r="G24" i="1"/>
  <c r="G20" i="1"/>
  <c r="G19" i="1"/>
  <c r="G18" i="1"/>
  <c r="G17" i="1"/>
  <c r="G16" i="1"/>
  <c r="G15" i="1"/>
  <c r="G14" i="1"/>
  <c r="G13" i="1"/>
  <c r="G10" i="1"/>
  <c r="G9" i="1"/>
  <c r="G7" i="1"/>
  <c r="J31" i="1" l="1"/>
  <c r="K7" i="1"/>
  <c r="J7" i="1"/>
  <c r="K13" i="1"/>
  <c r="J13" i="1"/>
  <c r="K17" i="1"/>
  <c r="J17" i="1"/>
  <c r="K28" i="1"/>
  <c r="J28" i="1"/>
  <c r="K39" i="1"/>
  <c r="J39" i="1"/>
  <c r="K46" i="1"/>
  <c r="J46" i="1"/>
  <c r="J54" i="1"/>
  <c r="K54" i="1"/>
  <c r="K60" i="1"/>
  <c r="J60" i="1"/>
  <c r="K66" i="1"/>
  <c r="J66" i="1"/>
  <c r="K9" i="1"/>
  <c r="J9" i="1"/>
  <c r="K14" i="1"/>
  <c r="J14" i="1"/>
  <c r="K18" i="1"/>
  <c r="J18" i="1"/>
  <c r="J24" i="1"/>
  <c r="K24" i="1"/>
  <c r="K29" i="1"/>
  <c r="J29" i="1"/>
  <c r="K34" i="1"/>
  <c r="J34" i="1"/>
  <c r="K48" i="1"/>
  <c r="J48" i="1"/>
  <c r="K62" i="1"/>
  <c r="J62" i="1"/>
  <c r="I70" i="1"/>
  <c r="J10" i="1"/>
  <c r="K10" i="1"/>
  <c r="K15" i="1"/>
  <c r="J15" i="1"/>
  <c r="K19" i="1"/>
  <c r="J19" i="1"/>
  <c r="K30" i="1"/>
  <c r="J30" i="1"/>
  <c r="K36" i="1"/>
  <c r="J36" i="1"/>
  <c r="J43" i="1"/>
  <c r="K43" i="1"/>
  <c r="K50" i="1"/>
  <c r="J50" i="1"/>
  <c r="J57" i="1"/>
  <c r="K57" i="1"/>
  <c r="K64" i="1"/>
  <c r="J64" i="1"/>
  <c r="K16" i="1"/>
  <c r="J16" i="1"/>
  <c r="K20" i="1"/>
  <c r="J20" i="1"/>
  <c r="K27" i="1"/>
  <c r="J27" i="1"/>
  <c r="K38" i="1"/>
  <c r="J38" i="1"/>
  <c r="K51" i="1"/>
  <c r="J51" i="1"/>
  <c r="K65" i="1"/>
  <c r="J65" i="1"/>
  <c r="G23" i="1"/>
  <c r="G42" i="1"/>
  <c r="G56" i="1"/>
  <c r="J40" i="1" l="1"/>
  <c r="J32" i="1"/>
  <c r="K11" i="1"/>
  <c r="K40" i="1"/>
  <c r="J21" i="1"/>
  <c r="K32" i="1"/>
  <c r="K21" i="1"/>
  <c r="J56" i="1"/>
  <c r="J58" i="1" s="1"/>
  <c r="K56" i="1"/>
  <c r="K58" i="1" s="1"/>
  <c r="J67" i="1"/>
  <c r="J52" i="1"/>
  <c r="J23" i="1"/>
  <c r="J25" i="1" s="1"/>
  <c r="K23" i="1"/>
  <c r="K25" i="1" s="1"/>
  <c r="J42" i="1"/>
  <c r="J44" i="1" s="1"/>
  <c r="K42" i="1"/>
  <c r="K44" i="1" s="1"/>
  <c r="K67" i="1"/>
  <c r="K52" i="1"/>
  <c r="J11" i="1"/>
  <c r="K70" i="1" l="1"/>
  <c r="J70" i="1"/>
  <c r="J117" i="1" s="1"/>
  <c r="J122" i="1" s="1"/>
</calcChain>
</file>

<file path=xl/sharedStrings.xml><?xml version="1.0" encoding="utf-8"?>
<sst xmlns="http://schemas.openxmlformats.org/spreadsheetml/2006/main" count="152" uniqueCount="132">
  <si>
    <t>School Districts and Charter Schools Supplemental At-Risk Aid</t>
  </si>
  <si>
    <t>FY 2020-21</t>
  </si>
  <si>
    <t>County</t>
  </si>
  <si>
    <t>Authorizing District</t>
  </si>
  <si>
    <t>District Charter Schools (Not Currently Subject to Alternate At-Risk Calculation)</t>
  </si>
  <si>
    <t>Funded Pupil Count</t>
  </si>
  <si>
    <t>Sum of K-12 Membership Count</t>
  </si>
  <si>
    <t>Sum of Free Lunch Count</t>
  </si>
  <si>
    <t>School At-risk Student Percentage</t>
  </si>
  <si>
    <t>District At-Risk Student Percentage</t>
  </si>
  <si>
    <t>School Funding Change</t>
  </si>
  <si>
    <t>Hold Harmless Payment for District</t>
  </si>
  <si>
    <t>Hold Harmless Payment for Charter</t>
  </si>
  <si>
    <t>ARAPAHOE</t>
  </si>
  <si>
    <t xml:space="preserve">ADAMS-ARAPAHOE 28J </t>
  </si>
  <si>
    <t xml:space="preserve">AURORA ACADEMY CHARTER SCHOOL </t>
  </si>
  <si>
    <t>BOULDER</t>
  </si>
  <si>
    <t xml:space="preserve">BOULDER VALLEY RE 2 </t>
  </si>
  <si>
    <t xml:space="preserve">BOULDER PREP CHARTER HIGH SCHOOL </t>
  </si>
  <si>
    <t>JUSTICE HIGH CHARTER SCHOOL</t>
  </si>
  <si>
    <t>District Charter Total</t>
  </si>
  <si>
    <t>DENVER</t>
  </si>
  <si>
    <t xml:space="preserve">DENVER COUNTY 1 </t>
  </si>
  <si>
    <t xml:space="preserve">COLORADO HIGH SCHOOL </t>
  </si>
  <si>
    <t xml:space="preserve">KIPP SUNSHINE PEAK ACADEMY </t>
  </si>
  <si>
    <t xml:space="preserve">ODYSSEY CHARTER ELEMENTARY SCHOOL </t>
  </si>
  <si>
    <t xml:space="preserve">RIDGE VIEW ACADEMY CHARTER SCHOOL </t>
  </si>
  <si>
    <t xml:space="preserve">WYATT-EDISON CHARTER ELEMENTARY SCHOOL </t>
  </si>
  <si>
    <t>DSST - STAPLETON</t>
  </si>
  <si>
    <t>HIGHLINE ACADEMY CHARTER SCHOOL</t>
  </si>
  <si>
    <t>OMAR D. BLAIR CHARTER SCHOOL</t>
  </si>
  <si>
    <t>EL PASO</t>
  </si>
  <si>
    <t>HARRISON 2</t>
  </si>
  <si>
    <t xml:space="preserve">JAMES IRWIN CHARTER HIGH SCHOOL </t>
  </si>
  <si>
    <t xml:space="preserve"> </t>
  </si>
  <si>
    <t xml:space="preserve">JAMES IRWIN CHARTER MIDDLE SCHOOL </t>
  </si>
  <si>
    <t xml:space="preserve">COLORADO SPRINGS 11 </t>
  </si>
  <si>
    <t xml:space="preserve">CIVA CHARTER ACADEMY </t>
  </si>
  <si>
    <t xml:space="preserve">COMMUNITY PREP CHARTER SCHOOL </t>
  </si>
  <si>
    <t xml:space="preserve">GLOBE CHARTER SCHOOL </t>
  </si>
  <si>
    <t xml:space="preserve">ROOSEVELT EDISON CHARTER SCHOOL </t>
  </si>
  <si>
    <t>LIFE SKILLS</t>
  </si>
  <si>
    <t>FREMONT</t>
  </si>
  <si>
    <t xml:space="preserve">CANON CITY RE-1 </t>
  </si>
  <si>
    <t xml:space="preserve">MOUNT VIEW CORE KNOWLEDGE CHARTER SCHOOL </t>
  </si>
  <si>
    <t>GUNNISION</t>
  </si>
  <si>
    <t xml:space="preserve">GUNNISON WATERSHED RE1J </t>
  </si>
  <si>
    <t xml:space="preserve">MARBLE CHARTER SCHOOL </t>
  </si>
  <si>
    <t>JEFFERSON</t>
  </si>
  <si>
    <t>NEW AMERICA CHARTER SCHOOL</t>
  </si>
  <si>
    <t xml:space="preserve">ROCKY MOUNTAIN DEAF SCHOOL </t>
  </si>
  <si>
    <t>MONTEZUMA</t>
  </si>
  <si>
    <t xml:space="preserve">MONTEZUMA-CORTEZ RE-1 </t>
  </si>
  <si>
    <t xml:space="preserve">BATTLE ROCK CHARTER SCHOOL </t>
  </si>
  <si>
    <t xml:space="preserve">SOUTHWEST OPEN CHARTER SCHOOL </t>
  </si>
  <si>
    <t>MONTROSE</t>
  </si>
  <si>
    <t xml:space="preserve">MONTROSE COUNTY RE-1J </t>
  </si>
  <si>
    <t>VISTA CHARTER SCHOOL</t>
  </si>
  <si>
    <t xml:space="preserve">WEST END RE-2 </t>
  </si>
  <si>
    <t xml:space="preserve">PARADOX VALLEY CHARTER SCHOOL </t>
  </si>
  <si>
    <t>PARK</t>
  </si>
  <si>
    <t xml:space="preserve">PARK COUNTY RE-2 </t>
  </si>
  <si>
    <t xml:space="preserve">GUFFEY CHARTER SCHOOL </t>
  </si>
  <si>
    <t xml:space="preserve">LAKE GEORGE CHARTER SCHOOL </t>
  </si>
  <si>
    <t>PROWERS</t>
  </si>
  <si>
    <t xml:space="preserve">LAMAR RE-2 </t>
  </si>
  <si>
    <t xml:space="preserve">ALTA VISTA CHARTER SCHOOL </t>
  </si>
  <si>
    <t>PUEBLO</t>
  </si>
  <si>
    <t xml:space="preserve">PUEBLO CITY 60 </t>
  </si>
  <si>
    <t xml:space="preserve">CESAR CHAVEZ ACADEMY </t>
  </si>
  <si>
    <t xml:space="preserve">PUEBLO CHARTER SCHOOL FOR THE ARTS &amp; SCIENCES </t>
  </si>
  <si>
    <t>SAGUACHE</t>
  </si>
  <si>
    <t xml:space="preserve">MOFFAT 2 </t>
  </si>
  <si>
    <t xml:space="preserve">CRESTONE CHARTER SCHOOL </t>
  </si>
  <si>
    <t>WELD</t>
  </si>
  <si>
    <t xml:space="preserve">KEENESBURG RE-3(J) </t>
  </si>
  <si>
    <t xml:space="preserve">CARDINAL COMMUNITY ACADEMY CHARTER SCHOOL </t>
  </si>
  <si>
    <t xml:space="preserve">GREELEY 6 </t>
  </si>
  <si>
    <t xml:space="preserve">FRONTIER CHARTER ACADEMY </t>
  </si>
  <si>
    <t>UNIVERSITY SCHOOLS</t>
  </si>
  <si>
    <t xml:space="preserve">UNION COLONY PREPARATORY SCHOOL </t>
  </si>
  <si>
    <t>Total - All District Charter Schools</t>
  </si>
  <si>
    <t>CSI - Authorized Charter Schools Impacted by SB12-103</t>
  </si>
  <si>
    <t>Charter Institute Schools Supplemental At-Risk Aid</t>
  </si>
  <si>
    <t>FY 2019-20</t>
  </si>
  <si>
    <t>Accounting District</t>
  </si>
  <si>
    <t>CSI Charter Schools (Currently Subject to Alternate At-Risk Calculation)</t>
  </si>
  <si>
    <t>School At-risk Student %</t>
  </si>
  <si>
    <t>Accounting District At-Risk Student %</t>
  </si>
  <si>
    <t>School Funding Change*</t>
  </si>
  <si>
    <t>ADAMS</t>
  </si>
  <si>
    <t>ADAMS 12 FIVE STAR</t>
  </si>
  <si>
    <t xml:space="preserve">THE ACADEMY OF CHARTER SCHOOLS </t>
  </si>
  <si>
    <t>GLOBAL VILLAGE ACADEMY - NORTHGLENN</t>
  </si>
  <si>
    <t>ADAMS 14</t>
  </si>
  <si>
    <t>COMMUNITY LEADERSHIP ACADEMY</t>
  </si>
  <si>
    <t>WESTMINSTER</t>
  </si>
  <si>
    <t>CROWNE POINT CHARTER ACADEMY</t>
  </si>
  <si>
    <t>EARLY COLLEGE OF ARVADA</t>
  </si>
  <si>
    <t>RICARDO FLORES MAGNON ACADEMY</t>
  </si>
  <si>
    <t>ADAMS-ARAPAHOE 28J</t>
  </si>
  <si>
    <t>COLORADO EARLY COLLEGES AURORA</t>
  </si>
  <si>
    <t>MONTESSORI DEL MUNDO</t>
  </si>
  <si>
    <t>NEW AMERICA SCHOOL</t>
  </si>
  <si>
    <t>CHAFFEE</t>
  </si>
  <si>
    <t>SALIDA</t>
  </si>
  <si>
    <t>SALIDA MONTESSORI</t>
  </si>
  <si>
    <t>DOUGLAS</t>
  </si>
  <si>
    <t>COLORADO EARLY COLLEGES - DOUGLAS</t>
  </si>
  <si>
    <t>EAGLE</t>
  </si>
  <si>
    <t>STONE CREEK</t>
  </si>
  <si>
    <t>COLORADO SPRINGS 11</t>
  </si>
  <si>
    <t>COLORADO MILITARY ACADEMY</t>
  </si>
  <si>
    <t>COLORADO SPRINGS CHARTER ACADEMY</t>
  </si>
  <si>
    <t>COLORADO SPRINGS EARLY COLLEGES</t>
  </si>
  <si>
    <t>GVA - COLORADO SPRINGS</t>
  </si>
  <si>
    <t>JAMES IRWIN - COLORADO SPRINGS</t>
  </si>
  <si>
    <t>LAUNCH HIGH SCHOOL</t>
  </si>
  <si>
    <t>MACLAREN CHARTER SCHOOL</t>
  </si>
  <si>
    <t>MOUNTAIN SONG COMMUNITY SCHOOL</t>
  </si>
  <si>
    <t>GARFIELD</t>
  </si>
  <si>
    <t>ROARING FORK</t>
  </si>
  <si>
    <t>ROSS MONTESSORI</t>
  </si>
  <si>
    <t>TWO RIVERS CHARTER SCHOOL</t>
  </si>
  <si>
    <t>LA PLATA</t>
  </si>
  <si>
    <t>DURANGO</t>
  </si>
  <si>
    <t>ANIMAS</t>
  </si>
  <si>
    <t>MOUNTAIN MIDDLE</t>
  </si>
  <si>
    <t>ROUTT</t>
  </si>
  <si>
    <t>STEAMBOAT SPRINGS</t>
  </si>
  <si>
    <t>MOUNTAIN VILLAGE MONTESSORI</t>
  </si>
  <si>
    <t>Total - All CSI Charter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</si>
</sst>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"/>
    <numFmt numFmtId="165" formatCode="0.0%"/>
    <numFmt numFmtId="166" formatCode="&quot;$&quot;#,##0.00"/>
    <numFmt numFmtId="167" formatCode="0.0"/>
    <numFmt numFmtId="168" formatCode="0.0000%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0" fontId="5" fillId="0" borderId="0"/>
  </cellStyleXfs>
  <cellXfs count="9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 applyAlignment="1">
      <alignment horizontal="right"/>
    </xf>
    <xf numFmtId="165" fontId="3" fillId="0" borderId="9" xfId="0" applyNumberFormat="1" applyFont="1" applyBorder="1" applyAlignment="1">
      <alignment horizontal="right"/>
    </xf>
    <xf numFmtId="7" fontId="3" fillId="0" borderId="8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0" xfId="0" applyNumberFormat="1" applyFont="1"/>
    <xf numFmtId="166" fontId="2" fillId="0" borderId="8" xfId="0" applyNumberFormat="1" applyFont="1" applyBorder="1" applyAlignment="1">
      <alignment horizontal="right"/>
    </xf>
    <xf numFmtId="166" fontId="2" fillId="0" borderId="9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166" fontId="3" fillId="0" borderId="9" xfId="0" applyNumberFormat="1" applyFont="1" applyBorder="1" applyAlignment="1">
      <alignment horizontal="right"/>
    </xf>
    <xf numFmtId="43" fontId="3" fillId="0" borderId="8" xfId="0" applyNumberFormat="1" applyFont="1" applyBorder="1" applyAlignment="1">
      <alignment horizontal="right"/>
    </xf>
    <xf numFmtId="0" fontId="2" fillId="0" borderId="8" xfId="0" applyFont="1" applyBorder="1"/>
    <xf numFmtId="164" fontId="2" fillId="0" borderId="0" xfId="0" applyNumberFormat="1" applyFont="1" applyAlignment="1">
      <alignment horizontal="right"/>
    </xf>
    <xf numFmtId="7" fontId="2" fillId="0" borderId="8" xfId="0" applyNumberFormat="1" applyFont="1" applyBorder="1" applyAlignment="1">
      <alignment horizontal="right"/>
    </xf>
    <xf numFmtId="166" fontId="2" fillId="0" borderId="0" xfId="0" applyNumberFormat="1" applyFont="1"/>
    <xf numFmtId="7" fontId="3" fillId="0" borderId="0" xfId="0" applyNumberFormat="1" applyFont="1"/>
    <xf numFmtId="7" fontId="2" fillId="0" borderId="9" xfId="0" applyNumberFormat="1" applyFont="1" applyBorder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/>
    </xf>
    <xf numFmtId="43" fontId="3" fillId="0" borderId="9" xfId="0" applyNumberFormat="1" applyFont="1" applyBorder="1" applyAlignment="1">
      <alignment horizontal="right"/>
    </xf>
    <xf numFmtId="10" fontId="3" fillId="0" borderId="0" xfId="1" applyNumberFormat="1" applyFont="1" applyFill="1" applyBorder="1" applyAlignment="1" applyProtection="1">
      <alignment horizontal="right"/>
    </xf>
    <xf numFmtId="3" fontId="3" fillId="0" borderId="0" xfId="0" applyNumberFormat="1" applyFont="1" applyAlignment="1">
      <alignment horizontal="right"/>
    </xf>
    <xf numFmtId="5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3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165" fontId="3" fillId="0" borderId="12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5" fontId="2" fillId="0" borderId="8" xfId="0" applyNumberFormat="1" applyFont="1" applyBorder="1" applyAlignment="1">
      <alignment horizontal="right"/>
    </xf>
    <xf numFmtId="5" fontId="2" fillId="0" borderId="10" xfId="0" applyNumberFormat="1" applyFont="1" applyBorder="1" applyAlignment="1">
      <alignment horizontal="right"/>
    </xf>
    <xf numFmtId="5" fontId="2" fillId="0" borderId="11" xfId="0" applyNumberFormat="1" applyFont="1" applyBorder="1" applyAlignment="1">
      <alignment horizontal="right"/>
    </xf>
    <xf numFmtId="0" fontId="2" fillId="2" borderId="1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3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7" fontId="2" fillId="2" borderId="3" xfId="0" applyNumberFormat="1" applyFont="1" applyFill="1" applyBorder="1" applyAlignment="1">
      <alignment horizontal="right"/>
    </xf>
    <xf numFmtId="7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/>
    <xf numFmtId="5" fontId="3" fillId="0" borderId="0" xfId="0" applyNumberFormat="1" applyFont="1"/>
    <xf numFmtId="0" fontId="2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5" fontId="3" fillId="0" borderId="9" xfId="0" applyNumberFormat="1" applyFont="1" applyBorder="1" applyAlignment="1">
      <alignment horizontal="center" wrapText="1"/>
    </xf>
    <xf numFmtId="7" fontId="3" fillId="0" borderId="0" xfId="0" applyNumberFormat="1" applyFont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67" fontId="3" fillId="0" borderId="0" xfId="0" applyNumberFormat="1" applyFont="1" applyAlignment="1">
      <alignment wrapText="1"/>
    </xf>
    <xf numFmtId="165" fontId="3" fillId="0" borderId="0" xfId="0" applyNumberFormat="1" applyFont="1" applyAlignment="1">
      <alignment horizontal="center" wrapText="1"/>
    </xf>
    <xf numFmtId="166" fontId="3" fillId="0" borderId="8" xfId="0" applyNumberFormat="1" applyFont="1" applyBorder="1" applyAlignment="1">
      <alignment horizontal="center" wrapText="1"/>
    </xf>
    <xf numFmtId="7" fontId="3" fillId="0" borderId="9" xfId="0" applyNumberFormat="1" applyFont="1" applyBorder="1" applyAlignment="1">
      <alignment horizontal="right" wrapText="1"/>
    </xf>
    <xf numFmtId="167" fontId="3" fillId="0" borderId="0" xfId="2" applyNumberFormat="1"/>
    <xf numFmtId="0" fontId="2" fillId="0" borderId="9" xfId="0" applyFont="1" applyBorder="1"/>
    <xf numFmtId="0" fontId="2" fillId="0" borderId="8" xfId="0" applyFont="1" applyBorder="1" applyAlignment="1">
      <alignment wrapText="1"/>
    </xf>
    <xf numFmtId="167" fontId="2" fillId="0" borderId="0" xfId="0" applyNumberFormat="1" applyFont="1" applyAlignment="1">
      <alignment wrapText="1"/>
    </xf>
    <xf numFmtId="0" fontId="3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7" fontId="3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3" fillId="0" borderId="8" xfId="0" applyFont="1" applyBorder="1" applyAlignment="1">
      <alignment horizontal="left"/>
    </xf>
    <xf numFmtId="3" fontId="3" fillId="0" borderId="0" xfId="2" applyNumberFormat="1"/>
    <xf numFmtId="7" fontId="3" fillId="0" borderId="9" xfId="0" applyNumberFormat="1" applyFont="1" applyBorder="1" applyAlignment="1">
      <alignment horizontal="right"/>
    </xf>
    <xf numFmtId="7" fontId="2" fillId="0" borderId="0" xfId="0" applyNumberFormat="1" applyFont="1" applyAlignment="1">
      <alignment horizontal="right"/>
    </xf>
    <xf numFmtId="0" fontId="4" fillId="0" borderId="0" xfId="0" applyFont="1"/>
    <xf numFmtId="40" fontId="3" fillId="0" borderId="0" xfId="3" applyFont="1"/>
    <xf numFmtId="49" fontId="4" fillId="0" borderId="0" xfId="0" quotePrefix="1" applyNumberFormat="1" applyFont="1"/>
    <xf numFmtId="40" fontId="4" fillId="0" borderId="0" xfId="0" applyNumberFormat="1" applyFont="1"/>
    <xf numFmtId="164" fontId="3" fillId="0" borderId="0" xfId="3" applyNumberFormat="1" applyFont="1" applyAlignment="1">
      <alignment horizontal="right" wrapText="1"/>
    </xf>
    <xf numFmtId="4" fontId="3" fillId="3" borderId="0" xfId="0" applyNumberFormat="1" applyFont="1" applyFill="1"/>
    <xf numFmtId="168" fontId="3" fillId="0" borderId="0" xfId="1" applyNumberFormat="1" applyFont="1" applyFill="1" applyBorder="1" applyAlignment="1" applyProtection="1"/>
    <xf numFmtId="2" fontId="3" fillId="0" borderId="0" xfId="0" applyNumberFormat="1" applyFont="1"/>
  </cellXfs>
  <cellStyles count="4">
    <cellStyle name="Comma 4" xfId="2" xr:uid="{C10EF61A-FB8E-4240-A36F-E35D8B72861B}"/>
    <cellStyle name="Normal" xfId="0" builtinId="0"/>
    <cellStyle name="Normal 2" xfId="3" xr:uid="{AC2AE416-725E-48E6-BE1C-74E4AF51E4E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Y2020-21%20Supplemental%20At-Risk%20Fun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te - TEST"/>
      <sheetName val="Westminster"/>
      <sheetName val="Aurora"/>
      <sheetName val="Boulder"/>
      <sheetName val="Harrison"/>
      <sheetName val="CO springs"/>
      <sheetName val="Chey MT"/>
      <sheetName val="Canon City"/>
      <sheetName val="Gunnison"/>
      <sheetName val="Jeffco"/>
      <sheetName val="Mont-Cortez"/>
      <sheetName val="Montrose"/>
      <sheetName val="West End"/>
      <sheetName val="Park"/>
      <sheetName val="Lamar"/>
      <sheetName val="Pueblo city"/>
      <sheetName val="Moffat"/>
      <sheetName val="Keenesburg"/>
      <sheetName val="Greeley"/>
      <sheetName val="Denver"/>
      <sheetName val="Inputs"/>
      <sheetName val="FY2020-21 Supplemental Aid"/>
      <sheetName val="Accounting"/>
      <sheetName val="CSI"/>
      <sheetName val="Email 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8980.7999999999993</v>
          </cell>
          <cell r="E4">
            <v>4341.1000000000004</v>
          </cell>
          <cell r="F4">
            <v>8748.2148796599995</v>
          </cell>
          <cell r="G4">
            <v>5036334.18</v>
          </cell>
          <cell r="H4">
            <v>8682</v>
          </cell>
          <cell r="I4">
            <v>83082193.019999996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41998.6</v>
          </cell>
          <cell r="E5">
            <v>13847.2</v>
          </cell>
          <cell r="F5">
            <v>8779.2325858099994</v>
          </cell>
          <cell r="G5">
            <v>14588134.74</v>
          </cell>
          <cell r="H5">
            <v>40027</v>
          </cell>
          <cell r="I5">
            <v>383301230.08999997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7199.6</v>
          </cell>
          <cell r="E6">
            <v>4156</v>
          </cell>
          <cell r="F6">
            <v>8674.6221350899996</v>
          </cell>
          <cell r="G6">
            <v>5847786.0700000003</v>
          </cell>
          <cell r="H6">
            <v>6301</v>
          </cell>
          <cell r="I6">
            <v>68301595.590000004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19536.5</v>
          </cell>
          <cell r="E7">
            <v>5145.1000000000004</v>
          </cell>
          <cell r="F7">
            <v>8698.4807869100005</v>
          </cell>
          <cell r="G7">
            <v>5370546.4199999999</v>
          </cell>
          <cell r="H7">
            <v>19265</v>
          </cell>
          <cell r="I7">
            <v>175308416.31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1141.5</v>
          </cell>
          <cell r="E8">
            <v>334.2</v>
          </cell>
          <cell r="F8">
            <v>9344.5405758699999</v>
          </cell>
          <cell r="G8">
            <v>374753.46</v>
          </cell>
          <cell r="H8">
            <v>1126</v>
          </cell>
          <cell r="I8">
            <v>11040742.99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1027.3</v>
          </cell>
          <cell r="E9">
            <v>189.7</v>
          </cell>
          <cell r="F9">
            <v>9330.2225398699993</v>
          </cell>
          <cell r="G9">
            <v>212393.19</v>
          </cell>
          <cell r="H9">
            <v>999</v>
          </cell>
          <cell r="I9">
            <v>9796146.9700000007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9899.7999999999993</v>
          </cell>
          <cell r="E10">
            <v>5638.9</v>
          </cell>
          <cell r="F10">
            <v>8691.3064151800008</v>
          </cell>
          <cell r="G10">
            <v>7713789.0999999996</v>
          </cell>
          <cell r="H10">
            <v>8855</v>
          </cell>
          <cell r="I10">
            <v>93754631.590000004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2393.6</v>
          </cell>
          <cell r="E11">
            <v>1479.6</v>
          </cell>
          <cell r="F11">
            <v>8300.6560199300002</v>
          </cell>
          <cell r="G11">
            <v>2055122.07</v>
          </cell>
          <cell r="H11">
            <v>2165</v>
          </cell>
          <cell r="I11">
            <v>21923572.32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278.2</v>
          </cell>
          <cell r="E12">
            <v>102.2</v>
          </cell>
          <cell r="F12">
            <v>11909.614242850001</v>
          </cell>
          <cell r="G12">
            <v>146059.51</v>
          </cell>
          <cell r="H12">
            <v>227</v>
          </cell>
          <cell r="I12">
            <v>3459314.19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2515.1999999999998</v>
          </cell>
          <cell r="E13">
            <v>1242.7</v>
          </cell>
          <cell r="F13">
            <v>9002.30231938</v>
          </cell>
          <cell r="G13">
            <v>1584952.73</v>
          </cell>
          <cell r="H13">
            <v>2238</v>
          </cell>
          <cell r="I13">
            <v>24227543.52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1292.9000000000001</v>
          </cell>
          <cell r="E14">
            <v>860.4</v>
          </cell>
          <cell r="F14">
            <v>9464.8449059300001</v>
          </cell>
          <cell r="G14">
            <v>1519042.49</v>
          </cell>
          <cell r="H14">
            <v>1121</v>
          </cell>
          <cell r="I14">
            <v>13756140.470000001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53976.4</v>
          </cell>
          <cell r="E15">
            <v>12944.7</v>
          </cell>
          <cell r="F15">
            <v>9036.6740764099995</v>
          </cell>
          <cell r="G15">
            <v>14037244.189999999</v>
          </cell>
          <cell r="H15">
            <v>52506</v>
          </cell>
          <cell r="I15">
            <v>501795456.67000002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14514</v>
          </cell>
          <cell r="E16">
            <v>2275.6999999999998</v>
          </cell>
          <cell r="F16">
            <v>8821.4173955799997</v>
          </cell>
          <cell r="G16">
            <v>2408987.9500000002</v>
          </cell>
          <cell r="H16">
            <v>13701</v>
          </cell>
          <cell r="I16">
            <v>130443040.03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229.5</v>
          </cell>
          <cell r="E17">
            <v>89</v>
          </cell>
          <cell r="F17">
            <v>14302.5633478</v>
          </cell>
          <cell r="G17">
            <v>152751.38</v>
          </cell>
          <cell r="H17">
            <v>219</v>
          </cell>
          <cell r="I17">
            <v>3429428.1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39520.800000000003</v>
          </cell>
          <cell r="E18">
            <v>25237.9</v>
          </cell>
          <cell r="F18">
            <v>8904.6527991799994</v>
          </cell>
          <cell r="G18">
            <v>37458047.469999999</v>
          </cell>
          <cell r="H18">
            <v>37093</v>
          </cell>
          <cell r="I18">
            <v>389337229.82999998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5001.3</v>
          </cell>
          <cell r="E19">
            <v>1562.6</v>
          </cell>
          <cell r="F19">
            <v>8668.6848246099999</v>
          </cell>
          <cell r="G19">
            <v>1625482.43</v>
          </cell>
          <cell r="H19">
            <v>5307</v>
          </cell>
          <cell r="I19">
            <v>44406551.770000003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1667.5</v>
          </cell>
          <cell r="E20">
            <v>778.8</v>
          </cell>
          <cell r="F20">
            <v>8918.1720473700007</v>
          </cell>
          <cell r="G20">
            <v>911339.62</v>
          </cell>
          <cell r="H20">
            <v>1588</v>
          </cell>
          <cell r="I20">
            <v>15781259.99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144.1</v>
          </cell>
          <cell r="E21">
            <v>47.2</v>
          </cell>
          <cell r="F21">
            <v>15442.323507360001</v>
          </cell>
          <cell r="G21">
            <v>87465.32</v>
          </cell>
          <cell r="H21">
            <v>132</v>
          </cell>
          <cell r="I21">
            <v>2312704.14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56.5</v>
          </cell>
          <cell r="E22">
            <v>25</v>
          </cell>
          <cell r="F22">
            <v>17805.453177060001</v>
          </cell>
          <cell r="G22">
            <v>53416.36</v>
          </cell>
          <cell r="H22">
            <v>55</v>
          </cell>
          <cell r="I22">
            <v>1059424.46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289.5</v>
          </cell>
          <cell r="E23">
            <v>120.9</v>
          </cell>
          <cell r="F23">
            <v>11517.66744001</v>
          </cell>
          <cell r="G23">
            <v>167098.32</v>
          </cell>
          <cell r="H23">
            <v>262</v>
          </cell>
          <cell r="I23">
            <v>3501463.04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135.1</v>
          </cell>
          <cell r="E24">
            <v>57</v>
          </cell>
          <cell r="F24">
            <v>15590.839199489999</v>
          </cell>
          <cell r="G24">
            <v>106641.34</v>
          </cell>
          <cell r="H24">
            <v>198</v>
          </cell>
          <cell r="I24">
            <v>2212963.7200000002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23</v>
          </cell>
          <cell r="F25">
            <v>17974.586199969999</v>
          </cell>
          <cell r="G25">
            <v>49609.86</v>
          </cell>
          <cell r="H25">
            <v>46</v>
          </cell>
          <cell r="I25">
            <v>948339.17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2320.3000000000002</v>
          </cell>
          <cell r="E26">
            <v>1445</v>
          </cell>
          <cell r="F26">
            <v>7921.8713463599997</v>
          </cell>
          <cell r="G26">
            <v>1818990.63</v>
          </cell>
          <cell r="H26">
            <v>2244</v>
          </cell>
          <cell r="I26">
            <v>21336209.789999999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235.8</v>
          </cell>
          <cell r="E27">
            <v>64</v>
          </cell>
          <cell r="F27">
            <v>12546.65438493</v>
          </cell>
          <cell r="G27">
            <v>96358.31</v>
          </cell>
          <cell r="H27">
            <v>202</v>
          </cell>
          <cell r="I27">
            <v>3050853.76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30736.7</v>
          </cell>
          <cell r="E28">
            <v>7827.2</v>
          </cell>
          <cell r="F28">
            <v>8845.2432244299998</v>
          </cell>
          <cell r="G28">
            <v>8308018.5300000003</v>
          </cell>
          <cell r="H28">
            <v>30247</v>
          </cell>
          <cell r="I28">
            <v>280181605.94999999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30410.2</v>
          </cell>
          <cell r="E29">
            <v>5025.2</v>
          </cell>
          <cell r="F29">
            <v>9043.2751402699996</v>
          </cell>
          <cell r="G29">
            <v>5453311.9500000002</v>
          </cell>
          <cell r="H29">
            <v>28389</v>
          </cell>
          <cell r="I29">
            <v>280003796.11000001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1008.9</v>
          </cell>
          <cell r="E30">
            <v>212.3</v>
          </cell>
          <cell r="F30">
            <v>9151.9196044500004</v>
          </cell>
          <cell r="G30">
            <v>233154.3</v>
          </cell>
          <cell r="H30">
            <v>887</v>
          </cell>
          <cell r="I30">
            <v>9466525.9900000002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1347</v>
          </cell>
          <cell r="E31">
            <v>384.6</v>
          </cell>
          <cell r="F31">
            <v>8862.9796180899993</v>
          </cell>
          <cell r="G31">
            <v>409044.24</v>
          </cell>
          <cell r="H31">
            <v>1272</v>
          </cell>
          <cell r="I31">
            <v>12347477.789999999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23.9</v>
          </cell>
          <cell r="F32">
            <v>16353.386355430001</v>
          </cell>
          <cell r="G32">
            <v>46901.51</v>
          </cell>
          <cell r="H32">
            <v>92</v>
          </cell>
          <cell r="I32">
            <v>1755830.38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175</v>
          </cell>
          <cell r="E33">
            <v>42.8</v>
          </cell>
          <cell r="F33">
            <v>14972.4540612</v>
          </cell>
          <cell r="G33">
            <v>76898.52</v>
          </cell>
          <cell r="H33">
            <v>165</v>
          </cell>
          <cell r="I33">
            <v>2697077.98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718.2</v>
          </cell>
          <cell r="E34">
            <v>132.69999999999999</v>
          </cell>
          <cell r="F34">
            <v>9891.6168873999995</v>
          </cell>
          <cell r="G34">
            <v>157514.10999999999</v>
          </cell>
          <cell r="H34">
            <v>634</v>
          </cell>
          <cell r="I34">
            <v>7261673.3600000003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1063.5</v>
          </cell>
          <cell r="E35">
            <v>436.5</v>
          </cell>
          <cell r="F35">
            <v>8672.9369899600006</v>
          </cell>
          <cell r="G35">
            <v>473167.6</v>
          </cell>
          <cell r="H35">
            <v>991</v>
          </cell>
          <cell r="I35">
            <v>9696836.0899999999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352.8</v>
          </cell>
          <cell r="E36">
            <v>131.80000000000001</v>
          </cell>
          <cell r="F36">
            <v>10874.041444140001</v>
          </cell>
          <cell r="G36">
            <v>171983.84</v>
          </cell>
          <cell r="H36">
            <v>331</v>
          </cell>
          <cell r="I36">
            <v>4008345.66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174.3</v>
          </cell>
          <cell r="E37">
            <v>94.3</v>
          </cell>
          <cell r="F37">
            <v>14927.29299923</v>
          </cell>
          <cell r="G37">
            <v>168917.25</v>
          </cell>
          <cell r="H37">
            <v>144</v>
          </cell>
          <cell r="I37">
            <v>2770744.42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218.7</v>
          </cell>
          <cell r="E38">
            <v>158.9</v>
          </cell>
          <cell r="F38">
            <v>13395.23438333</v>
          </cell>
          <cell r="G38">
            <v>255420.33</v>
          </cell>
          <cell r="H38">
            <v>193</v>
          </cell>
          <cell r="I38">
            <v>3184958.09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275.89999999999998</v>
          </cell>
          <cell r="E39">
            <v>204.5</v>
          </cell>
          <cell r="F39">
            <v>11869.866025339999</v>
          </cell>
          <cell r="G39">
            <v>291286.51</v>
          </cell>
          <cell r="H39">
            <v>237</v>
          </cell>
          <cell r="I39">
            <v>3566182.55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448.8</v>
          </cell>
          <cell r="E40">
            <v>225.1</v>
          </cell>
          <cell r="F40">
            <v>9715.7041696899996</v>
          </cell>
          <cell r="G40">
            <v>262440.59999999998</v>
          </cell>
          <cell r="H40">
            <v>395</v>
          </cell>
          <cell r="I40">
            <v>4622848.63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358.6</v>
          </cell>
          <cell r="E41">
            <v>144.1</v>
          </cell>
          <cell r="F41">
            <v>11150.08300024</v>
          </cell>
          <cell r="G41">
            <v>192807.24</v>
          </cell>
          <cell r="H41">
            <v>318</v>
          </cell>
          <cell r="I41">
            <v>4191227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4731.3</v>
          </cell>
          <cell r="E42">
            <v>2167.1999999999998</v>
          </cell>
          <cell r="F42">
            <v>8536.8120361399997</v>
          </cell>
          <cell r="G42">
            <v>2403277.17</v>
          </cell>
          <cell r="H42">
            <v>4506</v>
          </cell>
          <cell r="I42">
            <v>42793495.960000001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89785.2</v>
          </cell>
          <cell r="E43">
            <v>46443.4</v>
          </cell>
          <cell r="F43">
            <v>8911.2538630399995</v>
          </cell>
          <cell r="G43">
            <v>59747193.689999998</v>
          </cell>
          <cell r="H43">
            <v>84834</v>
          </cell>
          <cell r="I43">
            <v>859726682.28999996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228</v>
          </cell>
          <cell r="E44">
            <v>82</v>
          </cell>
          <cell r="F44">
            <v>13903.62650264</v>
          </cell>
          <cell r="G44">
            <v>136811.68</v>
          </cell>
          <cell r="H44">
            <v>212</v>
          </cell>
          <cell r="I44">
            <v>3306838.52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64959</v>
          </cell>
          <cell r="E45">
            <v>5753.9</v>
          </cell>
          <cell r="F45">
            <v>8911.2538630399995</v>
          </cell>
          <cell r="G45">
            <v>6152935.6299999999</v>
          </cell>
          <cell r="H45">
            <v>63272</v>
          </cell>
          <cell r="I45">
            <v>584613091.96000004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7001.1</v>
          </cell>
          <cell r="E46">
            <v>1928.3</v>
          </cell>
          <cell r="F46">
            <v>9351.5681633700005</v>
          </cell>
          <cell r="G46">
            <v>2163915.4700000002</v>
          </cell>
          <cell r="H46">
            <v>6707</v>
          </cell>
          <cell r="I46">
            <v>67633963.489999995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2252.6999999999998</v>
          </cell>
          <cell r="E47">
            <v>304.2</v>
          </cell>
          <cell r="F47">
            <v>9070.3172616899992</v>
          </cell>
          <cell r="G47">
            <v>331102.86</v>
          </cell>
          <cell r="H47">
            <v>2085</v>
          </cell>
          <cell r="I47">
            <v>20762747.920000002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247.2</v>
          </cell>
          <cell r="E48">
            <v>66</v>
          </cell>
          <cell r="F48">
            <v>13761.217211790001</v>
          </cell>
          <cell r="G48">
            <v>108988.84</v>
          </cell>
          <cell r="H48">
            <v>222</v>
          </cell>
          <cell r="I48">
            <v>3510761.73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301.5</v>
          </cell>
          <cell r="E49">
            <v>116.4</v>
          </cell>
          <cell r="F49">
            <v>12390.56694302</v>
          </cell>
          <cell r="G49">
            <v>173071.44</v>
          </cell>
          <cell r="H49">
            <v>279</v>
          </cell>
          <cell r="I49">
            <v>3908827.37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255.5</v>
          </cell>
          <cell r="E50">
            <v>65</v>
          </cell>
          <cell r="F50">
            <v>13400.156343029999</v>
          </cell>
          <cell r="G50">
            <v>104521.22</v>
          </cell>
          <cell r="H50">
            <v>249</v>
          </cell>
          <cell r="I50">
            <v>3528261.17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67</v>
          </cell>
          <cell r="E51">
            <v>31</v>
          </cell>
          <cell r="F51">
            <v>18805.256047229999</v>
          </cell>
          <cell r="G51">
            <v>69955.55</v>
          </cell>
          <cell r="H51">
            <v>64</v>
          </cell>
          <cell r="I51">
            <v>1329907.71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448.8</v>
          </cell>
          <cell r="E52">
            <v>170.6</v>
          </cell>
          <cell r="F52">
            <v>10383.191975809999</v>
          </cell>
          <cell r="G52">
            <v>212564.71</v>
          </cell>
          <cell r="H52">
            <v>434</v>
          </cell>
          <cell r="I52">
            <v>4872541.2699999996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11620.6</v>
          </cell>
          <cell r="E53">
            <v>7734.5</v>
          </cell>
          <cell r="F53">
            <v>8641.9815154499993</v>
          </cell>
          <cell r="G53">
            <v>11420612.42</v>
          </cell>
          <cell r="H53">
            <v>11060</v>
          </cell>
          <cell r="I53">
            <v>111845622.81999999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9231.4</v>
          </cell>
          <cell r="E54">
            <v>3396.1</v>
          </cell>
          <cell r="F54">
            <v>8444.7037985000006</v>
          </cell>
          <cell r="G54">
            <v>3463885.76</v>
          </cell>
          <cell r="H54">
            <v>8780</v>
          </cell>
          <cell r="I54">
            <v>81674996.129999995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8186.3</v>
          </cell>
          <cell r="E55">
            <v>2527.6999999999998</v>
          </cell>
          <cell r="F55">
            <v>8508.1163167300001</v>
          </cell>
          <cell r="G55">
            <v>2580715.87</v>
          </cell>
          <cell r="H55">
            <v>7762</v>
          </cell>
          <cell r="I55">
            <v>72428299.719999999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29809.200000000001</v>
          </cell>
          <cell r="E56">
            <v>13499.7</v>
          </cell>
          <cell r="F56">
            <v>8660.1114649899991</v>
          </cell>
          <cell r="G56">
            <v>15551479.08</v>
          </cell>
          <cell r="H56">
            <v>26849</v>
          </cell>
          <cell r="I56">
            <v>273664953.64999998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5172.8999999999996</v>
          </cell>
          <cell r="E57">
            <v>618.4</v>
          </cell>
          <cell r="F57">
            <v>8638.0938170600002</v>
          </cell>
          <cell r="G57">
            <v>641015.67000000004</v>
          </cell>
          <cell r="H57">
            <v>5163</v>
          </cell>
          <cell r="I57">
            <v>45767336.210000001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1397.2</v>
          </cell>
          <cell r="E58">
            <v>376.7</v>
          </cell>
          <cell r="F58">
            <v>9189.7460274500008</v>
          </cell>
          <cell r="G58">
            <v>415413.28</v>
          </cell>
          <cell r="H58">
            <v>1311</v>
          </cell>
          <cell r="I58">
            <v>13255326.43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25262.7</v>
          </cell>
          <cell r="E59">
            <v>3185.8</v>
          </cell>
          <cell r="F59">
            <v>8719.6180498499998</v>
          </cell>
          <cell r="G59">
            <v>3333475.1</v>
          </cell>
          <cell r="H59">
            <v>25386</v>
          </cell>
          <cell r="I59">
            <v>223448633.84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1034.8</v>
          </cell>
          <cell r="E60">
            <v>444</v>
          </cell>
          <cell r="F60">
            <v>9240.1933617399991</v>
          </cell>
          <cell r="G60">
            <v>527859.9</v>
          </cell>
          <cell r="H60">
            <v>941</v>
          </cell>
          <cell r="I60">
            <v>10089611.99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608.5</v>
          </cell>
          <cell r="E61">
            <v>144.80000000000001</v>
          </cell>
          <cell r="F61">
            <v>10010.137163949999</v>
          </cell>
          <cell r="G61">
            <v>173936.14</v>
          </cell>
          <cell r="H61">
            <v>586</v>
          </cell>
          <cell r="I61">
            <v>6228376.1799999997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252.6</v>
          </cell>
          <cell r="E62">
            <v>147</v>
          </cell>
          <cell r="F62">
            <v>13245.547580979999</v>
          </cell>
          <cell r="G62">
            <v>233651.46</v>
          </cell>
          <cell r="H62">
            <v>245</v>
          </cell>
          <cell r="I62">
            <v>3546544.95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6413</v>
          </cell>
          <cell r="E63">
            <v>560.5</v>
          </cell>
          <cell r="F63">
            <v>8770.0589305400008</v>
          </cell>
          <cell r="G63">
            <v>589874.16</v>
          </cell>
          <cell r="H63">
            <v>6295</v>
          </cell>
          <cell r="I63">
            <v>56831460.380000003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28434.7</v>
          </cell>
          <cell r="E64">
            <v>8149</v>
          </cell>
          <cell r="F64">
            <v>8664.8904893399995</v>
          </cell>
          <cell r="G64">
            <v>8473223.1099999994</v>
          </cell>
          <cell r="H64">
            <v>23618</v>
          </cell>
          <cell r="I64">
            <v>253501918.31999999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190.8</v>
          </cell>
          <cell r="E65">
            <v>78.400000000000006</v>
          </cell>
          <cell r="F65">
            <v>14960.91613698</v>
          </cell>
          <cell r="G65">
            <v>140752.29999999999</v>
          </cell>
          <cell r="H65">
            <v>182</v>
          </cell>
          <cell r="I65">
            <v>2943935.77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275.5</v>
          </cell>
          <cell r="E66">
            <v>107.7</v>
          </cell>
          <cell r="F66">
            <v>12443.176584319999</v>
          </cell>
          <cell r="G66">
            <v>160815.60999999999</v>
          </cell>
          <cell r="H66">
            <v>227</v>
          </cell>
          <cell r="I66">
            <v>3581106.41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3643.9</v>
          </cell>
          <cell r="E67">
            <v>1670.3</v>
          </cell>
          <cell r="F67">
            <v>8322.4254781399995</v>
          </cell>
          <cell r="G67">
            <v>1881933.93</v>
          </cell>
          <cell r="H67">
            <v>3225</v>
          </cell>
          <cell r="I67">
            <v>32237945.530000001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1363</v>
          </cell>
          <cell r="E68">
            <v>509.8</v>
          </cell>
          <cell r="F68">
            <v>8729.6614692900002</v>
          </cell>
          <cell r="G68">
            <v>539894.65</v>
          </cell>
          <cell r="H68">
            <v>1285</v>
          </cell>
          <cell r="I68">
            <v>12438423.23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201.7</v>
          </cell>
          <cell r="E69">
            <v>83</v>
          </cell>
          <cell r="F69">
            <v>14236.28898723</v>
          </cell>
          <cell r="G69">
            <v>141793.44</v>
          </cell>
          <cell r="H69">
            <v>176</v>
          </cell>
          <cell r="I69">
            <v>3013252.93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6194.8</v>
          </cell>
          <cell r="E70">
            <v>1587.3</v>
          </cell>
          <cell r="F70">
            <v>9283.2358467199992</v>
          </cell>
          <cell r="G70">
            <v>1768233.63</v>
          </cell>
          <cell r="H70">
            <v>5785</v>
          </cell>
          <cell r="I70">
            <v>59275280.82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4744.8</v>
          </cell>
          <cell r="E71">
            <v>1796.3</v>
          </cell>
          <cell r="F71">
            <v>8619.21930531</v>
          </cell>
          <cell r="G71">
            <v>1902917.02</v>
          </cell>
          <cell r="H71">
            <v>4290</v>
          </cell>
          <cell r="I71">
            <v>42799388.780000001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1207.8</v>
          </cell>
          <cell r="E72">
            <v>572.29999999999995</v>
          </cell>
          <cell r="F72">
            <v>9298.5755617100003</v>
          </cell>
          <cell r="G72">
            <v>733428.86</v>
          </cell>
          <cell r="H72">
            <v>1074</v>
          </cell>
          <cell r="I72">
            <v>11964248.42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445.5</v>
          </cell>
          <cell r="E73">
            <v>107.1</v>
          </cell>
          <cell r="F73">
            <v>10664.849166440001</v>
          </cell>
          <cell r="G73">
            <v>137064.64000000001</v>
          </cell>
          <cell r="H73">
            <v>405</v>
          </cell>
          <cell r="I73">
            <v>4888254.9400000004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428</v>
          </cell>
          <cell r="E74">
            <v>90.3</v>
          </cell>
          <cell r="F74">
            <v>10925.30426841</v>
          </cell>
          <cell r="G74">
            <v>118386.6</v>
          </cell>
          <cell r="H74">
            <v>399</v>
          </cell>
          <cell r="I74">
            <v>4794416.83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1305.7</v>
          </cell>
          <cell r="E75">
            <v>279.5</v>
          </cell>
          <cell r="F75">
            <v>9099.2654274300003</v>
          </cell>
          <cell r="G75">
            <v>305189.36</v>
          </cell>
          <cell r="H75">
            <v>1227</v>
          </cell>
          <cell r="I75">
            <v>12186100.23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2054.3000000000002</v>
          </cell>
          <cell r="E76">
            <v>380.6</v>
          </cell>
          <cell r="F76">
            <v>8971.6243793600006</v>
          </cell>
          <cell r="G76">
            <v>409752.03</v>
          </cell>
          <cell r="H76">
            <v>2003</v>
          </cell>
          <cell r="I76">
            <v>18840159.989999998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80.900000000000006</v>
          </cell>
          <cell r="E77">
            <v>11.9</v>
          </cell>
          <cell r="F77">
            <v>18955.259863430001</v>
          </cell>
          <cell r="G77">
            <v>27068.11</v>
          </cell>
          <cell r="H77">
            <v>56</v>
          </cell>
          <cell r="I77">
            <v>1560548.63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526.5</v>
          </cell>
          <cell r="E78">
            <v>412.6</v>
          </cell>
          <cell r="F78">
            <v>9277.3408742699994</v>
          </cell>
          <cell r="G78">
            <v>765481</v>
          </cell>
          <cell r="H78">
            <v>501</v>
          </cell>
          <cell r="I78">
            <v>5472832.6200000001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215.8</v>
          </cell>
          <cell r="E79">
            <v>88.6</v>
          </cell>
          <cell r="F79">
            <v>13223.7757611</v>
          </cell>
          <cell r="G79">
            <v>140595.18</v>
          </cell>
          <cell r="H79">
            <v>195</v>
          </cell>
          <cell r="I79">
            <v>2994285.99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164</v>
          </cell>
          <cell r="E80">
            <v>44.3</v>
          </cell>
          <cell r="F80">
            <v>15787.621341620001</v>
          </cell>
          <cell r="G80">
            <v>83927</v>
          </cell>
          <cell r="H80">
            <v>136</v>
          </cell>
          <cell r="I80">
            <v>2673096.9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81739.100000000006</v>
          </cell>
          <cell r="E81">
            <v>20775.5</v>
          </cell>
          <cell r="F81">
            <v>8838.6421605600008</v>
          </cell>
          <cell r="G81">
            <v>22035265.219999999</v>
          </cell>
          <cell r="H81">
            <v>78516</v>
          </cell>
          <cell r="I81">
            <v>744382881.95000005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195.5</v>
          </cell>
          <cell r="E82">
            <v>73.400000000000006</v>
          </cell>
          <cell r="F82">
            <v>13782.178309749999</v>
          </cell>
          <cell r="G82">
            <v>121393.43</v>
          </cell>
          <cell r="H82">
            <v>185</v>
          </cell>
          <cell r="I82">
            <v>2815809.29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50.6</v>
          </cell>
          <cell r="E83">
            <v>28</v>
          </cell>
          <cell r="F83">
            <v>17565.1866434</v>
          </cell>
          <cell r="G83">
            <v>59019.03</v>
          </cell>
          <cell r="H83">
            <v>37</v>
          </cell>
          <cell r="I83">
            <v>947817.47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157.80000000000001</v>
          </cell>
          <cell r="E84">
            <v>50.2</v>
          </cell>
          <cell r="F84">
            <v>14962.23439793</v>
          </cell>
          <cell r="G84">
            <v>90132.5</v>
          </cell>
          <cell r="H84">
            <v>140</v>
          </cell>
          <cell r="I84">
            <v>2451173.09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141</v>
          </cell>
          <cell r="E85">
            <v>55.7</v>
          </cell>
          <cell r="F85">
            <v>14979.451497530001</v>
          </cell>
          <cell r="G85">
            <v>100122.65</v>
          </cell>
          <cell r="H85">
            <v>134</v>
          </cell>
          <cell r="I85">
            <v>2212225.31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213</v>
          </cell>
          <cell r="E86">
            <v>70</v>
          </cell>
          <cell r="F86">
            <v>13404.94435451</v>
          </cell>
          <cell r="G86">
            <v>112601.53</v>
          </cell>
          <cell r="H86">
            <v>190</v>
          </cell>
          <cell r="I86">
            <v>2967854.68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110.8</v>
          </cell>
          <cell r="E87">
            <v>55</v>
          </cell>
          <cell r="F87">
            <v>16287.84208782</v>
          </cell>
          <cell r="G87">
            <v>107499.76</v>
          </cell>
          <cell r="H87">
            <v>101</v>
          </cell>
          <cell r="I87">
            <v>1912192.66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724.3</v>
          </cell>
          <cell r="E88">
            <v>325.60000000000002</v>
          </cell>
          <cell r="F88">
            <v>8931.4380698200002</v>
          </cell>
          <cell r="G88">
            <v>378567.22</v>
          </cell>
          <cell r="H88">
            <v>674</v>
          </cell>
          <cell r="I88">
            <v>6847607.8099999996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997.5</v>
          </cell>
          <cell r="E89">
            <v>405</v>
          </cell>
          <cell r="F89">
            <v>9244.8403654499998</v>
          </cell>
          <cell r="G89">
            <v>466722.16</v>
          </cell>
          <cell r="H89">
            <v>926</v>
          </cell>
          <cell r="I89">
            <v>9688450.4199999999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7301.6</v>
          </cell>
          <cell r="E90">
            <v>1995.3</v>
          </cell>
          <cell r="F90">
            <v>8945.7734153399997</v>
          </cell>
          <cell r="G90">
            <v>2141940.2000000002</v>
          </cell>
          <cell r="H90">
            <v>7205</v>
          </cell>
          <cell r="I90">
            <v>66525372.780000001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1389.2</v>
          </cell>
          <cell r="E91">
            <v>342.9</v>
          </cell>
          <cell r="F91">
            <v>9379.4185414099993</v>
          </cell>
          <cell r="G91">
            <v>385944.31</v>
          </cell>
          <cell r="H91">
            <v>1305</v>
          </cell>
          <cell r="I91">
            <v>13404933.109999999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796.8</v>
          </cell>
          <cell r="E92">
            <v>284.3</v>
          </cell>
          <cell r="F92">
            <v>9743.1193530399996</v>
          </cell>
          <cell r="G92">
            <v>536179.84</v>
          </cell>
          <cell r="H92">
            <v>485</v>
          </cell>
          <cell r="I92">
            <v>8782083.1199999992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32210.3</v>
          </cell>
          <cell r="E93">
            <v>6453.5</v>
          </cell>
          <cell r="F93">
            <v>8515.1900313599999</v>
          </cell>
          <cell r="G93">
            <v>6594333.46</v>
          </cell>
          <cell r="H93">
            <v>32241</v>
          </cell>
          <cell r="I93">
            <v>284881807.72000003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15268.4</v>
          </cell>
          <cell r="E94">
            <v>3954.6</v>
          </cell>
          <cell r="F94">
            <v>8503.7472147999997</v>
          </cell>
          <cell r="G94">
            <v>4035470.25</v>
          </cell>
          <cell r="H94">
            <v>14515</v>
          </cell>
          <cell r="I94">
            <v>135080730.93000001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1066.9000000000001</v>
          </cell>
          <cell r="E95">
            <v>368.9</v>
          </cell>
          <cell r="F95">
            <v>9428.4923634400002</v>
          </cell>
          <cell r="G95">
            <v>417816.57</v>
          </cell>
          <cell r="H95">
            <v>1004</v>
          </cell>
          <cell r="I95">
            <v>10476187.58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966.1</v>
          </cell>
          <cell r="E96">
            <v>597.9</v>
          </cell>
          <cell r="F96">
            <v>9127.0902179799996</v>
          </cell>
          <cell r="G96">
            <v>1025698.75</v>
          </cell>
          <cell r="H96">
            <v>773</v>
          </cell>
          <cell r="I96">
            <v>9843380.6099999994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207.5</v>
          </cell>
          <cell r="E97">
            <v>113.7</v>
          </cell>
          <cell r="F97">
            <v>13942.82932008</v>
          </cell>
          <cell r="G97">
            <v>190235.96</v>
          </cell>
          <cell r="H97">
            <v>203</v>
          </cell>
          <cell r="I97">
            <v>3083373.04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358.9</v>
          </cell>
          <cell r="E98">
            <v>91.9</v>
          </cell>
          <cell r="F98">
            <v>10958.590237509999</v>
          </cell>
          <cell r="G98">
            <v>120851.33</v>
          </cell>
          <cell r="H98">
            <v>319</v>
          </cell>
          <cell r="I98">
            <v>4053889.37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110.1</v>
          </cell>
          <cell r="E99">
            <v>66.8</v>
          </cell>
          <cell r="F99">
            <v>16270.35431477</v>
          </cell>
          <cell r="G99">
            <v>130423.16</v>
          </cell>
          <cell r="H99">
            <v>88</v>
          </cell>
          <cell r="I99">
            <v>1921789.17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593.9</v>
          </cell>
          <cell r="E100">
            <v>137</v>
          </cell>
          <cell r="F100">
            <v>8682.8093541800008</v>
          </cell>
          <cell r="G100">
            <v>142745.39000000001</v>
          </cell>
          <cell r="H100">
            <v>590</v>
          </cell>
          <cell r="I100">
            <v>5225866.8099999996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10.6</v>
          </cell>
          <cell r="F101">
            <v>17160.796987559999</v>
          </cell>
          <cell r="G101">
            <v>21828.53</v>
          </cell>
          <cell r="H101">
            <v>37</v>
          </cell>
          <cell r="I101">
            <v>879868.38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200.6</v>
          </cell>
          <cell r="E102">
            <v>66</v>
          </cell>
          <cell r="F102">
            <v>14163.301712459999</v>
          </cell>
          <cell r="G102">
            <v>112173.35</v>
          </cell>
          <cell r="H102">
            <v>197</v>
          </cell>
          <cell r="I102">
            <v>2953331.67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481.9</v>
          </cell>
          <cell r="E103">
            <v>187</v>
          </cell>
          <cell r="F103">
            <v>9786.2653828300008</v>
          </cell>
          <cell r="G103">
            <v>227489.57</v>
          </cell>
          <cell r="H103">
            <v>431</v>
          </cell>
          <cell r="I103">
            <v>4943490.8600000003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19</v>
          </cell>
          <cell r="F104">
            <v>18123.780888910002</v>
          </cell>
          <cell r="G104">
            <v>41322.22</v>
          </cell>
          <cell r="H104">
            <v>40</v>
          </cell>
          <cell r="I104">
            <v>947511.26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2133.6</v>
          </cell>
          <cell r="E105">
            <v>809.9</v>
          </cell>
          <cell r="F105">
            <v>8566.3788399000005</v>
          </cell>
          <cell r="G105">
            <v>849496.78</v>
          </cell>
          <cell r="H105">
            <v>1961</v>
          </cell>
          <cell r="I105">
            <v>19126722.670000002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191</v>
          </cell>
          <cell r="E106">
            <v>34.4</v>
          </cell>
          <cell r="F106">
            <v>14516.64871637</v>
          </cell>
          <cell r="G106">
            <v>59924.73</v>
          </cell>
          <cell r="H106">
            <v>172</v>
          </cell>
          <cell r="I106">
            <v>2832604.63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311</v>
          </cell>
          <cell r="E107">
            <v>66</v>
          </cell>
          <cell r="F107">
            <v>11838.841500930001</v>
          </cell>
          <cell r="G107">
            <v>93763.62</v>
          </cell>
          <cell r="H107">
            <v>307</v>
          </cell>
          <cell r="I107">
            <v>3775643.33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154.5</v>
          </cell>
          <cell r="E108">
            <v>29.8</v>
          </cell>
          <cell r="F108">
            <v>15706.904959990001</v>
          </cell>
          <cell r="G108">
            <v>56167.89</v>
          </cell>
          <cell r="H108">
            <v>138</v>
          </cell>
          <cell r="I108">
            <v>2482884.71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165</v>
          </cell>
          <cell r="E109">
            <v>59.9</v>
          </cell>
          <cell r="F109">
            <v>15331.104400710001</v>
          </cell>
          <cell r="G109">
            <v>110199.98</v>
          </cell>
          <cell r="H109">
            <v>159</v>
          </cell>
          <cell r="I109">
            <v>2639832.21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408.3</v>
          </cell>
          <cell r="E110">
            <v>118.5</v>
          </cell>
          <cell r="F110">
            <v>10501.21953756</v>
          </cell>
          <cell r="G110">
            <v>149327.34</v>
          </cell>
          <cell r="H110">
            <v>346</v>
          </cell>
          <cell r="I110">
            <v>4436975.28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21994.5</v>
          </cell>
          <cell r="E111">
            <v>9385.4</v>
          </cell>
          <cell r="F111">
            <v>8250.0810950899995</v>
          </cell>
          <cell r="G111">
            <v>9702890.6799999997</v>
          </cell>
          <cell r="H111">
            <v>21159</v>
          </cell>
          <cell r="I111">
            <v>194590035.19999999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91</v>
          </cell>
          <cell r="E112">
            <v>29</v>
          </cell>
          <cell r="F112">
            <v>17826.536257539999</v>
          </cell>
          <cell r="G112">
            <v>62036.35</v>
          </cell>
          <cell r="H112">
            <v>81</v>
          </cell>
          <cell r="I112">
            <v>1674965.61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2104.6</v>
          </cell>
          <cell r="E113">
            <v>743.6</v>
          </cell>
          <cell r="F113">
            <v>8409.3941300000006</v>
          </cell>
          <cell r="G113">
            <v>755640.31999999995</v>
          </cell>
          <cell r="H113">
            <v>1917</v>
          </cell>
          <cell r="I113">
            <v>18620184.07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2702.2</v>
          </cell>
          <cell r="E114">
            <v>1340.2</v>
          </cell>
          <cell r="F114">
            <v>8378.1285724400004</v>
          </cell>
          <cell r="G114">
            <v>1554430.22</v>
          </cell>
          <cell r="H114">
            <v>2498</v>
          </cell>
          <cell r="I114">
            <v>24194053.559999999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671.1</v>
          </cell>
          <cell r="E115">
            <v>285.8</v>
          </cell>
          <cell r="F115">
            <v>9582.7126404800001</v>
          </cell>
          <cell r="G115">
            <v>350965.12</v>
          </cell>
          <cell r="H115">
            <v>611</v>
          </cell>
          <cell r="I115">
            <v>6780881.8600000003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464.8</v>
          </cell>
          <cell r="E116">
            <v>190</v>
          </cell>
          <cell r="F116">
            <v>9827.8580501300003</v>
          </cell>
          <cell r="G116">
            <v>232272.67</v>
          </cell>
          <cell r="H116">
            <v>437</v>
          </cell>
          <cell r="I116">
            <v>4798652.8600000003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5916.8</v>
          </cell>
          <cell r="E117">
            <v>2680.9</v>
          </cell>
          <cell r="F117">
            <v>8746.6007189600004</v>
          </cell>
          <cell r="G117">
            <v>3046212.22</v>
          </cell>
          <cell r="H117">
            <v>5572</v>
          </cell>
          <cell r="I117">
            <v>54798099.350000001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260.39999999999998</v>
          </cell>
          <cell r="E118">
            <v>116.5</v>
          </cell>
          <cell r="F118">
            <v>13876.159247600001</v>
          </cell>
          <cell r="G118">
            <v>193988.71</v>
          </cell>
          <cell r="H118">
            <v>233</v>
          </cell>
          <cell r="I118">
            <v>3807340.58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1446.4</v>
          </cell>
          <cell r="E119">
            <v>548.79999999999995</v>
          </cell>
          <cell r="F119">
            <v>9036.4323640799994</v>
          </cell>
          <cell r="G119">
            <v>621839.56000000006</v>
          </cell>
          <cell r="H119">
            <v>1235</v>
          </cell>
          <cell r="I119">
            <v>13692135.33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3269.3</v>
          </cell>
          <cell r="E120">
            <v>1566.9</v>
          </cell>
          <cell r="F120">
            <v>8613.7414461299995</v>
          </cell>
          <cell r="G120">
            <v>1792511.67</v>
          </cell>
          <cell r="H120">
            <v>3126</v>
          </cell>
          <cell r="I120">
            <v>29953416.579999998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205.5</v>
          </cell>
          <cell r="E121">
            <v>58</v>
          </cell>
          <cell r="F121">
            <v>14644.24126991</v>
          </cell>
          <cell r="G121">
            <v>101923.92</v>
          </cell>
          <cell r="H121">
            <v>196</v>
          </cell>
          <cell r="I121">
            <v>3111315.5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737</v>
          </cell>
          <cell r="E122">
            <v>201</v>
          </cell>
          <cell r="F122">
            <v>9560.1481501899998</v>
          </cell>
          <cell r="G122">
            <v>230590.77</v>
          </cell>
          <cell r="H122">
            <v>689</v>
          </cell>
          <cell r="I122">
            <v>7276419.96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1461.8</v>
          </cell>
          <cell r="E123">
            <v>990.6</v>
          </cell>
          <cell r="F123">
            <v>8737.5466827</v>
          </cell>
          <cell r="G123">
            <v>1519861.29</v>
          </cell>
          <cell r="H123">
            <v>1375</v>
          </cell>
          <cell r="I123">
            <v>14292407.029999999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809.1</v>
          </cell>
          <cell r="E124">
            <v>507.4</v>
          </cell>
          <cell r="F124">
            <v>9180.9938408100006</v>
          </cell>
          <cell r="G124">
            <v>805655.35</v>
          </cell>
          <cell r="H124">
            <v>716</v>
          </cell>
          <cell r="I124">
            <v>8233997.4699999997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166</v>
          </cell>
          <cell r="E125">
            <v>116</v>
          </cell>
          <cell r="F125">
            <v>15358.189590550001</v>
          </cell>
          <cell r="G125">
            <v>213786</v>
          </cell>
          <cell r="H125">
            <v>164</v>
          </cell>
          <cell r="I125">
            <v>2763245.47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388.4</v>
          </cell>
          <cell r="E126">
            <v>182.4</v>
          </cell>
          <cell r="F126">
            <v>10590.807133640001</v>
          </cell>
          <cell r="G126">
            <v>231811.59</v>
          </cell>
          <cell r="H126">
            <v>368</v>
          </cell>
          <cell r="I126">
            <v>4345281.08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221.7</v>
          </cell>
          <cell r="E127">
            <v>64</v>
          </cell>
          <cell r="F127">
            <v>13621.6240655</v>
          </cell>
          <cell r="G127">
            <v>104614.07</v>
          </cell>
          <cell r="H127">
            <v>205</v>
          </cell>
          <cell r="I127">
            <v>3124528.13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342.7</v>
          </cell>
          <cell r="E128">
            <v>128.69999999999999</v>
          </cell>
          <cell r="F128">
            <v>11252.21720125</v>
          </cell>
          <cell r="G128">
            <v>173779.24</v>
          </cell>
          <cell r="H128">
            <v>312</v>
          </cell>
          <cell r="I128">
            <v>4029914.07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177.5</v>
          </cell>
          <cell r="E129">
            <v>53.6</v>
          </cell>
          <cell r="F129">
            <v>16949.088823810001</v>
          </cell>
          <cell r="G129">
            <v>109016.54</v>
          </cell>
          <cell r="H129">
            <v>172</v>
          </cell>
          <cell r="I129">
            <v>3117479.81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333.5</v>
          </cell>
          <cell r="E130">
            <v>48</v>
          </cell>
          <cell r="F130">
            <v>12656.731408649999</v>
          </cell>
          <cell r="G130">
            <v>72902.77</v>
          </cell>
          <cell r="H130">
            <v>314</v>
          </cell>
          <cell r="I130">
            <v>4293922.6900000004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835.2</v>
          </cell>
          <cell r="E131">
            <v>148</v>
          </cell>
          <cell r="F131">
            <v>9855.0821708799995</v>
          </cell>
          <cell r="G131">
            <v>175026.26</v>
          </cell>
          <cell r="H131">
            <v>724</v>
          </cell>
          <cell r="I131">
            <v>8404676.8100000005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633.4</v>
          </cell>
          <cell r="E132">
            <v>181.4</v>
          </cell>
          <cell r="F132">
            <v>10025.68633676</v>
          </cell>
          <cell r="G132">
            <v>218239.14</v>
          </cell>
          <cell r="H132">
            <v>559</v>
          </cell>
          <cell r="I132">
            <v>6568508.8700000001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607</v>
          </cell>
          <cell r="E133">
            <v>285.60000000000002</v>
          </cell>
          <cell r="F133">
            <v>9394.77062836</v>
          </cell>
          <cell r="G133">
            <v>351549.12</v>
          </cell>
          <cell r="H133">
            <v>584</v>
          </cell>
          <cell r="I133">
            <v>6054174.8899999997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320.39999999999998</v>
          </cell>
          <cell r="E134">
            <v>80.900000000000006</v>
          </cell>
          <cell r="F134">
            <v>11059.58794512</v>
          </cell>
          <cell r="G134">
            <v>107366.48</v>
          </cell>
          <cell r="H134">
            <v>293</v>
          </cell>
          <cell r="I134">
            <v>3650858.46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1659.4</v>
          </cell>
          <cell r="E135">
            <v>43.1</v>
          </cell>
          <cell r="F135">
            <v>12008.03592769</v>
          </cell>
          <cell r="G135">
            <v>62105.56</v>
          </cell>
          <cell r="H135">
            <v>1576</v>
          </cell>
          <cell r="I135">
            <v>19988240.379999999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189.3</v>
          </cell>
          <cell r="E136">
            <v>93.7</v>
          </cell>
          <cell r="F136">
            <v>14051.987494180001</v>
          </cell>
          <cell r="G136">
            <v>158000.54999999999</v>
          </cell>
          <cell r="H136">
            <v>172</v>
          </cell>
          <cell r="I136">
            <v>2818041.78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1517.1</v>
          </cell>
          <cell r="E137">
            <v>838.3</v>
          </cell>
          <cell r="F137">
            <v>8642.3702566699994</v>
          </cell>
          <cell r="G137">
            <v>1072296.8999999999</v>
          </cell>
          <cell r="H137">
            <v>1422</v>
          </cell>
          <cell r="I137">
            <v>14183383.390000001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287.89999999999998</v>
          </cell>
          <cell r="E138">
            <v>125</v>
          </cell>
          <cell r="F138">
            <v>11185.9325125</v>
          </cell>
          <cell r="G138">
            <v>167788.99</v>
          </cell>
          <cell r="H138">
            <v>256</v>
          </cell>
          <cell r="I138">
            <v>3388218.96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255.5</v>
          </cell>
          <cell r="E139">
            <v>81.099999999999994</v>
          </cell>
          <cell r="F139">
            <v>12176.92840877</v>
          </cell>
          <cell r="G139">
            <v>118505.87</v>
          </cell>
          <cell r="H139">
            <v>248</v>
          </cell>
          <cell r="I139">
            <v>3226075.15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16134.3</v>
          </cell>
          <cell r="E140">
            <v>10985.3</v>
          </cell>
          <cell r="F140">
            <v>8439.7336715300007</v>
          </cell>
          <cell r="G140">
            <v>17011417.100000001</v>
          </cell>
          <cell r="H140">
            <v>14560</v>
          </cell>
          <cell r="I140">
            <v>153180713.34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10164.9</v>
          </cell>
          <cell r="E141">
            <v>3787.6</v>
          </cell>
          <cell r="F141">
            <v>8355.1554437800005</v>
          </cell>
          <cell r="G141">
            <v>3812004.25</v>
          </cell>
          <cell r="H141">
            <v>9991</v>
          </cell>
          <cell r="I141">
            <v>89860437.989999995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702</v>
          </cell>
          <cell r="E142">
            <v>189.1</v>
          </cell>
          <cell r="F142">
            <v>9308.4071812799993</v>
          </cell>
          <cell r="G142">
            <v>211226.38</v>
          </cell>
          <cell r="H142">
            <v>645</v>
          </cell>
          <cell r="I142">
            <v>6745728.2199999997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484.8</v>
          </cell>
          <cell r="E143">
            <v>160.30000000000001</v>
          </cell>
          <cell r="F143">
            <v>9493.0467251699993</v>
          </cell>
          <cell r="G143">
            <v>182608.25</v>
          </cell>
          <cell r="H143">
            <v>456</v>
          </cell>
          <cell r="I143">
            <v>4784837.3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434.9</v>
          </cell>
          <cell r="E144">
            <v>169.6</v>
          </cell>
          <cell r="F144">
            <v>9970.4934933700006</v>
          </cell>
          <cell r="G144">
            <v>202919.48</v>
          </cell>
          <cell r="H144">
            <v>382</v>
          </cell>
          <cell r="I144">
            <v>4539087.0999999996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1144</v>
          </cell>
          <cell r="E145">
            <v>690.3</v>
          </cell>
          <cell r="F145">
            <v>8722.0514683000001</v>
          </cell>
          <cell r="G145">
            <v>920626.84</v>
          </cell>
          <cell r="H145">
            <v>1123</v>
          </cell>
          <cell r="I145">
            <v>10877470.699999999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370.5</v>
          </cell>
          <cell r="E146">
            <v>127.8</v>
          </cell>
          <cell r="F146">
            <v>10735.789426040001</v>
          </cell>
          <cell r="G146">
            <v>164644.07</v>
          </cell>
          <cell r="H146">
            <v>330</v>
          </cell>
          <cell r="I146">
            <v>4142254.05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394.5</v>
          </cell>
          <cell r="E147">
            <v>75.2</v>
          </cell>
          <cell r="F147">
            <v>11483.14139488</v>
          </cell>
          <cell r="G147">
            <v>103623.87</v>
          </cell>
          <cell r="H147">
            <v>355</v>
          </cell>
          <cell r="I147">
            <v>4633723.1500000004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2774.5</v>
          </cell>
          <cell r="E148">
            <v>371.8</v>
          </cell>
          <cell r="F148">
            <v>9147.0520597600007</v>
          </cell>
          <cell r="G148">
            <v>408104.87</v>
          </cell>
          <cell r="H148">
            <v>2663</v>
          </cell>
          <cell r="I148">
            <v>25786600.809999999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315.3</v>
          </cell>
          <cell r="E149">
            <v>65.099999999999994</v>
          </cell>
          <cell r="F149">
            <v>12594.72652301</v>
          </cell>
          <cell r="G149">
            <v>98390</v>
          </cell>
          <cell r="H149">
            <v>279</v>
          </cell>
          <cell r="I149">
            <v>4065453.55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152.30000000000001</v>
          </cell>
          <cell r="E150">
            <v>85</v>
          </cell>
          <cell r="F150">
            <v>15174.91712984</v>
          </cell>
          <cell r="G150">
            <v>154784.15</v>
          </cell>
          <cell r="H150">
            <v>156</v>
          </cell>
          <cell r="I150">
            <v>2465924.0299999998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224</v>
          </cell>
          <cell r="E151">
            <v>129</v>
          </cell>
          <cell r="F151">
            <v>14982.8932143</v>
          </cell>
          <cell r="G151">
            <v>231935.19</v>
          </cell>
          <cell r="H151">
            <v>220</v>
          </cell>
          <cell r="I151">
            <v>3588103.27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624</v>
          </cell>
          <cell r="E152">
            <v>492.8</v>
          </cell>
          <cell r="F152">
            <v>9183.9631555399992</v>
          </cell>
          <cell r="G152">
            <v>970296.72</v>
          </cell>
          <cell r="H152">
            <v>559</v>
          </cell>
          <cell r="I152">
            <v>6651736.1100000003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83</v>
          </cell>
          <cell r="E153">
            <v>39.799999999999997</v>
          </cell>
          <cell r="F153">
            <v>18399.932442490001</v>
          </cell>
          <cell r="G153">
            <v>87878.080000000002</v>
          </cell>
          <cell r="H153">
            <v>75</v>
          </cell>
          <cell r="I153">
            <v>1605213.54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907.8</v>
          </cell>
          <cell r="E154">
            <v>122.9</v>
          </cell>
          <cell r="F154">
            <v>12164.522460960001</v>
          </cell>
          <cell r="G154">
            <v>179402.38</v>
          </cell>
          <cell r="H154">
            <v>867</v>
          </cell>
          <cell r="I154">
            <v>11222355.869999999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201.6</v>
          </cell>
          <cell r="E155">
            <v>38.1</v>
          </cell>
          <cell r="F155">
            <v>15348.228721879999</v>
          </cell>
          <cell r="G155">
            <v>70172.100000000006</v>
          </cell>
          <cell r="H155">
            <v>162</v>
          </cell>
          <cell r="I155">
            <v>3164375.01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1032.2</v>
          </cell>
          <cell r="E156">
            <v>436</v>
          </cell>
          <cell r="F156">
            <v>8718.6977348399996</v>
          </cell>
          <cell r="G156">
            <v>473323.27</v>
          </cell>
          <cell r="H156">
            <v>1000</v>
          </cell>
          <cell r="I156">
            <v>9334691.9299999997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141.30000000000001</v>
          </cell>
          <cell r="E157">
            <v>38</v>
          </cell>
          <cell r="F157">
            <v>15755.70730882</v>
          </cell>
          <cell r="G157">
            <v>71846.03</v>
          </cell>
          <cell r="H157">
            <v>123</v>
          </cell>
          <cell r="I157">
            <v>2298127.4700000002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3466.4</v>
          </cell>
          <cell r="E158">
            <v>899.6</v>
          </cell>
          <cell r="F158">
            <v>9384.4931859900007</v>
          </cell>
          <cell r="G158">
            <v>1013074.81</v>
          </cell>
          <cell r="H158">
            <v>3320</v>
          </cell>
          <cell r="I158">
            <v>33541795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347.3</v>
          </cell>
          <cell r="E159">
            <v>143.30000000000001</v>
          </cell>
          <cell r="F159">
            <v>11291.362607450001</v>
          </cell>
          <cell r="G159">
            <v>194166.27</v>
          </cell>
          <cell r="H159">
            <v>309</v>
          </cell>
          <cell r="I159">
            <v>4115656.5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2236.3000000000002</v>
          </cell>
          <cell r="E160">
            <v>527.9</v>
          </cell>
          <cell r="F160">
            <v>8735.6751136000003</v>
          </cell>
          <cell r="G160">
            <v>553387.55000000005</v>
          </cell>
          <cell r="H160">
            <v>1963</v>
          </cell>
          <cell r="I160">
            <v>20088977.809999999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404.5</v>
          </cell>
          <cell r="E161">
            <v>165</v>
          </cell>
          <cell r="F161">
            <v>10543.977675530001</v>
          </cell>
          <cell r="G161">
            <v>208770.76</v>
          </cell>
          <cell r="H161">
            <v>376</v>
          </cell>
          <cell r="I161">
            <v>4473809.7300000004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103</v>
          </cell>
          <cell r="E162">
            <v>42.6</v>
          </cell>
          <cell r="F162">
            <v>17007.731065520002</v>
          </cell>
          <cell r="G162">
            <v>86943.52</v>
          </cell>
          <cell r="H162">
            <v>87</v>
          </cell>
          <cell r="I162">
            <v>1838739.82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224.7</v>
          </cell>
          <cell r="E163">
            <v>86</v>
          </cell>
          <cell r="F163">
            <v>13653.74109883</v>
          </cell>
          <cell r="G163">
            <v>140906.60999999999</v>
          </cell>
          <cell r="H163">
            <v>209</v>
          </cell>
          <cell r="I163">
            <v>3208902.23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139</v>
          </cell>
          <cell r="E164">
            <v>52.5</v>
          </cell>
          <cell r="F164">
            <v>16291.463178530001</v>
          </cell>
          <cell r="G164">
            <v>102636.22</v>
          </cell>
          <cell r="H164">
            <v>140</v>
          </cell>
          <cell r="I164">
            <v>2367149.6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90.8</v>
          </cell>
          <cell r="E165">
            <v>40</v>
          </cell>
          <cell r="F165">
            <v>17246.272217239999</v>
          </cell>
          <cell r="G165">
            <v>82782.11</v>
          </cell>
          <cell r="H165">
            <v>70</v>
          </cell>
          <cell r="I165">
            <v>1648743.63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1891.8</v>
          </cell>
          <cell r="E166">
            <v>832.5</v>
          </cell>
          <cell r="F166">
            <v>8761.4378137099993</v>
          </cell>
          <cell r="G166">
            <v>931851.37</v>
          </cell>
          <cell r="H166">
            <v>1792</v>
          </cell>
          <cell r="I166">
            <v>17506518.989999998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2018.8</v>
          </cell>
          <cell r="E167">
            <v>432.4</v>
          </cell>
          <cell r="F167">
            <v>8648.2616756299994</v>
          </cell>
          <cell r="G167">
            <v>448741</v>
          </cell>
          <cell r="H167">
            <v>1942</v>
          </cell>
          <cell r="I167">
            <v>17907851.670000002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2520.5</v>
          </cell>
          <cell r="E168">
            <v>877.2</v>
          </cell>
          <cell r="F168">
            <v>8634.9943179099992</v>
          </cell>
          <cell r="G168">
            <v>909152.21</v>
          </cell>
          <cell r="H168">
            <v>2433</v>
          </cell>
          <cell r="I168">
            <v>22673655.390000001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7343.1</v>
          </cell>
          <cell r="E169">
            <v>854.5</v>
          </cell>
          <cell r="F169">
            <v>8416.6875705599996</v>
          </cell>
          <cell r="G169">
            <v>863047.14</v>
          </cell>
          <cell r="H169">
            <v>7313</v>
          </cell>
          <cell r="I169">
            <v>64968224.109999999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3779.3</v>
          </cell>
          <cell r="E170">
            <v>791.8</v>
          </cell>
          <cell r="F170">
            <v>8458.8708089699994</v>
          </cell>
          <cell r="G170">
            <v>803728.07</v>
          </cell>
          <cell r="H170">
            <v>3602</v>
          </cell>
          <cell r="I170">
            <v>33437432.34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22215.599999999999</v>
          </cell>
          <cell r="E171">
            <v>12491.8</v>
          </cell>
          <cell r="F171">
            <v>8499.1943042300009</v>
          </cell>
          <cell r="G171">
            <v>15514891.810000001</v>
          </cell>
          <cell r="H171">
            <v>21545</v>
          </cell>
          <cell r="I171">
            <v>204329927.24000001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1131.9000000000001</v>
          </cell>
          <cell r="E172">
            <v>409.8</v>
          </cell>
          <cell r="F172">
            <v>9074.0632542300009</v>
          </cell>
          <cell r="G172">
            <v>451388.28</v>
          </cell>
          <cell r="H172">
            <v>1030</v>
          </cell>
          <cell r="I172">
            <v>10722320.48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2258.9</v>
          </cell>
          <cell r="E173">
            <v>1136.9000000000001</v>
          </cell>
          <cell r="F173">
            <v>8796.0117060100001</v>
          </cell>
          <cell r="G173">
            <v>1389044.89</v>
          </cell>
          <cell r="H173">
            <v>2108</v>
          </cell>
          <cell r="I173">
            <v>21258355.73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949.3</v>
          </cell>
          <cell r="E174">
            <v>352.8</v>
          </cell>
          <cell r="F174">
            <v>9181.5602767300006</v>
          </cell>
          <cell r="G174">
            <v>392578.36</v>
          </cell>
          <cell r="H174">
            <v>894</v>
          </cell>
          <cell r="I174">
            <v>9108633.5299999993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173.8</v>
          </cell>
          <cell r="E175">
            <v>29</v>
          </cell>
          <cell r="F175">
            <v>15294.1813041</v>
          </cell>
          <cell r="G175">
            <v>53223.75</v>
          </cell>
          <cell r="H175">
            <v>158</v>
          </cell>
          <cell r="I175">
            <v>2711352.46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210.5</v>
          </cell>
          <cell r="E176">
            <v>37</v>
          </cell>
          <cell r="F176">
            <v>14184.59055418</v>
          </cell>
          <cell r="G176">
            <v>62979.58</v>
          </cell>
          <cell r="H176">
            <v>206</v>
          </cell>
          <cell r="I176">
            <v>3048835.89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72.2</v>
          </cell>
          <cell r="E177">
            <v>24.2</v>
          </cell>
          <cell r="F177">
            <v>18280.870456280001</v>
          </cell>
          <cell r="G177">
            <v>53087.65</v>
          </cell>
          <cell r="H177">
            <v>54</v>
          </cell>
          <cell r="I177">
            <v>1372966.5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864</v>
          </cell>
          <cell r="E178">
            <v>467.1</v>
          </cell>
          <cell r="F178">
            <v>9518.8652811800002</v>
          </cell>
          <cell r="G178">
            <v>629455.72</v>
          </cell>
          <cell r="H178">
            <v>842</v>
          </cell>
          <cell r="I178">
            <v>8853755.3200000003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720.5</v>
          </cell>
          <cell r="E179">
            <v>268.7</v>
          </cell>
          <cell r="F179">
            <v>9419.0073773399999</v>
          </cell>
          <cell r="G179">
            <v>305675.03999999998</v>
          </cell>
          <cell r="H179">
            <v>695</v>
          </cell>
          <cell r="I179">
            <v>7092069.8600000003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197.5</v>
          </cell>
          <cell r="E180">
            <v>69</v>
          </cell>
          <cell r="F180">
            <v>14591.02524744</v>
          </cell>
          <cell r="G180">
            <v>120813.69</v>
          </cell>
          <cell r="H180">
            <v>177</v>
          </cell>
          <cell r="I180">
            <v>3002541.18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60.5</v>
          </cell>
          <cell r="E181">
            <v>23</v>
          </cell>
          <cell r="F181">
            <v>19294.59796426</v>
          </cell>
          <cell r="G181">
            <v>53253.09</v>
          </cell>
          <cell r="H181">
            <v>56</v>
          </cell>
          <cell r="I181">
            <v>1220576.27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Form"/>
      <sheetName val="Inputs"/>
      <sheetName val="Omar Blair"/>
      <sheetName val="Original Form"/>
      <sheetName val="Sheet5"/>
      <sheetName val="Sheet4"/>
      <sheetName val="Sheet2"/>
      <sheetName val="Sheet3"/>
    </sheetNames>
    <sheetDataSet>
      <sheetData sheetId="0"/>
      <sheetData sheetId="1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F246-FBA1-498F-B269-B1726E2F0F2E}">
  <sheetPr>
    <pageSetUpPr fitToPage="1"/>
  </sheetPr>
  <dimension ref="A1:Q126"/>
  <sheetViews>
    <sheetView tabSelected="1" zoomScaleNormal="100" workbookViewId="0">
      <selection activeCell="J87" sqref="J87"/>
    </sheetView>
  </sheetViews>
  <sheetFormatPr defaultRowHeight="12.75" x14ac:dyDescent="0.2"/>
  <cols>
    <col min="1" max="1" width="14.5703125" style="2" customWidth="1"/>
    <col min="2" max="2" width="30" style="2" customWidth="1"/>
    <col min="3" max="3" width="50.140625" style="2" customWidth="1"/>
    <col min="4" max="4" width="11.7109375" style="2" customWidth="1"/>
    <col min="5" max="5" width="12.5703125" style="2" customWidth="1"/>
    <col min="6" max="6" width="13.5703125" style="2" customWidth="1"/>
    <col min="7" max="7" width="13.85546875" style="2" customWidth="1"/>
    <col min="8" max="8" width="14.42578125" style="2" customWidth="1"/>
    <col min="9" max="9" width="14" style="2" bestFit="1" customWidth="1"/>
    <col min="10" max="11" width="14.85546875" style="2" customWidth="1"/>
    <col min="12" max="12" width="9.140625" style="2"/>
    <col min="13" max="13" width="15.42578125" style="2" customWidth="1"/>
    <col min="14" max="14" width="14.85546875" style="2" customWidth="1"/>
    <col min="15" max="15" width="9.140625" style="2"/>
    <col min="16" max="17" width="12.28515625" style="2" bestFit="1" customWidth="1"/>
    <col min="18" max="256" width="9.140625" style="2"/>
    <col min="257" max="257" width="14.5703125" style="2" customWidth="1"/>
    <col min="258" max="258" width="30" style="2" customWidth="1"/>
    <col min="259" max="259" width="50.140625" style="2" customWidth="1"/>
    <col min="260" max="260" width="11.7109375" style="2" customWidth="1"/>
    <col min="261" max="261" width="12.5703125" style="2" customWidth="1"/>
    <col min="262" max="262" width="13.5703125" style="2" customWidth="1"/>
    <col min="263" max="263" width="13.85546875" style="2" customWidth="1"/>
    <col min="264" max="264" width="14.42578125" style="2" customWidth="1"/>
    <col min="265" max="265" width="14" style="2" bestFit="1" customWidth="1"/>
    <col min="266" max="267" width="14.85546875" style="2" customWidth="1"/>
    <col min="268" max="268" width="9.140625" style="2"/>
    <col min="269" max="269" width="15.42578125" style="2" customWidth="1"/>
    <col min="270" max="270" width="14.85546875" style="2" customWidth="1"/>
    <col min="271" max="271" width="9.140625" style="2"/>
    <col min="272" max="273" width="12.28515625" style="2" bestFit="1" customWidth="1"/>
    <col min="274" max="512" width="9.140625" style="2"/>
    <col min="513" max="513" width="14.5703125" style="2" customWidth="1"/>
    <col min="514" max="514" width="30" style="2" customWidth="1"/>
    <col min="515" max="515" width="50.140625" style="2" customWidth="1"/>
    <col min="516" max="516" width="11.7109375" style="2" customWidth="1"/>
    <col min="517" max="517" width="12.5703125" style="2" customWidth="1"/>
    <col min="518" max="518" width="13.5703125" style="2" customWidth="1"/>
    <col min="519" max="519" width="13.85546875" style="2" customWidth="1"/>
    <col min="520" max="520" width="14.42578125" style="2" customWidth="1"/>
    <col min="521" max="521" width="14" style="2" bestFit="1" customWidth="1"/>
    <col min="522" max="523" width="14.85546875" style="2" customWidth="1"/>
    <col min="524" max="524" width="9.140625" style="2"/>
    <col min="525" max="525" width="15.42578125" style="2" customWidth="1"/>
    <col min="526" max="526" width="14.85546875" style="2" customWidth="1"/>
    <col min="527" max="527" width="9.140625" style="2"/>
    <col min="528" max="529" width="12.28515625" style="2" bestFit="1" customWidth="1"/>
    <col min="530" max="768" width="9.140625" style="2"/>
    <col min="769" max="769" width="14.5703125" style="2" customWidth="1"/>
    <col min="770" max="770" width="30" style="2" customWidth="1"/>
    <col min="771" max="771" width="50.140625" style="2" customWidth="1"/>
    <col min="772" max="772" width="11.7109375" style="2" customWidth="1"/>
    <col min="773" max="773" width="12.5703125" style="2" customWidth="1"/>
    <col min="774" max="774" width="13.5703125" style="2" customWidth="1"/>
    <col min="775" max="775" width="13.85546875" style="2" customWidth="1"/>
    <col min="776" max="776" width="14.42578125" style="2" customWidth="1"/>
    <col min="777" max="777" width="14" style="2" bestFit="1" customWidth="1"/>
    <col min="778" max="779" width="14.85546875" style="2" customWidth="1"/>
    <col min="780" max="780" width="9.140625" style="2"/>
    <col min="781" max="781" width="15.42578125" style="2" customWidth="1"/>
    <col min="782" max="782" width="14.85546875" style="2" customWidth="1"/>
    <col min="783" max="783" width="9.140625" style="2"/>
    <col min="784" max="785" width="12.28515625" style="2" bestFit="1" customWidth="1"/>
    <col min="786" max="1024" width="9.140625" style="2"/>
    <col min="1025" max="1025" width="14.5703125" style="2" customWidth="1"/>
    <col min="1026" max="1026" width="30" style="2" customWidth="1"/>
    <col min="1027" max="1027" width="50.140625" style="2" customWidth="1"/>
    <col min="1028" max="1028" width="11.7109375" style="2" customWidth="1"/>
    <col min="1029" max="1029" width="12.5703125" style="2" customWidth="1"/>
    <col min="1030" max="1030" width="13.5703125" style="2" customWidth="1"/>
    <col min="1031" max="1031" width="13.85546875" style="2" customWidth="1"/>
    <col min="1032" max="1032" width="14.42578125" style="2" customWidth="1"/>
    <col min="1033" max="1033" width="14" style="2" bestFit="1" customWidth="1"/>
    <col min="1034" max="1035" width="14.85546875" style="2" customWidth="1"/>
    <col min="1036" max="1036" width="9.140625" style="2"/>
    <col min="1037" max="1037" width="15.42578125" style="2" customWidth="1"/>
    <col min="1038" max="1038" width="14.85546875" style="2" customWidth="1"/>
    <col min="1039" max="1039" width="9.140625" style="2"/>
    <col min="1040" max="1041" width="12.28515625" style="2" bestFit="1" customWidth="1"/>
    <col min="1042" max="1280" width="9.140625" style="2"/>
    <col min="1281" max="1281" width="14.5703125" style="2" customWidth="1"/>
    <col min="1282" max="1282" width="30" style="2" customWidth="1"/>
    <col min="1283" max="1283" width="50.140625" style="2" customWidth="1"/>
    <col min="1284" max="1284" width="11.7109375" style="2" customWidth="1"/>
    <col min="1285" max="1285" width="12.5703125" style="2" customWidth="1"/>
    <col min="1286" max="1286" width="13.5703125" style="2" customWidth="1"/>
    <col min="1287" max="1287" width="13.85546875" style="2" customWidth="1"/>
    <col min="1288" max="1288" width="14.42578125" style="2" customWidth="1"/>
    <col min="1289" max="1289" width="14" style="2" bestFit="1" customWidth="1"/>
    <col min="1290" max="1291" width="14.85546875" style="2" customWidth="1"/>
    <col min="1292" max="1292" width="9.140625" style="2"/>
    <col min="1293" max="1293" width="15.42578125" style="2" customWidth="1"/>
    <col min="1294" max="1294" width="14.85546875" style="2" customWidth="1"/>
    <col min="1295" max="1295" width="9.140625" style="2"/>
    <col min="1296" max="1297" width="12.28515625" style="2" bestFit="1" customWidth="1"/>
    <col min="1298" max="1536" width="9.140625" style="2"/>
    <col min="1537" max="1537" width="14.5703125" style="2" customWidth="1"/>
    <col min="1538" max="1538" width="30" style="2" customWidth="1"/>
    <col min="1539" max="1539" width="50.140625" style="2" customWidth="1"/>
    <col min="1540" max="1540" width="11.7109375" style="2" customWidth="1"/>
    <col min="1541" max="1541" width="12.5703125" style="2" customWidth="1"/>
    <col min="1542" max="1542" width="13.5703125" style="2" customWidth="1"/>
    <col min="1543" max="1543" width="13.85546875" style="2" customWidth="1"/>
    <col min="1544" max="1544" width="14.42578125" style="2" customWidth="1"/>
    <col min="1545" max="1545" width="14" style="2" bestFit="1" customWidth="1"/>
    <col min="1546" max="1547" width="14.85546875" style="2" customWidth="1"/>
    <col min="1548" max="1548" width="9.140625" style="2"/>
    <col min="1549" max="1549" width="15.42578125" style="2" customWidth="1"/>
    <col min="1550" max="1550" width="14.85546875" style="2" customWidth="1"/>
    <col min="1551" max="1551" width="9.140625" style="2"/>
    <col min="1552" max="1553" width="12.28515625" style="2" bestFit="1" customWidth="1"/>
    <col min="1554" max="1792" width="9.140625" style="2"/>
    <col min="1793" max="1793" width="14.5703125" style="2" customWidth="1"/>
    <col min="1794" max="1794" width="30" style="2" customWidth="1"/>
    <col min="1795" max="1795" width="50.140625" style="2" customWidth="1"/>
    <col min="1796" max="1796" width="11.7109375" style="2" customWidth="1"/>
    <col min="1797" max="1797" width="12.5703125" style="2" customWidth="1"/>
    <col min="1798" max="1798" width="13.5703125" style="2" customWidth="1"/>
    <col min="1799" max="1799" width="13.85546875" style="2" customWidth="1"/>
    <col min="1800" max="1800" width="14.42578125" style="2" customWidth="1"/>
    <col min="1801" max="1801" width="14" style="2" bestFit="1" customWidth="1"/>
    <col min="1802" max="1803" width="14.85546875" style="2" customWidth="1"/>
    <col min="1804" max="1804" width="9.140625" style="2"/>
    <col min="1805" max="1805" width="15.42578125" style="2" customWidth="1"/>
    <col min="1806" max="1806" width="14.85546875" style="2" customWidth="1"/>
    <col min="1807" max="1807" width="9.140625" style="2"/>
    <col min="1808" max="1809" width="12.28515625" style="2" bestFit="1" customWidth="1"/>
    <col min="1810" max="2048" width="9.140625" style="2"/>
    <col min="2049" max="2049" width="14.5703125" style="2" customWidth="1"/>
    <col min="2050" max="2050" width="30" style="2" customWidth="1"/>
    <col min="2051" max="2051" width="50.140625" style="2" customWidth="1"/>
    <col min="2052" max="2052" width="11.7109375" style="2" customWidth="1"/>
    <col min="2053" max="2053" width="12.5703125" style="2" customWidth="1"/>
    <col min="2054" max="2054" width="13.5703125" style="2" customWidth="1"/>
    <col min="2055" max="2055" width="13.85546875" style="2" customWidth="1"/>
    <col min="2056" max="2056" width="14.42578125" style="2" customWidth="1"/>
    <col min="2057" max="2057" width="14" style="2" bestFit="1" customWidth="1"/>
    <col min="2058" max="2059" width="14.85546875" style="2" customWidth="1"/>
    <col min="2060" max="2060" width="9.140625" style="2"/>
    <col min="2061" max="2061" width="15.42578125" style="2" customWidth="1"/>
    <col min="2062" max="2062" width="14.85546875" style="2" customWidth="1"/>
    <col min="2063" max="2063" width="9.140625" style="2"/>
    <col min="2064" max="2065" width="12.28515625" style="2" bestFit="1" customWidth="1"/>
    <col min="2066" max="2304" width="9.140625" style="2"/>
    <col min="2305" max="2305" width="14.5703125" style="2" customWidth="1"/>
    <col min="2306" max="2306" width="30" style="2" customWidth="1"/>
    <col min="2307" max="2307" width="50.140625" style="2" customWidth="1"/>
    <col min="2308" max="2308" width="11.7109375" style="2" customWidth="1"/>
    <col min="2309" max="2309" width="12.5703125" style="2" customWidth="1"/>
    <col min="2310" max="2310" width="13.5703125" style="2" customWidth="1"/>
    <col min="2311" max="2311" width="13.85546875" style="2" customWidth="1"/>
    <col min="2312" max="2312" width="14.42578125" style="2" customWidth="1"/>
    <col min="2313" max="2313" width="14" style="2" bestFit="1" customWidth="1"/>
    <col min="2314" max="2315" width="14.85546875" style="2" customWidth="1"/>
    <col min="2316" max="2316" width="9.140625" style="2"/>
    <col min="2317" max="2317" width="15.42578125" style="2" customWidth="1"/>
    <col min="2318" max="2318" width="14.85546875" style="2" customWidth="1"/>
    <col min="2319" max="2319" width="9.140625" style="2"/>
    <col min="2320" max="2321" width="12.28515625" style="2" bestFit="1" customWidth="1"/>
    <col min="2322" max="2560" width="9.140625" style="2"/>
    <col min="2561" max="2561" width="14.5703125" style="2" customWidth="1"/>
    <col min="2562" max="2562" width="30" style="2" customWidth="1"/>
    <col min="2563" max="2563" width="50.140625" style="2" customWidth="1"/>
    <col min="2564" max="2564" width="11.7109375" style="2" customWidth="1"/>
    <col min="2565" max="2565" width="12.5703125" style="2" customWidth="1"/>
    <col min="2566" max="2566" width="13.5703125" style="2" customWidth="1"/>
    <col min="2567" max="2567" width="13.85546875" style="2" customWidth="1"/>
    <col min="2568" max="2568" width="14.42578125" style="2" customWidth="1"/>
    <col min="2569" max="2569" width="14" style="2" bestFit="1" customWidth="1"/>
    <col min="2570" max="2571" width="14.85546875" style="2" customWidth="1"/>
    <col min="2572" max="2572" width="9.140625" style="2"/>
    <col min="2573" max="2573" width="15.42578125" style="2" customWidth="1"/>
    <col min="2574" max="2574" width="14.85546875" style="2" customWidth="1"/>
    <col min="2575" max="2575" width="9.140625" style="2"/>
    <col min="2576" max="2577" width="12.28515625" style="2" bestFit="1" customWidth="1"/>
    <col min="2578" max="2816" width="9.140625" style="2"/>
    <col min="2817" max="2817" width="14.5703125" style="2" customWidth="1"/>
    <col min="2818" max="2818" width="30" style="2" customWidth="1"/>
    <col min="2819" max="2819" width="50.140625" style="2" customWidth="1"/>
    <col min="2820" max="2820" width="11.7109375" style="2" customWidth="1"/>
    <col min="2821" max="2821" width="12.5703125" style="2" customWidth="1"/>
    <col min="2822" max="2822" width="13.5703125" style="2" customWidth="1"/>
    <col min="2823" max="2823" width="13.85546875" style="2" customWidth="1"/>
    <col min="2824" max="2824" width="14.42578125" style="2" customWidth="1"/>
    <col min="2825" max="2825" width="14" style="2" bestFit="1" customWidth="1"/>
    <col min="2826" max="2827" width="14.85546875" style="2" customWidth="1"/>
    <col min="2828" max="2828" width="9.140625" style="2"/>
    <col min="2829" max="2829" width="15.42578125" style="2" customWidth="1"/>
    <col min="2830" max="2830" width="14.85546875" style="2" customWidth="1"/>
    <col min="2831" max="2831" width="9.140625" style="2"/>
    <col min="2832" max="2833" width="12.28515625" style="2" bestFit="1" customWidth="1"/>
    <col min="2834" max="3072" width="9.140625" style="2"/>
    <col min="3073" max="3073" width="14.5703125" style="2" customWidth="1"/>
    <col min="3074" max="3074" width="30" style="2" customWidth="1"/>
    <col min="3075" max="3075" width="50.140625" style="2" customWidth="1"/>
    <col min="3076" max="3076" width="11.7109375" style="2" customWidth="1"/>
    <col min="3077" max="3077" width="12.5703125" style="2" customWidth="1"/>
    <col min="3078" max="3078" width="13.5703125" style="2" customWidth="1"/>
    <col min="3079" max="3079" width="13.85546875" style="2" customWidth="1"/>
    <col min="3080" max="3080" width="14.42578125" style="2" customWidth="1"/>
    <col min="3081" max="3081" width="14" style="2" bestFit="1" customWidth="1"/>
    <col min="3082" max="3083" width="14.85546875" style="2" customWidth="1"/>
    <col min="3084" max="3084" width="9.140625" style="2"/>
    <col min="3085" max="3085" width="15.42578125" style="2" customWidth="1"/>
    <col min="3086" max="3086" width="14.85546875" style="2" customWidth="1"/>
    <col min="3087" max="3087" width="9.140625" style="2"/>
    <col min="3088" max="3089" width="12.28515625" style="2" bestFit="1" customWidth="1"/>
    <col min="3090" max="3328" width="9.140625" style="2"/>
    <col min="3329" max="3329" width="14.5703125" style="2" customWidth="1"/>
    <col min="3330" max="3330" width="30" style="2" customWidth="1"/>
    <col min="3331" max="3331" width="50.140625" style="2" customWidth="1"/>
    <col min="3332" max="3332" width="11.7109375" style="2" customWidth="1"/>
    <col min="3333" max="3333" width="12.5703125" style="2" customWidth="1"/>
    <col min="3334" max="3334" width="13.5703125" style="2" customWidth="1"/>
    <col min="3335" max="3335" width="13.85546875" style="2" customWidth="1"/>
    <col min="3336" max="3336" width="14.42578125" style="2" customWidth="1"/>
    <col min="3337" max="3337" width="14" style="2" bestFit="1" customWidth="1"/>
    <col min="3338" max="3339" width="14.85546875" style="2" customWidth="1"/>
    <col min="3340" max="3340" width="9.140625" style="2"/>
    <col min="3341" max="3341" width="15.42578125" style="2" customWidth="1"/>
    <col min="3342" max="3342" width="14.85546875" style="2" customWidth="1"/>
    <col min="3343" max="3343" width="9.140625" style="2"/>
    <col min="3344" max="3345" width="12.28515625" style="2" bestFit="1" customWidth="1"/>
    <col min="3346" max="3584" width="9.140625" style="2"/>
    <col min="3585" max="3585" width="14.5703125" style="2" customWidth="1"/>
    <col min="3586" max="3586" width="30" style="2" customWidth="1"/>
    <col min="3587" max="3587" width="50.140625" style="2" customWidth="1"/>
    <col min="3588" max="3588" width="11.7109375" style="2" customWidth="1"/>
    <col min="3589" max="3589" width="12.5703125" style="2" customWidth="1"/>
    <col min="3590" max="3590" width="13.5703125" style="2" customWidth="1"/>
    <col min="3591" max="3591" width="13.85546875" style="2" customWidth="1"/>
    <col min="3592" max="3592" width="14.42578125" style="2" customWidth="1"/>
    <col min="3593" max="3593" width="14" style="2" bestFit="1" customWidth="1"/>
    <col min="3594" max="3595" width="14.85546875" style="2" customWidth="1"/>
    <col min="3596" max="3596" width="9.140625" style="2"/>
    <col min="3597" max="3597" width="15.42578125" style="2" customWidth="1"/>
    <col min="3598" max="3598" width="14.85546875" style="2" customWidth="1"/>
    <col min="3599" max="3599" width="9.140625" style="2"/>
    <col min="3600" max="3601" width="12.28515625" style="2" bestFit="1" customWidth="1"/>
    <col min="3602" max="3840" width="9.140625" style="2"/>
    <col min="3841" max="3841" width="14.5703125" style="2" customWidth="1"/>
    <col min="3842" max="3842" width="30" style="2" customWidth="1"/>
    <col min="3843" max="3843" width="50.140625" style="2" customWidth="1"/>
    <col min="3844" max="3844" width="11.7109375" style="2" customWidth="1"/>
    <col min="3845" max="3845" width="12.5703125" style="2" customWidth="1"/>
    <col min="3846" max="3846" width="13.5703125" style="2" customWidth="1"/>
    <col min="3847" max="3847" width="13.85546875" style="2" customWidth="1"/>
    <col min="3848" max="3848" width="14.42578125" style="2" customWidth="1"/>
    <col min="3849" max="3849" width="14" style="2" bestFit="1" customWidth="1"/>
    <col min="3850" max="3851" width="14.85546875" style="2" customWidth="1"/>
    <col min="3852" max="3852" width="9.140625" style="2"/>
    <col min="3853" max="3853" width="15.42578125" style="2" customWidth="1"/>
    <col min="3854" max="3854" width="14.85546875" style="2" customWidth="1"/>
    <col min="3855" max="3855" width="9.140625" style="2"/>
    <col min="3856" max="3857" width="12.28515625" style="2" bestFit="1" customWidth="1"/>
    <col min="3858" max="4096" width="9.140625" style="2"/>
    <col min="4097" max="4097" width="14.5703125" style="2" customWidth="1"/>
    <col min="4098" max="4098" width="30" style="2" customWidth="1"/>
    <col min="4099" max="4099" width="50.140625" style="2" customWidth="1"/>
    <col min="4100" max="4100" width="11.7109375" style="2" customWidth="1"/>
    <col min="4101" max="4101" width="12.5703125" style="2" customWidth="1"/>
    <col min="4102" max="4102" width="13.5703125" style="2" customWidth="1"/>
    <col min="4103" max="4103" width="13.85546875" style="2" customWidth="1"/>
    <col min="4104" max="4104" width="14.42578125" style="2" customWidth="1"/>
    <col min="4105" max="4105" width="14" style="2" bestFit="1" customWidth="1"/>
    <col min="4106" max="4107" width="14.85546875" style="2" customWidth="1"/>
    <col min="4108" max="4108" width="9.140625" style="2"/>
    <col min="4109" max="4109" width="15.42578125" style="2" customWidth="1"/>
    <col min="4110" max="4110" width="14.85546875" style="2" customWidth="1"/>
    <col min="4111" max="4111" width="9.140625" style="2"/>
    <col min="4112" max="4113" width="12.28515625" style="2" bestFit="1" customWidth="1"/>
    <col min="4114" max="4352" width="9.140625" style="2"/>
    <col min="4353" max="4353" width="14.5703125" style="2" customWidth="1"/>
    <col min="4354" max="4354" width="30" style="2" customWidth="1"/>
    <col min="4355" max="4355" width="50.140625" style="2" customWidth="1"/>
    <col min="4356" max="4356" width="11.7109375" style="2" customWidth="1"/>
    <col min="4357" max="4357" width="12.5703125" style="2" customWidth="1"/>
    <col min="4358" max="4358" width="13.5703125" style="2" customWidth="1"/>
    <col min="4359" max="4359" width="13.85546875" style="2" customWidth="1"/>
    <col min="4360" max="4360" width="14.42578125" style="2" customWidth="1"/>
    <col min="4361" max="4361" width="14" style="2" bestFit="1" customWidth="1"/>
    <col min="4362" max="4363" width="14.85546875" style="2" customWidth="1"/>
    <col min="4364" max="4364" width="9.140625" style="2"/>
    <col min="4365" max="4365" width="15.42578125" style="2" customWidth="1"/>
    <col min="4366" max="4366" width="14.85546875" style="2" customWidth="1"/>
    <col min="4367" max="4367" width="9.140625" style="2"/>
    <col min="4368" max="4369" width="12.28515625" style="2" bestFit="1" customWidth="1"/>
    <col min="4370" max="4608" width="9.140625" style="2"/>
    <col min="4609" max="4609" width="14.5703125" style="2" customWidth="1"/>
    <col min="4610" max="4610" width="30" style="2" customWidth="1"/>
    <col min="4611" max="4611" width="50.140625" style="2" customWidth="1"/>
    <col min="4612" max="4612" width="11.7109375" style="2" customWidth="1"/>
    <col min="4613" max="4613" width="12.5703125" style="2" customWidth="1"/>
    <col min="4614" max="4614" width="13.5703125" style="2" customWidth="1"/>
    <col min="4615" max="4615" width="13.85546875" style="2" customWidth="1"/>
    <col min="4616" max="4616" width="14.42578125" style="2" customWidth="1"/>
    <col min="4617" max="4617" width="14" style="2" bestFit="1" customWidth="1"/>
    <col min="4618" max="4619" width="14.85546875" style="2" customWidth="1"/>
    <col min="4620" max="4620" width="9.140625" style="2"/>
    <col min="4621" max="4621" width="15.42578125" style="2" customWidth="1"/>
    <col min="4622" max="4622" width="14.85546875" style="2" customWidth="1"/>
    <col min="4623" max="4623" width="9.140625" style="2"/>
    <col min="4624" max="4625" width="12.28515625" style="2" bestFit="1" customWidth="1"/>
    <col min="4626" max="4864" width="9.140625" style="2"/>
    <col min="4865" max="4865" width="14.5703125" style="2" customWidth="1"/>
    <col min="4866" max="4866" width="30" style="2" customWidth="1"/>
    <col min="4867" max="4867" width="50.140625" style="2" customWidth="1"/>
    <col min="4868" max="4868" width="11.7109375" style="2" customWidth="1"/>
    <col min="4869" max="4869" width="12.5703125" style="2" customWidth="1"/>
    <col min="4870" max="4870" width="13.5703125" style="2" customWidth="1"/>
    <col min="4871" max="4871" width="13.85546875" style="2" customWidth="1"/>
    <col min="4872" max="4872" width="14.42578125" style="2" customWidth="1"/>
    <col min="4873" max="4873" width="14" style="2" bestFit="1" customWidth="1"/>
    <col min="4874" max="4875" width="14.85546875" style="2" customWidth="1"/>
    <col min="4876" max="4876" width="9.140625" style="2"/>
    <col min="4877" max="4877" width="15.42578125" style="2" customWidth="1"/>
    <col min="4878" max="4878" width="14.85546875" style="2" customWidth="1"/>
    <col min="4879" max="4879" width="9.140625" style="2"/>
    <col min="4880" max="4881" width="12.28515625" style="2" bestFit="1" customWidth="1"/>
    <col min="4882" max="5120" width="9.140625" style="2"/>
    <col min="5121" max="5121" width="14.5703125" style="2" customWidth="1"/>
    <col min="5122" max="5122" width="30" style="2" customWidth="1"/>
    <col min="5123" max="5123" width="50.140625" style="2" customWidth="1"/>
    <col min="5124" max="5124" width="11.7109375" style="2" customWidth="1"/>
    <col min="5125" max="5125" width="12.5703125" style="2" customWidth="1"/>
    <col min="5126" max="5126" width="13.5703125" style="2" customWidth="1"/>
    <col min="5127" max="5127" width="13.85546875" style="2" customWidth="1"/>
    <col min="5128" max="5128" width="14.42578125" style="2" customWidth="1"/>
    <col min="5129" max="5129" width="14" style="2" bestFit="1" customWidth="1"/>
    <col min="5130" max="5131" width="14.85546875" style="2" customWidth="1"/>
    <col min="5132" max="5132" width="9.140625" style="2"/>
    <col min="5133" max="5133" width="15.42578125" style="2" customWidth="1"/>
    <col min="5134" max="5134" width="14.85546875" style="2" customWidth="1"/>
    <col min="5135" max="5135" width="9.140625" style="2"/>
    <col min="5136" max="5137" width="12.28515625" style="2" bestFit="1" customWidth="1"/>
    <col min="5138" max="5376" width="9.140625" style="2"/>
    <col min="5377" max="5377" width="14.5703125" style="2" customWidth="1"/>
    <col min="5378" max="5378" width="30" style="2" customWidth="1"/>
    <col min="5379" max="5379" width="50.140625" style="2" customWidth="1"/>
    <col min="5380" max="5380" width="11.7109375" style="2" customWidth="1"/>
    <col min="5381" max="5381" width="12.5703125" style="2" customWidth="1"/>
    <col min="5382" max="5382" width="13.5703125" style="2" customWidth="1"/>
    <col min="5383" max="5383" width="13.85546875" style="2" customWidth="1"/>
    <col min="5384" max="5384" width="14.42578125" style="2" customWidth="1"/>
    <col min="5385" max="5385" width="14" style="2" bestFit="1" customWidth="1"/>
    <col min="5386" max="5387" width="14.85546875" style="2" customWidth="1"/>
    <col min="5388" max="5388" width="9.140625" style="2"/>
    <col min="5389" max="5389" width="15.42578125" style="2" customWidth="1"/>
    <col min="5390" max="5390" width="14.85546875" style="2" customWidth="1"/>
    <col min="5391" max="5391" width="9.140625" style="2"/>
    <col min="5392" max="5393" width="12.28515625" style="2" bestFit="1" customWidth="1"/>
    <col min="5394" max="5632" width="9.140625" style="2"/>
    <col min="5633" max="5633" width="14.5703125" style="2" customWidth="1"/>
    <col min="5634" max="5634" width="30" style="2" customWidth="1"/>
    <col min="5635" max="5635" width="50.140625" style="2" customWidth="1"/>
    <col min="5636" max="5636" width="11.7109375" style="2" customWidth="1"/>
    <col min="5637" max="5637" width="12.5703125" style="2" customWidth="1"/>
    <col min="5638" max="5638" width="13.5703125" style="2" customWidth="1"/>
    <col min="5639" max="5639" width="13.85546875" style="2" customWidth="1"/>
    <col min="5640" max="5640" width="14.42578125" style="2" customWidth="1"/>
    <col min="5641" max="5641" width="14" style="2" bestFit="1" customWidth="1"/>
    <col min="5642" max="5643" width="14.85546875" style="2" customWidth="1"/>
    <col min="5644" max="5644" width="9.140625" style="2"/>
    <col min="5645" max="5645" width="15.42578125" style="2" customWidth="1"/>
    <col min="5646" max="5646" width="14.85546875" style="2" customWidth="1"/>
    <col min="5647" max="5647" width="9.140625" style="2"/>
    <col min="5648" max="5649" width="12.28515625" style="2" bestFit="1" customWidth="1"/>
    <col min="5650" max="5888" width="9.140625" style="2"/>
    <col min="5889" max="5889" width="14.5703125" style="2" customWidth="1"/>
    <col min="5890" max="5890" width="30" style="2" customWidth="1"/>
    <col min="5891" max="5891" width="50.140625" style="2" customWidth="1"/>
    <col min="5892" max="5892" width="11.7109375" style="2" customWidth="1"/>
    <col min="5893" max="5893" width="12.5703125" style="2" customWidth="1"/>
    <col min="5894" max="5894" width="13.5703125" style="2" customWidth="1"/>
    <col min="5895" max="5895" width="13.85546875" style="2" customWidth="1"/>
    <col min="5896" max="5896" width="14.42578125" style="2" customWidth="1"/>
    <col min="5897" max="5897" width="14" style="2" bestFit="1" customWidth="1"/>
    <col min="5898" max="5899" width="14.85546875" style="2" customWidth="1"/>
    <col min="5900" max="5900" width="9.140625" style="2"/>
    <col min="5901" max="5901" width="15.42578125" style="2" customWidth="1"/>
    <col min="5902" max="5902" width="14.85546875" style="2" customWidth="1"/>
    <col min="5903" max="5903" width="9.140625" style="2"/>
    <col min="5904" max="5905" width="12.28515625" style="2" bestFit="1" customWidth="1"/>
    <col min="5906" max="6144" width="9.140625" style="2"/>
    <col min="6145" max="6145" width="14.5703125" style="2" customWidth="1"/>
    <col min="6146" max="6146" width="30" style="2" customWidth="1"/>
    <col min="6147" max="6147" width="50.140625" style="2" customWidth="1"/>
    <col min="6148" max="6148" width="11.7109375" style="2" customWidth="1"/>
    <col min="6149" max="6149" width="12.5703125" style="2" customWidth="1"/>
    <col min="6150" max="6150" width="13.5703125" style="2" customWidth="1"/>
    <col min="6151" max="6151" width="13.85546875" style="2" customWidth="1"/>
    <col min="6152" max="6152" width="14.42578125" style="2" customWidth="1"/>
    <col min="6153" max="6153" width="14" style="2" bestFit="1" customWidth="1"/>
    <col min="6154" max="6155" width="14.85546875" style="2" customWidth="1"/>
    <col min="6156" max="6156" width="9.140625" style="2"/>
    <col min="6157" max="6157" width="15.42578125" style="2" customWidth="1"/>
    <col min="6158" max="6158" width="14.85546875" style="2" customWidth="1"/>
    <col min="6159" max="6159" width="9.140625" style="2"/>
    <col min="6160" max="6161" width="12.28515625" style="2" bestFit="1" customWidth="1"/>
    <col min="6162" max="6400" width="9.140625" style="2"/>
    <col min="6401" max="6401" width="14.5703125" style="2" customWidth="1"/>
    <col min="6402" max="6402" width="30" style="2" customWidth="1"/>
    <col min="6403" max="6403" width="50.140625" style="2" customWidth="1"/>
    <col min="6404" max="6404" width="11.7109375" style="2" customWidth="1"/>
    <col min="6405" max="6405" width="12.5703125" style="2" customWidth="1"/>
    <col min="6406" max="6406" width="13.5703125" style="2" customWidth="1"/>
    <col min="6407" max="6407" width="13.85546875" style="2" customWidth="1"/>
    <col min="6408" max="6408" width="14.42578125" style="2" customWidth="1"/>
    <col min="6409" max="6409" width="14" style="2" bestFit="1" customWidth="1"/>
    <col min="6410" max="6411" width="14.85546875" style="2" customWidth="1"/>
    <col min="6412" max="6412" width="9.140625" style="2"/>
    <col min="6413" max="6413" width="15.42578125" style="2" customWidth="1"/>
    <col min="6414" max="6414" width="14.85546875" style="2" customWidth="1"/>
    <col min="6415" max="6415" width="9.140625" style="2"/>
    <col min="6416" max="6417" width="12.28515625" style="2" bestFit="1" customWidth="1"/>
    <col min="6418" max="6656" width="9.140625" style="2"/>
    <col min="6657" max="6657" width="14.5703125" style="2" customWidth="1"/>
    <col min="6658" max="6658" width="30" style="2" customWidth="1"/>
    <col min="6659" max="6659" width="50.140625" style="2" customWidth="1"/>
    <col min="6660" max="6660" width="11.7109375" style="2" customWidth="1"/>
    <col min="6661" max="6661" width="12.5703125" style="2" customWidth="1"/>
    <col min="6662" max="6662" width="13.5703125" style="2" customWidth="1"/>
    <col min="6663" max="6663" width="13.85546875" style="2" customWidth="1"/>
    <col min="6664" max="6664" width="14.42578125" style="2" customWidth="1"/>
    <col min="6665" max="6665" width="14" style="2" bestFit="1" customWidth="1"/>
    <col min="6666" max="6667" width="14.85546875" style="2" customWidth="1"/>
    <col min="6668" max="6668" width="9.140625" style="2"/>
    <col min="6669" max="6669" width="15.42578125" style="2" customWidth="1"/>
    <col min="6670" max="6670" width="14.85546875" style="2" customWidth="1"/>
    <col min="6671" max="6671" width="9.140625" style="2"/>
    <col min="6672" max="6673" width="12.28515625" style="2" bestFit="1" customWidth="1"/>
    <col min="6674" max="6912" width="9.140625" style="2"/>
    <col min="6913" max="6913" width="14.5703125" style="2" customWidth="1"/>
    <col min="6914" max="6914" width="30" style="2" customWidth="1"/>
    <col min="6915" max="6915" width="50.140625" style="2" customWidth="1"/>
    <col min="6916" max="6916" width="11.7109375" style="2" customWidth="1"/>
    <col min="6917" max="6917" width="12.5703125" style="2" customWidth="1"/>
    <col min="6918" max="6918" width="13.5703125" style="2" customWidth="1"/>
    <col min="6919" max="6919" width="13.85546875" style="2" customWidth="1"/>
    <col min="6920" max="6920" width="14.42578125" style="2" customWidth="1"/>
    <col min="6921" max="6921" width="14" style="2" bestFit="1" customWidth="1"/>
    <col min="6922" max="6923" width="14.85546875" style="2" customWidth="1"/>
    <col min="6924" max="6924" width="9.140625" style="2"/>
    <col min="6925" max="6925" width="15.42578125" style="2" customWidth="1"/>
    <col min="6926" max="6926" width="14.85546875" style="2" customWidth="1"/>
    <col min="6927" max="6927" width="9.140625" style="2"/>
    <col min="6928" max="6929" width="12.28515625" style="2" bestFit="1" customWidth="1"/>
    <col min="6930" max="7168" width="9.140625" style="2"/>
    <col min="7169" max="7169" width="14.5703125" style="2" customWidth="1"/>
    <col min="7170" max="7170" width="30" style="2" customWidth="1"/>
    <col min="7171" max="7171" width="50.140625" style="2" customWidth="1"/>
    <col min="7172" max="7172" width="11.7109375" style="2" customWidth="1"/>
    <col min="7173" max="7173" width="12.5703125" style="2" customWidth="1"/>
    <col min="7174" max="7174" width="13.5703125" style="2" customWidth="1"/>
    <col min="7175" max="7175" width="13.85546875" style="2" customWidth="1"/>
    <col min="7176" max="7176" width="14.42578125" style="2" customWidth="1"/>
    <col min="7177" max="7177" width="14" style="2" bestFit="1" customWidth="1"/>
    <col min="7178" max="7179" width="14.85546875" style="2" customWidth="1"/>
    <col min="7180" max="7180" width="9.140625" style="2"/>
    <col min="7181" max="7181" width="15.42578125" style="2" customWidth="1"/>
    <col min="7182" max="7182" width="14.85546875" style="2" customWidth="1"/>
    <col min="7183" max="7183" width="9.140625" style="2"/>
    <col min="7184" max="7185" width="12.28515625" style="2" bestFit="1" customWidth="1"/>
    <col min="7186" max="7424" width="9.140625" style="2"/>
    <col min="7425" max="7425" width="14.5703125" style="2" customWidth="1"/>
    <col min="7426" max="7426" width="30" style="2" customWidth="1"/>
    <col min="7427" max="7427" width="50.140625" style="2" customWidth="1"/>
    <col min="7428" max="7428" width="11.7109375" style="2" customWidth="1"/>
    <col min="7429" max="7429" width="12.5703125" style="2" customWidth="1"/>
    <col min="7430" max="7430" width="13.5703125" style="2" customWidth="1"/>
    <col min="7431" max="7431" width="13.85546875" style="2" customWidth="1"/>
    <col min="7432" max="7432" width="14.42578125" style="2" customWidth="1"/>
    <col min="7433" max="7433" width="14" style="2" bestFit="1" customWidth="1"/>
    <col min="7434" max="7435" width="14.85546875" style="2" customWidth="1"/>
    <col min="7436" max="7436" width="9.140625" style="2"/>
    <col min="7437" max="7437" width="15.42578125" style="2" customWidth="1"/>
    <col min="7438" max="7438" width="14.85546875" style="2" customWidth="1"/>
    <col min="7439" max="7439" width="9.140625" style="2"/>
    <col min="7440" max="7441" width="12.28515625" style="2" bestFit="1" customWidth="1"/>
    <col min="7442" max="7680" width="9.140625" style="2"/>
    <col min="7681" max="7681" width="14.5703125" style="2" customWidth="1"/>
    <col min="7682" max="7682" width="30" style="2" customWidth="1"/>
    <col min="7683" max="7683" width="50.140625" style="2" customWidth="1"/>
    <col min="7684" max="7684" width="11.7109375" style="2" customWidth="1"/>
    <col min="7685" max="7685" width="12.5703125" style="2" customWidth="1"/>
    <col min="7686" max="7686" width="13.5703125" style="2" customWidth="1"/>
    <col min="7687" max="7687" width="13.85546875" style="2" customWidth="1"/>
    <col min="7688" max="7688" width="14.42578125" style="2" customWidth="1"/>
    <col min="7689" max="7689" width="14" style="2" bestFit="1" customWidth="1"/>
    <col min="7690" max="7691" width="14.85546875" style="2" customWidth="1"/>
    <col min="7692" max="7692" width="9.140625" style="2"/>
    <col min="7693" max="7693" width="15.42578125" style="2" customWidth="1"/>
    <col min="7694" max="7694" width="14.85546875" style="2" customWidth="1"/>
    <col min="7695" max="7695" width="9.140625" style="2"/>
    <col min="7696" max="7697" width="12.28515625" style="2" bestFit="1" customWidth="1"/>
    <col min="7698" max="7936" width="9.140625" style="2"/>
    <col min="7937" max="7937" width="14.5703125" style="2" customWidth="1"/>
    <col min="7938" max="7938" width="30" style="2" customWidth="1"/>
    <col min="7939" max="7939" width="50.140625" style="2" customWidth="1"/>
    <col min="7940" max="7940" width="11.7109375" style="2" customWidth="1"/>
    <col min="7941" max="7941" width="12.5703125" style="2" customWidth="1"/>
    <col min="7942" max="7942" width="13.5703125" style="2" customWidth="1"/>
    <col min="7943" max="7943" width="13.85546875" style="2" customWidth="1"/>
    <col min="7944" max="7944" width="14.42578125" style="2" customWidth="1"/>
    <col min="7945" max="7945" width="14" style="2" bestFit="1" customWidth="1"/>
    <col min="7946" max="7947" width="14.85546875" style="2" customWidth="1"/>
    <col min="7948" max="7948" width="9.140625" style="2"/>
    <col min="7949" max="7949" width="15.42578125" style="2" customWidth="1"/>
    <col min="7950" max="7950" width="14.85546875" style="2" customWidth="1"/>
    <col min="7951" max="7951" width="9.140625" style="2"/>
    <col min="7952" max="7953" width="12.28515625" style="2" bestFit="1" customWidth="1"/>
    <col min="7954" max="8192" width="9.140625" style="2"/>
    <col min="8193" max="8193" width="14.5703125" style="2" customWidth="1"/>
    <col min="8194" max="8194" width="30" style="2" customWidth="1"/>
    <col min="8195" max="8195" width="50.140625" style="2" customWidth="1"/>
    <col min="8196" max="8196" width="11.7109375" style="2" customWidth="1"/>
    <col min="8197" max="8197" width="12.5703125" style="2" customWidth="1"/>
    <col min="8198" max="8198" width="13.5703125" style="2" customWidth="1"/>
    <col min="8199" max="8199" width="13.85546875" style="2" customWidth="1"/>
    <col min="8200" max="8200" width="14.42578125" style="2" customWidth="1"/>
    <col min="8201" max="8201" width="14" style="2" bestFit="1" customWidth="1"/>
    <col min="8202" max="8203" width="14.85546875" style="2" customWidth="1"/>
    <col min="8204" max="8204" width="9.140625" style="2"/>
    <col min="8205" max="8205" width="15.42578125" style="2" customWidth="1"/>
    <col min="8206" max="8206" width="14.85546875" style="2" customWidth="1"/>
    <col min="8207" max="8207" width="9.140625" style="2"/>
    <col min="8208" max="8209" width="12.28515625" style="2" bestFit="1" customWidth="1"/>
    <col min="8210" max="8448" width="9.140625" style="2"/>
    <col min="8449" max="8449" width="14.5703125" style="2" customWidth="1"/>
    <col min="8450" max="8450" width="30" style="2" customWidth="1"/>
    <col min="8451" max="8451" width="50.140625" style="2" customWidth="1"/>
    <col min="8452" max="8452" width="11.7109375" style="2" customWidth="1"/>
    <col min="8453" max="8453" width="12.5703125" style="2" customWidth="1"/>
    <col min="8454" max="8454" width="13.5703125" style="2" customWidth="1"/>
    <col min="8455" max="8455" width="13.85546875" style="2" customWidth="1"/>
    <col min="8456" max="8456" width="14.42578125" style="2" customWidth="1"/>
    <col min="8457" max="8457" width="14" style="2" bestFit="1" customWidth="1"/>
    <col min="8458" max="8459" width="14.85546875" style="2" customWidth="1"/>
    <col min="8460" max="8460" width="9.140625" style="2"/>
    <col min="8461" max="8461" width="15.42578125" style="2" customWidth="1"/>
    <col min="8462" max="8462" width="14.85546875" style="2" customWidth="1"/>
    <col min="8463" max="8463" width="9.140625" style="2"/>
    <col min="8464" max="8465" width="12.28515625" style="2" bestFit="1" customWidth="1"/>
    <col min="8466" max="8704" width="9.140625" style="2"/>
    <col min="8705" max="8705" width="14.5703125" style="2" customWidth="1"/>
    <col min="8706" max="8706" width="30" style="2" customWidth="1"/>
    <col min="8707" max="8707" width="50.140625" style="2" customWidth="1"/>
    <col min="8708" max="8708" width="11.7109375" style="2" customWidth="1"/>
    <col min="8709" max="8709" width="12.5703125" style="2" customWidth="1"/>
    <col min="8710" max="8710" width="13.5703125" style="2" customWidth="1"/>
    <col min="8711" max="8711" width="13.85546875" style="2" customWidth="1"/>
    <col min="8712" max="8712" width="14.42578125" style="2" customWidth="1"/>
    <col min="8713" max="8713" width="14" style="2" bestFit="1" customWidth="1"/>
    <col min="8714" max="8715" width="14.85546875" style="2" customWidth="1"/>
    <col min="8716" max="8716" width="9.140625" style="2"/>
    <col min="8717" max="8717" width="15.42578125" style="2" customWidth="1"/>
    <col min="8718" max="8718" width="14.85546875" style="2" customWidth="1"/>
    <col min="8719" max="8719" width="9.140625" style="2"/>
    <col min="8720" max="8721" width="12.28515625" style="2" bestFit="1" customWidth="1"/>
    <col min="8722" max="8960" width="9.140625" style="2"/>
    <col min="8961" max="8961" width="14.5703125" style="2" customWidth="1"/>
    <col min="8962" max="8962" width="30" style="2" customWidth="1"/>
    <col min="8963" max="8963" width="50.140625" style="2" customWidth="1"/>
    <col min="8964" max="8964" width="11.7109375" style="2" customWidth="1"/>
    <col min="8965" max="8965" width="12.5703125" style="2" customWidth="1"/>
    <col min="8966" max="8966" width="13.5703125" style="2" customWidth="1"/>
    <col min="8967" max="8967" width="13.85546875" style="2" customWidth="1"/>
    <col min="8968" max="8968" width="14.42578125" style="2" customWidth="1"/>
    <col min="8969" max="8969" width="14" style="2" bestFit="1" customWidth="1"/>
    <col min="8970" max="8971" width="14.85546875" style="2" customWidth="1"/>
    <col min="8972" max="8972" width="9.140625" style="2"/>
    <col min="8973" max="8973" width="15.42578125" style="2" customWidth="1"/>
    <col min="8974" max="8974" width="14.85546875" style="2" customWidth="1"/>
    <col min="8975" max="8975" width="9.140625" style="2"/>
    <col min="8976" max="8977" width="12.28515625" style="2" bestFit="1" customWidth="1"/>
    <col min="8978" max="9216" width="9.140625" style="2"/>
    <col min="9217" max="9217" width="14.5703125" style="2" customWidth="1"/>
    <col min="9218" max="9218" width="30" style="2" customWidth="1"/>
    <col min="9219" max="9219" width="50.140625" style="2" customWidth="1"/>
    <col min="9220" max="9220" width="11.7109375" style="2" customWidth="1"/>
    <col min="9221" max="9221" width="12.5703125" style="2" customWidth="1"/>
    <col min="9222" max="9222" width="13.5703125" style="2" customWidth="1"/>
    <col min="9223" max="9223" width="13.85546875" style="2" customWidth="1"/>
    <col min="9224" max="9224" width="14.42578125" style="2" customWidth="1"/>
    <col min="9225" max="9225" width="14" style="2" bestFit="1" customWidth="1"/>
    <col min="9226" max="9227" width="14.85546875" style="2" customWidth="1"/>
    <col min="9228" max="9228" width="9.140625" style="2"/>
    <col min="9229" max="9229" width="15.42578125" style="2" customWidth="1"/>
    <col min="9230" max="9230" width="14.85546875" style="2" customWidth="1"/>
    <col min="9231" max="9231" width="9.140625" style="2"/>
    <col min="9232" max="9233" width="12.28515625" style="2" bestFit="1" customWidth="1"/>
    <col min="9234" max="9472" width="9.140625" style="2"/>
    <col min="9473" max="9473" width="14.5703125" style="2" customWidth="1"/>
    <col min="9474" max="9474" width="30" style="2" customWidth="1"/>
    <col min="9475" max="9475" width="50.140625" style="2" customWidth="1"/>
    <col min="9476" max="9476" width="11.7109375" style="2" customWidth="1"/>
    <col min="9477" max="9477" width="12.5703125" style="2" customWidth="1"/>
    <col min="9478" max="9478" width="13.5703125" style="2" customWidth="1"/>
    <col min="9479" max="9479" width="13.85546875" style="2" customWidth="1"/>
    <col min="9480" max="9480" width="14.42578125" style="2" customWidth="1"/>
    <col min="9481" max="9481" width="14" style="2" bestFit="1" customWidth="1"/>
    <col min="9482" max="9483" width="14.85546875" style="2" customWidth="1"/>
    <col min="9484" max="9484" width="9.140625" style="2"/>
    <col min="9485" max="9485" width="15.42578125" style="2" customWidth="1"/>
    <col min="9486" max="9486" width="14.85546875" style="2" customWidth="1"/>
    <col min="9487" max="9487" width="9.140625" style="2"/>
    <col min="9488" max="9489" width="12.28515625" style="2" bestFit="1" customWidth="1"/>
    <col min="9490" max="9728" width="9.140625" style="2"/>
    <col min="9729" max="9729" width="14.5703125" style="2" customWidth="1"/>
    <col min="9730" max="9730" width="30" style="2" customWidth="1"/>
    <col min="9731" max="9731" width="50.140625" style="2" customWidth="1"/>
    <col min="9732" max="9732" width="11.7109375" style="2" customWidth="1"/>
    <col min="9733" max="9733" width="12.5703125" style="2" customWidth="1"/>
    <col min="9734" max="9734" width="13.5703125" style="2" customWidth="1"/>
    <col min="9735" max="9735" width="13.85546875" style="2" customWidth="1"/>
    <col min="9736" max="9736" width="14.42578125" style="2" customWidth="1"/>
    <col min="9737" max="9737" width="14" style="2" bestFit="1" customWidth="1"/>
    <col min="9738" max="9739" width="14.85546875" style="2" customWidth="1"/>
    <col min="9740" max="9740" width="9.140625" style="2"/>
    <col min="9741" max="9741" width="15.42578125" style="2" customWidth="1"/>
    <col min="9742" max="9742" width="14.85546875" style="2" customWidth="1"/>
    <col min="9743" max="9743" width="9.140625" style="2"/>
    <col min="9744" max="9745" width="12.28515625" style="2" bestFit="1" customWidth="1"/>
    <col min="9746" max="9984" width="9.140625" style="2"/>
    <col min="9985" max="9985" width="14.5703125" style="2" customWidth="1"/>
    <col min="9986" max="9986" width="30" style="2" customWidth="1"/>
    <col min="9987" max="9987" width="50.140625" style="2" customWidth="1"/>
    <col min="9988" max="9988" width="11.7109375" style="2" customWidth="1"/>
    <col min="9989" max="9989" width="12.5703125" style="2" customWidth="1"/>
    <col min="9990" max="9990" width="13.5703125" style="2" customWidth="1"/>
    <col min="9991" max="9991" width="13.85546875" style="2" customWidth="1"/>
    <col min="9992" max="9992" width="14.42578125" style="2" customWidth="1"/>
    <col min="9993" max="9993" width="14" style="2" bestFit="1" customWidth="1"/>
    <col min="9994" max="9995" width="14.85546875" style="2" customWidth="1"/>
    <col min="9996" max="9996" width="9.140625" style="2"/>
    <col min="9997" max="9997" width="15.42578125" style="2" customWidth="1"/>
    <col min="9998" max="9998" width="14.85546875" style="2" customWidth="1"/>
    <col min="9999" max="9999" width="9.140625" style="2"/>
    <col min="10000" max="10001" width="12.28515625" style="2" bestFit="1" customWidth="1"/>
    <col min="10002" max="10240" width="9.140625" style="2"/>
    <col min="10241" max="10241" width="14.5703125" style="2" customWidth="1"/>
    <col min="10242" max="10242" width="30" style="2" customWidth="1"/>
    <col min="10243" max="10243" width="50.140625" style="2" customWidth="1"/>
    <col min="10244" max="10244" width="11.7109375" style="2" customWidth="1"/>
    <col min="10245" max="10245" width="12.5703125" style="2" customWidth="1"/>
    <col min="10246" max="10246" width="13.5703125" style="2" customWidth="1"/>
    <col min="10247" max="10247" width="13.85546875" style="2" customWidth="1"/>
    <col min="10248" max="10248" width="14.42578125" style="2" customWidth="1"/>
    <col min="10249" max="10249" width="14" style="2" bestFit="1" customWidth="1"/>
    <col min="10250" max="10251" width="14.85546875" style="2" customWidth="1"/>
    <col min="10252" max="10252" width="9.140625" style="2"/>
    <col min="10253" max="10253" width="15.42578125" style="2" customWidth="1"/>
    <col min="10254" max="10254" width="14.85546875" style="2" customWidth="1"/>
    <col min="10255" max="10255" width="9.140625" style="2"/>
    <col min="10256" max="10257" width="12.28515625" style="2" bestFit="1" customWidth="1"/>
    <col min="10258" max="10496" width="9.140625" style="2"/>
    <col min="10497" max="10497" width="14.5703125" style="2" customWidth="1"/>
    <col min="10498" max="10498" width="30" style="2" customWidth="1"/>
    <col min="10499" max="10499" width="50.140625" style="2" customWidth="1"/>
    <col min="10500" max="10500" width="11.7109375" style="2" customWidth="1"/>
    <col min="10501" max="10501" width="12.5703125" style="2" customWidth="1"/>
    <col min="10502" max="10502" width="13.5703125" style="2" customWidth="1"/>
    <col min="10503" max="10503" width="13.85546875" style="2" customWidth="1"/>
    <col min="10504" max="10504" width="14.42578125" style="2" customWidth="1"/>
    <col min="10505" max="10505" width="14" style="2" bestFit="1" customWidth="1"/>
    <col min="10506" max="10507" width="14.85546875" style="2" customWidth="1"/>
    <col min="10508" max="10508" width="9.140625" style="2"/>
    <col min="10509" max="10509" width="15.42578125" style="2" customWidth="1"/>
    <col min="10510" max="10510" width="14.85546875" style="2" customWidth="1"/>
    <col min="10511" max="10511" width="9.140625" style="2"/>
    <col min="10512" max="10513" width="12.28515625" style="2" bestFit="1" customWidth="1"/>
    <col min="10514" max="10752" width="9.140625" style="2"/>
    <col min="10753" max="10753" width="14.5703125" style="2" customWidth="1"/>
    <col min="10754" max="10754" width="30" style="2" customWidth="1"/>
    <col min="10755" max="10755" width="50.140625" style="2" customWidth="1"/>
    <col min="10756" max="10756" width="11.7109375" style="2" customWidth="1"/>
    <col min="10757" max="10757" width="12.5703125" style="2" customWidth="1"/>
    <col min="10758" max="10758" width="13.5703125" style="2" customWidth="1"/>
    <col min="10759" max="10759" width="13.85546875" style="2" customWidth="1"/>
    <col min="10760" max="10760" width="14.42578125" style="2" customWidth="1"/>
    <col min="10761" max="10761" width="14" style="2" bestFit="1" customWidth="1"/>
    <col min="10762" max="10763" width="14.85546875" style="2" customWidth="1"/>
    <col min="10764" max="10764" width="9.140625" style="2"/>
    <col min="10765" max="10765" width="15.42578125" style="2" customWidth="1"/>
    <col min="10766" max="10766" width="14.85546875" style="2" customWidth="1"/>
    <col min="10767" max="10767" width="9.140625" style="2"/>
    <col min="10768" max="10769" width="12.28515625" style="2" bestFit="1" customWidth="1"/>
    <col min="10770" max="11008" width="9.140625" style="2"/>
    <col min="11009" max="11009" width="14.5703125" style="2" customWidth="1"/>
    <col min="11010" max="11010" width="30" style="2" customWidth="1"/>
    <col min="11011" max="11011" width="50.140625" style="2" customWidth="1"/>
    <col min="11012" max="11012" width="11.7109375" style="2" customWidth="1"/>
    <col min="11013" max="11013" width="12.5703125" style="2" customWidth="1"/>
    <col min="11014" max="11014" width="13.5703125" style="2" customWidth="1"/>
    <col min="11015" max="11015" width="13.85546875" style="2" customWidth="1"/>
    <col min="11016" max="11016" width="14.42578125" style="2" customWidth="1"/>
    <col min="11017" max="11017" width="14" style="2" bestFit="1" customWidth="1"/>
    <col min="11018" max="11019" width="14.85546875" style="2" customWidth="1"/>
    <col min="11020" max="11020" width="9.140625" style="2"/>
    <col min="11021" max="11021" width="15.42578125" style="2" customWidth="1"/>
    <col min="11022" max="11022" width="14.85546875" style="2" customWidth="1"/>
    <col min="11023" max="11023" width="9.140625" style="2"/>
    <col min="11024" max="11025" width="12.28515625" style="2" bestFit="1" customWidth="1"/>
    <col min="11026" max="11264" width="9.140625" style="2"/>
    <col min="11265" max="11265" width="14.5703125" style="2" customWidth="1"/>
    <col min="11266" max="11266" width="30" style="2" customWidth="1"/>
    <col min="11267" max="11267" width="50.140625" style="2" customWidth="1"/>
    <col min="11268" max="11268" width="11.7109375" style="2" customWidth="1"/>
    <col min="11269" max="11269" width="12.5703125" style="2" customWidth="1"/>
    <col min="11270" max="11270" width="13.5703125" style="2" customWidth="1"/>
    <col min="11271" max="11271" width="13.85546875" style="2" customWidth="1"/>
    <col min="11272" max="11272" width="14.42578125" style="2" customWidth="1"/>
    <col min="11273" max="11273" width="14" style="2" bestFit="1" customWidth="1"/>
    <col min="11274" max="11275" width="14.85546875" style="2" customWidth="1"/>
    <col min="11276" max="11276" width="9.140625" style="2"/>
    <col min="11277" max="11277" width="15.42578125" style="2" customWidth="1"/>
    <col min="11278" max="11278" width="14.85546875" style="2" customWidth="1"/>
    <col min="11279" max="11279" width="9.140625" style="2"/>
    <col min="11280" max="11281" width="12.28515625" style="2" bestFit="1" customWidth="1"/>
    <col min="11282" max="11520" width="9.140625" style="2"/>
    <col min="11521" max="11521" width="14.5703125" style="2" customWidth="1"/>
    <col min="11522" max="11522" width="30" style="2" customWidth="1"/>
    <col min="11523" max="11523" width="50.140625" style="2" customWidth="1"/>
    <col min="11524" max="11524" width="11.7109375" style="2" customWidth="1"/>
    <col min="11525" max="11525" width="12.5703125" style="2" customWidth="1"/>
    <col min="11526" max="11526" width="13.5703125" style="2" customWidth="1"/>
    <col min="11527" max="11527" width="13.85546875" style="2" customWidth="1"/>
    <col min="11528" max="11528" width="14.42578125" style="2" customWidth="1"/>
    <col min="11529" max="11529" width="14" style="2" bestFit="1" customWidth="1"/>
    <col min="11530" max="11531" width="14.85546875" style="2" customWidth="1"/>
    <col min="11532" max="11532" width="9.140625" style="2"/>
    <col min="11533" max="11533" width="15.42578125" style="2" customWidth="1"/>
    <col min="11534" max="11534" width="14.85546875" style="2" customWidth="1"/>
    <col min="11535" max="11535" width="9.140625" style="2"/>
    <col min="11536" max="11537" width="12.28515625" style="2" bestFit="1" customWidth="1"/>
    <col min="11538" max="11776" width="9.140625" style="2"/>
    <col min="11777" max="11777" width="14.5703125" style="2" customWidth="1"/>
    <col min="11778" max="11778" width="30" style="2" customWidth="1"/>
    <col min="11779" max="11779" width="50.140625" style="2" customWidth="1"/>
    <col min="11780" max="11780" width="11.7109375" style="2" customWidth="1"/>
    <col min="11781" max="11781" width="12.5703125" style="2" customWidth="1"/>
    <col min="11782" max="11782" width="13.5703125" style="2" customWidth="1"/>
    <col min="11783" max="11783" width="13.85546875" style="2" customWidth="1"/>
    <col min="11784" max="11784" width="14.42578125" style="2" customWidth="1"/>
    <col min="11785" max="11785" width="14" style="2" bestFit="1" customWidth="1"/>
    <col min="11786" max="11787" width="14.85546875" style="2" customWidth="1"/>
    <col min="11788" max="11788" width="9.140625" style="2"/>
    <col min="11789" max="11789" width="15.42578125" style="2" customWidth="1"/>
    <col min="11790" max="11790" width="14.85546875" style="2" customWidth="1"/>
    <col min="11791" max="11791" width="9.140625" style="2"/>
    <col min="11792" max="11793" width="12.28515625" style="2" bestFit="1" customWidth="1"/>
    <col min="11794" max="12032" width="9.140625" style="2"/>
    <col min="12033" max="12033" width="14.5703125" style="2" customWidth="1"/>
    <col min="12034" max="12034" width="30" style="2" customWidth="1"/>
    <col min="12035" max="12035" width="50.140625" style="2" customWidth="1"/>
    <col min="12036" max="12036" width="11.7109375" style="2" customWidth="1"/>
    <col min="12037" max="12037" width="12.5703125" style="2" customWidth="1"/>
    <col min="12038" max="12038" width="13.5703125" style="2" customWidth="1"/>
    <col min="12039" max="12039" width="13.85546875" style="2" customWidth="1"/>
    <col min="12040" max="12040" width="14.42578125" style="2" customWidth="1"/>
    <col min="12041" max="12041" width="14" style="2" bestFit="1" customWidth="1"/>
    <col min="12042" max="12043" width="14.85546875" style="2" customWidth="1"/>
    <col min="12044" max="12044" width="9.140625" style="2"/>
    <col min="12045" max="12045" width="15.42578125" style="2" customWidth="1"/>
    <col min="12046" max="12046" width="14.85546875" style="2" customWidth="1"/>
    <col min="12047" max="12047" width="9.140625" style="2"/>
    <col min="12048" max="12049" width="12.28515625" style="2" bestFit="1" customWidth="1"/>
    <col min="12050" max="12288" width="9.140625" style="2"/>
    <col min="12289" max="12289" width="14.5703125" style="2" customWidth="1"/>
    <col min="12290" max="12290" width="30" style="2" customWidth="1"/>
    <col min="12291" max="12291" width="50.140625" style="2" customWidth="1"/>
    <col min="12292" max="12292" width="11.7109375" style="2" customWidth="1"/>
    <col min="12293" max="12293" width="12.5703125" style="2" customWidth="1"/>
    <col min="12294" max="12294" width="13.5703125" style="2" customWidth="1"/>
    <col min="12295" max="12295" width="13.85546875" style="2" customWidth="1"/>
    <col min="12296" max="12296" width="14.42578125" style="2" customWidth="1"/>
    <col min="12297" max="12297" width="14" style="2" bestFit="1" customWidth="1"/>
    <col min="12298" max="12299" width="14.85546875" style="2" customWidth="1"/>
    <col min="12300" max="12300" width="9.140625" style="2"/>
    <col min="12301" max="12301" width="15.42578125" style="2" customWidth="1"/>
    <col min="12302" max="12302" width="14.85546875" style="2" customWidth="1"/>
    <col min="12303" max="12303" width="9.140625" style="2"/>
    <col min="12304" max="12305" width="12.28515625" style="2" bestFit="1" customWidth="1"/>
    <col min="12306" max="12544" width="9.140625" style="2"/>
    <col min="12545" max="12545" width="14.5703125" style="2" customWidth="1"/>
    <col min="12546" max="12546" width="30" style="2" customWidth="1"/>
    <col min="12547" max="12547" width="50.140625" style="2" customWidth="1"/>
    <col min="12548" max="12548" width="11.7109375" style="2" customWidth="1"/>
    <col min="12549" max="12549" width="12.5703125" style="2" customWidth="1"/>
    <col min="12550" max="12550" width="13.5703125" style="2" customWidth="1"/>
    <col min="12551" max="12551" width="13.85546875" style="2" customWidth="1"/>
    <col min="12552" max="12552" width="14.42578125" style="2" customWidth="1"/>
    <col min="12553" max="12553" width="14" style="2" bestFit="1" customWidth="1"/>
    <col min="12554" max="12555" width="14.85546875" style="2" customWidth="1"/>
    <col min="12556" max="12556" width="9.140625" style="2"/>
    <col min="12557" max="12557" width="15.42578125" style="2" customWidth="1"/>
    <col min="12558" max="12558" width="14.85546875" style="2" customWidth="1"/>
    <col min="12559" max="12559" width="9.140625" style="2"/>
    <col min="12560" max="12561" width="12.28515625" style="2" bestFit="1" customWidth="1"/>
    <col min="12562" max="12800" width="9.140625" style="2"/>
    <col min="12801" max="12801" width="14.5703125" style="2" customWidth="1"/>
    <col min="12802" max="12802" width="30" style="2" customWidth="1"/>
    <col min="12803" max="12803" width="50.140625" style="2" customWidth="1"/>
    <col min="12804" max="12804" width="11.7109375" style="2" customWidth="1"/>
    <col min="12805" max="12805" width="12.5703125" style="2" customWidth="1"/>
    <col min="12806" max="12806" width="13.5703125" style="2" customWidth="1"/>
    <col min="12807" max="12807" width="13.85546875" style="2" customWidth="1"/>
    <col min="12808" max="12808" width="14.42578125" style="2" customWidth="1"/>
    <col min="12809" max="12809" width="14" style="2" bestFit="1" customWidth="1"/>
    <col min="12810" max="12811" width="14.85546875" style="2" customWidth="1"/>
    <col min="12812" max="12812" width="9.140625" style="2"/>
    <col min="12813" max="12813" width="15.42578125" style="2" customWidth="1"/>
    <col min="12814" max="12814" width="14.85546875" style="2" customWidth="1"/>
    <col min="12815" max="12815" width="9.140625" style="2"/>
    <col min="12816" max="12817" width="12.28515625" style="2" bestFit="1" customWidth="1"/>
    <col min="12818" max="13056" width="9.140625" style="2"/>
    <col min="13057" max="13057" width="14.5703125" style="2" customWidth="1"/>
    <col min="13058" max="13058" width="30" style="2" customWidth="1"/>
    <col min="13059" max="13059" width="50.140625" style="2" customWidth="1"/>
    <col min="13060" max="13060" width="11.7109375" style="2" customWidth="1"/>
    <col min="13061" max="13061" width="12.5703125" style="2" customWidth="1"/>
    <col min="13062" max="13062" width="13.5703125" style="2" customWidth="1"/>
    <col min="13063" max="13063" width="13.85546875" style="2" customWidth="1"/>
    <col min="13064" max="13064" width="14.42578125" style="2" customWidth="1"/>
    <col min="13065" max="13065" width="14" style="2" bestFit="1" customWidth="1"/>
    <col min="13066" max="13067" width="14.85546875" style="2" customWidth="1"/>
    <col min="13068" max="13068" width="9.140625" style="2"/>
    <col min="13069" max="13069" width="15.42578125" style="2" customWidth="1"/>
    <col min="13070" max="13070" width="14.85546875" style="2" customWidth="1"/>
    <col min="13071" max="13071" width="9.140625" style="2"/>
    <col min="13072" max="13073" width="12.28515625" style="2" bestFit="1" customWidth="1"/>
    <col min="13074" max="13312" width="9.140625" style="2"/>
    <col min="13313" max="13313" width="14.5703125" style="2" customWidth="1"/>
    <col min="13314" max="13314" width="30" style="2" customWidth="1"/>
    <col min="13315" max="13315" width="50.140625" style="2" customWidth="1"/>
    <col min="13316" max="13316" width="11.7109375" style="2" customWidth="1"/>
    <col min="13317" max="13317" width="12.5703125" style="2" customWidth="1"/>
    <col min="13318" max="13318" width="13.5703125" style="2" customWidth="1"/>
    <col min="13319" max="13319" width="13.85546875" style="2" customWidth="1"/>
    <col min="13320" max="13320" width="14.42578125" style="2" customWidth="1"/>
    <col min="13321" max="13321" width="14" style="2" bestFit="1" customWidth="1"/>
    <col min="13322" max="13323" width="14.85546875" style="2" customWidth="1"/>
    <col min="13324" max="13324" width="9.140625" style="2"/>
    <col min="13325" max="13325" width="15.42578125" style="2" customWidth="1"/>
    <col min="13326" max="13326" width="14.85546875" style="2" customWidth="1"/>
    <col min="13327" max="13327" width="9.140625" style="2"/>
    <col min="13328" max="13329" width="12.28515625" style="2" bestFit="1" customWidth="1"/>
    <col min="13330" max="13568" width="9.140625" style="2"/>
    <col min="13569" max="13569" width="14.5703125" style="2" customWidth="1"/>
    <col min="13570" max="13570" width="30" style="2" customWidth="1"/>
    <col min="13571" max="13571" width="50.140625" style="2" customWidth="1"/>
    <col min="13572" max="13572" width="11.7109375" style="2" customWidth="1"/>
    <col min="13573" max="13573" width="12.5703125" style="2" customWidth="1"/>
    <col min="13574" max="13574" width="13.5703125" style="2" customWidth="1"/>
    <col min="13575" max="13575" width="13.85546875" style="2" customWidth="1"/>
    <col min="13576" max="13576" width="14.42578125" style="2" customWidth="1"/>
    <col min="13577" max="13577" width="14" style="2" bestFit="1" customWidth="1"/>
    <col min="13578" max="13579" width="14.85546875" style="2" customWidth="1"/>
    <col min="13580" max="13580" width="9.140625" style="2"/>
    <col min="13581" max="13581" width="15.42578125" style="2" customWidth="1"/>
    <col min="13582" max="13582" width="14.85546875" style="2" customWidth="1"/>
    <col min="13583" max="13583" width="9.140625" style="2"/>
    <col min="13584" max="13585" width="12.28515625" style="2" bestFit="1" customWidth="1"/>
    <col min="13586" max="13824" width="9.140625" style="2"/>
    <col min="13825" max="13825" width="14.5703125" style="2" customWidth="1"/>
    <col min="13826" max="13826" width="30" style="2" customWidth="1"/>
    <col min="13827" max="13827" width="50.140625" style="2" customWidth="1"/>
    <col min="13828" max="13828" width="11.7109375" style="2" customWidth="1"/>
    <col min="13829" max="13829" width="12.5703125" style="2" customWidth="1"/>
    <col min="13830" max="13830" width="13.5703125" style="2" customWidth="1"/>
    <col min="13831" max="13831" width="13.85546875" style="2" customWidth="1"/>
    <col min="13832" max="13832" width="14.42578125" style="2" customWidth="1"/>
    <col min="13833" max="13833" width="14" style="2" bestFit="1" customWidth="1"/>
    <col min="13834" max="13835" width="14.85546875" style="2" customWidth="1"/>
    <col min="13836" max="13836" width="9.140625" style="2"/>
    <col min="13837" max="13837" width="15.42578125" style="2" customWidth="1"/>
    <col min="13838" max="13838" width="14.85546875" style="2" customWidth="1"/>
    <col min="13839" max="13839" width="9.140625" style="2"/>
    <col min="13840" max="13841" width="12.28515625" style="2" bestFit="1" customWidth="1"/>
    <col min="13842" max="14080" width="9.140625" style="2"/>
    <col min="14081" max="14081" width="14.5703125" style="2" customWidth="1"/>
    <col min="14082" max="14082" width="30" style="2" customWidth="1"/>
    <col min="14083" max="14083" width="50.140625" style="2" customWidth="1"/>
    <col min="14084" max="14084" width="11.7109375" style="2" customWidth="1"/>
    <col min="14085" max="14085" width="12.5703125" style="2" customWidth="1"/>
    <col min="14086" max="14086" width="13.5703125" style="2" customWidth="1"/>
    <col min="14087" max="14087" width="13.85546875" style="2" customWidth="1"/>
    <col min="14088" max="14088" width="14.42578125" style="2" customWidth="1"/>
    <col min="14089" max="14089" width="14" style="2" bestFit="1" customWidth="1"/>
    <col min="14090" max="14091" width="14.85546875" style="2" customWidth="1"/>
    <col min="14092" max="14092" width="9.140625" style="2"/>
    <col min="14093" max="14093" width="15.42578125" style="2" customWidth="1"/>
    <col min="14094" max="14094" width="14.85546875" style="2" customWidth="1"/>
    <col min="14095" max="14095" width="9.140625" style="2"/>
    <col min="14096" max="14097" width="12.28515625" style="2" bestFit="1" customWidth="1"/>
    <col min="14098" max="14336" width="9.140625" style="2"/>
    <col min="14337" max="14337" width="14.5703125" style="2" customWidth="1"/>
    <col min="14338" max="14338" width="30" style="2" customWidth="1"/>
    <col min="14339" max="14339" width="50.140625" style="2" customWidth="1"/>
    <col min="14340" max="14340" width="11.7109375" style="2" customWidth="1"/>
    <col min="14341" max="14341" width="12.5703125" style="2" customWidth="1"/>
    <col min="14342" max="14342" width="13.5703125" style="2" customWidth="1"/>
    <col min="14343" max="14343" width="13.85546875" style="2" customWidth="1"/>
    <col min="14344" max="14344" width="14.42578125" style="2" customWidth="1"/>
    <col min="14345" max="14345" width="14" style="2" bestFit="1" customWidth="1"/>
    <col min="14346" max="14347" width="14.85546875" style="2" customWidth="1"/>
    <col min="14348" max="14348" width="9.140625" style="2"/>
    <col min="14349" max="14349" width="15.42578125" style="2" customWidth="1"/>
    <col min="14350" max="14350" width="14.85546875" style="2" customWidth="1"/>
    <col min="14351" max="14351" width="9.140625" style="2"/>
    <col min="14352" max="14353" width="12.28515625" style="2" bestFit="1" customWidth="1"/>
    <col min="14354" max="14592" width="9.140625" style="2"/>
    <col min="14593" max="14593" width="14.5703125" style="2" customWidth="1"/>
    <col min="14594" max="14594" width="30" style="2" customWidth="1"/>
    <col min="14595" max="14595" width="50.140625" style="2" customWidth="1"/>
    <col min="14596" max="14596" width="11.7109375" style="2" customWidth="1"/>
    <col min="14597" max="14597" width="12.5703125" style="2" customWidth="1"/>
    <col min="14598" max="14598" width="13.5703125" style="2" customWidth="1"/>
    <col min="14599" max="14599" width="13.85546875" style="2" customWidth="1"/>
    <col min="14600" max="14600" width="14.42578125" style="2" customWidth="1"/>
    <col min="14601" max="14601" width="14" style="2" bestFit="1" customWidth="1"/>
    <col min="14602" max="14603" width="14.85546875" style="2" customWidth="1"/>
    <col min="14604" max="14604" width="9.140625" style="2"/>
    <col min="14605" max="14605" width="15.42578125" style="2" customWidth="1"/>
    <col min="14606" max="14606" width="14.85546875" style="2" customWidth="1"/>
    <col min="14607" max="14607" width="9.140625" style="2"/>
    <col min="14608" max="14609" width="12.28515625" style="2" bestFit="1" customWidth="1"/>
    <col min="14610" max="14848" width="9.140625" style="2"/>
    <col min="14849" max="14849" width="14.5703125" style="2" customWidth="1"/>
    <col min="14850" max="14850" width="30" style="2" customWidth="1"/>
    <col min="14851" max="14851" width="50.140625" style="2" customWidth="1"/>
    <col min="14852" max="14852" width="11.7109375" style="2" customWidth="1"/>
    <col min="14853" max="14853" width="12.5703125" style="2" customWidth="1"/>
    <col min="14854" max="14854" width="13.5703125" style="2" customWidth="1"/>
    <col min="14855" max="14855" width="13.85546875" style="2" customWidth="1"/>
    <col min="14856" max="14856" width="14.42578125" style="2" customWidth="1"/>
    <col min="14857" max="14857" width="14" style="2" bestFit="1" customWidth="1"/>
    <col min="14858" max="14859" width="14.85546875" style="2" customWidth="1"/>
    <col min="14860" max="14860" width="9.140625" style="2"/>
    <col min="14861" max="14861" width="15.42578125" style="2" customWidth="1"/>
    <col min="14862" max="14862" width="14.85546875" style="2" customWidth="1"/>
    <col min="14863" max="14863" width="9.140625" style="2"/>
    <col min="14864" max="14865" width="12.28515625" style="2" bestFit="1" customWidth="1"/>
    <col min="14866" max="15104" width="9.140625" style="2"/>
    <col min="15105" max="15105" width="14.5703125" style="2" customWidth="1"/>
    <col min="15106" max="15106" width="30" style="2" customWidth="1"/>
    <col min="15107" max="15107" width="50.140625" style="2" customWidth="1"/>
    <col min="15108" max="15108" width="11.7109375" style="2" customWidth="1"/>
    <col min="15109" max="15109" width="12.5703125" style="2" customWidth="1"/>
    <col min="15110" max="15110" width="13.5703125" style="2" customWidth="1"/>
    <col min="15111" max="15111" width="13.85546875" style="2" customWidth="1"/>
    <col min="15112" max="15112" width="14.42578125" style="2" customWidth="1"/>
    <col min="15113" max="15113" width="14" style="2" bestFit="1" customWidth="1"/>
    <col min="15114" max="15115" width="14.85546875" style="2" customWidth="1"/>
    <col min="15116" max="15116" width="9.140625" style="2"/>
    <col min="15117" max="15117" width="15.42578125" style="2" customWidth="1"/>
    <col min="15118" max="15118" width="14.85546875" style="2" customWidth="1"/>
    <col min="15119" max="15119" width="9.140625" style="2"/>
    <col min="15120" max="15121" width="12.28515625" style="2" bestFit="1" customWidth="1"/>
    <col min="15122" max="15360" width="9.140625" style="2"/>
    <col min="15361" max="15361" width="14.5703125" style="2" customWidth="1"/>
    <col min="15362" max="15362" width="30" style="2" customWidth="1"/>
    <col min="15363" max="15363" width="50.140625" style="2" customWidth="1"/>
    <col min="15364" max="15364" width="11.7109375" style="2" customWidth="1"/>
    <col min="15365" max="15365" width="12.5703125" style="2" customWidth="1"/>
    <col min="15366" max="15366" width="13.5703125" style="2" customWidth="1"/>
    <col min="15367" max="15367" width="13.85546875" style="2" customWidth="1"/>
    <col min="15368" max="15368" width="14.42578125" style="2" customWidth="1"/>
    <col min="15369" max="15369" width="14" style="2" bestFit="1" customWidth="1"/>
    <col min="15370" max="15371" width="14.85546875" style="2" customWidth="1"/>
    <col min="15372" max="15372" width="9.140625" style="2"/>
    <col min="15373" max="15373" width="15.42578125" style="2" customWidth="1"/>
    <col min="15374" max="15374" width="14.85546875" style="2" customWidth="1"/>
    <col min="15375" max="15375" width="9.140625" style="2"/>
    <col min="15376" max="15377" width="12.28515625" style="2" bestFit="1" customWidth="1"/>
    <col min="15378" max="15616" width="9.140625" style="2"/>
    <col min="15617" max="15617" width="14.5703125" style="2" customWidth="1"/>
    <col min="15618" max="15618" width="30" style="2" customWidth="1"/>
    <col min="15619" max="15619" width="50.140625" style="2" customWidth="1"/>
    <col min="15620" max="15620" width="11.7109375" style="2" customWidth="1"/>
    <col min="15621" max="15621" width="12.5703125" style="2" customWidth="1"/>
    <col min="15622" max="15622" width="13.5703125" style="2" customWidth="1"/>
    <col min="15623" max="15623" width="13.85546875" style="2" customWidth="1"/>
    <col min="15624" max="15624" width="14.42578125" style="2" customWidth="1"/>
    <col min="15625" max="15625" width="14" style="2" bestFit="1" customWidth="1"/>
    <col min="15626" max="15627" width="14.85546875" style="2" customWidth="1"/>
    <col min="15628" max="15628" width="9.140625" style="2"/>
    <col min="15629" max="15629" width="15.42578125" style="2" customWidth="1"/>
    <col min="15630" max="15630" width="14.85546875" style="2" customWidth="1"/>
    <col min="15631" max="15631" width="9.140625" style="2"/>
    <col min="15632" max="15633" width="12.28515625" style="2" bestFit="1" customWidth="1"/>
    <col min="15634" max="15872" width="9.140625" style="2"/>
    <col min="15873" max="15873" width="14.5703125" style="2" customWidth="1"/>
    <col min="15874" max="15874" width="30" style="2" customWidth="1"/>
    <col min="15875" max="15875" width="50.140625" style="2" customWidth="1"/>
    <col min="15876" max="15876" width="11.7109375" style="2" customWidth="1"/>
    <col min="15877" max="15877" width="12.5703125" style="2" customWidth="1"/>
    <col min="15878" max="15878" width="13.5703125" style="2" customWidth="1"/>
    <col min="15879" max="15879" width="13.85546875" style="2" customWidth="1"/>
    <col min="15880" max="15880" width="14.42578125" style="2" customWidth="1"/>
    <col min="15881" max="15881" width="14" style="2" bestFit="1" customWidth="1"/>
    <col min="15882" max="15883" width="14.85546875" style="2" customWidth="1"/>
    <col min="15884" max="15884" width="9.140625" style="2"/>
    <col min="15885" max="15885" width="15.42578125" style="2" customWidth="1"/>
    <col min="15886" max="15886" width="14.85546875" style="2" customWidth="1"/>
    <col min="15887" max="15887" width="9.140625" style="2"/>
    <col min="15888" max="15889" width="12.28515625" style="2" bestFit="1" customWidth="1"/>
    <col min="15890" max="16128" width="9.140625" style="2"/>
    <col min="16129" max="16129" width="14.5703125" style="2" customWidth="1"/>
    <col min="16130" max="16130" width="30" style="2" customWidth="1"/>
    <col min="16131" max="16131" width="50.140625" style="2" customWidth="1"/>
    <col min="16132" max="16132" width="11.7109375" style="2" customWidth="1"/>
    <col min="16133" max="16133" width="12.5703125" style="2" customWidth="1"/>
    <col min="16134" max="16134" width="13.5703125" style="2" customWidth="1"/>
    <col min="16135" max="16135" width="13.85546875" style="2" customWidth="1"/>
    <col min="16136" max="16136" width="14.42578125" style="2" customWidth="1"/>
    <col min="16137" max="16137" width="14" style="2" bestFit="1" customWidth="1"/>
    <col min="16138" max="16139" width="14.85546875" style="2" customWidth="1"/>
    <col min="16140" max="16140" width="9.140625" style="2"/>
    <col min="16141" max="16141" width="15.42578125" style="2" customWidth="1"/>
    <col min="16142" max="16142" width="14.85546875" style="2" customWidth="1"/>
    <col min="16143" max="16143" width="9.140625" style="2"/>
    <col min="16144" max="16145" width="12.28515625" style="2" bestFit="1" customWidth="1"/>
    <col min="16146" max="16384" width="9.140625" style="2"/>
  </cols>
  <sheetData>
    <row r="1" spans="1:14" ht="18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8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8" customHeight="1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M3" s="3"/>
      <c r="N3" s="3"/>
    </row>
    <row r="4" spans="1:14" ht="10.5" customHeight="1" thickBot="1" x14ac:dyDescent="0.25"/>
    <row r="5" spans="1:14" s="12" customFormat="1" ht="44.25" customHeight="1" thickBot="1" x14ac:dyDescent="0.25">
      <c r="A5" s="4" t="s">
        <v>2</v>
      </c>
      <c r="B5" s="5" t="s">
        <v>3</v>
      </c>
      <c r="C5" s="4" t="s">
        <v>4</v>
      </c>
      <c r="D5" s="6" t="s">
        <v>5</v>
      </c>
      <c r="E5" s="6" t="s">
        <v>6</v>
      </c>
      <c r="F5" s="7" t="s">
        <v>7</v>
      </c>
      <c r="G5" s="6" t="s">
        <v>8</v>
      </c>
      <c r="H5" s="8" t="s">
        <v>9</v>
      </c>
      <c r="I5" s="9" t="s">
        <v>10</v>
      </c>
      <c r="J5" s="10" t="s">
        <v>11</v>
      </c>
      <c r="K5" s="11" t="s">
        <v>12</v>
      </c>
      <c r="M5" s="13"/>
      <c r="N5" s="13"/>
    </row>
    <row r="6" spans="1:14" x14ac:dyDescent="0.2">
      <c r="A6" s="14"/>
      <c r="B6" s="15"/>
      <c r="C6" s="14"/>
      <c r="D6" s="16"/>
      <c r="E6" s="17"/>
      <c r="F6" s="17"/>
      <c r="G6" s="18"/>
      <c r="H6" s="19"/>
      <c r="I6" s="20"/>
      <c r="J6" s="21"/>
      <c r="K6" s="22"/>
      <c r="M6" s="23"/>
      <c r="N6" s="23"/>
    </row>
    <row r="7" spans="1:14" x14ac:dyDescent="0.2">
      <c r="A7" s="14" t="s">
        <v>13</v>
      </c>
      <c r="B7" s="15" t="s">
        <v>14</v>
      </c>
      <c r="C7" s="14" t="s">
        <v>15</v>
      </c>
      <c r="D7" s="16">
        <v>524.29999999999995</v>
      </c>
      <c r="E7" s="16">
        <v>516</v>
      </c>
      <c r="F7" s="16">
        <v>303</v>
      </c>
      <c r="G7" s="18">
        <f t="shared" ref="G7:G31" si="0">F7/E7</f>
        <v>0.58720930232558144</v>
      </c>
      <c r="H7" s="18">
        <v>0.6804</v>
      </c>
      <c r="I7" s="20">
        <v>-67533.620000000112</v>
      </c>
      <c r="J7" s="24">
        <f>IF(G7&gt;H7,0,I7*-1)</f>
        <v>67533.620000000112</v>
      </c>
      <c r="K7" s="25">
        <f>IF(G7&gt;H7,I7,0)</f>
        <v>0</v>
      </c>
      <c r="M7" s="23"/>
      <c r="N7" s="23"/>
    </row>
    <row r="8" spans="1:14" x14ac:dyDescent="0.2">
      <c r="A8" s="14"/>
      <c r="B8" s="15"/>
      <c r="C8" s="14"/>
      <c r="D8" s="16"/>
      <c r="E8" s="17"/>
      <c r="F8" s="17"/>
      <c r="G8" s="18"/>
      <c r="H8" s="19"/>
      <c r="I8" s="20"/>
      <c r="J8" s="26"/>
      <c r="K8" s="27"/>
      <c r="M8" s="23"/>
      <c r="N8" s="23"/>
    </row>
    <row r="9" spans="1:14" x14ac:dyDescent="0.2">
      <c r="A9" s="14" t="s">
        <v>16</v>
      </c>
      <c r="B9" s="15" t="s">
        <v>17</v>
      </c>
      <c r="C9" s="14" t="s">
        <v>18</v>
      </c>
      <c r="D9" s="16">
        <v>96</v>
      </c>
      <c r="E9" s="16">
        <v>96</v>
      </c>
      <c r="F9" s="16">
        <v>15</v>
      </c>
      <c r="G9" s="18">
        <f t="shared" si="0"/>
        <v>0.15625</v>
      </c>
      <c r="H9" s="18">
        <v>0.17699999999999999</v>
      </c>
      <c r="I9" s="20">
        <v>-575.51000000000931</v>
      </c>
      <c r="J9" s="26">
        <f>IF(G9&gt;H9,0,I9*-1)</f>
        <v>575.51000000000931</v>
      </c>
      <c r="K9" s="27">
        <f>IF(G9&gt;H9,I9,0)</f>
        <v>0</v>
      </c>
      <c r="M9" s="23"/>
      <c r="N9" s="23"/>
    </row>
    <row r="10" spans="1:14" x14ac:dyDescent="0.2">
      <c r="A10" s="14"/>
      <c r="B10" s="15"/>
      <c r="C10" s="14" t="s">
        <v>19</v>
      </c>
      <c r="D10" s="16">
        <v>82</v>
      </c>
      <c r="E10" s="16">
        <v>84</v>
      </c>
      <c r="F10" s="16">
        <v>77</v>
      </c>
      <c r="G10" s="18">
        <f t="shared" si="0"/>
        <v>0.91666666666666663</v>
      </c>
      <c r="H10" s="18">
        <v>0.17699999999999999</v>
      </c>
      <c r="I10" s="28">
        <v>62682.041502139997</v>
      </c>
      <c r="J10" s="26">
        <f>IF(G10&gt;H10,0,I10*-1)</f>
        <v>0</v>
      </c>
      <c r="K10" s="27">
        <f>IF(G10&gt;H10,I10,0)</f>
        <v>62682.041502139997</v>
      </c>
      <c r="M10" s="23"/>
      <c r="N10" s="23"/>
    </row>
    <row r="11" spans="1:14" x14ac:dyDescent="0.2">
      <c r="A11" s="14"/>
      <c r="B11" s="15"/>
      <c r="C11" s="29" t="s">
        <v>20</v>
      </c>
      <c r="D11" s="30">
        <v>178</v>
      </c>
      <c r="E11" s="30">
        <v>180</v>
      </c>
      <c r="F11" s="30">
        <v>92</v>
      </c>
      <c r="G11" s="18"/>
      <c r="H11" s="18"/>
      <c r="I11" s="31">
        <v>62106.531502139987</v>
      </c>
      <c r="J11" s="24">
        <f>SUM(J9:J10)</f>
        <v>575.51000000000931</v>
      </c>
      <c r="K11" s="25">
        <f>SUM(K9:K10)</f>
        <v>62682.041502139997</v>
      </c>
      <c r="M11" s="23"/>
      <c r="N11" s="32"/>
    </row>
    <row r="12" spans="1:14" x14ac:dyDescent="0.2">
      <c r="A12" s="14"/>
      <c r="B12" s="15"/>
      <c r="C12" s="14"/>
      <c r="D12" s="16"/>
      <c r="E12" s="17"/>
      <c r="F12" s="17"/>
      <c r="G12" s="18"/>
      <c r="H12" s="19"/>
      <c r="I12" s="20"/>
      <c r="J12" s="26"/>
      <c r="K12" s="27"/>
      <c r="M12" s="23"/>
      <c r="N12" s="23"/>
    </row>
    <row r="13" spans="1:14" x14ac:dyDescent="0.2">
      <c r="A13" s="14" t="s">
        <v>21</v>
      </c>
      <c r="B13" s="15" t="s">
        <v>22</v>
      </c>
      <c r="C13" s="14" t="s">
        <v>23</v>
      </c>
      <c r="D13" s="16">
        <v>185.5</v>
      </c>
      <c r="E13" s="16">
        <v>186</v>
      </c>
      <c r="F13" s="16">
        <v>164</v>
      </c>
      <c r="G13" s="18">
        <f t="shared" si="0"/>
        <v>0.88172043010752688</v>
      </c>
      <c r="H13" s="18">
        <v>0.54749999999999999</v>
      </c>
      <c r="I13" s="20">
        <v>75601.720000000205</v>
      </c>
      <c r="J13" s="26">
        <f>IF(G13&gt;H13,0,I13*-1)</f>
        <v>0</v>
      </c>
      <c r="K13" s="27">
        <f>IF(G13&gt;H13,I13,0)</f>
        <v>75601.720000000205</v>
      </c>
      <c r="M13" s="23"/>
      <c r="N13" s="23"/>
    </row>
    <row r="14" spans="1:14" x14ac:dyDescent="0.2">
      <c r="A14" s="14"/>
      <c r="B14" s="15"/>
      <c r="C14" s="14" t="s">
        <v>24</v>
      </c>
      <c r="D14" s="16">
        <v>425</v>
      </c>
      <c r="E14" s="16">
        <v>425</v>
      </c>
      <c r="F14" s="16">
        <v>299</v>
      </c>
      <c r="G14" s="18">
        <f t="shared" si="0"/>
        <v>0.70352941176470585</v>
      </c>
      <c r="H14" s="18">
        <v>0.54749999999999999</v>
      </c>
      <c r="I14" s="20">
        <v>81164.970000000205</v>
      </c>
      <c r="J14" s="26">
        <f t="shared" ref="J14:J20" si="1">IF(G14&gt;H14,0,I14*-1)</f>
        <v>0</v>
      </c>
      <c r="K14" s="27">
        <f t="shared" ref="K14:K20" si="2">IF(G14&gt;H14,I14,0)</f>
        <v>81164.970000000205</v>
      </c>
      <c r="M14" s="23"/>
      <c r="N14" s="23"/>
    </row>
    <row r="15" spans="1:14" x14ac:dyDescent="0.2">
      <c r="A15" s="14"/>
      <c r="B15" s="15"/>
      <c r="C15" s="14" t="s">
        <v>25</v>
      </c>
      <c r="D15" s="16">
        <v>268.39999999999998</v>
      </c>
      <c r="E15" s="16">
        <v>262</v>
      </c>
      <c r="F15" s="16">
        <v>49</v>
      </c>
      <c r="G15" s="18">
        <f t="shared" si="0"/>
        <v>0.18702290076335878</v>
      </c>
      <c r="H15" s="18">
        <v>0.54749999999999999</v>
      </c>
      <c r="I15" s="20">
        <v>-117238.08999999985</v>
      </c>
      <c r="J15" s="26">
        <f t="shared" si="1"/>
        <v>117238.08999999985</v>
      </c>
      <c r="K15" s="27">
        <f t="shared" si="2"/>
        <v>0</v>
      </c>
      <c r="M15" s="23"/>
      <c r="N15" s="23"/>
    </row>
    <row r="16" spans="1:14" x14ac:dyDescent="0.2">
      <c r="A16" s="14"/>
      <c r="B16" s="15"/>
      <c r="C16" s="14" t="s">
        <v>26</v>
      </c>
      <c r="D16" s="16">
        <v>53</v>
      </c>
      <c r="E16" s="16">
        <v>53</v>
      </c>
      <c r="F16" s="16">
        <v>53</v>
      </c>
      <c r="G16" s="18">
        <f t="shared" si="0"/>
        <v>1</v>
      </c>
      <c r="H16" s="18">
        <v>0.54749999999999999</v>
      </c>
      <c r="I16" s="20">
        <v>29219.760000000009</v>
      </c>
      <c r="J16" s="26">
        <f t="shared" si="1"/>
        <v>0</v>
      </c>
      <c r="K16" s="27">
        <f t="shared" si="2"/>
        <v>29219.760000000009</v>
      </c>
      <c r="M16" s="23"/>
      <c r="N16" s="23"/>
    </row>
    <row r="17" spans="1:17" x14ac:dyDescent="0.2">
      <c r="A17" s="14"/>
      <c r="B17" s="15"/>
      <c r="C17" s="14" t="s">
        <v>27</v>
      </c>
      <c r="D17" s="16">
        <v>189.1</v>
      </c>
      <c r="E17" s="16">
        <v>183</v>
      </c>
      <c r="F17" s="16">
        <v>153</v>
      </c>
      <c r="G17" s="18">
        <f t="shared" si="0"/>
        <v>0.83606557377049184</v>
      </c>
      <c r="H17" s="18">
        <v>0.54749999999999999</v>
      </c>
      <c r="I17" s="20">
        <v>66575.760000000009</v>
      </c>
      <c r="J17" s="26">
        <f t="shared" si="1"/>
        <v>0</v>
      </c>
      <c r="K17" s="27">
        <f t="shared" si="2"/>
        <v>66575.760000000009</v>
      </c>
      <c r="M17" s="23"/>
      <c r="N17" s="23"/>
    </row>
    <row r="18" spans="1:17" x14ac:dyDescent="0.2">
      <c r="A18" s="14"/>
      <c r="B18" s="15"/>
      <c r="C18" s="14" t="s">
        <v>28</v>
      </c>
      <c r="D18" s="16">
        <v>1048</v>
      </c>
      <c r="E18" s="16">
        <v>1048</v>
      </c>
      <c r="F18" s="16">
        <v>543</v>
      </c>
      <c r="G18" s="18">
        <f t="shared" si="0"/>
        <v>0.51812977099236646</v>
      </c>
      <c r="H18" s="18">
        <v>0.54749999999999999</v>
      </c>
      <c r="I18" s="28">
        <v>-36013.050737375394</v>
      </c>
      <c r="J18" s="26">
        <f t="shared" si="1"/>
        <v>36013.050737375394</v>
      </c>
      <c r="K18" s="27">
        <f t="shared" si="2"/>
        <v>0</v>
      </c>
      <c r="M18" s="23"/>
      <c r="N18" s="23"/>
    </row>
    <row r="19" spans="1:17" x14ac:dyDescent="0.2">
      <c r="A19" s="14"/>
      <c r="B19" s="15"/>
      <c r="C19" s="14" t="s">
        <v>29</v>
      </c>
      <c r="D19" s="16">
        <v>528</v>
      </c>
      <c r="E19" s="16">
        <v>521</v>
      </c>
      <c r="F19" s="16">
        <v>193</v>
      </c>
      <c r="G19" s="18">
        <f t="shared" si="0"/>
        <v>0.37044145873320539</v>
      </c>
      <c r="H19" s="18">
        <v>0.54749999999999999</v>
      </c>
      <c r="I19" s="28">
        <v>-112925.25976081472</v>
      </c>
      <c r="J19" s="26">
        <f t="shared" si="1"/>
        <v>112925.25976081472</v>
      </c>
      <c r="K19" s="27">
        <f t="shared" si="2"/>
        <v>0</v>
      </c>
      <c r="M19" s="23"/>
      <c r="N19" s="23"/>
      <c r="P19" s="33"/>
    </row>
    <row r="20" spans="1:17" x14ac:dyDescent="0.2">
      <c r="A20" s="14"/>
      <c r="B20" s="15"/>
      <c r="C20" s="14" t="s">
        <v>30</v>
      </c>
      <c r="D20" s="16">
        <v>677.5</v>
      </c>
      <c r="E20" s="16">
        <v>669</v>
      </c>
      <c r="F20" s="16">
        <v>411</v>
      </c>
      <c r="G20" s="18">
        <f t="shared" si="0"/>
        <v>0.61434977578475336</v>
      </c>
      <c r="H20" s="18">
        <v>0.54749999999999999</v>
      </c>
      <c r="I20" s="28">
        <v>55952.287333424203</v>
      </c>
      <c r="J20" s="26">
        <f t="shared" si="1"/>
        <v>0</v>
      </c>
      <c r="K20" s="27">
        <f t="shared" si="2"/>
        <v>55952.287333424203</v>
      </c>
      <c r="M20" s="23"/>
      <c r="N20" s="23"/>
      <c r="P20" s="33"/>
    </row>
    <row r="21" spans="1:17" x14ac:dyDescent="0.2">
      <c r="A21" s="14"/>
      <c r="B21" s="15"/>
      <c r="C21" s="29" t="s">
        <v>20</v>
      </c>
      <c r="D21" s="30">
        <v>3374.5</v>
      </c>
      <c r="E21" s="30">
        <v>3347</v>
      </c>
      <c r="F21" s="30">
        <v>1865</v>
      </c>
      <c r="G21" s="18"/>
      <c r="H21" s="19"/>
      <c r="I21" s="31">
        <v>42338.096835234668</v>
      </c>
      <c r="J21" s="31">
        <f>SUM(J13:J20)</f>
        <v>266176.40049818996</v>
      </c>
      <c r="K21" s="34">
        <f>SUM(K13:K20)</f>
        <v>308514.49733342463</v>
      </c>
      <c r="M21" s="23"/>
      <c r="N21" s="23"/>
      <c r="P21" s="33"/>
    </row>
    <row r="22" spans="1:17" x14ac:dyDescent="0.2">
      <c r="A22" s="14"/>
      <c r="B22" s="15"/>
      <c r="C22" s="14"/>
      <c r="D22" s="16"/>
      <c r="E22" s="17"/>
      <c r="F22" s="17"/>
      <c r="G22" s="18"/>
      <c r="H22" s="19"/>
      <c r="I22" s="20"/>
      <c r="J22" s="26"/>
      <c r="K22" s="27"/>
      <c r="M22" s="23"/>
      <c r="N22" s="23"/>
      <c r="P22" s="33"/>
    </row>
    <row r="23" spans="1:17" x14ac:dyDescent="0.2">
      <c r="A23" s="14" t="s">
        <v>31</v>
      </c>
      <c r="B23" s="15" t="s">
        <v>32</v>
      </c>
      <c r="C23" s="14" t="s">
        <v>33</v>
      </c>
      <c r="D23" s="16">
        <v>438</v>
      </c>
      <c r="E23" s="16">
        <v>438</v>
      </c>
      <c r="F23" s="16">
        <v>97</v>
      </c>
      <c r="G23" s="18">
        <f>F23/E23</f>
        <v>0.22146118721461186</v>
      </c>
      <c r="H23" s="35">
        <v>0.69930000000000003</v>
      </c>
      <c r="I23" s="28">
        <v>-294137.85000000009</v>
      </c>
      <c r="J23" s="26">
        <f>IF(G23&gt;H23,0,I23*-1)</f>
        <v>294137.85000000009</v>
      </c>
      <c r="K23" s="27">
        <f>IF(G23&gt;H23,I23,0)</f>
        <v>0</v>
      </c>
      <c r="M23" s="32" t="s">
        <v>34</v>
      </c>
      <c r="N23" s="32"/>
      <c r="P23" s="33"/>
    </row>
    <row r="24" spans="1:17" x14ac:dyDescent="0.2">
      <c r="A24" s="14"/>
      <c r="B24" s="15"/>
      <c r="C24" s="14" t="s">
        <v>35</v>
      </c>
      <c r="D24" s="16">
        <v>456</v>
      </c>
      <c r="E24" s="16">
        <v>456</v>
      </c>
      <c r="F24" s="16">
        <v>142</v>
      </c>
      <c r="G24" s="18">
        <f>F24/E24</f>
        <v>0.31140350877192985</v>
      </c>
      <c r="H24" s="35">
        <v>0.69930000000000003</v>
      </c>
      <c r="I24" s="28">
        <v>-248587.30450315354</v>
      </c>
      <c r="J24" s="26">
        <f>IF(G24&gt;H24,0,I24*-1)</f>
        <v>248587.30450315354</v>
      </c>
      <c r="K24" s="27">
        <f>IF(G24&gt;H24,I24,0)</f>
        <v>0</v>
      </c>
      <c r="M24" s="23"/>
      <c r="N24" s="23"/>
      <c r="Q24" s="33"/>
    </row>
    <row r="25" spans="1:17" ht="13.5" customHeight="1" x14ac:dyDescent="0.2">
      <c r="A25" s="14"/>
      <c r="B25" s="15"/>
      <c r="C25" s="29" t="s">
        <v>20</v>
      </c>
      <c r="D25" s="30">
        <v>894</v>
      </c>
      <c r="E25" s="30">
        <v>894</v>
      </c>
      <c r="F25" s="30">
        <v>239</v>
      </c>
      <c r="G25" s="18"/>
      <c r="H25" s="19"/>
      <c r="I25" s="31">
        <v>-542725.15450315364</v>
      </c>
      <c r="J25" s="24">
        <f>SUM(J23:J24)</f>
        <v>542725.15450315364</v>
      </c>
      <c r="K25" s="34">
        <f>SUM(K23:K24)</f>
        <v>0</v>
      </c>
      <c r="M25" s="23"/>
      <c r="N25" s="23"/>
      <c r="P25" s="33"/>
    </row>
    <row r="26" spans="1:17" x14ac:dyDescent="0.2">
      <c r="B26" s="36"/>
      <c r="C26" s="14"/>
      <c r="D26" s="16"/>
      <c r="E26" s="17"/>
      <c r="F26" s="17"/>
      <c r="G26" s="18"/>
      <c r="H26" s="19"/>
      <c r="I26" s="31"/>
      <c r="J26" s="24"/>
      <c r="K26" s="25"/>
      <c r="M26" s="23"/>
      <c r="N26" s="23"/>
      <c r="P26" s="33"/>
    </row>
    <row r="27" spans="1:17" x14ac:dyDescent="0.2">
      <c r="A27" s="14"/>
      <c r="B27" s="15" t="s">
        <v>36</v>
      </c>
      <c r="C27" s="14" t="s">
        <v>37</v>
      </c>
      <c r="D27" s="16">
        <v>170.5</v>
      </c>
      <c r="E27" s="16">
        <v>171</v>
      </c>
      <c r="F27" s="16">
        <v>34</v>
      </c>
      <c r="G27" s="18">
        <f t="shared" si="0"/>
        <v>0.19883040935672514</v>
      </c>
      <c r="H27" s="35">
        <v>0.50280000000000002</v>
      </c>
      <c r="I27" s="20">
        <v>-53561.65000000014</v>
      </c>
      <c r="J27" s="26">
        <f>IF(G27&gt;H27,0,I27*-1)</f>
        <v>53561.65000000014</v>
      </c>
      <c r="K27" s="27">
        <f>IF(G27&gt;H27,I27,0)</f>
        <v>0</v>
      </c>
      <c r="M27" s="32"/>
      <c r="N27" s="23"/>
    </row>
    <row r="28" spans="1:17" x14ac:dyDescent="0.2">
      <c r="A28" s="14"/>
      <c r="B28" s="15"/>
      <c r="C28" s="14" t="s">
        <v>38</v>
      </c>
      <c r="D28" s="16">
        <v>225</v>
      </c>
      <c r="E28" s="16">
        <v>225</v>
      </c>
      <c r="F28" s="16">
        <v>91</v>
      </c>
      <c r="G28" s="18">
        <f t="shared" si="0"/>
        <v>0.40444444444444444</v>
      </c>
      <c r="H28" s="35">
        <v>0.50280000000000002</v>
      </c>
      <c r="I28" s="20">
        <v>-22678.780000000028</v>
      </c>
      <c r="J28" s="26">
        <f>IF(G28&gt;H28,0,I28*-1)</f>
        <v>22678.780000000028</v>
      </c>
      <c r="K28" s="27">
        <f>IF(G28&gt;H28,I28,0)</f>
        <v>0</v>
      </c>
      <c r="M28" s="23"/>
      <c r="N28" s="23"/>
    </row>
    <row r="29" spans="1:17" x14ac:dyDescent="0.2">
      <c r="A29" s="14"/>
      <c r="B29" s="15"/>
      <c r="C29" s="14" t="s">
        <v>39</v>
      </c>
      <c r="D29" s="16">
        <v>140.9</v>
      </c>
      <c r="E29" s="16">
        <v>138</v>
      </c>
      <c r="F29" s="16">
        <v>70</v>
      </c>
      <c r="G29" s="18">
        <f t="shared" si="0"/>
        <v>0.50724637681159424</v>
      </c>
      <c r="H29" s="35">
        <v>0.50280000000000002</v>
      </c>
      <c r="I29" s="20">
        <v>826.43999999994412</v>
      </c>
      <c r="J29" s="26">
        <f>IF(G29&gt;H29,0,I29*-1)</f>
        <v>0</v>
      </c>
      <c r="K29" s="27">
        <f>IF(G29&gt;H29,I29,0)</f>
        <v>826.43999999994412</v>
      </c>
      <c r="M29" s="23"/>
      <c r="N29" s="23"/>
    </row>
    <row r="30" spans="1:17" x14ac:dyDescent="0.2">
      <c r="A30" s="14"/>
      <c r="B30" s="15"/>
      <c r="C30" s="14" t="s">
        <v>40</v>
      </c>
      <c r="D30" s="16">
        <v>491.9</v>
      </c>
      <c r="E30" s="16">
        <v>480</v>
      </c>
      <c r="F30" s="16">
        <v>387</v>
      </c>
      <c r="G30" s="18">
        <f t="shared" si="0"/>
        <v>0.80625000000000002</v>
      </c>
      <c r="H30" s="35">
        <v>0.50280000000000002</v>
      </c>
      <c r="I30" s="20">
        <v>155497.1799999997</v>
      </c>
      <c r="J30" s="26">
        <f>IF(G30&gt;H30,0,I30*-1)</f>
        <v>0</v>
      </c>
      <c r="K30" s="27">
        <f>IF(G30&gt;H30,I30,0)</f>
        <v>155497.1799999997</v>
      </c>
      <c r="M30" s="23"/>
      <c r="N30" s="23"/>
    </row>
    <row r="31" spans="1:17" x14ac:dyDescent="0.2">
      <c r="A31" s="14"/>
      <c r="B31" s="15"/>
      <c r="C31" s="14" t="s">
        <v>41</v>
      </c>
      <c r="D31" s="16">
        <v>125</v>
      </c>
      <c r="E31" s="16">
        <v>280</v>
      </c>
      <c r="F31" s="16">
        <v>107</v>
      </c>
      <c r="G31" s="18">
        <f t="shared" si="0"/>
        <v>0.38214285714285712</v>
      </c>
      <c r="H31" s="35">
        <v>0.50280000000000002</v>
      </c>
      <c r="I31" s="28">
        <v>22101.926990872016</v>
      </c>
      <c r="J31" s="26">
        <f>IF(G31&gt;H31,0,I31*-1)</f>
        <v>-22101.926990872016</v>
      </c>
      <c r="K31" s="27">
        <f>IF(G31&gt;H31,I31,0)</f>
        <v>0</v>
      </c>
      <c r="M31" s="23"/>
      <c r="N31" s="23"/>
    </row>
    <row r="32" spans="1:17" x14ac:dyDescent="0.2">
      <c r="A32" s="14"/>
      <c r="B32" s="15"/>
      <c r="C32" s="29" t="s">
        <v>20</v>
      </c>
      <c r="D32" s="30">
        <v>1153.3</v>
      </c>
      <c r="E32" s="30">
        <v>1294</v>
      </c>
      <c r="F32" s="30">
        <v>689</v>
      </c>
      <c r="G32" s="18"/>
      <c r="H32" s="19"/>
      <c r="I32" s="31">
        <v>102185.11699087149</v>
      </c>
      <c r="J32" s="31">
        <f>SUM(J27:J31)</f>
        <v>54138.503009128151</v>
      </c>
      <c r="K32" s="34">
        <f>SUM(K27:K31)</f>
        <v>156323.61999999965</v>
      </c>
      <c r="M32" s="23"/>
      <c r="N32" s="23"/>
    </row>
    <row r="33" spans="1:16" x14ac:dyDescent="0.2">
      <c r="A33" s="14"/>
      <c r="B33" s="15"/>
      <c r="C33" s="29"/>
      <c r="D33" s="30"/>
      <c r="E33" s="17"/>
      <c r="F33" s="17"/>
      <c r="G33" s="18"/>
      <c r="H33" s="19"/>
      <c r="I33" s="31"/>
      <c r="J33" s="24"/>
      <c r="K33" s="25"/>
      <c r="M33" s="23"/>
      <c r="N33" s="23"/>
    </row>
    <row r="34" spans="1:16" x14ac:dyDescent="0.2">
      <c r="A34" s="14" t="s">
        <v>42</v>
      </c>
      <c r="B34" s="15" t="s">
        <v>43</v>
      </c>
      <c r="C34" s="14" t="s">
        <v>44</v>
      </c>
      <c r="D34" s="16">
        <v>253.2</v>
      </c>
      <c r="E34" s="16">
        <v>249</v>
      </c>
      <c r="F34" s="16">
        <v>60</v>
      </c>
      <c r="G34" s="18">
        <f>F34/E34</f>
        <v>0.24096385542168675</v>
      </c>
      <c r="H34" s="35">
        <v>0.51790000000000003</v>
      </c>
      <c r="I34" s="20">
        <v>-72006.929999999935</v>
      </c>
      <c r="J34" s="24">
        <f>IF(G34&gt;H34,0,I34*-1)</f>
        <v>72006.929999999935</v>
      </c>
      <c r="K34" s="25">
        <f>IF(G34&gt;H34,I34,0)</f>
        <v>0</v>
      </c>
      <c r="M34" s="32"/>
      <c r="N34" s="32"/>
      <c r="P34" s="33"/>
    </row>
    <row r="35" spans="1:16" x14ac:dyDescent="0.2">
      <c r="A35" s="14"/>
      <c r="B35" s="15"/>
      <c r="C35" s="14"/>
      <c r="D35" s="16"/>
      <c r="E35" s="16"/>
      <c r="F35" s="16"/>
      <c r="G35" s="18"/>
      <c r="H35" s="35"/>
      <c r="I35" s="20"/>
      <c r="J35" s="26"/>
      <c r="K35" s="27"/>
      <c r="M35" s="23"/>
      <c r="N35" s="23"/>
    </row>
    <row r="36" spans="1:16" x14ac:dyDescent="0.2">
      <c r="A36" s="14" t="s">
        <v>45</v>
      </c>
      <c r="B36" s="15" t="s">
        <v>46</v>
      </c>
      <c r="C36" s="14" t="s">
        <v>47</v>
      </c>
      <c r="D36" s="16">
        <v>42.6</v>
      </c>
      <c r="E36" s="16">
        <v>42</v>
      </c>
      <c r="F36" s="16">
        <v>5</v>
      </c>
      <c r="G36" s="18">
        <f>F36/E36</f>
        <v>0.11904761904761904</v>
      </c>
      <c r="H36" s="35">
        <v>0.19</v>
      </c>
      <c r="I36" s="20">
        <v>-3172.9500000000116</v>
      </c>
      <c r="J36" s="24">
        <f>IF(G36&gt;H36,0,I36*-1)</f>
        <v>3172.9500000000116</v>
      </c>
      <c r="K36" s="25">
        <f>IF(G36&gt;H36,I36,0)</f>
        <v>0</v>
      </c>
      <c r="M36" s="23"/>
      <c r="N36" s="23"/>
    </row>
    <row r="37" spans="1:16" x14ac:dyDescent="0.2">
      <c r="A37" s="14"/>
      <c r="B37" s="15"/>
      <c r="C37" s="14"/>
      <c r="D37" s="16"/>
      <c r="E37" s="17"/>
      <c r="F37" s="17"/>
      <c r="G37" s="18"/>
      <c r="H37" s="19"/>
      <c r="I37" s="20"/>
      <c r="J37" s="26"/>
      <c r="K37" s="27"/>
      <c r="M37" s="23"/>
      <c r="N37" s="23"/>
    </row>
    <row r="38" spans="1:16" x14ac:dyDescent="0.2">
      <c r="A38" s="14" t="s">
        <v>48</v>
      </c>
      <c r="B38" s="15" t="s">
        <v>48</v>
      </c>
      <c r="C38" s="14" t="s">
        <v>49</v>
      </c>
      <c r="D38" s="16">
        <v>120</v>
      </c>
      <c r="E38" s="16">
        <v>120</v>
      </c>
      <c r="F38" s="16">
        <v>78</v>
      </c>
      <c r="G38" s="18">
        <f>F38/E38</f>
        <v>0.65</v>
      </c>
      <c r="H38" s="35">
        <v>0.2646</v>
      </c>
      <c r="I38" s="28">
        <v>47286.981119906181</v>
      </c>
      <c r="J38" s="26">
        <f>IF(G38&gt;H38,0,I38*-1)</f>
        <v>0</v>
      </c>
      <c r="K38" s="27">
        <f>IF(G38&gt;H38,I38,0)</f>
        <v>47286.981119906181</v>
      </c>
      <c r="M38" s="23"/>
      <c r="N38" s="23"/>
    </row>
    <row r="39" spans="1:16" x14ac:dyDescent="0.2">
      <c r="A39" s="14"/>
      <c r="B39" s="15"/>
      <c r="C39" s="14" t="s">
        <v>50</v>
      </c>
      <c r="D39" s="16">
        <v>63.8</v>
      </c>
      <c r="E39" s="16">
        <v>63</v>
      </c>
      <c r="F39" s="16">
        <v>31</v>
      </c>
      <c r="G39" s="18">
        <f>F39/E39</f>
        <v>0.49206349206349204</v>
      </c>
      <c r="H39" s="35">
        <v>0.2646</v>
      </c>
      <c r="I39" s="20">
        <v>14875.5</v>
      </c>
      <c r="J39" s="26">
        <f>IF(G39&gt;H39,0,I39*-1)</f>
        <v>0</v>
      </c>
      <c r="K39" s="27">
        <f>IF(G39&gt;H39,I39,0)</f>
        <v>14875.5</v>
      </c>
      <c r="M39" s="23"/>
      <c r="N39" s="23"/>
    </row>
    <row r="40" spans="1:16" x14ac:dyDescent="0.2">
      <c r="A40" s="14"/>
      <c r="B40" s="15"/>
      <c r="C40" s="29" t="s">
        <v>20</v>
      </c>
      <c r="D40" s="30">
        <v>183.8</v>
      </c>
      <c r="E40" s="30">
        <v>183</v>
      </c>
      <c r="F40" s="30">
        <v>109</v>
      </c>
      <c r="G40" s="18"/>
      <c r="H40" s="35"/>
      <c r="I40" s="31">
        <v>62162.481119906181</v>
      </c>
      <c r="J40" s="24">
        <f>SUM(J38:J39)</f>
        <v>0</v>
      </c>
      <c r="K40" s="25">
        <f>SUM(K38:K39)</f>
        <v>62162.481119906181</v>
      </c>
      <c r="M40" s="23"/>
      <c r="N40" s="23"/>
    </row>
    <row r="41" spans="1:16" x14ac:dyDescent="0.2">
      <c r="A41" s="14"/>
      <c r="B41" s="15"/>
      <c r="C41" s="14"/>
      <c r="D41" s="16"/>
      <c r="E41" s="17"/>
      <c r="F41" s="17"/>
      <c r="G41" s="18"/>
      <c r="H41" s="19"/>
      <c r="I41" s="20"/>
      <c r="J41" s="26"/>
      <c r="K41" s="27"/>
      <c r="M41" s="23"/>
      <c r="N41" s="23"/>
    </row>
    <row r="42" spans="1:16" x14ac:dyDescent="0.2">
      <c r="A42" s="14" t="s">
        <v>51</v>
      </c>
      <c r="B42" s="15" t="s">
        <v>52</v>
      </c>
      <c r="C42" s="14" t="s">
        <v>53</v>
      </c>
      <c r="D42" s="16">
        <v>84.9</v>
      </c>
      <c r="E42" s="16">
        <v>85</v>
      </c>
      <c r="F42" s="16">
        <v>42</v>
      </c>
      <c r="G42" s="18">
        <f>F42/E42</f>
        <v>0.49411764705882355</v>
      </c>
      <c r="H42" s="35">
        <v>0.53649999999999998</v>
      </c>
      <c r="I42" s="20">
        <v>-3866.1461292410968</v>
      </c>
      <c r="J42" s="26">
        <f>IF(G42&gt;H42,0,I42*-1)</f>
        <v>3866.1461292410968</v>
      </c>
      <c r="K42" s="27">
        <f>IF(G42&gt;H42,I42,0)</f>
        <v>0</v>
      </c>
      <c r="M42" s="23"/>
      <c r="N42" s="32"/>
    </row>
    <row r="43" spans="1:16" x14ac:dyDescent="0.2">
      <c r="A43" s="14"/>
      <c r="B43" s="15"/>
      <c r="C43" s="14" t="s">
        <v>54</v>
      </c>
      <c r="D43" s="16">
        <v>132</v>
      </c>
      <c r="E43" s="16">
        <v>132</v>
      </c>
      <c r="F43" s="16">
        <v>83</v>
      </c>
      <c r="G43" s="18">
        <f>F43/E43</f>
        <v>0.62878787878787878</v>
      </c>
      <c r="H43" s="35">
        <v>0.53649999999999998</v>
      </c>
      <c r="I43" s="20">
        <v>13049.830753123621</v>
      </c>
      <c r="J43" s="26">
        <f>IF(G43&gt;H43,0,I43*-1)</f>
        <v>0</v>
      </c>
      <c r="K43" s="27">
        <f>IF(G43&gt;H43,I43,0)</f>
        <v>13049.830753123621</v>
      </c>
      <c r="M43" s="23"/>
      <c r="N43" s="23"/>
    </row>
    <row r="44" spans="1:16" x14ac:dyDescent="0.2">
      <c r="A44" s="14"/>
      <c r="B44" s="15"/>
      <c r="C44" s="29" t="s">
        <v>20</v>
      </c>
      <c r="D44" s="30">
        <v>216.9</v>
      </c>
      <c r="E44" s="30">
        <v>217</v>
      </c>
      <c r="F44" s="30">
        <v>125</v>
      </c>
      <c r="G44" s="18"/>
      <c r="H44" s="19"/>
      <c r="I44" s="31">
        <v>9183.6846238825237</v>
      </c>
      <c r="J44" s="24">
        <f>SUM(J42:J43)</f>
        <v>3866.1461292410968</v>
      </c>
      <c r="K44" s="25">
        <f>SUM(K42:K43)</f>
        <v>13049.830753123621</v>
      </c>
      <c r="M44" s="23"/>
      <c r="N44" s="23"/>
    </row>
    <row r="45" spans="1:16" x14ac:dyDescent="0.2">
      <c r="A45" s="14"/>
      <c r="B45" s="15"/>
      <c r="C45" s="14"/>
      <c r="D45" s="16"/>
      <c r="E45" s="17"/>
      <c r="F45" s="17"/>
      <c r="G45" s="18"/>
      <c r="H45" s="19"/>
      <c r="I45" s="20"/>
      <c r="J45" s="26"/>
      <c r="K45" s="27"/>
      <c r="M45" s="23"/>
      <c r="N45" s="23"/>
    </row>
    <row r="46" spans="1:16" x14ac:dyDescent="0.2">
      <c r="A46" s="14" t="s">
        <v>55</v>
      </c>
      <c r="B46" s="15" t="s">
        <v>56</v>
      </c>
      <c r="C46" s="14" t="s">
        <v>57</v>
      </c>
      <c r="D46" s="16">
        <v>171</v>
      </c>
      <c r="E46" s="16">
        <v>171</v>
      </c>
      <c r="F46" s="16">
        <v>91</v>
      </c>
      <c r="G46" s="18">
        <f>F46/E46</f>
        <v>0.53216374269005851</v>
      </c>
      <c r="H46" s="35">
        <v>0.48110000000000003</v>
      </c>
      <c r="I46" s="28">
        <v>9344.3671565868426</v>
      </c>
      <c r="J46" s="24">
        <f>IF(G46&gt;H46,0,I46*-1)</f>
        <v>0</v>
      </c>
      <c r="K46" s="25">
        <f>IF(G46&gt;H46,I46,0)</f>
        <v>9344.3671565868426</v>
      </c>
      <c r="M46" s="32"/>
      <c r="N46" s="23"/>
    </row>
    <row r="47" spans="1:16" x14ac:dyDescent="0.2">
      <c r="A47" s="14"/>
      <c r="B47" s="15"/>
      <c r="C47" s="14"/>
      <c r="D47" s="16"/>
      <c r="E47" s="17"/>
      <c r="F47" s="17"/>
      <c r="G47" s="18"/>
      <c r="H47" s="19"/>
      <c r="I47" s="20"/>
      <c r="J47" s="26"/>
      <c r="K47" s="27"/>
      <c r="M47" s="23"/>
      <c r="N47" s="23"/>
    </row>
    <row r="48" spans="1:16" x14ac:dyDescent="0.2">
      <c r="A48" s="14"/>
      <c r="B48" s="15" t="s">
        <v>58</v>
      </c>
      <c r="C48" s="14" t="s">
        <v>59</v>
      </c>
      <c r="D48" s="16">
        <v>30.8</v>
      </c>
      <c r="E48" s="16">
        <v>30</v>
      </c>
      <c r="F48" s="16">
        <v>16</v>
      </c>
      <c r="G48" s="18">
        <f>F48/E48</f>
        <v>0.53333333333333333</v>
      </c>
      <c r="H48" s="35">
        <v>0.5</v>
      </c>
      <c r="I48" s="28">
        <v>1529.7299999999814</v>
      </c>
      <c r="J48" s="24">
        <f>IF(G48&gt;H48,0,I48*-1)</f>
        <v>0</v>
      </c>
      <c r="K48" s="25">
        <f>IF(G48&gt;H48,I48,0)</f>
        <v>1529.7299999999814</v>
      </c>
      <c r="M48" s="23"/>
      <c r="N48" s="23"/>
    </row>
    <row r="49" spans="1:16" x14ac:dyDescent="0.2">
      <c r="A49" s="14"/>
      <c r="B49" s="15"/>
      <c r="C49" s="14"/>
      <c r="D49" s="16"/>
      <c r="E49" s="17"/>
      <c r="F49" s="17"/>
      <c r="G49" s="18"/>
      <c r="H49" s="19"/>
      <c r="I49" s="20"/>
      <c r="J49" s="26"/>
      <c r="K49" s="27"/>
      <c r="M49" s="23"/>
      <c r="N49" s="23"/>
    </row>
    <row r="50" spans="1:16" x14ac:dyDescent="0.2">
      <c r="A50" s="14" t="s">
        <v>60</v>
      </c>
      <c r="B50" s="15" t="s">
        <v>61</v>
      </c>
      <c r="C50" s="14" t="s">
        <v>62</v>
      </c>
      <c r="D50" s="16">
        <v>33.5</v>
      </c>
      <c r="E50" s="16">
        <v>33</v>
      </c>
      <c r="F50" s="16">
        <v>6</v>
      </c>
      <c r="G50" s="18">
        <f>F50/E50</f>
        <v>0.18181818181818182</v>
      </c>
      <c r="H50" s="35">
        <v>0.32450000000000001</v>
      </c>
      <c r="I50" s="20">
        <v>-5075.4400000000023</v>
      </c>
      <c r="J50" s="26">
        <f>IF(G50&gt;H50,0,I50*-1)</f>
        <v>5075.4400000000023</v>
      </c>
      <c r="K50" s="27">
        <f>IF(G50&gt;H50,I50,0)</f>
        <v>0</v>
      </c>
      <c r="M50" s="23"/>
      <c r="N50" s="32"/>
      <c r="P50" s="23"/>
    </row>
    <row r="51" spans="1:16" x14ac:dyDescent="0.2">
      <c r="A51" s="14"/>
      <c r="B51" s="15"/>
      <c r="C51" s="14" t="s">
        <v>63</v>
      </c>
      <c r="D51" s="16">
        <v>108.9</v>
      </c>
      <c r="E51" s="16">
        <v>106</v>
      </c>
      <c r="F51" s="16">
        <v>29</v>
      </c>
      <c r="G51" s="18">
        <f>F51/E51</f>
        <v>0.27358490566037735</v>
      </c>
      <c r="H51" s="35">
        <v>0.32450000000000001</v>
      </c>
      <c r="I51" s="20">
        <v>-5887.7299999999814</v>
      </c>
      <c r="J51" s="26">
        <f>IF(G51&gt;H51,0,I51*-1)</f>
        <v>5887.7299999999814</v>
      </c>
      <c r="K51" s="27">
        <f>IF(G51&gt;H51,I51,0)</f>
        <v>0</v>
      </c>
      <c r="M51" s="23"/>
      <c r="N51" s="23"/>
    </row>
    <row r="52" spans="1:16" x14ac:dyDescent="0.2">
      <c r="A52" s="14"/>
      <c r="B52" s="15"/>
      <c r="C52" s="29" t="s">
        <v>20</v>
      </c>
      <c r="D52" s="30">
        <v>142.4</v>
      </c>
      <c r="E52" s="30">
        <v>139</v>
      </c>
      <c r="F52" s="30">
        <v>35</v>
      </c>
      <c r="G52" s="18"/>
      <c r="H52" s="19"/>
      <c r="I52" s="31">
        <v>-10963.169999999984</v>
      </c>
      <c r="J52" s="24">
        <f>SUM(J50:J51)</f>
        <v>10963.169999999984</v>
      </c>
      <c r="K52" s="25">
        <f>SUM(K50:K51)</f>
        <v>0</v>
      </c>
      <c r="M52" s="23"/>
      <c r="N52" s="23"/>
      <c r="P52" s="33"/>
    </row>
    <row r="53" spans="1:16" x14ac:dyDescent="0.2">
      <c r="A53" s="14"/>
      <c r="B53" s="15"/>
      <c r="C53" s="14"/>
      <c r="D53" s="16"/>
      <c r="E53" s="17"/>
      <c r="F53" s="17"/>
      <c r="G53" s="18"/>
      <c r="H53" s="19"/>
      <c r="I53" s="20"/>
      <c r="J53" s="26"/>
      <c r="K53" s="27"/>
      <c r="M53" s="23"/>
      <c r="N53" s="23"/>
    </row>
    <row r="54" spans="1:16" x14ac:dyDescent="0.2">
      <c r="A54" s="14" t="s">
        <v>64</v>
      </c>
      <c r="B54" s="15" t="s">
        <v>65</v>
      </c>
      <c r="C54" s="14" t="s">
        <v>66</v>
      </c>
      <c r="D54" s="16">
        <v>134.4</v>
      </c>
      <c r="E54" s="16">
        <v>131</v>
      </c>
      <c r="F54" s="16">
        <v>38</v>
      </c>
      <c r="G54" s="18">
        <f>F54/E54</f>
        <v>0.29007633587786258</v>
      </c>
      <c r="H54" s="35">
        <v>0.29007633587786258</v>
      </c>
      <c r="I54" s="28">
        <v>-48228.25</v>
      </c>
      <c r="J54" s="24">
        <f>IF(G54&gt;H54,0,I54*-1)</f>
        <v>48228.25</v>
      </c>
      <c r="K54" s="25">
        <f>IF(G54&gt;H54,I54,0)</f>
        <v>0</v>
      </c>
      <c r="M54" s="23"/>
      <c r="N54" s="23"/>
    </row>
    <row r="55" spans="1:16" x14ac:dyDescent="0.2">
      <c r="A55" s="14"/>
      <c r="B55" s="15"/>
      <c r="C55" s="14"/>
      <c r="D55" s="16"/>
      <c r="E55" s="17"/>
      <c r="F55" s="17"/>
      <c r="G55" s="18"/>
      <c r="H55" s="19"/>
      <c r="I55" s="20"/>
      <c r="J55" s="26"/>
      <c r="K55" s="27"/>
      <c r="M55" s="23"/>
      <c r="N55" s="23"/>
    </row>
    <row r="56" spans="1:16" x14ac:dyDescent="0.2">
      <c r="A56" s="14" t="s">
        <v>67</v>
      </c>
      <c r="B56" s="15" t="s">
        <v>68</v>
      </c>
      <c r="C56" s="14" t="s">
        <v>69</v>
      </c>
      <c r="D56" s="16">
        <v>1015.8</v>
      </c>
      <c r="E56" s="16">
        <v>1009</v>
      </c>
      <c r="F56" s="16">
        <v>786</v>
      </c>
      <c r="G56" s="18">
        <f>F56/E56</f>
        <v>0.7789890981169475</v>
      </c>
      <c r="H56" s="35">
        <v>0.75449999999999995</v>
      </c>
      <c r="I56" s="20">
        <v>34757.580000000075</v>
      </c>
      <c r="J56" s="26">
        <f>IF(G56&gt;H56,0,I56*-1)</f>
        <v>0</v>
      </c>
      <c r="K56" s="27">
        <f>IF(G56&gt;H56,I56,0)</f>
        <v>34757.580000000075</v>
      </c>
      <c r="M56" s="23"/>
      <c r="N56" s="23"/>
    </row>
    <row r="57" spans="1:16" x14ac:dyDescent="0.2">
      <c r="A57" s="14"/>
      <c r="B57" s="15"/>
      <c r="C57" s="14" t="s">
        <v>70</v>
      </c>
      <c r="D57" s="16">
        <v>535.6</v>
      </c>
      <c r="E57" s="16">
        <v>527</v>
      </c>
      <c r="F57" s="16">
        <v>272</v>
      </c>
      <c r="G57" s="18">
        <f>F57/E57</f>
        <v>0.5161290322580645</v>
      </c>
      <c r="H57" s="35">
        <v>0.75449999999999995</v>
      </c>
      <c r="I57" s="20">
        <v>-178415.35000000056</v>
      </c>
      <c r="J57" s="26">
        <f>IF(G57&gt;H57,0,I57*-1)</f>
        <v>178415.35000000056</v>
      </c>
      <c r="K57" s="27">
        <f>IF(G57&gt;H57,I57,0)</f>
        <v>0</v>
      </c>
      <c r="M57" s="23"/>
      <c r="N57" s="23"/>
    </row>
    <row r="58" spans="1:16" x14ac:dyDescent="0.2">
      <c r="A58" s="14"/>
      <c r="B58" s="15"/>
      <c r="C58" s="29" t="s">
        <v>20</v>
      </c>
      <c r="D58" s="30">
        <v>1551.4</v>
      </c>
      <c r="E58" s="30">
        <v>1536</v>
      </c>
      <c r="F58" s="30">
        <v>1058</v>
      </c>
      <c r="G58" s="18"/>
      <c r="H58" s="19"/>
      <c r="I58" s="31">
        <v>-143657.77000000048</v>
      </c>
      <c r="J58" s="24">
        <f>SUM(J56:J57)</f>
        <v>178415.35000000056</v>
      </c>
      <c r="K58" s="25">
        <f>SUM(K56:K57)</f>
        <v>34757.580000000075</v>
      </c>
      <c r="M58" s="23"/>
      <c r="N58" s="23"/>
    </row>
    <row r="59" spans="1:16" x14ac:dyDescent="0.2">
      <c r="A59" s="14"/>
      <c r="B59" s="15"/>
      <c r="C59" s="14"/>
      <c r="D59" s="16"/>
      <c r="E59" s="17"/>
      <c r="F59" s="17"/>
      <c r="G59" s="18"/>
      <c r="H59" s="19"/>
      <c r="I59" s="20"/>
      <c r="J59" s="26"/>
      <c r="K59" s="27"/>
      <c r="M59" s="23"/>
      <c r="N59" s="23"/>
    </row>
    <row r="60" spans="1:16" x14ac:dyDescent="0.2">
      <c r="A60" s="14" t="s">
        <v>71</v>
      </c>
      <c r="B60" s="15" t="s">
        <v>72</v>
      </c>
      <c r="C60" s="14" t="s">
        <v>73</v>
      </c>
      <c r="D60" s="16">
        <v>86</v>
      </c>
      <c r="E60" s="16">
        <v>85</v>
      </c>
      <c r="F60" s="16">
        <v>43</v>
      </c>
      <c r="G60" s="18">
        <f>F60/E60</f>
        <v>0.50588235294117645</v>
      </c>
      <c r="H60" s="35">
        <v>0.58640000000000003</v>
      </c>
      <c r="I60" s="28">
        <v>-12227.199999999953</v>
      </c>
      <c r="J60" s="24">
        <f>IF(G60&gt;H60,0,I60*-1)</f>
        <v>12227.199999999953</v>
      </c>
      <c r="K60" s="25">
        <f>IF(G60&gt;H60,I60,0)</f>
        <v>0</v>
      </c>
      <c r="M60" s="23"/>
      <c r="N60" s="23"/>
    </row>
    <row r="61" spans="1:16" x14ac:dyDescent="0.2">
      <c r="A61" s="14"/>
      <c r="B61" s="15"/>
      <c r="C61" s="14"/>
      <c r="D61" s="16"/>
      <c r="E61" s="17"/>
      <c r="F61" s="17"/>
      <c r="G61" s="18"/>
      <c r="H61" s="19"/>
      <c r="I61" s="20"/>
      <c r="J61" s="26"/>
      <c r="K61" s="27"/>
      <c r="M61" s="23"/>
      <c r="N61" s="23"/>
    </row>
    <row r="62" spans="1:16" x14ac:dyDescent="0.2">
      <c r="A62" s="14" t="s">
        <v>74</v>
      </c>
      <c r="B62" s="15" t="s">
        <v>75</v>
      </c>
      <c r="C62" s="14" t="s">
        <v>76</v>
      </c>
      <c r="D62" s="16">
        <v>180.4</v>
      </c>
      <c r="E62" s="16">
        <v>177</v>
      </c>
      <c r="F62" s="16">
        <v>6</v>
      </c>
      <c r="G62" s="18">
        <f>F62/E62</f>
        <v>3.3898305084745763E-2</v>
      </c>
      <c r="H62" s="37">
        <v>0.36049999999999999</v>
      </c>
      <c r="I62" s="20">
        <v>-58950.880000000121</v>
      </c>
      <c r="J62" s="24">
        <f>IF(G62&gt;H62,0,I62*-1)</f>
        <v>58950.880000000121</v>
      </c>
      <c r="K62" s="25">
        <f>IF(G62&gt;H62,I62,0)</f>
        <v>0</v>
      </c>
      <c r="M62" s="32"/>
      <c r="N62" s="23"/>
    </row>
    <row r="63" spans="1:16" x14ac:dyDescent="0.2">
      <c r="A63" s="14"/>
      <c r="B63" s="15"/>
      <c r="C63" s="14"/>
      <c r="D63" s="16"/>
      <c r="E63" s="17"/>
      <c r="F63" s="17"/>
      <c r="G63" s="18"/>
      <c r="H63" s="18"/>
      <c r="I63" s="20"/>
      <c r="J63" s="26"/>
      <c r="K63" s="27"/>
      <c r="M63" s="23"/>
      <c r="N63" s="23"/>
    </row>
    <row r="64" spans="1:16" x14ac:dyDescent="0.2">
      <c r="A64" s="14"/>
      <c r="B64" s="15" t="s">
        <v>77</v>
      </c>
      <c r="C64" s="14" t="s">
        <v>78</v>
      </c>
      <c r="D64" s="16">
        <v>1574.1</v>
      </c>
      <c r="E64" s="16">
        <v>1646</v>
      </c>
      <c r="F64" s="16">
        <v>279</v>
      </c>
      <c r="G64" s="18">
        <f>F64/E64</f>
        <v>0.16950182260024302</v>
      </c>
      <c r="H64" s="35">
        <v>0.57979999999999998</v>
      </c>
      <c r="I64" s="20">
        <v>-777952.80999999866</v>
      </c>
      <c r="J64" s="26">
        <f>IF(G64&gt;H64,0,I64*-1)</f>
        <v>777952.80999999866</v>
      </c>
      <c r="K64" s="27">
        <f>IF(G64&gt;H64,I64,0)</f>
        <v>0</v>
      </c>
      <c r="M64" s="23"/>
      <c r="N64" s="23"/>
    </row>
    <row r="65" spans="1:14" x14ac:dyDescent="0.2">
      <c r="A65" s="14"/>
      <c r="B65" s="15"/>
      <c r="C65" s="14" t="s">
        <v>79</v>
      </c>
      <c r="D65" s="16">
        <v>1753.8</v>
      </c>
      <c r="E65" s="16">
        <v>1741</v>
      </c>
      <c r="F65" s="16">
        <v>472</v>
      </c>
      <c r="G65" s="18">
        <f>F65/E65</f>
        <v>0.27110855829982766</v>
      </c>
      <c r="H65" s="35">
        <v>0.57979999999999998</v>
      </c>
      <c r="I65" s="20">
        <v>-652134.22000000067</v>
      </c>
      <c r="J65" s="26">
        <f>IF(G65&gt;H65,0,I65*-1)</f>
        <v>652134.22000000067</v>
      </c>
      <c r="K65" s="27">
        <f>IF(G65&gt;H65,I65,0)</f>
        <v>0</v>
      </c>
      <c r="M65" s="23"/>
      <c r="N65" s="23"/>
    </row>
    <row r="66" spans="1:14" x14ac:dyDescent="0.2">
      <c r="A66" s="14"/>
      <c r="B66" s="15"/>
      <c r="C66" s="14" t="s">
        <v>80</v>
      </c>
      <c r="D66" s="16">
        <v>372</v>
      </c>
      <c r="E66" s="16">
        <v>373</v>
      </c>
      <c r="F66" s="16">
        <v>164</v>
      </c>
      <c r="G66" s="18">
        <f>F66/E66</f>
        <v>0.43967828418230565</v>
      </c>
      <c r="H66" s="35">
        <v>0.57979999999999998</v>
      </c>
      <c r="I66" s="20">
        <v>-62790.14000000013</v>
      </c>
      <c r="J66" s="26">
        <f>IF(G66&gt;H66,0,I66*-1)</f>
        <v>62790.14000000013</v>
      </c>
      <c r="K66" s="27">
        <f>IF(G66&gt;H66,I66,0)</f>
        <v>0</v>
      </c>
      <c r="M66" s="23"/>
      <c r="N66" s="23"/>
    </row>
    <row r="67" spans="1:14" x14ac:dyDescent="0.2">
      <c r="A67" s="14"/>
      <c r="B67" s="15"/>
      <c r="C67" s="29" t="s">
        <v>20</v>
      </c>
      <c r="D67" s="30">
        <v>3699.8999999999996</v>
      </c>
      <c r="E67" s="30">
        <v>3760</v>
      </c>
      <c r="F67" s="30">
        <v>915</v>
      </c>
      <c r="G67" s="18"/>
      <c r="H67" s="19"/>
      <c r="I67" s="31">
        <v>-1492877.1699999995</v>
      </c>
      <c r="J67" s="24">
        <f>SUM(J64:J66)</f>
        <v>1492877.1699999995</v>
      </c>
      <c r="K67" s="25">
        <f>SUM(K64:K66)</f>
        <v>0</v>
      </c>
      <c r="M67" s="23"/>
      <c r="N67" s="23"/>
    </row>
    <row r="68" spans="1:14" x14ac:dyDescent="0.2">
      <c r="A68" s="14"/>
      <c r="B68" s="15"/>
      <c r="C68" s="14"/>
      <c r="D68" s="38"/>
      <c r="G68" s="18"/>
      <c r="H68" s="19"/>
      <c r="I68" s="39"/>
      <c r="J68" s="40"/>
      <c r="K68" s="41"/>
      <c r="M68" s="23"/>
      <c r="N68" s="23"/>
    </row>
    <row r="69" spans="1:14" ht="13.5" thickBot="1" x14ac:dyDescent="0.25">
      <c r="A69" s="42"/>
      <c r="B69" s="43"/>
      <c r="C69" s="42"/>
      <c r="D69" s="44"/>
      <c r="E69" s="45"/>
      <c r="F69" s="45"/>
      <c r="G69" s="46"/>
      <c r="H69" s="47"/>
      <c r="I69" s="48"/>
      <c r="J69" s="49"/>
      <c r="K69" s="50"/>
      <c r="M69" s="23"/>
      <c r="N69" s="23"/>
    </row>
    <row r="70" spans="1:14" ht="13.5" thickBot="1" x14ac:dyDescent="0.25">
      <c r="A70" s="51" t="s">
        <v>81</v>
      </c>
      <c r="B70" s="52"/>
      <c r="C70" s="53"/>
      <c r="D70" s="54"/>
      <c r="E70" s="55"/>
      <c r="F70" s="55"/>
      <c r="G70" s="56"/>
      <c r="H70" s="56"/>
      <c r="I70" s="57">
        <f>I7+I11+I21+I25+I32+I34+I36+I40+I44+I46+I48+I52+I54+I58+I60+I62+I67</f>
        <v>-2163493.0862745321</v>
      </c>
      <c r="J70" s="57">
        <f>J7+J11+J21+J25+J32+J34+J36+J40+J44+J46+J48+J52+J54+J58+J60+J62+J67</f>
        <v>2811857.234139713</v>
      </c>
      <c r="K70" s="58">
        <f>K7+K11+K21+K25+K32+K34+K36+K40+K44+K46+K48+K52+K54+K58+K60+K62+K67</f>
        <v>648364.14786518097</v>
      </c>
      <c r="M70" s="23"/>
      <c r="N70" s="23"/>
    </row>
    <row r="71" spans="1:14" x14ac:dyDescent="0.2">
      <c r="D71" s="59"/>
      <c r="I71" s="60"/>
      <c r="J71" s="60"/>
      <c r="K71" s="60"/>
      <c r="M71" s="32"/>
      <c r="N71" s="23"/>
    </row>
    <row r="72" spans="1:14" hidden="1" x14ac:dyDescent="0.2">
      <c r="I72" s="60"/>
      <c r="J72" s="60"/>
      <c r="K72" s="60"/>
    </row>
    <row r="73" spans="1:14" hidden="1" x14ac:dyDescent="0.2">
      <c r="I73" s="60"/>
      <c r="J73" s="60"/>
      <c r="K73" s="60"/>
    </row>
    <row r="74" spans="1:14" hidden="1" x14ac:dyDescent="0.2">
      <c r="A74" s="1" t="s">
        <v>82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4" hidden="1" x14ac:dyDescent="0.2">
      <c r="A75" s="1" t="s">
        <v>83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4" hidden="1" x14ac:dyDescent="0.2">
      <c r="A76" s="1" t="s">
        <v>84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4" ht="13.5" thickBot="1" x14ac:dyDescent="0.25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</row>
    <row r="78" spans="1:14" ht="39" thickBot="1" x14ac:dyDescent="0.25">
      <c r="A78" s="51" t="s">
        <v>2</v>
      </c>
      <c r="B78" s="62" t="s">
        <v>85</v>
      </c>
      <c r="C78" s="4" t="s">
        <v>86</v>
      </c>
      <c r="D78" s="6" t="s">
        <v>5</v>
      </c>
      <c r="E78" s="6" t="s">
        <v>6</v>
      </c>
      <c r="F78" s="7" t="s">
        <v>7</v>
      </c>
      <c r="G78" s="6" t="s">
        <v>87</v>
      </c>
      <c r="H78" s="8" t="s">
        <v>88</v>
      </c>
      <c r="I78" s="6" t="s">
        <v>89</v>
      </c>
      <c r="J78" s="63" t="s">
        <v>11</v>
      </c>
      <c r="K78" s="8" t="s">
        <v>12</v>
      </c>
    </row>
    <row r="79" spans="1:14" hidden="1" x14ac:dyDescent="0.2">
      <c r="A79" s="29"/>
      <c r="B79" s="15"/>
      <c r="C79" s="64"/>
      <c r="D79" s="13"/>
      <c r="E79" s="13"/>
      <c r="F79" s="61"/>
      <c r="G79" s="13"/>
      <c r="H79" s="65"/>
      <c r="I79" s="66"/>
      <c r="J79" s="67"/>
      <c r="K79" s="68"/>
    </row>
    <row r="80" spans="1:14" x14ac:dyDescent="0.2">
      <c r="A80" s="2" t="s">
        <v>90</v>
      </c>
      <c r="B80" s="15" t="s">
        <v>91</v>
      </c>
      <c r="C80" s="12" t="s">
        <v>92</v>
      </c>
      <c r="D80" s="69">
        <v>1860</v>
      </c>
      <c r="E80" s="13"/>
      <c r="F80" s="61"/>
      <c r="G80" s="70">
        <v>0.16550241805480925</v>
      </c>
      <c r="H80" s="65">
        <v>0.34589999999999999</v>
      </c>
      <c r="I80" s="66">
        <v>-341948.65254655853</v>
      </c>
      <c r="J80" s="71">
        <f t="shared" ref="J80:J88" si="3">ROUND(IF(G80&lt;H80,0,I80)*0.5,2)</f>
        <v>0</v>
      </c>
      <c r="K80" s="72">
        <f>ROUND(IF(G80&lt;H80,-I80,0)*0.5,2)</f>
        <v>170974.33</v>
      </c>
    </row>
    <row r="81" spans="1:14" x14ac:dyDescent="0.2">
      <c r="B81" s="15"/>
      <c r="C81" s="12" t="s">
        <v>93</v>
      </c>
      <c r="D81" s="69">
        <v>828.5</v>
      </c>
      <c r="E81" s="13"/>
      <c r="F81" s="61"/>
      <c r="G81" s="70">
        <v>0.29794933655006034</v>
      </c>
      <c r="H81" s="65">
        <v>0.34589999999999999</v>
      </c>
      <c r="I81" s="66">
        <v>-42123.725072485395</v>
      </c>
      <c r="J81" s="71">
        <f t="shared" si="3"/>
        <v>0</v>
      </c>
      <c r="K81" s="72">
        <f t="shared" ref="K81:K112" si="4">ROUND(IF(G81&lt;H81,-I81,0)*0.5,2)</f>
        <v>21061.86</v>
      </c>
    </row>
    <row r="82" spans="1:14" x14ac:dyDescent="0.2">
      <c r="B82" s="15" t="s">
        <v>94</v>
      </c>
      <c r="C82" s="12" t="s">
        <v>95</v>
      </c>
      <c r="D82" s="69">
        <v>671</v>
      </c>
      <c r="E82" s="13"/>
      <c r="F82" s="61"/>
      <c r="G82" s="70">
        <v>0.59910581222056636</v>
      </c>
      <c r="H82" s="65">
        <v>0.65959999999999996</v>
      </c>
      <c r="I82" s="66">
        <v>-51950.517386623658</v>
      </c>
      <c r="J82" s="71">
        <f t="shared" si="3"/>
        <v>0</v>
      </c>
      <c r="K82" s="72">
        <f t="shared" si="4"/>
        <v>25975.26</v>
      </c>
      <c r="N82" s="13"/>
    </row>
    <row r="83" spans="1:14" ht="43.5" customHeight="1" x14ac:dyDescent="0.2">
      <c r="A83" s="14"/>
      <c r="B83" s="15" t="s">
        <v>96</v>
      </c>
      <c r="C83" s="14" t="s">
        <v>97</v>
      </c>
      <c r="D83" s="73">
        <v>473</v>
      </c>
      <c r="E83" s="61"/>
      <c r="F83" s="61"/>
      <c r="G83" s="70">
        <v>0.386892177589852</v>
      </c>
      <c r="H83" s="65">
        <v>0.63680000000000003</v>
      </c>
      <c r="I83" s="66">
        <v>-145939.33786422154</v>
      </c>
      <c r="J83" s="71">
        <f t="shared" si="3"/>
        <v>0</v>
      </c>
      <c r="K83" s="72">
        <f t="shared" si="4"/>
        <v>72969.67</v>
      </c>
      <c r="N83" s="13"/>
    </row>
    <row r="84" spans="1:14" x14ac:dyDescent="0.2">
      <c r="A84" s="14"/>
      <c r="B84" s="15"/>
      <c r="C84" s="14" t="s">
        <v>98</v>
      </c>
      <c r="D84" s="73">
        <v>284</v>
      </c>
      <c r="E84" s="61"/>
      <c r="F84" s="61"/>
      <c r="G84" s="70">
        <v>0.54929577464788737</v>
      </c>
      <c r="H84" s="65">
        <v>0.63680000000000003</v>
      </c>
      <c r="I84" s="66">
        <v>-31188.83068380272</v>
      </c>
      <c r="J84" s="71">
        <f t="shared" si="3"/>
        <v>0</v>
      </c>
      <c r="K84" s="72">
        <f t="shared" si="4"/>
        <v>15594.42</v>
      </c>
      <c r="N84" s="23"/>
    </row>
    <row r="85" spans="1:14" x14ac:dyDescent="0.2">
      <c r="A85" s="14"/>
      <c r="B85" s="15"/>
      <c r="C85" s="14" t="s">
        <v>99</v>
      </c>
      <c r="D85" s="73">
        <v>249</v>
      </c>
      <c r="E85" s="61"/>
      <c r="F85" s="61"/>
      <c r="G85" s="70">
        <v>0.61044176706827313</v>
      </c>
      <c r="H85" s="65">
        <v>0.63680000000000003</v>
      </c>
      <c r="I85" s="66">
        <v>-8717.4467615028843</v>
      </c>
      <c r="J85" s="71">
        <f t="shared" si="3"/>
        <v>0</v>
      </c>
      <c r="K85" s="72">
        <f t="shared" si="4"/>
        <v>4358.72</v>
      </c>
      <c r="N85" s="23"/>
    </row>
    <row r="86" spans="1:14" x14ac:dyDescent="0.2">
      <c r="A86" s="14"/>
      <c r="B86" s="15"/>
      <c r="C86" s="14"/>
      <c r="D86" s="73"/>
      <c r="E86" s="61"/>
      <c r="F86" s="61"/>
      <c r="G86" s="70"/>
      <c r="H86" s="65"/>
      <c r="I86" s="66"/>
      <c r="J86" s="71"/>
      <c r="K86" s="72"/>
      <c r="N86" s="23"/>
    </row>
    <row r="87" spans="1:14" x14ac:dyDescent="0.2">
      <c r="A87" s="2" t="s">
        <v>13</v>
      </c>
      <c r="B87" s="15" t="s">
        <v>100</v>
      </c>
      <c r="C87" s="14" t="s">
        <v>101</v>
      </c>
      <c r="D87" s="73">
        <v>417.5</v>
      </c>
      <c r="E87" s="61"/>
      <c r="F87" s="61"/>
      <c r="G87" s="70">
        <v>0.43198090692124103</v>
      </c>
      <c r="H87" s="65">
        <v>0.6804</v>
      </c>
      <c r="I87" s="66">
        <v>-145423.02096575359</v>
      </c>
      <c r="J87" s="71">
        <f t="shared" si="3"/>
        <v>0</v>
      </c>
      <c r="K87" s="72">
        <f t="shared" si="4"/>
        <v>72711.509999999995</v>
      </c>
      <c r="N87" s="23"/>
    </row>
    <row r="88" spans="1:14" x14ac:dyDescent="0.2">
      <c r="B88" s="15"/>
      <c r="C88" s="14" t="s">
        <v>102</v>
      </c>
      <c r="D88" s="73">
        <v>289</v>
      </c>
      <c r="E88" s="61"/>
      <c r="F88" s="61"/>
      <c r="G88" s="70">
        <v>0.4823529411764706</v>
      </c>
      <c r="H88" s="65">
        <v>0.6804</v>
      </c>
      <c r="I88" s="66">
        <v>-80384.949183479883</v>
      </c>
      <c r="J88" s="71">
        <f t="shared" si="3"/>
        <v>0</v>
      </c>
      <c r="K88" s="72">
        <f t="shared" si="4"/>
        <v>40192.47</v>
      </c>
      <c r="N88" s="23"/>
    </row>
    <row r="89" spans="1:14" x14ac:dyDescent="0.2">
      <c r="A89" s="14"/>
      <c r="B89" s="15"/>
      <c r="C89" s="14" t="s">
        <v>103</v>
      </c>
      <c r="D89" s="73">
        <v>170</v>
      </c>
      <c r="E89" s="61"/>
      <c r="F89" s="61"/>
      <c r="G89" s="70">
        <v>0.91176470588235292</v>
      </c>
      <c r="H89" s="65">
        <v>0.6804</v>
      </c>
      <c r="I89" s="66">
        <v>54405.335774423787</v>
      </c>
      <c r="J89" s="71">
        <f>ROUND(IF(G89&lt;H89,0,I89)*0.5,2)</f>
        <v>27202.67</v>
      </c>
      <c r="K89" s="72">
        <f t="shared" si="4"/>
        <v>0</v>
      </c>
      <c r="N89" s="23"/>
    </row>
    <row r="90" spans="1:14" x14ac:dyDescent="0.2">
      <c r="A90" s="29"/>
      <c r="B90" s="74"/>
      <c r="C90" s="75"/>
      <c r="D90" s="76"/>
      <c r="E90" s="61"/>
      <c r="F90" s="61"/>
      <c r="G90" s="13"/>
      <c r="H90" s="68"/>
      <c r="I90" s="66"/>
      <c r="J90" s="71"/>
      <c r="K90" s="72"/>
      <c r="N90" s="23"/>
    </row>
    <row r="91" spans="1:14" x14ac:dyDescent="0.2">
      <c r="A91" s="14" t="s">
        <v>104</v>
      </c>
      <c r="B91" s="15" t="s">
        <v>105</v>
      </c>
      <c r="C91" s="77" t="s">
        <v>106</v>
      </c>
      <c r="D91" s="69">
        <v>87</v>
      </c>
      <c r="E91" s="78"/>
      <c r="F91" s="78"/>
      <c r="G91" s="70">
        <v>9.1954022988505746E-2</v>
      </c>
      <c r="H91" s="65">
        <v>0.3024</v>
      </c>
      <c r="I91" s="66">
        <v>-18639.370881351409</v>
      </c>
      <c r="J91" s="71">
        <f t="shared" ref="J91:J112" si="5">ROUND(IF(G91&lt;H91,0,I91)*0.5,2)</f>
        <v>0</v>
      </c>
      <c r="K91" s="72">
        <f t="shared" si="4"/>
        <v>9319.69</v>
      </c>
      <c r="N91" s="23"/>
    </row>
    <row r="92" spans="1:14" x14ac:dyDescent="0.2">
      <c r="A92" s="14"/>
      <c r="B92" s="15"/>
      <c r="C92" s="77"/>
      <c r="D92" s="69"/>
      <c r="E92" s="78"/>
      <c r="F92" s="78"/>
      <c r="G92" s="70"/>
      <c r="H92" s="65"/>
      <c r="I92" s="66"/>
      <c r="J92" s="71"/>
      <c r="K92" s="72"/>
      <c r="N92" s="23"/>
    </row>
    <row r="93" spans="1:14" x14ac:dyDescent="0.2">
      <c r="A93" s="14" t="s">
        <v>107</v>
      </c>
      <c r="B93" s="15" t="s">
        <v>107</v>
      </c>
      <c r="C93" s="77" t="s">
        <v>108</v>
      </c>
      <c r="D93" s="69">
        <v>829</v>
      </c>
      <c r="E93" s="78"/>
      <c r="F93" s="78"/>
      <c r="G93" s="70">
        <v>3.2293986636971049E-2</v>
      </c>
      <c r="H93" s="65">
        <v>9.0899999999999995E-2</v>
      </c>
      <c r="I93" s="66">
        <v>-47932.016946784221</v>
      </c>
      <c r="J93" s="71">
        <f t="shared" si="5"/>
        <v>0</v>
      </c>
      <c r="K93" s="72">
        <f t="shared" si="4"/>
        <v>23966.01</v>
      </c>
      <c r="N93" s="23"/>
    </row>
    <row r="94" spans="1:14" x14ac:dyDescent="0.2">
      <c r="A94" s="14"/>
      <c r="B94" s="15"/>
      <c r="C94" s="77"/>
      <c r="D94" s="69"/>
      <c r="E94" s="78"/>
      <c r="F94" s="78"/>
      <c r="G94" s="79"/>
      <c r="H94" s="80"/>
      <c r="I94" s="66"/>
      <c r="J94" s="71"/>
      <c r="K94" s="72"/>
      <c r="N94" s="23"/>
    </row>
    <row r="95" spans="1:14" x14ac:dyDescent="0.2">
      <c r="A95" s="14" t="s">
        <v>109</v>
      </c>
      <c r="B95" s="15" t="s">
        <v>109</v>
      </c>
      <c r="C95" s="81" t="s">
        <v>110</v>
      </c>
      <c r="D95" s="73">
        <v>309</v>
      </c>
      <c r="E95" s="61"/>
      <c r="F95" s="61"/>
      <c r="G95" s="70">
        <v>0.12297734627831715</v>
      </c>
      <c r="H95" s="65">
        <v>0.28749999999999998</v>
      </c>
      <c r="I95" s="66">
        <v>-55569.916045940015</v>
      </c>
      <c r="J95" s="71">
        <f t="shared" si="5"/>
        <v>0</v>
      </c>
      <c r="K95" s="72">
        <f t="shared" si="4"/>
        <v>27784.959999999999</v>
      </c>
      <c r="N95" s="23"/>
    </row>
    <row r="96" spans="1:14" x14ac:dyDescent="0.2">
      <c r="A96" s="14"/>
      <c r="B96" s="15"/>
      <c r="C96" s="81"/>
      <c r="D96" s="73"/>
      <c r="E96" s="61"/>
      <c r="F96" s="61"/>
      <c r="G96" s="13"/>
      <c r="H96" s="68"/>
      <c r="I96" s="66"/>
      <c r="J96" s="71"/>
      <c r="K96" s="72"/>
      <c r="N96" s="23"/>
    </row>
    <row r="97" spans="1:14" x14ac:dyDescent="0.2">
      <c r="A97" s="14" t="s">
        <v>31</v>
      </c>
      <c r="B97" s="15" t="s">
        <v>111</v>
      </c>
      <c r="C97" s="14" t="s">
        <v>112</v>
      </c>
      <c r="D97" s="73">
        <v>630.5</v>
      </c>
      <c r="G97" s="70">
        <v>0.33779761904761907</v>
      </c>
      <c r="H97" s="65">
        <v>0.50280000000000002</v>
      </c>
      <c r="I97" s="82">
        <v>-108857.88274884038</v>
      </c>
      <c r="J97" s="71">
        <f t="shared" si="5"/>
        <v>0</v>
      </c>
      <c r="K97" s="72">
        <f t="shared" si="4"/>
        <v>54428.94</v>
      </c>
      <c r="N97" s="23"/>
    </row>
    <row r="98" spans="1:14" x14ac:dyDescent="0.2">
      <c r="A98" s="14"/>
      <c r="B98" s="15"/>
      <c r="C98" s="14" t="s">
        <v>113</v>
      </c>
      <c r="D98" s="73">
        <v>382</v>
      </c>
      <c r="G98" s="70">
        <v>0.2578125</v>
      </c>
      <c r="H98" s="65">
        <v>0.50280000000000002</v>
      </c>
      <c r="I98" s="82">
        <v>-97659.54672491271</v>
      </c>
      <c r="J98" s="71">
        <f t="shared" si="5"/>
        <v>0</v>
      </c>
      <c r="K98" s="72">
        <f t="shared" si="4"/>
        <v>48829.77</v>
      </c>
      <c r="N98" s="23"/>
    </row>
    <row r="99" spans="1:14" x14ac:dyDescent="0.2">
      <c r="A99" s="14"/>
      <c r="B99" s="15"/>
      <c r="C99" s="14" t="s">
        <v>114</v>
      </c>
      <c r="D99" s="73">
        <v>540</v>
      </c>
      <c r="G99" s="70">
        <v>0.18498168498168499</v>
      </c>
      <c r="H99" s="65">
        <v>0.50280000000000002</v>
      </c>
      <c r="I99" s="82">
        <v>-156884.06649403274</v>
      </c>
      <c r="J99" s="71">
        <f t="shared" si="5"/>
        <v>0</v>
      </c>
      <c r="K99" s="72">
        <f t="shared" si="4"/>
        <v>78442.03</v>
      </c>
      <c r="N99" s="23"/>
    </row>
    <row r="100" spans="1:14" x14ac:dyDescent="0.2">
      <c r="A100" s="14"/>
      <c r="B100" s="15"/>
      <c r="C100" s="83" t="s">
        <v>115</v>
      </c>
      <c r="D100" s="73">
        <v>248.5</v>
      </c>
      <c r="G100" s="70">
        <v>0.3029197080291971</v>
      </c>
      <c r="H100" s="65">
        <v>0.50280000000000002</v>
      </c>
      <c r="I100" s="82">
        <v>-51897.551023928681</v>
      </c>
      <c r="J100" s="71">
        <f t="shared" si="5"/>
        <v>0</v>
      </c>
      <c r="K100" s="72">
        <f t="shared" si="4"/>
        <v>25948.78</v>
      </c>
      <c r="N100" s="23"/>
    </row>
    <row r="101" spans="1:14" x14ac:dyDescent="0.2">
      <c r="A101" s="14"/>
      <c r="B101" s="15"/>
      <c r="C101" s="83" t="s">
        <v>116</v>
      </c>
      <c r="D101" s="73">
        <v>304</v>
      </c>
      <c r="G101" s="70">
        <v>0.40460526315789475</v>
      </c>
      <c r="H101" s="65">
        <v>0.50280000000000002</v>
      </c>
      <c r="I101" s="82">
        <v>-31416.352158045396</v>
      </c>
      <c r="J101" s="71">
        <f t="shared" si="5"/>
        <v>0</v>
      </c>
      <c r="K101" s="72">
        <f t="shared" si="4"/>
        <v>15708.18</v>
      </c>
      <c r="N101" s="23"/>
    </row>
    <row r="102" spans="1:14" x14ac:dyDescent="0.2">
      <c r="A102" s="14"/>
      <c r="B102" s="15"/>
      <c r="C102" s="83" t="s">
        <v>117</v>
      </c>
      <c r="D102" s="73">
        <v>58</v>
      </c>
      <c r="G102" s="70">
        <v>0.17241379310344829</v>
      </c>
      <c r="H102" s="65">
        <v>0.50280000000000002</v>
      </c>
      <c r="I102" s="82">
        <v>-16850.510845655401</v>
      </c>
      <c r="J102" s="71">
        <f t="shared" si="5"/>
        <v>0</v>
      </c>
      <c r="K102" s="72">
        <f t="shared" si="4"/>
        <v>8425.26</v>
      </c>
      <c r="N102" s="23"/>
    </row>
    <row r="103" spans="1:14" x14ac:dyDescent="0.2">
      <c r="A103" s="14"/>
      <c r="B103" s="15"/>
      <c r="C103" s="83" t="s">
        <v>118</v>
      </c>
      <c r="D103" s="73">
        <v>906.1</v>
      </c>
      <c r="G103" s="70">
        <v>0.15460526315789475</v>
      </c>
      <c r="H103" s="65">
        <v>0.50280000000000002</v>
      </c>
      <c r="I103" s="82">
        <v>-263245.65305600595</v>
      </c>
      <c r="J103" s="71">
        <f t="shared" si="5"/>
        <v>0</v>
      </c>
      <c r="K103" s="72">
        <f t="shared" si="4"/>
        <v>131622.82999999999</v>
      </c>
      <c r="N103" s="23"/>
    </row>
    <row r="104" spans="1:14" x14ac:dyDescent="0.2">
      <c r="A104" s="14"/>
      <c r="B104" s="15"/>
      <c r="C104" s="83" t="s">
        <v>119</v>
      </c>
      <c r="D104" s="73">
        <v>323.8</v>
      </c>
      <c r="G104" s="70">
        <v>0.24331550802139038</v>
      </c>
      <c r="H104" s="65">
        <v>0.50280000000000002</v>
      </c>
      <c r="I104" s="82">
        <v>-87650.478778865654</v>
      </c>
      <c r="J104" s="71">
        <f t="shared" si="5"/>
        <v>0</v>
      </c>
      <c r="K104" s="72">
        <f t="shared" si="4"/>
        <v>43825.24</v>
      </c>
      <c r="N104" s="23"/>
    </row>
    <row r="105" spans="1:14" x14ac:dyDescent="0.2">
      <c r="A105" s="14"/>
      <c r="B105" s="15"/>
      <c r="C105" s="84"/>
      <c r="D105" s="73"/>
      <c r="H105" s="15"/>
      <c r="I105" s="82"/>
      <c r="J105" s="71"/>
      <c r="K105" s="72"/>
      <c r="N105" s="23"/>
    </row>
    <row r="106" spans="1:14" x14ac:dyDescent="0.2">
      <c r="A106" s="14" t="s">
        <v>120</v>
      </c>
      <c r="B106" s="15" t="s">
        <v>121</v>
      </c>
      <c r="C106" s="81" t="s">
        <v>122</v>
      </c>
      <c r="D106" s="73">
        <v>313</v>
      </c>
      <c r="G106" s="70">
        <v>0.1853035143769968</v>
      </c>
      <c r="H106" s="65">
        <v>0.27439999999999998</v>
      </c>
      <c r="I106" s="82">
        <v>-29875.736241458915</v>
      </c>
      <c r="J106" s="71">
        <f t="shared" si="5"/>
        <v>0</v>
      </c>
      <c r="K106" s="72">
        <f t="shared" si="4"/>
        <v>14937.87</v>
      </c>
      <c r="N106" s="23"/>
    </row>
    <row r="107" spans="1:14" x14ac:dyDescent="0.2">
      <c r="A107" s="14"/>
      <c r="B107" s="15"/>
      <c r="C107" s="81" t="s">
        <v>123</v>
      </c>
      <c r="D107" s="73">
        <v>372.6</v>
      </c>
      <c r="G107" s="70">
        <v>5.3619302949061663E-2</v>
      </c>
      <c r="H107" s="65">
        <v>0.27439999999999998</v>
      </c>
      <c r="I107" s="82">
        <v>-86603.282580087427</v>
      </c>
      <c r="J107" s="71">
        <f t="shared" si="5"/>
        <v>0</v>
      </c>
      <c r="K107" s="72">
        <f t="shared" si="4"/>
        <v>43301.64</v>
      </c>
      <c r="N107" s="23"/>
    </row>
    <row r="108" spans="1:14" x14ac:dyDescent="0.2">
      <c r="A108" s="14"/>
      <c r="B108" s="15"/>
      <c r="C108" s="81"/>
      <c r="D108" s="73"/>
      <c r="G108" s="70"/>
      <c r="H108" s="65"/>
      <c r="I108" s="82"/>
      <c r="J108" s="71"/>
      <c r="K108" s="72"/>
      <c r="N108" s="23"/>
    </row>
    <row r="109" spans="1:14" x14ac:dyDescent="0.2">
      <c r="A109" s="14" t="s">
        <v>124</v>
      </c>
      <c r="B109" s="15" t="s">
        <v>125</v>
      </c>
      <c r="C109" s="14" t="s">
        <v>126</v>
      </c>
      <c r="D109" s="73">
        <v>195.5</v>
      </c>
      <c r="G109" s="70">
        <v>0.18181818181818182</v>
      </c>
      <c r="H109" s="65">
        <v>0.27689999999999998</v>
      </c>
      <c r="I109" s="82">
        <v>4774.7712162910002</v>
      </c>
      <c r="J109" s="71">
        <f t="shared" si="5"/>
        <v>0</v>
      </c>
      <c r="K109" s="72">
        <v>0</v>
      </c>
      <c r="N109" s="23"/>
    </row>
    <row r="110" spans="1:14" x14ac:dyDescent="0.2">
      <c r="A110" s="14"/>
      <c r="B110" s="15"/>
      <c r="C110" s="14" t="s">
        <v>127</v>
      </c>
      <c r="D110" s="73">
        <v>246.5</v>
      </c>
      <c r="G110" s="70">
        <v>9.4861660079051377E-2</v>
      </c>
      <c r="H110" s="65">
        <v>0.27689999999999998</v>
      </c>
      <c r="I110" s="82">
        <v>-16687.216292503057</v>
      </c>
      <c r="J110" s="71">
        <f t="shared" si="5"/>
        <v>0</v>
      </c>
      <c r="K110" s="72">
        <f t="shared" si="4"/>
        <v>8343.61</v>
      </c>
      <c r="N110" s="23"/>
    </row>
    <row r="111" spans="1:14" x14ac:dyDescent="0.2">
      <c r="A111" s="14"/>
      <c r="B111" s="15"/>
      <c r="C111" s="14"/>
      <c r="D111" s="73"/>
      <c r="G111" s="70"/>
      <c r="H111" s="65"/>
      <c r="I111" s="82"/>
      <c r="J111" s="71"/>
      <c r="K111" s="72"/>
      <c r="N111" s="23"/>
    </row>
    <row r="112" spans="1:14" x14ac:dyDescent="0.2">
      <c r="A112" s="14" t="s">
        <v>128</v>
      </c>
      <c r="B112" s="15" t="s">
        <v>129</v>
      </c>
      <c r="C112" s="14" t="s">
        <v>130</v>
      </c>
      <c r="D112" s="73">
        <v>135</v>
      </c>
      <c r="G112" s="70">
        <v>3.7037037037037035E-2</v>
      </c>
      <c r="H112" s="65">
        <v>0.1396</v>
      </c>
      <c r="I112" s="82">
        <v>-14995.377444975777</v>
      </c>
      <c r="J112" s="71">
        <f t="shared" si="5"/>
        <v>0</v>
      </c>
      <c r="K112" s="72">
        <f t="shared" si="4"/>
        <v>7497.69</v>
      </c>
      <c r="N112" s="23"/>
    </row>
    <row r="113" spans="1:15" ht="13.5" thickBot="1" x14ac:dyDescent="0.25">
      <c r="A113" s="14"/>
      <c r="B113" s="15"/>
      <c r="C113" s="14"/>
      <c r="D113" s="85"/>
      <c r="H113" s="15"/>
      <c r="I113" s="82"/>
      <c r="J113" s="14"/>
      <c r="K113" s="86"/>
      <c r="N113" s="23"/>
    </row>
    <row r="114" spans="1:15" ht="13.5" thickBot="1" x14ac:dyDescent="0.25">
      <c r="A114" s="51" t="s">
        <v>131</v>
      </c>
      <c r="B114" s="52"/>
      <c r="C114" s="53"/>
      <c r="D114" s="54">
        <f>SUM(D80:D112)</f>
        <v>11122.5</v>
      </c>
      <c r="E114" s="55"/>
      <c r="F114" s="55"/>
      <c r="G114" s="56"/>
      <c r="H114" s="56"/>
      <c r="I114" s="57">
        <f>SUM(I80:I113)</f>
        <v>-1873261.3317371011</v>
      </c>
      <c r="J114" s="57">
        <f>SUM(J80:J113)</f>
        <v>27202.67</v>
      </c>
      <c r="K114" s="58">
        <f>SUM(K80:K113)</f>
        <v>966220.74000000011</v>
      </c>
      <c r="N114" s="23"/>
    </row>
    <row r="115" spans="1:15" x14ac:dyDescent="0.2">
      <c r="N115" s="23"/>
    </row>
    <row r="116" spans="1:15" x14ac:dyDescent="0.2">
      <c r="N116" s="23"/>
    </row>
    <row r="117" spans="1:15" x14ac:dyDescent="0.2">
      <c r="J117" s="33">
        <f>K114+J114+J70+K70</f>
        <v>4453644.7920048945</v>
      </c>
      <c r="K117" s="60"/>
      <c r="N117" s="87"/>
    </row>
    <row r="118" spans="1:15" x14ac:dyDescent="0.2">
      <c r="D118" s="59"/>
    </row>
    <row r="119" spans="1:15" x14ac:dyDescent="0.2">
      <c r="A119" s="88"/>
      <c r="B119" s="89"/>
      <c r="C119" s="90"/>
      <c r="D119" s="89"/>
      <c r="E119" s="91"/>
      <c r="F119" s="92"/>
      <c r="J119" s="93">
        <v>5094358</v>
      </c>
      <c r="K119" s="33"/>
    </row>
    <row r="120" spans="1:15" x14ac:dyDescent="0.2">
      <c r="A120" s="88"/>
      <c r="B120" s="89"/>
      <c r="C120" s="90"/>
      <c r="D120" s="89"/>
      <c r="E120" s="91"/>
      <c r="F120" s="92"/>
      <c r="J120" s="94">
        <v>1</v>
      </c>
    </row>
    <row r="121" spans="1:15" x14ac:dyDescent="0.2">
      <c r="A121" s="88"/>
      <c r="B121" s="89"/>
      <c r="C121" s="90"/>
      <c r="D121" s="89"/>
      <c r="E121" s="91"/>
      <c r="F121" s="92"/>
      <c r="M121" s="33"/>
      <c r="N121" s="33"/>
    </row>
    <row r="122" spans="1:15" x14ac:dyDescent="0.2">
      <c r="A122" s="88"/>
      <c r="B122" s="89"/>
      <c r="C122" s="90"/>
      <c r="D122" s="89"/>
      <c r="E122" s="91"/>
      <c r="F122" s="92"/>
      <c r="J122" s="33">
        <f>J117-J119</f>
        <v>-640713.20799510553</v>
      </c>
      <c r="M122" s="33"/>
    </row>
    <row r="123" spans="1:15" x14ac:dyDescent="0.2">
      <c r="A123" s="88"/>
      <c r="B123" s="89"/>
      <c r="C123" s="90"/>
      <c r="D123" s="89"/>
      <c r="E123" s="91"/>
      <c r="F123" s="92"/>
    </row>
    <row r="124" spans="1:15" x14ac:dyDescent="0.2">
      <c r="J124" s="33"/>
      <c r="N124" s="33"/>
    </row>
    <row r="125" spans="1:15" x14ac:dyDescent="0.2">
      <c r="N125" s="95"/>
      <c r="O125" s="2" t="s">
        <v>34</v>
      </c>
    </row>
    <row r="126" spans="1:15" x14ac:dyDescent="0.2">
      <c r="J126" s="33"/>
    </row>
  </sheetData>
  <mergeCells count="1">
    <mergeCell ref="M3:N3"/>
  </mergeCells>
  <printOptions horizontalCentered="1"/>
  <pageMargins left="0.2" right="0.2" top="0.5" bottom="0.5" header="0.3" footer="0.3"/>
  <pageSetup scale="33" orientation="landscape" r:id="rId1"/>
  <headerFooter alignWithMargins="0"/>
  <rowBreaks count="3" manualBreakCount="3">
    <brk id="64" max="65535" man="1"/>
    <brk id="110" max="65535" man="1"/>
    <brk id="166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FY2020-21 Supplemental Aid</vt:lpstr>
      <vt:lpstr>'FY2020-21 Supplemental Aid'!Print_Area</vt:lpstr>
      <vt:lpstr>'FY2020-21 Supplemental Aid'!Print_Titles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Tim Kahle</cp:lastModifiedBy>
  <dcterms:created xsi:type="dcterms:W3CDTF">2021-05-12T14:29:34Z</dcterms:created>
  <dcterms:modified xsi:type="dcterms:W3CDTF">2021-05-12T14:34:36Z</dcterms:modified>
</cp:coreProperties>
</file>