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76" activeTab="0"/>
  </bookViews>
  <sheets>
    <sheet name="Calculation" sheetId="1" r:id="rId1"/>
    <sheet name="Designation" sheetId="2" r:id="rId2"/>
  </sheets>
  <definedNames>
    <definedName name="_xlfn.IFERROR" hidden="1">#NAME?</definedName>
    <definedName name="GMONEY">#REF!</definedName>
    <definedName name="MONEY">#REF!</definedName>
  </definedNames>
  <calcPr fullCalcOnLoad="1"/>
</workbook>
</file>

<file path=xl/sharedStrings.xml><?xml version="1.0" encoding="utf-8"?>
<sst xmlns="http://schemas.openxmlformats.org/spreadsheetml/2006/main" count="1005" uniqueCount="598">
  <si>
    <t>District</t>
  </si>
  <si>
    <t>Amount (Under) Over Limit</t>
  </si>
  <si>
    <t>Revenue Generated</t>
  </si>
  <si>
    <t>Difference Between Amt. Approved/ Generated by Mill (Under)/Over</t>
  </si>
  <si>
    <t>WESTMINSTER 50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</si>
  <si>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</si>
  <si>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</si>
  <si>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</si>
  <si>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</si>
  <si>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</si>
  <si>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</si>
  <si>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</si>
  <si>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</si>
  <si>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</si>
  <si>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</si>
  <si>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</si>
  <si>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</si>
  <si>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</si>
  <si>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</si>
  <si>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</si>
  <si>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</si>
  <si>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</si>
  <si>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</si>
  <si>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</si>
  <si>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</si>
  <si>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</si>
  <si>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</si>
  <si>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</si>
  <si>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</si>
  <si>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</si>
  <si>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</si>
  <si>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</si>
  <si>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</si>
  <si>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</si>
  <si>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</si>
  <si>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</si>
  <si>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</si>
  <si>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</si>
  <si>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</si>
  <si>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</si>
  <si>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</si>
  <si>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</si>
  <si>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</si>
  <si>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</si>
  <si>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</si>
  <si>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</si>
  <si>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</si>
  <si>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GILPIN</t>
  </si>
  <si>
    <t>MONTEZUMA</t>
  </si>
  <si>
    <t>OURAY</t>
  </si>
  <si>
    <t>SAGUACHE</t>
  </si>
  <si>
    <t>TELLER</t>
  </si>
  <si>
    <t>Cost of Living Increase Calculated in FY 2001-02</t>
  </si>
  <si>
    <t xml:space="preserve">calculated as the cost of living increase in FY 2001-02.  </t>
  </si>
  <si>
    <t>Override Percentage of Total Program Utilized</t>
  </si>
  <si>
    <t>Override as Percentage of Total Program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</si>
  <si>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</si>
  <si>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</si>
  <si>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</si>
  <si>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</si>
  <si>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</si>
  <si>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</si>
  <si>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</si>
  <si>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</si>
  <si>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</si>
  <si>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</si>
  <si>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</si>
  <si>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>Kit Carson, East Grand, and Rangely - okay to exceed override limit, election held prior to hold harmless amounts being included in the limit per discussion with Deb Godshall, Leg. Council.</t>
  </si>
  <si>
    <t>District Number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</si>
  <si>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</si>
  <si>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</si>
  <si>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</si>
  <si>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</si>
  <si>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</si>
  <si>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</si>
  <si>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</si>
  <si>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</si>
  <si>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</si>
  <si>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</si>
  <si>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</si>
  <si>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</si>
  <si>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</si>
  <si>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</si>
  <si>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</si>
  <si>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</si>
  <si>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</si>
  <si>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</si>
  <si>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</si>
  <si>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</si>
  <si>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</si>
  <si>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</si>
  <si>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</si>
  <si>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</si>
  <si>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</si>
  <si>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</si>
  <si>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</si>
  <si>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</si>
  <si>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</si>
  <si>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</si>
  <si>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</si>
  <si>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</si>
  <si>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</si>
  <si>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</si>
  <si>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</si>
  <si>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</si>
  <si>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</si>
  <si>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</si>
  <si>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</si>
  <si>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</si>
  <si>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</si>
  <si>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</si>
  <si>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</si>
  <si>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</si>
  <si>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</si>
  <si>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</si>
  <si>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</si>
  <si>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</si>
  <si>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</si>
  <si>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</si>
  <si>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</si>
  <si>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</si>
  <si>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</si>
  <si>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</si>
  <si>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</si>
  <si>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</si>
  <si>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</si>
  <si>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</si>
  <si>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</si>
  <si>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</si>
  <si>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</si>
  <si>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</si>
  <si>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</si>
  <si>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</si>
  <si>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</si>
  <si>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</si>
  <si>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</si>
  <si>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</si>
  <si>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</si>
  <si>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</si>
  <si>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</si>
  <si>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</si>
  <si>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</si>
  <si>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</si>
  <si>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</si>
  <si>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</si>
  <si>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</si>
  <si>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</si>
  <si>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</si>
  <si>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</si>
  <si>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</si>
  <si>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</si>
  <si>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</si>
  <si>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</si>
  <si>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</si>
  <si>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</si>
  <si>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</si>
  <si>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</si>
  <si>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</si>
  <si>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</si>
  <si>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</si>
  <si>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</si>
  <si>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</si>
  <si>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</si>
  <si>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</si>
  <si>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</si>
  <si>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</si>
  <si>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</si>
  <si>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</si>
  <si>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</si>
  <si>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</si>
  <si>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</si>
  <si>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</si>
  <si>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</si>
  <si>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</si>
  <si>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</si>
  <si>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</si>
  <si>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Notes</t>
  </si>
  <si>
    <t>COSTILLA</t>
  </si>
  <si>
    <t>1480</t>
  </si>
  <si>
    <t>1990</t>
  </si>
  <si>
    <t>2730</t>
  </si>
  <si>
    <t>The Override Limitation was revised to include</t>
  </si>
  <si>
    <t>0740</t>
  </si>
  <si>
    <t>0230</t>
  </si>
  <si>
    <t>1500</t>
  </si>
  <si>
    <t>0190</t>
  </si>
  <si>
    <t>0890</t>
  </si>
  <si>
    <t>DOLORES</t>
  </si>
  <si>
    <t>1160</t>
  </si>
  <si>
    <t>2820</t>
  </si>
  <si>
    <t>SAN JUAN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</si>
  <si>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</si>
  <si>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</si>
  <si>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</si>
  <si>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</si>
  <si>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</si>
  <si>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</si>
  <si>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</si>
  <si>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</si>
  <si>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</si>
  <si>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</si>
  <si>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</si>
  <si>
    <t>0050</t>
  </si>
  <si>
    <t>0100</t>
  </si>
  <si>
    <t>0110</t>
  </si>
  <si>
    <t>0220</t>
  </si>
  <si>
    <t>0250</t>
  </si>
  <si>
    <t>0260</t>
  </si>
  <si>
    <t>0290</t>
  </si>
  <si>
    <t>0560</t>
  </si>
  <si>
    <t>0580</t>
  </si>
  <si>
    <t>0640</t>
  </si>
  <si>
    <t>0770</t>
  </si>
  <si>
    <t>0860</t>
  </si>
  <si>
    <t>0870</t>
  </si>
  <si>
    <t>0920</t>
  </si>
  <si>
    <t>0930</t>
  </si>
  <si>
    <t>0940</t>
  </si>
  <si>
    <t>0950</t>
  </si>
  <si>
    <t>0960</t>
  </si>
  <si>
    <t>0970</t>
  </si>
  <si>
    <t>1050</t>
  </si>
  <si>
    <t>1070</t>
  </si>
  <si>
    <t>1120</t>
  </si>
  <si>
    <t>1380</t>
  </si>
  <si>
    <t>1400</t>
  </si>
  <si>
    <t>1410</t>
  </si>
  <si>
    <t>1430</t>
  </si>
  <si>
    <t>1450</t>
  </si>
  <si>
    <t>1490</t>
  </si>
  <si>
    <t>1580</t>
  </si>
  <si>
    <t>1600</t>
  </si>
  <si>
    <t>1780</t>
  </si>
  <si>
    <t>1790</t>
  </si>
  <si>
    <t>1810</t>
  </si>
  <si>
    <t>1860</t>
  </si>
  <si>
    <t>2035</t>
  </si>
  <si>
    <t>2180</t>
  </si>
  <si>
    <t>2515</t>
  </si>
  <si>
    <t>2520</t>
  </si>
  <si>
    <t>2530</t>
  </si>
  <si>
    <t>2535</t>
  </si>
  <si>
    <t>2540</t>
  </si>
  <si>
    <t>2560</t>
  </si>
  <si>
    <t>2650</t>
  </si>
  <si>
    <t>2660</t>
  </si>
  <si>
    <t>2670</t>
  </si>
  <si>
    <t>2680</t>
  </si>
  <si>
    <t>2690</t>
  </si>
  <si>
    <t>2700</t>
  </si>
  <si>
    <t>2790</t>
  </si>
  <si>
    <t>2810</t>
  </si>
  <si>
    <t>2862</t>
  </si>
  <si>
    <t>3030</t>
  </si>
  <si>
    <t>3050</t>
  </si>
  <si>
    <t>3060</t>
  </si>
  <si>
    <t>3120</t>
  </si>
  <si>
    <t>3146</t>
  </si>
  <si>
    <t>3220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</si>
  <si>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</si>
  <si>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</si>
  <si>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</si>
  <si>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</si>
  <si>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</si>
  <si>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</si>
  <si>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ALAMOSA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</si>
  <si>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</si>
  <si>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</si>
  <si>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</si>
  <si>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</si>
  <si>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</si>
  <si>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</si>
  <si>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</si>
  <si>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</si>
  <si>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</si>
  <si>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</si>
  <si>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</si>
  <si>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</si>
  <si>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</si>
  <si>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</si>
  <si>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</si>
  <si>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</si>
  <si>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</si>
  <si>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</si>
  <si>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</si>
  <si>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</si>
  <si>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</si>
  <si>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</si>
  <si>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</si>
  <si>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</si>
  <si>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</si>
  <si>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</si>
  <si>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</si>
  <si>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</si>
  <si>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</si>
  <si>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</si>
  <si>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</si>
  <si>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</si>
  <si>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</si>
  <si>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</si>
  <si>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</si>
  <si>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</si>
  <si>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 COUNTY 1</t>
  </si>
  <si>
    <t>DOLORES COUNTY RE NO.2</t>
  </si>
  <si>
    <t>DOUGLAS COUNTY RE 1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</si>
  <si>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</si>
  <si>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</si>
  <si>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</si>
  <si>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</si>
  <si>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</si>
  <si>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</si>
  <si>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</si>
  <si>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</si>
  <si>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</si>
  <si>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</si>
  <si>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</si>
  <si>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</si>
  <si>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</si>
  <si>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</si>
  <si>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</si>
  <si>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</si>
  <si>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</si>
  <si>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</si>
  <si>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</si>
  <si>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EDISON 54 JT</t>
  </si>
  <si>
    <t>MIAMI/YODER 60 JT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</si>
  <si>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</si>
  <si>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</si>
  <si>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</si>
  <si>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</si>
  <si>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</si>
  <si>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</si>
  <si>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</si>
  <si>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</si>
  <si>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</si>
  <si>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</t>
  </si>
  <si>
    <t>HINSDALE COUNTY RE 1</t>
  </si>
  <si>
    <t>HUERFANO RE-1</t>
  </si>
  <si>
    <t>LA VETA RE-2</t>
  </si>
  <si>
    <t>JACKSON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</si>
  <si>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</si>
  <si>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</si>
  <si>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</si>
  <si>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</si>
  <si>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</si>
  <si>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</si>
  <si>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</si>
  <si>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</si>
  <si>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</si>
  <si>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</si>
  <si>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</si>
  <si>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</si>
  <si>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</si>
  <si>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</si>
  <si>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</si>
  <si>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</si>
  <si>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</si>
  <si>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</si>
  <si>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</si>
  <si>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</si>
  <si>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</si>
  <si>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</si>
  <si>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</si>
  <si>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</si>
  <si>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</si>
  <si>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</si>
  <si>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</si>
  <si>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</si>
  <si>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</si>
  <si>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</si>
  <si>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</si>
  <si>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</si>
  <si>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</si>
  <si>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</si>
  <si>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</si>
  <si>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</si>
  <si>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</si>
  <si>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</si>
  <si>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</si>
  <si>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</si>
  <si>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</si>
  <si>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</si>
  <si>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</si>
  <si>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</si>
  <si>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</si>
  <si>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</si>
  <si>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</si>
  <si>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</si>
  <si>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</si>
  <si>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</si>
  <si>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</si>
  <si>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</si>
  <si>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</si>
  <si>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</si>
  <si>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</si>
  <si>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</si>
  <si>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</si>
  <si>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</si>
  <si>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</si>
  <si>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</si>
  <si>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</si>
  <si>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</si>
  <si>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</si>
  <si>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</si>
  <si>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</si>
  <si>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</si>
  <si>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</si>
  <si>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</si>
  <si>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</si>
  <si>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</si>
  <si>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</si>
  <si>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</si>
  <si>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</si>
  <si>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</si>
  <si>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</si>
  <si>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</si>
  <si>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</si>
  <si>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</si>
  <si>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</si>
  <si>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</si>
  <si>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</si>
  <si>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</si>
  <si>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</si>
  <si>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</si>
  <si>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</si>
  <si>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</si>
  <si>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</si>
  <si>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</si>
  <si>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</si>
  <si>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</si>
  <si>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</si>
  <si>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</si>
  <si>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</si>
  <si>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</si>
  <si>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</si>
  <si>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</si>
  <si>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</si>
  <si>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</si>
  <si>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IDALIA RJ-3</t>
  </si>
  <si>
    <t>Total Maximum Allowable Override (Column E + F)</t>
  </si>
  <si>
    <t>Net Assessed Valuation 2021</t>
  </si>
  <si>
    <r>
      <rPr>
        <b/>
        <sz val="11"/>
        <rFont val="Calibri"/>
        <family val="2"/>
      </rPr>
      <t>District Code</t>
    </r>
  </si>
  <si>
    <r>
      <rPr>
        <b/>
        <sz val="11"/>
        <rFont val="Calibri"/>
        <family val="2"/>
      </rPr>
      <t>District Name</t>
    </r>
  </si>
  <si>
    <r>
      <rPr>
        <b/>
        <sz val="11"/>
        <rFont val="Calibri"/>
        <family val="2"/>
      </rPr>
      <t xml:space="preserve">K-12
</t>
    </r>
    <r>
      <rPr>
        <b/>
        <sz val="11"/>
        <rFont val="Calibri"/>
        <family val="2"/>
      </rPr>
      <t>Total</t>
    </r>
  </si>
  <si>
    <r>
      <rPr>
        <b/>
        <sz val="11"/>
        <rFont val="Calibri"/>
        <family val="2"/>
      </rPr>
      <t>RURAL_STATUS</t>
    </r>
  </si>
  <si>
    <r>
      <rPr>
        <sz val="11"/>
        <rFont val="Calibri"/>
        <family val="2"/>
      </rPr>
      <t>Bennett 29J</t>
    </r>
  </si>
  <si>
    <r>
      <rPr>
        <sz val="11"/>
        <rFont val="Calibri"/>
        <family val="2"/>
      </rPr>
      <t>Rural</t>
    </r>
  </si>
  <si>
    <r>
      <rPr>
        <sz val="11"/>
        <rFont val="Calibri"/>
        <family val="2"/>
      </rPr>
      <t>Strasburg 31J</t>
    </r>
  </si>
  <si>
    <r>
      <rPr>
        <sz val="11"/>
        <rFont val="Calibri"/>
        <family val="2"/>
      </rPr>
      <t>Alamosa RE-11J</t>
    </r>
  </si>
  <si>
    <r>
      <rPr>
        <sz val="11"/>
        <rFont val="Calibri"/>
        <family val="2"/>
      </rPr>
      <t>Sangre De Cristo Re-22J</t>
    </r>
  </si>
  <si>
    <r>
      <rPr>
        <sz val="11"/>
        <rFont val="Calibri"/>
        <family val="2"/>
      </rPr>
      <t>Small Rural</t>
    </r>
  </si>
  <si>
    <r>
      <rPr>
        <sz val="11"/>
        <rFont val="Calibri"/>
        <family val="2"/>
      </rPr>
      <t>Deer Trail 26J</t>
    </r>
  </si>
  <si>
    <r>
      <rPr>
        <sz val="11"/>
        <rFont val="Calibri"/>
        <family val="2"/>
      </rPr>
      <t>Byers 32J</t>
    </r>
  </si>
  <si>
    <r>
      <rPr>
        <sz val="11"/>
        <rFont val="Calibri"/>
        <family val="2"/>
      </rPr>
      <t>Archuleta County 50 Jt</t>
    </r>
  </si>
  <si>
    <r>
      <rPr>
        <sz val="11"/>
        <rFont val="Calibri"/>
        <family val="2"/>
      </rPr>
      <t>Walsh RE-1</t>
    </r>
  </si>
  <si>
    <r>
      <rPr>
        <sz val="11"/>
        <rFont val="Calibri"/>
        <family val="2"/>
      </rPr>
      <t>Pritchett RE-3</t>
    </r>
  </si>
  <si>
    <r>
      <rPr>
        <sz val="11"/>
        <rFont val="Calibri"/>
        <family val="2"/>
      </rPr>
      <t>Springfield RE-4</t>
    </r>
  </si>
  <si>
    <r>
      <rPr>
        <sz val="11"/>
        <rFont val="Calibri"/>
        <family val="2"/>
      </rPr>
      <t>Vilas RE-5</t>
    </r>
  </si>
  <si>
    <r>
      <rPr>
        <sz val="11"/>
        <rFont val="Calibri"/>
        <family val="2"/>
      </rPr>
      <t>Campo RE-6</t>
    </r>
  </si>
  <si>
    <r>
      <rPr>
        <sz val="11"/>
        <rFont val="Calibri"/>
        <family val="2"/>
      </rPr>
      <t>Las Animas RE-1</t>
    </r>
  </si>
  <si>
    <r>
      <rPr>
        <sz val="11"/>
        <rFont val="Calibri"/>
        <family val="2"/>
      </rPr>
      <t>McClave Re-2</t>
    </r>
  </si>
  <si>
    <r>
      <rPr>
        <sz val="11"/>
        <rFont val="Calibri"/>
        <family val="2"/>
      </rPr>
      <t>Buena Vista R-31</t>
    </r>
  </si>
  <si>
    <r>
      <rPr>
        <sz val="11"/>
        <rFont val="Calibri"/>
        <family val="2"/>
      </rPr>
      <t>Salida R-32</t>
    </r>
  </si>
  <si>
    <r>
      <rPr>
        <sz val="11"/>
        <rFont val="Calibri"/>
        <family val="2"/>
      </rPr>
      <t>Kit Carson R-1</t>
    </r>
  </si>
  <si>
    <r>
      <rPr>
        <sz val="11"/>
        <rFont val="Calibri"/>
        <family val="2"/>
      </rPr>
      <t>Cheyenne County Re-5</t>
    </r>
  </si>
  <si>
    <r>
      <rPr>
        <sz val="11"/>
        <rFont val="Calibri"/>
        <family val="2"/>
      </rPr>
      <t>Clear Creek RE-1</t>
    </r>
  </si>
  <si>
    <r>
      <rPr>
        <sz val="11"/>
        <rFont val="Calibri"/>
        <family val="2"/>
      </rPr>
      <t>North Conejos RE-1J</t>
    </r>
  </si>
  <si>
    <r>
      <rPr>
        <sz val="11"/>
        <rFont val="Calibri"/>
        <family val="2"/>
      </rPr>
      <t>Sanford 6J</t>
    </r>
  </si>
  <si>
    <r>
      <rPr>
        <sz val="11"/>
        <rFont val="Calibri"/>
        <family val="2"/>
      </rPr>
      <t>South Conejos RE-10</t>
    </r>
  </si>
  <si>
    <r>
      <rPr>
        <sz val="11"/>
        <rFont val="Calibri"/>
        <family val="2"/>
      </rPr>
      <t>Centennial R-1</t>
    </r>
  </si>
  <si>
    <r>
      <rPr>
        <sz val="11"/>
        <rFont val="Calibri"/>
        <family val="2"/>
      </rPr>
      <t>Sierra Grande R-30</t>
    </r>
  </si>
  <si>
    <r>
      <rPr>
        <sz val="11"/>
        <rFont val="Calibri"/>
        <family val="2"/>
      </rPr>
      <t>Crowley County RE-1-J</t>
    </r>
  </si>
  <si>
    <r>
      <rPr>
        <sz val="11"/>
        <rFont val="Calibri"/>
        <family val="2"/>
      </rPr>
      <t>Custer County School District C-1</t>
    </r>
  </si>
  <si>
    <r>
      <rPr>
        <sz val="11"/>
        <rFont val="Calibri"/>
        <family val="2"/>
      </rPr>
      <t>Delta County 50(J)</t>
    </r>
  </si>
  <si>
    <r>
      <rPr>
        <sz val="11"/>
        <rFont val="Calibri"/>
        <family val="2"/>
      </rPr>
      <t>Dolores County RE No.2</t>
    </r>
  </si>
  <si>
    <r>
      <rPr>
        <sz val="11"/>
        <rFont val="Calibri"/>
        <family val="2"/>
      </rPr>
      <t>Eagle County RE 50</t>
    </r>
  </si>
  <si>
    <r>
      <rPr>
        <sz val="11"/>
        <rFont val="Calibri"/>
        <family val="2"/>
      </rPr>
      <t>Elizabeth School District</t>
    </r>
  </si>
  <si>
    <r>
      <rPr>
        <sz val="11"/>
        <rFont val="Calibri"/>
        <family val="2"/>
      </rPr>
      <t>Kiowa C-2</t>
    </r>
  </si>
  <si>
    <r>
      <rPr>
        <sz val="11"/>
        <rFont val="Calibri"/>
        <family val="2"/>
      </rPr>
      <t>Big Sandy 100J</t>
    </r>
  </si>
  <si>
    <r>
      <rPr>
        <sz val="11"/>
        <rFont val="Calibri"/>
        <family val="2"/>
      </rPr>
      <t>Elbert 200</t>
    </r>
  </si>
  <si>
    <r>
      <rPr>
        <sz val="11"/>
        <rFont val="Calibri"/>
        <family val="2"/>
      </rPr>
      <t>Agate 300</t>
    </r>
  </si>
  <si>
    <r>
      <rPr>
        <sz val="11"/>
        <rFont val="Calibri"/>
        <family val="2"/>
      </rPr>
      <t>Calhan RJ-1</t>
    </r>
  </si>
  <si>
    <r>
      <rPr>
        <sz val="11"/>
        <rFont val="Calibri"/>
        <family val="2"/>
      </rPr>
      <t>Ellicott 22</t>
    </r>
  </si>
  <si>
    <r>
      <rPr>
        <sz val="11"/>
        <rFont val="Calibri"/>
        <family val="2"/>
      </rPr>
      <t>Peyton 23 Jt</t>
    </r>
  </si>
  <si>
    <r>
      <rPr>
        <sz val="11"/>
        <rFont val="Calibri"/>
        <family val="2"/>
      </rPr>
      <t>Hanover 28</t>
    </r>
  </si>
  <si>
    <r>
      <rPr>
        <sz val="11"/>
        <rFont val="Calibri"/>
        <family val="2"/>
      </rPr>
      <t>Edison 54 JT</t>
    </r>
  </si>
  <si>
    <r>
      <rPr>
        <sz val="11"/>
        <rFont val="Calibri"/>
        <family val="2"/>
      </rPr>
      <t>Miami/Yoder 60 JT</t>
    </r>
  </si>
  <si>
    <r>
      <rPr>
        <sz val="11"/>
        <rFont val="Calibri"/>
        <family val="2"/>
      </rPr>
      <t>Canon City RE-1</t>
    </r>
  </si>
  <si>
    <r>
      <rPr>
        <sz val="11"/>
        <rFont val="Calibri"/>
        <family val="2"/>
      </rPr>
      <t>Fremont RE-2</t>
    </r>
  </si>
  <si>
    <r>
      <rPr>
        <sz val="11"/>
        <rFont val="Calibri"/>
        <family val="2"/>
      </rPr>
      <t>Cotopaxi RE-3</t>
    </r>
  </si>
  <si>
    <r>
      <rPr>
        <sz val="11"/>
        <rFont val="Calibri"/>
        <family val="2"/>
      </rPr>
      <t>Roaring Fork RE-1</t>
    </r>
  </si>
  <si>
    <r>
      <rPr>
        <sz val="11"/>
        <rFont val="Calibri"/>
        <family val="2"/>
      </rPr>
      <t>Garfield Re-2</t>
    </r>
  </si>
  <si>
    <r>
      <rPr>
        <sz val="11"/>
        <rFont val="Calibri"/>
        <family val="2"/>
      </rPr>
      <t>Garfield 16</t>
    </r>
  </si>
  <si>
    <r>
      <rPr>
        <sz val="11"/>
        <rFont val="Calibri"/>
        <family val="2"/>
      </rPr>
      <t>Gilpin County RE-1</t>
    </r>
  </si>
  <si>
    <r>
      <rPr>
        <sz val="11"/>
        <rFont val="Calibri"/>
        <family val="2"/>
      </rPr>
      <t>West Grand 1-JT</t>
    </r>
  </si>
  <si>
    <r>
      <rPr>
        <sz val="11"/>
        <rFont val="Calibri"/>
        <family val="2"/>
      </rPr>
      <t>East Grand 2</t>
    </r>
  </si>
  <si>
    <r>
      <rPr>
        <sz val="11"/>
        <rFont val="Calibri"/>
        <family val="2"/>
      </rPr>
      <t>Gunnison Watershed RE1J</t>
    </r>
  </si>
  <si>
    <r>
      <rPr>
        <sz val="11"/>
        <rFont val="Calibri"/>
        <family val="2"/>
      </rPr>
      <t>Hinsdale County RE 1</t>
    </r>
  </si>
  <si>
    <r>
      <rPr>
        <sz val="11"/>
        <rFont val="Calibri"/>
        <family val="2"/>
      </rPr>
      <t>Huerfano Re-1</t>
    </r>
  </si>
  <si>
    <r>
      <rPr>
        <sz val="11"/>
        <rFont val="Calibri"/>
        <family val="2"/>
      </rPr>
      <t>La Veta Re-2</t>
    </r>
  </si>
  <si>
    <r>
      <rPr>
        <sz val="11"/>
        <rFont val="Calibri"/>
        <family val="2"/>
      </rPr>
      <t>North Park R-1</t>
    </r>
  </si>
  <si>
    <r>
      <rPr>
        <sz val="11"/>
        <rFont val="Calibri"/>
        <family val="2"/>
      </rPr>
      <t>Eads RE-1</t>
    </r>
  </si>
  <si>
    <r>
      <rPr>
        <sz val="11"/>
        <rFont val="Calibri"/>
        <family val="2"/>
      </rPr>
      <t>Plainview RE-2</t>
    </r>
  </si>
  <si>
    <r>
      <rPr>
        <sz val="11"/>
        <rFont val="Calibri"/>
        <family val="2"/>
      </rPr>
      <t>Arriba-Flagler C-20</t>
    </r>
  </si>
  <si>
    <r>
      <rPr>
        <sz val="11"/>
        <rFont val="Calibri"/>
        <family val="2"/>
      </rPr>
      <t>Hi-Plains R-23</t>
    </r>
  </si>
  <si>
    <r>
      <rPr>
        <sz val="11"/>
        <rFont val="Calibri"/>
        <family val="2"/>
      </rPr>
      <t>Stratton R-4</t>
    </r>
  </si>
  <si>
    <r>
      <rPr>
        <sz val="11"/>
        <rFont val="Calibri"/>
        <family val="2"/>
      </rPr>
      <t>Bethune R-5</t>
    </r>
  </si>
  <si>
    <r>
      <rPr>
        <sz val="11"/>
        <rFont val="Calibri"/>
        <family val="2"/>
      </rPr>
      <t>Burlington RE-6J</t>
    </r>
  </si>
  <si>
    <r>
      <rPr>
        <sz val="11"/>
        <rFont val="Calibri"/>
        <family val="2"/>
      </rPr>
      <t>Lake County R-1</t>
    </r>
  </si>
  <si>
    <r>
      <rPr>
        <sz val="11"/>
        <rFont val="Calibri"/>
        <family val="2"/>
      </rPr>
      <t>Durango 9-R</t>
    </r>
  </si>
  <si>
    <r>
      <rPr>
        <sz val="11"/>
        <rFont val="Calibri"/>
        <family val="2"/>
      </rPr>
      <t>Bayfield 10 Jt-R</t>
    </r>
  </si>
  <si>
    <r>
      <rPr>
        <sz val="11"/>
        <rFont val="Calibri"/>
        <family val="2"/>
      </rPr>
      <t>Ignacio 11 JT</t>
    </r>
  </si>
  <si>
    <r>
      <rPr>
        <sz val="11"/>
        <rFont val="Calibri"/>
        <family val="2"/>
      </rPr>
      <t>Estes Park R-3</t>
    </r>
  </si>
  <si>
    <r>
      <rPr>
        <sz val="11"/>
        <rFont val="Calibri"/>
        <family val="2"/>
      </rPr>
      <t>Trinidad 1</t>
    </r>
  </si>
  <si>
    <r>
      <rPr>
        <sz val="11"/>
        <rFont val="Calibri"/>
        <family val="2"/>
      </rPr>
      <t>Primero Reorganized 2</t>
    </r>
  </si>
  <si>
    <r>
      <rPr>
        <sz val="11"/>
        <rFont val="Calibri"/>
        <family val="2"/>
      </rPr>
      <t>Hoehne Reorganized 3</t>
    </r>
  </si>
  <si>
    <r>
      <rPr>
        <sz val="11"/>
        <rFont val="Calibri"/>
        <family val="2"/>
      </rPr>
      <t>Aguilar Reorganized 6</t>
    </r>
  </si>
  <si>
    <r>
      <rPr>
        <sz val="11"/>
        <rFont val="Calibri"/>
        <family val="2"/>
      </rPr>
      <t>Branson Reorganized 82</t>
    </r>
  </si>
  <si>
    <r>
      <rPr>
        <sz val="11"/>
        <rFont val="Calibri"/>
        <family val="2"/>
      </rPr>
      <t>Kim Reorganized 88</t>
    </r>
  </si>
  <si>
    <r>
      <rPr>
        <sz val="11"/>
        <rFont val="Calibri"/>
        <family val="2"/>
      </rPr>
      <t>Genoa-Hugo C113</t>
    </r>
  </si>
  <si>
    <r>
      <rPr>
        <sz val="11"/>
        <rFont val="Calibri"/>
        <family val="2"/>
      </rPr>
      <t>Limon RE-4J</t>
    </r>
  </si>
  <si>
    <r>
      <rPr>
        <sz val="11"/>
        <rFont val="Calibri"/>
        <family val="2"/>
      </rPr>
      <t>Karval RE-23</t>
    </r>
  </si>
  <si>
    <r>
      <rPr>
        <sz val="11"/>
        <rFont val="Calibri"/>
        <family val="2"/>
      </rPr>
      <t>Valley RE-1</t>
    </r>
  </si>
  <si>
    <r>
      <rPr>
        <sz val="11"/>
        <rFont val="Calibri"/>
        <family val="2"/>
      </rPr>
      <t>Frenchman RE-3</t>
    </r>
  </si>
  <si>
    <r>
      <rPr>
        <sz val="11"/>
        <rFont val="Calibri"/>
        <family val="2"/>
      </rPr>
      <t>Buffalo RE-4J</t>
    </r>
  </si>
  <si>
    <r>
      <rPr>
        <sz val="11"/>
        <rFont val="Calibri"/>
        <family val="2"/>
      </rPr>
      <t>Plateau RE-5</t>
    </r>
  </si>
  <si>
    <r>
      <rPr>
        <sz val="11"/>
        <rFont val="Calibri"/>
        <family val="2"/>
      </rPr>
      <t>De Beque 49JT</t>
    </r>
  </si>
  <si>
    <r>
      <rPr>
        <sz val="11"/>
        <rFont val="Calibri"/>
        <family val="2"/>
      </rPr>
      <t>Plateau Valley 50</t>
    </r>
  </si>
  <si>
    <r>
      <rPr>
        <sz val="11"/>
        <rFont val="Calibri"/>
        <family val="2"/>
      </rPr>
      <t>Creede School District</t>
    </r>
  </si>
  <si>
    <r>
      <rPr>
        <sz val="11"/>
        <rFont val="Calibri"/>
        <family val="2"/>
      </rPr>
      <t>Moffat County RE: No 1</t>
    </r>
  </si>
  <si>
    <r>
      <rPr>
        <sz val="11"/>
        <rFont val="Calibri"/>
        <family val="2"/>
      </rPr>
      <t>Montezuma-Cortez RE-1</t>
    </r>
  </si>
  <si>
    <r>
      <rPr>
        <sz val="11"/>
        <rFont val="Calibri"/>
        <family val="2"/>
      </rPr>
      <t>Dolores RE-4A</t>
    </r>
  </si>
  <si>
    <r>
      <rPr>
        <sz val="11"/>
        <rFont val="Calibri"/>
        <family val="2"/>
      </rPr>
      <t>Mancos Re-6</t>
    </r>
  </si>
  <si>
    <r>
      <rPr>
        <sz val="11"/>
        <rFont val="Calibri"/>
        <family val="2"/>
      </rPr>
      <t>Montrose County RE-1J</t>
    </r>
  </si>
  <si>
    <r>
      <rPr>
        <sz val="11"/>
        <rFont val="Calibri"/>
        <family val="2"/>
      </rPr>
      <t>West End RE-2</t>
    </r>
  </si>
  <si>
    <r>
      <rPr>
        <sz val="11"/>
        <rFont val="Calibri"/>
        <family val="2"/>
      </rPr>
      <t>Brush RE-2(J)</t>
    </r>
  </si>
  <si>
    <r>
      <rPr>
        <sz val="11"/>
        <rFont val="Calibri"/>
        <family val="2"/>
      </rPr>
      <t>Fort Morgan Re-3</t>
    </r>
  </si>
  <si>
    <r>
      <rPr>
        <sz val="11"/>
        <rFont val="Calibri"/>
        <family val="2"/>
      </rPr>
      <t>Weldon Valley RE-20(J)</t>
    </r>
  </si>
  <si>
    <r>
      <rPr>
        <sz val="11"/>
        <rFont val="Calibri"/>
        <family val="2"/>
      </rPr>
      <t>Wiggins RE-50(J)</t>
    </r>
  </si>
  <si>
    <r>
      <rPr>
        <sz val="11"/>
        <rFont val="Calibri"/>
        <family val="2"/>
      </rPr>
      <t>East Otero R-1</t>
    </r>
  </si>
  <si>
    <r>
      <rPr>
        <sz val="11"/>
        <rFont val="Calibri"/>
        <family val="2"/>
      </rPr>
      <t>Rocky Ford R-2</t>
    </r>
  </si>
  <si>
    <r>
      <rPr>
        <sz val="11"/>
        <rFont val="Calibri"/>
        <family val="2"/>
      </rPr>
      <t>Manzanola 3J</t>
    </r>
  </si>
  <si>
    <r>
      <rPr>
        <sz val="11"/>
        <rFont val="Calibri"/>
        <family val="2"/>
      </rPr>
      <t>Fowler R-4J</t>
    </r>
  </si>
  <si>
    <r>
      <rPr>
        <sz val="11"/>
        <rFont val="Calibri"/>
        <family val="2"/>
      </rPr>
      <t>Cheraw 31</t>
    </r>
  </si>
  <si>
    <r>
      <rPr>
        <sz val="11"/>
        <rFont val="Calibri"/>
        <family val="2"/>
      </rPr>
      <t>Swink 33</t>
    </r>
  </si>
  <si>
    <r>
      <rPr>
        <sz val="11"/>
        <rFont val="Calibri"/>
        <family val="2"/>
      </rPr>
      <t>Ouray R-1</t>
    </r>
  </si>
  <si>
    <r>
      <rPr>
        <sz val="11"/>
        <rFont val="Calibri"/>
        <family val="2"/>
      </rPr>
      <t>Ridgway R-2</t>
    </r>
  </si>
  <si>
    <r>
      <rPr>
        <sz val="11"/>
        <rFont val="Calibri"/>
        <family val="2"/>
      </rPr>
      <t>Platte Canyon 1</t>
    </r>
  </si>
  <si>
    <r>
      <rPr>
        <sz val="11"/>
        <rFont val="Calibri"/>
        <family val="2"/>
      </rPr>
      <t>Park County RE-2</t>
    </r>
  </si>
  <si>
    <r>
      <rPr>
        <sz val="11"/>
        <rFont val="Calibri"/>
        <family val="2"/>
      </rPr>
      <t>Holyoke Re-1J</t>
    </r>
  </si>
  <si>
    <r>
      <rPr>
        <sz val="11"/>
        <rFont val="Calibri"/>
        <family val="2"/>
      </rPr>
      <t>Haxtun RE-2J</t>
    </r>
  </si>
  <si>
    <r>
      <rPr>
        <sz val="11"/>
        <rFont val="Calibri"/>
        <family val="2"/>
      </rPr>
      <t>Aspen 1</t>
    </r>
  </si>
  <si>
    <r>
      <rPr>
        <sz val="11"/>
        <rFont val="Calibri"/>
        <family val="2"/>
      </rPr>
      <t>Granada RE-1</t>
    </r>
  </si>
  <si>
    <r>
      <rPr>
        <sz val="11"/>
        <rFont val="Calibri"/>
        <family val="2"/>
      </rPr>
      <t>Lamar Re-2</t>
    </r>
  </si>
  <si>
    <r>
      <rPr>
        <sz val="11"/>
        <rFont val="Calibri"/>
        <family val="2"/>
      </rPr>
      <t>Holly RE-3</t>
    </r>
  </si>
  <si>
    <r>
      <rPr>
        <sz val="11"/>
        <rFont val="Calibri"/>
        <family val="2"/>
      </rPr>
      <t>Wiley RE-13 Jt</t>
    </r>
  </si>
  <si>
    <r>
      <rPr>
        <sz val="11"/>
        <rFont val="Calibri"/>
        <family val="2"/>
      </rPr>
      <t>Meeker RE-1</t>
    </r>
  </si>
  <si>
    <r>
      <rPr>
        <sz val="11"/>
        <rFont val="Calibri"/>
        <family val="2"/>
      </rPr>
      <t>Rangely RE-4</t>
    </r>
  </si>
  <si>
    <r>
      <rPr>
        <sz val="11"/>
        <rFont val="Calibri"/>
        <family val="2"/>
      </rPr>
      <t>Upper Rio Grande School District C-7</t>
    </r>
  </si>
  <si>
    <r>
      <rPr>
        <sz val="11"/>
        <rFont val="Calibri"/>
        <family val="2"/>
      </rPr>
      <t>Monte Vista C-8</t>
    </r>
  </si>
  <si>
    <r>
      <rPr>
        <sz val="11"/>
        <rFont val="Calibri"/>
        <family val="2"/>
      </rPr>
      <t>Sargent RE-33J</t>
    </r>
  </si>
  <si>
    <r>
      <rPr>
        <sz val="11"/>
        <rFont val="Calibri"/>
        <family val="2"/>
      </rPr>
      <t>Hayden RE-1</t>
    </r>
  </si>
  <si>
    <r>
      <rPr>
        <sz val="11"/>
        <rFont val="Calibri"/>
        <family val="2"/>
      </rPr>
      <t>Steamboat Springs RE-2</t>
    </r>
  </si>
  <si>
    <r>
      <rPr>
        <sz val="11"/>
        <rFont val="Calibri"/>
        <family val="2"/>
      </rPr>
      <t>South Routt RE 3</t>
    </r>
  </si>
  <si>
    <r>
      <rPr>
        <sz val="11"/>
        <rFont val="Calibri"/>
        <family val="2"/>
      </rPr>
      <t>Mountain Valley RE 1</t>
    </r>
  </si>
  <si>
    <r>
      <rPr>
        <sz val="11"/>
        <rFont val="Calibri"/>
        <family val="2"/>
      </rPr>
      <t>Moffat 2</t>
    </r>
  </si>
  <si>
    <r>
      <rPr>
        <sz val="11"/>
        <rFont val="Calibri"/>
        <family val="2"/>
      </rPr>
      <t>Center 26 JT</t>
    </r>
  </si>
  <si>
    <r>
      <rPr>
        <sz val="11"/>
        <rFont val="Calibri"/>
        <family val="2"/>
      </rPr>
      <t>Silverton 1</t>
    </r>
  </si>
  <si>
    <r>
      <rPr>
        <sz val="11"/>
        <rFont val="Calibri"/>
        <family val="2"/>
      </rPr>
      <t>Telluride R-1</t>
    </r>
  </si>
  <si>
    <r>
      <rPr>
        <sz val="11"/>
        <rFont val="Calibri"/>
        <family val="2"/>
      </rPr>
      <t>Norwood R-2J</t>
    </r>
  </si>
  <si>
    <r>
      <rPr>
        <sz val="11"/>
        <rFont val="Calibri"/>
        <family val="2"/>
      </rPr>
      <t>Julesburg Re-1</t>
    </r>
  </si>
  <si>
    <r>
      <rPr>
        <sz val="11"/>
        <rFont val="Calibri"/>
        <family val="2"/>
      </rPr>
      <t>Revere School District</t>
    </r>
  </si>
  <si>
    <r>
      <rPr>
        <sz val="11"/>
        <rFont val="Calibri"/>
        <family val="2"/>
      </rPr>
      <t>Summit RE-1</t>
    </r>
  </si>
  <si>
    <r>
      <rPr>
        <sz val="11"/>
        <rFont val="Calibri"/>
        <family val="2"/>
      </rPr>
      <t>Cripple Creek-Victor RE-1</t>
    </r>
  </si>
  <si>
    <r>
      <rPr>
        <sz val="11"/>
        <rFont val="Calibri"/>
        <family val="2"/>
      </rPr>
      <t>Woodland Park Re-2</t>
    </r>
  </si>
  <si>
    <r>
      <rPr>
        <sz val="11"/>
        <rFont val="Calibri"/>
        <family val="2"/>
      </rPr>
      <t>Akron R-1</t>
    </r>
  </si>
  <si>
    <r>
      <rPr>
        <sz val="11"/>
        <rFont val="Calibri"/>
        <family val="2"/>
      </rPr>
      <t>Arickaree R-2</t>
    </r>
  </si>
  <si>
    <r>
      <rPr>
        <sz val="11"/>
        <rFont val="Calibri"/>
        <family val="2"/>
      </rPr>
      <t>Otis R-3</t>
    </r>
  </si>
  <si>
    <r>
      <rPr>
        <sz val="11"/>
        <rFont val="Calibri"/>
        <family val="2"/>
      </rPr>
      <t>Lone Star 101</t>
    </r>
  </si>
  <si>
    <r>
      <rPr>
        <sz val="11"/>
        <rFont val="Calibri"/>
        <family val="2"/>
      </rPr>
      <t>Woodlin R-104</t>
    </r>
  </si>
  <si>
    <r>
      <rPr>
        <sz val="11"/>
        <rFont val="Calibri"/>
        <family val="2"/>
      </rPr>
      <t>Weld County RE-1</t>
    </r>
  </si>
  <si>
    <r>
      <rPr>
        <sz val="11"/>
        <rFont val="Calibri"/>
        <family val="2"/>
      </rPr>
      <t>Eaton RE-2</t>
    </r>
  </si>
  <si>
    <r>
      <rPr>
        <sz val="11"/>
        <rFont val="Calibri"/>
        <family val="2"/>
      </rPr>
      <t>Weld County School District RE-3J</t>
    </r>
  </si>
  <si>
    <r>
      <rPr>
        <sz val="11"/>
        <rFont val="Calibri"/>
        <family val="2"/>
      </rPr>
      <t>Johnstown-Milliken RE-5J</t>
    </r>
  </si>
  <si>
    <r>
      <rPr>
        <sz val="11"/>
        <rFont val="Calibri"/>
        <family val="2"/>
      </rPr>
      <t>Platte Valley RE-7</t>
    </r>
  </si>
  <si>
    <r>
      <rPr>
        <sz val="11"/>
        <rFont val="Calibri"/>
        <family val="2"/>
      </rPr>
      <t>Weld Re-8 Schools</t>
    </r>
  </si>
  <si>
    <r>
      <rPr>
        <sz val="11"/>
        <rFont val="Calibri"/>
        <family val="2"/>
      </rPr>
      <t>Ault-Highland RE-9</t>
    </r>
  </si>
  <si>
    <r>
      <rPr>
        <sz val="11"/>
        <rFont val="Calibri"/>
        <family val="2"/>
      </rPr>
      <t>Briggsdale RE-10</t>
    </r>
  </si>
  <si>
    <r>
      <rPr>
        <sz val="11"/>
        <rFont val="Calibri"/>
        <family val="2"/>
      </rPr>
      <t>Prairie RE-11</t>
    </r>
  </si>
  <si>
    <r>
      <rPr>
        <sz val="11"/>
        <rFont val="Calibri"/>
        <family val="2"/>
      </rPr>
      <t>Pawnee RE-12</t>
    </r>
  </si>
  <si>
    <r>
      <rPr>
        <sz val="11"/>
        <rFont val="Calibri"/>
        <family val="2"/>
      </rPr>
      <t>Yuma 1</t>
    </r>
  </si>
  <si>
    <r>
      <rPr>
        <sz val="11"/>
        <rFont val="Calibri"/>
        <family val="2"/>
      </rPr>
      <t>Wray RD-2</t>
    </r>
  </si>
  <si>
    <r>
      <rPr>
        <sz val="11"/>
        <rFont val="Calibri"/>
        <family val="2"/>
      </rPr>
      <t>Idalia RJ-3</t>
    </r>
  </si>
  <si>
    <r>
      <rPr>
        <sz val="11"/>
        <rFont val="Calibri"/>
        <family val="2"/>
      </rPr>
      <t>Liberty J-4</t>
    </r>
  </si>
  <si>
    <t>FY21-22 Designation</t>
  </si>
  <si>
    <t>Voter Approved Mill Levy Override</t>
  </si>
  <si>
    <t>Hold Harmless and Excess Hold Harmless Overrides</t>
  </si>
  <si>
    <t>Total Mill Levy Override Mills
(Column O + P)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</si>
</sst>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  <numFmt numFmtId="212" formatCode="[$-409]dddd\,\ mmmm\ d\,\ yyyy"/>
    <numFmt numFmtId="213" formatCode="[$-409]h:mm:ss\ AM/P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40" fontId="7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10" fontId="0" fillId="0" borderId="0" xfId="62" applyNumberFormat="1" applyFont="1" applyAlignment="1">
      <alignment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1" fontId="43" fillId="0" borderId="10" xfId="0" applyNumberFormat="1" applyFont="1" applyBorder="1" applyAlignment="1">
      <alignment horizontal="right" vertical="top"/>
    </xf>
    <xf numFmtId="49" fontId="8" fillId="34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Border="1" applyAlignment="1">
      <alignment horizontal="left" vertical="top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58" sqref="H158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17" width="16.7109375" style="0" customWidth="1"/>
    <col min="18" max="18" width="16.7109375" style="5" customWidth="1"/>
    <col min="19" max="19" width="12.140625" style="0" customWidth="1"/>
  </cols>
  <sheetData>
    <row r="1" spans="1:20" ht="63.75">
      <c r="A1" s="13" t="s">
        <v>68</v>
      </c>
      <c r="B1" s="9" t="s">
        <v>8</v>
      </c>
      <c r="C1" s="9" t="s">
        <v>0</v>
      </c>
      <c r="D1" s="9" t="s">
        <v>46</v>
      </c>
      <c r="E1" s="10" t="s">
        <v>193</v>
      </c>
      <c r="F1" s="10" t="s">
        <v>52</v>
      </c>
      <c r="G1" s="16" t="s">
        <v>439</v>
      </c>
      <c r="H1" s="10" t="s">
        <v>66</v>
      </c>
      <c r="I1" s="11" t="s">
        <v>192</v>
      </c>
      <c r="J1" s="10" t="s">
        <v>54</v>
      </c>
      <c r="K1" s="12" t="s">
        <v>1</v>
      </c>
      <c r="L1" s="10" t="s">
        <v>2</v>
      </c>
      <c r="M1" s="12" t="s">
        <v>3</v>
      </c>
      <c r="N1" s="14" t="s">
        <v>440</v>
      </c>
      <c r="O1" s="14" t="s">
        <v>596</v>
      </c>
      <c r="P1" s="14" t="s">
        <v>595</v>
      </c>
      <c r="Q1" s="15" t="s">
        <v>597</v>
      </c>
      <c r="R1" s="15" t="s">
        <v>55</v>
      </c>
      <c r="S1" s="9" t="s">
        <v>594</v>
      </c>
      <c r="T1" t="s">
        <v>176</v>
      </c>
    </row>
    <row r="3" spans="1:19" ht="12.75">
      <c r="A3" t="s">
        <v>69</v>
      </c>
      <c r="B3" t="s">
        <v>9</v>
      </c>
      <c r="C3" t="s">
        <v>259</v>
      </c>
      <c r="D3" s="1">
        <v>83155437.34</v>
      </c>
      <c r="E3" s="1">
        <f>IF(S3="Small Rural",IF((D3*0.3)&lt;200000,200000,(D3*0.3)),IF((D3*0.25)&lt;200000,200000,(D3*0.25)))</f>
        <v>20788859.335</v>
      </c>
      <c r="F3" s="1">
        <v>1023645.96</v>
      </c>
      <c r="G3" s="1">
        <f>E3+F3</f>
        <v>21812505.295</v>
      </c>
      <c r="H3" s="1">
        <v>7884567.95</v>
      </c>
      <c r="I3" s="6">
        <f aca="true" t="shared" si="0" ref="I3:I34">(E3+F3)/D3</f>
        <v>0.2623100303809911</v>
      </c>
      <c r="J3" s="8">
        <f aca="true" t="shared" si="1" ref="J3:J34">H3/D3</f>
        <v>0.09481722665665436</v>
      </c>
      <c r="K3" s="2">
        <f aca="true" t="shared" si="2" ref="K3:K34">H3-G3</f>
        <v>-13927937.345000003</v>
      </c>
      <c r="L3" s="1">
        <f>(N3*Q3)/1000</f>
        <v>7884567.94788</v>
      </c>
      <c r="M3" s="1">
        <f aca="true" t="shared" si="3" ref="M3:M34">L3-H3</f>
        <v>-0.002120000310242176</v>
      </c>
      <c r="N3" s="1">
        <v>956400770</v>
      </c>
      <c r="O3" s="25">
        <v>0.224</v>
      </c>
      <c r="P3" s="25">
        <v>8.02</v>
      </c>
      <c r="Q3" s="3">
        <f>O3+P3</f>
        <v>8.244</v>
      </c>
      <c r="R3" s="5">
        <f aca="true" t="shared" si="4" ref="R3:R34">L3/D3</f>
        <v>0.09481722663115993</v>
      </c>
      <c r="S3" t="str">
        <f>_xlfn.IFERROR(VLOOKUP(A3,Designation!$A$2:$D$148,4,FALSE),"Urban")</f>
        <v>Urban</v>
      </c>
    </row>
    <row r="4" spans="1:19" ht="12.75">
      <c r="A4" t="s">
        <v>70</v>
      </c>
      <c r="B4" t="s">
        <v>9</v>
      </c>
      <c r="C4" t="s">
        <v>260</v>
      </c>
      <c r="D4" s="1">
        <v>392739172.85</v>
      </c>
      <c r="E4" s="1">
        <f aca="true" t="shared" si="5" ref="E4:E67">IF(S4="Small Rural",IF((D4*0.3)&lt;200000,200000,(D4*0.3)),IF((D4*0.25)&lt;200000,200000,(D4*0.25)))</f>
        <v>98184793.2125</v>
      </c>
      <c r="F4" s="1">
        <v>5923407.699999988</v>
      </c>
      <c r="G4" s="1">
        <f aca="true" t="shared" si="6" ref="G4:G67">E4+F4</f>
        <v>104108200.9125</v>
      </c>
      <c r="H4" s="1">
        <v>64221694.9</v>
      </c>
      <c r="I4" s="6">
        <f t="shared" si="0"/>
        <v>0.2650822940757741</v>
      </c>
      <c r="J4" s="8">
        <f t="shared" si="1"/>
        <v>0.1635225089312096</v>
      </c>
      <c r="K4" s="2">
        <f t="shared" si="2"/>
        <v>-39886506.012499996</v>
      </c>
      <c r="L4" s="1">
        <f aca="true" t="shared" si="7" ref="L4:L67">(N4*Q4)/1000</f>
        <v>64221694.903239995</v>
      </c>
      <c r="M4" s="1">
        <f t="shared" si="3"/>
        <v>0.0032399967312812805</v>
      </c>
      <c r="N4" s="1">
        <v>3335152415</v>
      </c>
      <c r="O4" s="25">
        <v>0</v>
      </c>
      <c r="P4" s="25">
        <v>19.256</v>
      </c>
      <c r="Q4" s="3">
        <f aca="true" t="shared" si="8" ref="Q4:Q67">O4+P4</f>
        <v>19.256</v>
      </c>
      <c r="R4" s="5">
        <f t="shared" si="4"/>
        <v>0.16352250893945933</v>
      </c>
      <c r="S4" t="str">
        <f>_xlfn.IFERROR(VLOOKUP(A4,Designation!$A$2:$D$148,4,FALSE),"Urban")</f>
        <v>Urban</v>
      </c>
    </row>
    <row r="5" spans="1:19" ht="12.75">
      <c r="A5" t="s">
        <v>71</v>
      </c>
      <c r="B5" t="s">
        <v>9</v>
      </c>
      <c r="C5" t="s">
        <v>261</v>
      </c>
      <c r="D5" s="1">
        <v>69438404.31</v>
      </c>
      <c r="E5" s="1">
        <f t="shared" si="5"/>
        <v>17359601.0775</v>
      </c>
      <c r="F5" s="1">
        <v>1501809.63</v>
      </c>
      <c r="G5" s="1">
        <f t="shared" si="6"/>
        <v>18861410.7075</v>
      </c>
      <c r="H5" s="1">
        <v>4889863.2</v>
      </c>
      <c r="I5" s="6">
        <f t="shared" si="0"/>
        <v>0.27162793982556593</v>
      </c>
      <c r="J5" s="8">
        <f t="shared" si="1"/>
        <v>0.07042015507974164</v>
      </c>
      <c r="K5" s="2">
        <f t="shared" si="2"/>
        <v>-13971547.5075</v>
      </c>
      <c r="L5" s="1">
        <f t="shared" si="7"/>
        <v>4889863.1971700005</v>
      </c>
      <c r="M5" s="1">
        <f t="shared" si="3"/>
        <v>-0.002829999662935734</v>
      </c>
      <c r="N5" s="1">
        <v>985263590</v>
      </c>
      <c r="O5" s="25">
        <v>0</v>
      </c>
      <c r="P5" s="25">
        <v>4.963</v>
      </c>
      <c r="Q5" s="3">
        <f t="shared" si="8"/>
        <v>4.963</v>
      </c>
      <c r="R5" s="5">
        <f t="shared" si="4"/>
        <v>0.07042015503898609</v>
      </c>
      <c r="S5" t="str">
        <f>_xlfn.IFERROR(VLOOKUP(A5,Designation!$A$2:$D$148,4,FALSE),"Urban")</f>
        <v>Urban</v>
      </c>
    </row>
    <row r="6" spans="1:19" ht="12.75">
      <c r="A6" t="s">
        <v>72</v>
      </c>
      <c r="B6" t="s">
        <v>9</v>
      </c>
      <c r="C6" t="s">
        <v>262</v>
      </c>
      <c r="D6" s="1">
        <v>190271336.15</v>
      </c>
      <c r="E6" s="1">
        <f t="shared" si="5"/>
        <v>47567834.0375</v>
      </c>
      <c r="F6" s="1">
        <v>1480552.63</v>
      </c>
      <c r="G6" s="1">
        <f t="shared" si="6"/>
        <v>49048386.667500004</v>
      </c>
      <c r="H6" s="1">
        <v>820452.04</v>
      </c>
      <c r="I6" s="6">
        <f t="shared" si="0"/>
        <v>0.25778126994826384</v>
      </c>
      <c r="J6" s="8">
        <f t="shared" si="1"/>
        <v>0.004312010713758789</v>
      </c>
      <c r="K6" s="2">
        <f t="shared" si="2"/>
        <v>-48227934.627500005</v>
      </c>
      <c r="L6" s="1">
        <f t="shared" si="7"/>
        <v>820449.227472</v>
      </c>
      <c r="M6" s="1">
        <f t="shared" si="3"/>
        <v>-2.812527999980375</v>
      </c>
      <c r="N6" s="1">
        <v>2205508676</v>
      </c>
      <c r="O6" s="25">
        <v>0</v>
      </c>
      <c r="P6" s="25">
        <v>0.372</v>
      </c>
      <c r="Q6" s="3">
        <f t="shared" si="8"/>
        <v>0.372</v>
      </c>
      <c r="R6" s="5">
        <f t="shared" si="4"/>
        <v>0.004311995932089322</v>
      </c>
      <c r="S6" t="str">
        <f>_xlfn.IFERROR(VLOOKUP(A6,Designation!$A$2:$D$148,4,FALSE),"Urban")</f>
        <v>Urban</v>
      </c>
    </row>
    <row r="7" spans="1:19" ht="12.75">
      <c r="A7" t="s">
        <v>202</v>
      </c>
      <c r="B7" t="s">
        <v>9</v>
      </c>
      <c r="C7" t="s">
        <v>263</v>
      </c>
      <c r="D7" s="1">
        <v>12037010.89</v>
      </c>
      <c r="E7" s="1">
        <f t="shared" si="5"/>
        <v>3009252.7225</v>
      </c>
      <c r="F7" s="1">
        <v>313409.98</v>
      </c>
      <c r="G7" s="1">
        <f t="shared" si="6"/>
        <v>3322662.7025</v>
      </c>
      <c r="H7" s="1">
        <v>0</v>
      </c>
      <c r="I7" s="6">
        <f t="shared" si="0"/>
        <v>0.276037193358392</v>
      </c>
      <c r="J7" s="8">
        <f t="shared" si="1"/>
        <v>0</v>
      </c>
      <c r="K7" s="2">
        <f t="shared" si="2"/>
        <v>-3322662.7025</v>
      </c>
      <c r="L7" s="1">
        <f t="shared" si="7"/>
        <v>0</v>
      </c>
      <c r="M7" s="1">
        <f t="shared" si="3"/>
        <v>0</v>
      </c>
      <c r="N7" s="1">
        <v>243776418</v>
      </c>
      <c r="O7" s="25">
        <v>0</v>
      </c>
      <c r="P7" s="25">
        <v>0</v>
      </c>
      <c r="Q7" s="3">
        <f t="shared" si="8"/>
        <v>0</v>
      </c>
      <c r="R7" s="5">
        <f t="shared" si="4"/>
        <v>0</v>
      </c>
      <c r="S7" t="str">
        <f>_xlfn.IFERROR(VLOOKUP(A7,Designation!$A$2:$D$148,4,FALSE),"Urban")</f>
        <v>Rural</v>
      </c>
    </row>
    <row r="8" spans="1:19" ht="12.75">
      <c r="A8" t="s">
        <v>73</v>
      </c>
      <c r="B8" t="s">
        <v>9</v>
      </c>
      <c r="C8" t="s">
        <v>264</v>
      </c>
      <c r="D8" s="1">
        <v>10908210.7</v>
      </c>
      <c r="E8" s="1">
        <f t="shared" si="5"/>
        <v>2727052.675</v>
      </c>
      <c r="F8" s="1">
        <v>197482.31</v>
      </c>
      <c r="G8" s="1">
        <f t="shared" si="6"/>
        <v>2924534.985</v>
      </c>
      <c r="H8" s="1">
        <v>300029.54</v>
      </c>
      <c r="I8" s="6">
        <f t="shared" si="0"/>
        <v>0.2681040058201296</v>
      </c>
      <c r="J8" s="8">
        <f t="shared" si="1"/>
        <v>0.02750492709129647</v>
      </c>
      <c r="K8" s="2">
        <f t="shared" si="2"/>
        <v>-2624505.445</v>
      </c>
      <c r="L8" s="1">
        <f t="shared" si="7"/>
        <v>300029.537518</v>
      </c>
      <c r="M8" s="1">
        <f t="shared" si="3"/>
        <v>-0.0024819999816827476</v>
      </c>
      <c r="N8" s="1">
        <v>118028929</v>
      </c>
      <c r="O8" s="25">
        <v>0</v>
      </c>
      <c r="P8" s="25">
        <v>2.542</v>
      </c>
      <c r="Q8" s="3">
        <f t="shared" si="8"/>
        <v>2.542</v>
      </c>
      <c r="R8" s="5">
        <f t="shared" si="4"/>
        <v>0.027504926863761443</v>
      </c>
      <c r="S8" t="str">
        <f>_xlfn.IFERROR(VLOOKUP(A8,Designation!$A$2:$D$148,4,FALSE),"Urban")</f>
        <v>Rural</v>
      </c>
    </row>
    <row r="9" spans="1:19" ht="12.75">
      <c r="A9" t="s">
        <v>74</v>
      </c>
      <c r="B9" t="s">
        <v>9</v>
      </c>
      <c r="C9" t="s">
        <v>4</v>
      </c>
      <c r="D9" s="1">
        <v>96281951.7</v>
      </c>
      <c r="E9" s="1">
        <f t="shared" si="5"/>
        <v>24070487.925</v>
      </c>
      <c r="F9" s="1">
        <v>3049421.53</v>
      </c>
      <c r="G9" s="1">
        <f t="shared" si="6"/>
        <v>27119909.455000002</v>
      </c>
      <c r="H9" s="1">
        <v>26263442.33</v>
      </c>
      <c r="I9" s="6">
        <f t="shared" si="0"/>
        <v>0.28167178766277545</v>
      </c>
      <c r="J9" s="8">
        <f t="shared" si="1"/>
        <v>0.272776380892578</v>
      </c>
      <c r="K9" s="2">
        <f t="shared" si="2"/>
        <v>-856467.1250000037</v>
      </c>
      <c r="L9" s="1">
        <f t="shared" si="7"/>
        <v>26263442.329740003</v>
      </c>
      <c r="M9" s="1">
        <f t="shared" si="3"/>
        <v>-0.0002599954605102539</v>
      </c>
      <c r="N9" s="1">
        <v>924345980</v>
      </c>
      <c r="O9" s="25">
        <v>0.562</v>
      </c>
      <c r="P9" s="25">
        <v>27.851</v>
      </c>
      <c r="Q9" s="3">
        <f t="shared" si="8"/>
        <v>28.413</v>
      </c>
      <c r="R9" s="5">
        <f t="shared" si="4"/>
        <v>0.27277638088987766</v>
      </c>
      <c r="S9" t="str">
        <f>_xlfn.IFERROR(VLOOKUP(A9,Designation!$A$2:$D$148,4,FALSE),"Urban")</f>
        <v>Urban</v>
      </c>
    </row>
    <row r="10" spans="1:19" ht="12.75">
      <c r="A10" t="s">
        <v>203</v>
      </c>
      <c r="B10" t="s">
        <v>265</v>
      </c>
      <c r="C10" t="s">
        <v>266</v>
      </c>
      <c r="D10" s="1">
        <v>21647640.68</v>
      </c>
      <c r="E10" s="1">
        <f t="shared" si="5"/>
        <v>5411910.17</v>
      </c>
      <c r="F10" s="1">
        <v>0</v>
      </c>
      <c r="G10" s="1">
        <f t="shared" si="6"/>
        <v>5411910.17</v>
      </c>
      <c r="H10" s="1">
        <v>0</v>
      </c>
      <c r="I10" s="6">
        <f t="shared" si="0"/>
        <v>0.25</v>
      </c>
      <c r="J10" s="8">
        <f t="shared" si="1"/>
        <v>0</v>
      </c>
      <c r="K10" s="2">
        <f t="shared" si="2"/>
        <v>-5411910.17</v>
      </c>
      <c r="L10" s="1">
        <f t="shared" si="7"/>
        <v>0</v>
      </c>
      <c r="M10" s="1">
        <f t="shared" si="3"/>
        <v>0</v>
      </c>
      <c r="N10" s="1">
        <v>154028128.989</v>
      </c>
      <c r="O10" s="25">
        <v>0</v>
      </c>
      <c r="P10" s="25">
        <v>0</v>
      </c>
      <c r="Q10" s="3">
        <f t="shared" si="8"/>
        <v>0</v>
      </c>
      <c r="R10" s="5">
        <f t="shared" si="4"/>
        <v>0</v>
      </c>
      <c r="S10" t="str">
        <f>_xlfn.IFERROR(VLOOKUP(A10,Designation!$A$2:$D$148,4,FALSE),"Urban")</f>
        <v>Rural</v>
      </c>
    </row>
    <row r="11" spans="1:19" ht="12.75">
      <c r="A11" t="s">
        <v>204</v>
      </c>
      <c r="B11" t="s">
        <v>265</v>
      </c>
      <c r="C11" t="s">
        <v>267</v>
      </c>
      <c r="D11" s="1">
        <v>3518630.13</v>
      </c>
      <c r="E11" s="1">
        <f t="shared" si="5"/>
        <v>1055589.0389999999</v>
      </c>
      <c r="F11" s="1">
        <v>0</v>
      </c>
      <c r="G11" s="1">
        <f t="shared" si="6"/>
        <v>1055589.0389999999</v>
      </c>
      <c r="H11" s="1">
        <v>0</v>
      </c>
      <c r="I11" s="6">
        <f t="shared" si="0"/>
        <v>0.3</v>
      </c>
      <c r="J11" s="8">
        <f t="shared" si="1"/>
        <v>0</v>
      </c>
      <c r="K11" s="2">
        <f t="shared" si="2"/>
        <v>-1055589.0389999999</v>
      </c>
      <c r="L11" s="1">
        <f t="shared" si="7"/>
        <v>0</v>
      </c>
      <c r="M11" s="1">
        <f t="shared" si="3"/>
        <v>0</v>
      </c>
      <c r="N11" s="1">
        <v>44298766</v>
      </c>
      <c r="O11" s="25">
        <v>0</v>
      </c>
      <c r="P11" s="25">
        <v>0</v>
      </c>
      <c r="Q11" s="3">
        <f t="shared" si="8"/>
        <v>0</v>
      </c>
      <c r="R11" s="5">
        <f t="shared" si="4"/>
        <v>0</v>
      </c>
      <c r="S11" t="str">
        <f>_xlfn.IFERROR(VLOOKUP(A11,Designation!$A$2:$D$148,4,FALSE),"Urban")</f>
        <v>Small Rural</v>
      </c>
    </row>
    <row r="12" spans="1:19" ht="12.75">
      <c r="A12" t="s">
        <v>75</v>
      </c>
      <c r="B12" t="s">
        <v>10</v>
      </c>
      <c r="C12" t="s">
        <v>268</v>
      </c>
      <c r="D12" s="1">
        <v>24276937.67</v>
      </c>
      <c r="E12" s="1">
        <f t="shared" si="5"/>
        <v>6069234.4175</v>
      </c>
      <c r="F12" s="1">
        <v>767975.6099999994</v>
      </c>
      <c r="G12" s="1">
        <f t="shared" si="6"/>
        <v>6837210.0275</v>
      </c>
      <c r="H12" s="1">
        <v>6156032.19</v>
      </c>
      <c r="I12" s="6">
        <f t="shared" si="0"/>
        <v>0.281633957315342</v>
      </c>
      <c r="J12" s="8">
        <f t="shared" si="1"/>
        <v>0.25357531801085686</v>
      </c>
      <c r="K12" s="2">
        <f t="shared" si="2"/>
        <v>-681177.8374999994</v>
      </c>
      <c r="L12" s="1">
        <f t="shared" si="7"/>
        <v>6156032.190725</v>
      </c>
      <c r="M12" s="1">
        <f t="shared" si="3"/>
        <v>0.0007249992340803146</v>
      </c>
      <c r="N12" s="1">
        <v>724665355</v>
      </c>
      <c r="O12" s="25">
        <v>0</v>
      </c>
      <c r="P12" s="25">
        <v>8.495</v>
      </c>
      <c r="Q12" s="3">
        <f t="shared" si="8"/>
        <v>8.495</v>
      </c>
      <c r="R12" s="5">
        <f t="shared" si="4"/>
        <v>0.25357531804072053</v>
      </c>
      <c r="S12" t="str">
        <f>_xlfn.IFERROR(VLOOKUP(A12,Designation!$A$2:$D$148,4,FALSE),"Urban")</f>
        <v>Urban</v>
      </c>
    </row>
    <row r="13" spans="1:19" ht="12.75">
      <c r="A13" t="s">
        <v>76</v>
      </c>
      <c r="B13" t="s">
        <v>10</v>
      </c>
      <c r="C13" t="s">
        <v>269</v>
      </c>
      <c r="D13" s="1">
        <v>13947292.57</v>
      </c>
      <c r="E13" s="1">
        <f t="shared" si="5"/>
        <v>3486823.1425</v>
      </c>
      <c r="F13" s="1">
        <v>339255.2899999991</v>
      </c>
      <c r="G13" s="1">
        <f t="shared" si="6"/>
        <v>3826078.432499999</v>
      </c>
      <c r="H13" s="1">
        <v>3868027.03</v>
      </c>
      <c r="I13" s="6">
        <f t="shared" si="0"/>
        <v>0.2743240964722947</v>
      </c>
      <c r="J13" s="8">
        <f t="shared" si="1"/>
        <v>0.2773317481214922</v>
      </c>
      <c r="K13" s="2">
        <f t="shared" si="2"/>
        <v>41948.597500000615</v>
      </c>
      <c r="L13" s="1">
        <f t="shared" si="7"/>
        <v>3868027.0276599997</v>
      </c>
      <c r="M13" s="1">
        <f t="shared" si="3"/>
        <v>-0.0023400001227855682</v>
      </c>
      <c r="N13" s="1">
        <v>271060058</v>
      </c>
      <c r="O13" s="25">
        <v>0</v>
      </c>
      <c r="P13" s="25">
        <v>14.27</v>
      </c>
      <c r="Q13" s="3">
        <f t="shared" si="8"/>
        <v>14.27</v>
      </c>
      <c r="R13" s="5">
        <f t="shared" si="4"/>
        <v>0.2773317479537177</v>
      </c>
      <c r="S13" t="str">
        <f>_xlfn.IFERROR(VLOOKUP(A13,Designation!$A$2:$D$148,4,FALSE),"Urban")</f>
        <v>Urban</v>
      </c>
    </row>
    <row r="14" spans="1:19" ht="12.75">
      <c r="A14" t="s">
        <v>77</v>
      </c>
      <c r="B14" t="s">
        <v>10</v>
      </c>
      <c r="C14" t="s">
        <v>270</v>
      </c>
      <c r="D14" s="1">
        <v>513562801.12</v>
      </c>
      <c r="E14" s="1">
        <f t="shared" si="5"/>
        <v>128390700.28</v>
      </c>
      <c r="F14" s="1">
        <v>1003951.56</v>
      </c>
      <c r="G14" s="1">
        <f t="shared" si="6"/>
        <v>129394651.84</v>
      </c>
      <c r="H14" s="1">
        <v>129907007.6</v>
      </c>
      <c r="I14" s="6">
        <f t="shared" si="0"/>
        <v>0.2519548759330126</v>
      </c>
      <c r="J14" s="8">
        <f t="shared" si="1"/>
        <v>0.25295252560483966</v>
      </c>
      <c r="K14" s="2">
        <f t="shared" si="2"/>
        <v>512355.75999999046</v>
      </c>
      <c r="L14" s="1">
        <f t="shared" si="7"/>
        <v>129907007.596977</v>
      </c>
      <c r="M14" s="1">
        <f t="shared" si="3"/>
        <v>-0.003022998571395874</v>
      </c>
      <c r="N14" s="1">
        <v>7576077891</v>
      </c>
      <c r="O14" s="25">
        <f>0.852+0.051</f>
        <v>0.903</v>
      </c>
      <c r="P14" s="25">
        <v>16.244</v>
      </c>
      <c r="Q14" s="3">
        <f t="shared" si="8"/>
        <v>17.147</v>
      </c>
      <c r="R14" s="5">
        <f t="shared" si="4"/>
        <v>0.25295252559895337</v>
      </c>
      <c r="S14" t="str">
        <f>_xlfn.IFERROR(VLOOKUP(A14,Designation!$A$2:$D$148,4,FALSE),"Urban")</f>
        <v>Urban</v>
      </c>
    </row>
    <row r="15" spans="1:19" ht="12.75">
      <c r="A15" t="s">
        <v>78</v>
      </c>
      <c r="B15" t="s">
        <v>10</v>
      </c>
      <c r="C15" t="s">
        <v>271</v>
      </c>
      <c r="D15" s="1">
        <v>130647526.05</v>
      </c>
      <c r="E15" s="1">
        <f t="shared" si="5"/>
        <v>32661881.5125</v>
      </c>
      <c r="F15" s="1">
        <v>3157850.699999988</v>
      </c>
      <c r="G15" s="1">
        <f t="shared" si="6"/>
        <v>35819732.21249999</v>
      </c>
      <c r="H15" s="1">
        <v>28742828.02</v>
      </c>
      <c r="I15" s="6">
        <f t="shared" si="0"/>
        <v>0.27417076538281676</v>
      </c>
      <c r="J15" s="8">
        <f t="shared" si="1"/>
        <v>0.2200028495679272</v>
      </c>
      <c r="K15" s="2">
        <f t="shared" si="2"/>
        <v>-7076904.1924999915</v>
      </c>
      <c r="L15" s="1">
        <f t="shared" si="7"/>
        <v>28742828.023875</v>
      </c>
      <c r="M15" s="1">
        <f t="shared" si="3"/>
        <v>0.0038750022649765015</v>
      </c>
      <c r="N15" s="1">
        <v>2079047235</v>
      </c>
      <c r="O15" s="25">
        <v>1.1139999999999999</v>
      </c>
      <c r="P15" s="25">
        <v>12.711</v>
      </c>
      <c r="Q15" s="3">
        <f t="shared" si="8"/>
        <v>13.825</v>
      </c>
      <c r="R15" s="5">
        <f t="shared" si="4"/>
        <v>0.22000284959758717</v>
      </c>
      <c r="S15" t="str">
        <f>_xlfn.IFERROR(VLOOKUP(A15,Designation!$A$2:$D$148,4,FALSE),"Urban")</f>
        <v>Urban</v>
      </c>
    </row>
    <row r="16" spans="1:19" ht="12.75">
      <c r="A16" t="s">
        <v>79</v>
      </c>
      <c r="B16" t="s">
        <v>10</v>
      </c>
      <c r="C16" t="s">
        <v>272</v>
      </c>
      <c r="D16" s="1">
        <v>3799642.18</v>
      </c>
      <c r="E16" s="1">
        <f t="shared" si="5"/>
        <v>1139892.654</v>
      </c>
      <c r="F16" s="1">
        <v>0</v>
      </c>
      <c r="G16" s="1">
        <f t="shared" si="6"/>
        <v>1139892.654</v>
      </c>
      <c r="H16" s="1">
        <v>6483</v>
      </c>
      <c r="I16" s="6">
        <f t="shared" si="0"/>
        <v>0.3</v>
      </c>
      <c r="J16" s="8">
        <f t="shared" si="1"/>
        <v>0.0017062132940107533</v>
      </c>
      <c r="K16" s="2">
        <f t="shared" si="2"/>
        <v>-1133409.654</v>
      </c>
      <c r="L16" s="1">
        <f t="shared" si="7"/>
        <v>6483.002734999999</v>
      </c>
      <c r="M16" s="1">
        <f t="shared" si="3"/>
        <v>0.002734999999120191</v>
      </c>
      <c r="N16" s="1">
        <v>53578535</v>
      </c>
      <c r="O16" s="25">
        <v>0.121</v>
      </c>
      <c r="P16" s="25">
        <v>0</v>
      </c>
      <c r="Q16" s="3">
        <f t="shared" si="8"/>
        <v>0.121</v>
      </c>
      <c r="R16" s="5">
        <f t="shared" si="4"/>
        <v>0.0017062140138153744</v>
      </c>
      <c r="S16" t="str">
        <f>_xlfn.IFERROR(VLOOKUP(A16,Designation!$A$2:$D$148,4,FALSE),"Urban")</f>
        <v>Small Rural</v>
      </c>
    </row>
    <row r="17" spans="1:19" ht="12.75">
      <c r="A17" t="s">
        <v>80</v>
      </c>
      <c r="B17" t="s">
        <v>10</v>
      </c>
      <c r="C17" t="s">
        <v>273</v>
      </c>
      <c r="D17" s="1">
        <v>401902386.76</v>
      </c>
      <c r="E17" s="1">
        <f t="shared" si="5"/>
        <v>100475596.69</v>
      </c>
      <c r="F17" s="1">
        <v>2551562.32</v>
      </c>
      <c r="G17" s="1">
        <f t="shared" si="6"/>
        <v>103027159.00999999</v>
      </c>
      <c r="H17" s="1">
        <v>103005228.97</v>
      </c>
      <c r="I17" s="6">
        <f t="shared" si="0"/>
        <v>0.25634871153806726</v>
      </c>
      <c r="J17" s="8">
        <f t="shared" si="1"/>
        <v>0.2562941459501971</v>
      </c>
      <c r="K17" s="2">
        <f t="shared" si="2"/>
        <v>-21930.039999991655</v>
      </c>
      <c r="L17" s="1">
        <f t="shared" si="7"/>
        <v>103005228.97148798</v>
      </c>
      <c r="M17" s="1">
        <f t="shared" si="3"/>
        <v>0.0014879852533340454</v>
      </c>
      <c r="N17" s="1">
        <v>3719003104</v>
      </c>
      <c r="O17" s="25">
        <v>0</v>
      </c>
      <c r="P17" s="25">
        <v>27.697</v>
      </c>
      <c r="Q17" s="3">
        <f t="shared" si="8"/>
        <v>27.697</v>
      </c>
      <c r="R17" s="5">
        <f t="shared" si="4"/>
        <v>0.25629414595389943</v>
      </c>
      <c r="S17" t="str">
        <f>_xlfn.IFERROR(VLOOKUP(A17,Designation!$A$2:$D$148,4,FALSE),"Urban")</f>
        <v>Urban</v>
      </c>
    </row>
    <row r="18" spans="1:19" ht="12.75">
      <c r="A18" t="s">
        <v>185</v>
      </c>
      <c r="B18" t="s">
        <v>10</v>
      </c>
      <c r="C18" t="s">
        <v>274</v>
      </c>
      <c r="D18" s="1">
        <v>44499622.23</v>
      </c>
      <c r="E18" s="1">
        <f t="shared" si="5"/>
        <v>11124905.5575</v>
      </c>
      <c r="F18" s="1">
        <v>93067.8999999999</v>
      </c>
      <c r="G18" s="1">
        <f t="shared" si="6"/>
        <v>11217973.4575</v>
      </c>
      <c r="H18" s="1">
        <v>240035.01</v>
      </c>
      <c r="I18" s="6">
        <f t="shared" si="0"/>
        <v>0.25209143123775235</v>
      </c>
      <c r="J18" s="8">
        <f t="shared" si="1"/>
        <v>0.005394090960129034</v>
      </c>
      <c r="K18" s="2">
        <f t="shared" si="2"/>
        <v>-10977938.4475</v>
      </c>
      <c r="L18" s="1">
        <f t="shared" si="7"/>
        <v>240035.01234299998</v>
      </c>
      <c r="M18" s="1">
        <f t="shared" si="3"/>
        <v>0.0023429999710060656</v>
      </c>
      <c r="N18" s="1">
        <v>68561843</v>
      </c>
      <c r="O18" s="25">
        <v>0</v>
      </c>
      <c r="P18" s="25">
        <v>3.501</v>
      </c>
      <c r="Q18" s="3">
        <f t="shared" si="8"/>
        <v>3.501</v>
      </c>
      <c r="R18" s="5">
        <f t="shared" si="4"/>
        <v>0.005394091012781166</v>
      </c>
      <c r="S18" t="str">
        <f>_xlfn.IFERROR(VLOOKUP(A18,Designation!$A$2:$D$148,4,FALSE),"Urban")</f>
        <v>Rural</v>
      </c>
    </row>
    <row r="19" spans="1:19" ht="12.75">
      <c r="A19" t="s">
        <v>205</v>
      </c>
      <c r="B19" t="s">
        <v>275</v>
      </c>
      <c r="C19" t="s">
        <v>276</v>
      </c>
      <c r="D19" s="1">
        <v>16427084.55</v>
      </c>
      <c r="E19" s="1">
        <f t="shared" si="5"/>
        <v>4106771.1375</v>
      </c>
      <c r="F19" s="1">
        <v>147716.44999999925</v>
      </c>
      <c r="G19" s="1">
        <f t="shared" si="6"/>
        <v>4254487.587499999</v>
      </c>
      <c r="H19" s="1">
        <v>1456944.8</v>
      </c>
      <c r="I19" s="6">
        <f t="shared" si="0"/>
        <v>0.25899224993640146</v>
      </c>
      <c r="J19" s="8">
        <f t="shared" si="1"/>
        <v>0.08869162361497676</v>
      </c>
      <c r="K19" s="2">
        <f t="shared" si="2"/>
        <v>-2797542.7874999996</v>
      </c>
      <c r="L19" s="1">
        <f t="shared" si="7"/>
        <v>1456944.80318</v>
      </c>
      <c r="M19" s="1">
        <f t="shared" si="3"/>
        <v>0.0031799999997019768</v>
      </c>
      <c r="N19" s="1">
        <v>364418410</v>
      </c>
      <c r="O19" s="25">
        <v>0</v>
      </c>
      <c r="P19" s="25">
        <v>3.998</v>
      </c>
      <c r="Q19" s="3">
        <f t="shared" si="8"/>
        <v>3.998</v>
      </c>
      <c r="R19" s="5">
        <f t="shared" si="4"/>
        <v>0.08869162380855951</v>
      </c>
      <c r="S19" t="str">
        <f>_xlfn.IFERROR(VLOOKUP(A19,Designation!$A$2:$D$148,4,FALSE),"Urban")</f>
        <v>Rural</v>
      </c>
    </row>
    <row r="20" spans="1:19" ht="12.75">
      <c r="A20" t="s">
        <v>183</v>
      </c>
      <c r="B20" t="s">
        <v>11</v>
      </c>
      <c r="C20" t="s">
        <v>277</v>
      </c>
      <c r="D20" s="1">
        <v>2457281.76</v>
      </c>
      <c r="E20" s="1">
        <f t="shared" si="5"/>
        <v>737184.5279999999</v>
      </c>
      <c r="F20" s="1">
        <v>0</v>
      </c>
      <c r="G20" s="1">
        <f t="shared" si="6"/>
        <v>737184.5279999999</v>
      </c>
      <c r="H20" s="1">
        <v>178855.96</v>
      </c>
      <c r="I20" s="6">
        <f t="shared" si="0"/>
        <v>0.3</v>
      </c>
      <c r="J20" s="8">
        <f t="shared" si="1"/>
        <v>0.07278610166381572</v>
      </c>
      <c r="K20" s="2">
        <f t="shared" si="2"/>
        <v>-558328.568</v>
      </c>
      <c r="L20" s="1">
        <f t="shared" si="7"/>
        <v>178855.956</v>
      </c>
      <c r="M20" s="1">
        <f t="shared" si="3"/>
        <v>-0.003999999986262992</v>
      </c>
      <c r="N20" s="1">
        <v>29809326</v>
      </c>
      <c r="O20" s="25">
        <v>0</v>
      </c>
      <c r="P20" s="25">
        <v>6</v>
      </c>
      <c r="Q20" s="3">
        <f t="shared" si="8"/>
        <v>6</v>
      </c>
      <c r="R20" s="5">
        <f t="shared" si="4"/>
        <v>0.07278610003600076</v>
      </c>
      <c r="S20" t="str">
        <f>_xlfn.IFERROR(VLOOKUP(A20,Designation!$A$2:$D$148,4,FALSE),"Urban")</f>
        <v>Small Rural</v>
      </c>
    </row>
    <row r="21" spans="1:19" ht="12.75">
      <c r="A21" t="s">
        <v>82</v>
      </c>
      <c r="B21" t="s">
        <v>11</v>
      </c>
      <c r="C21" t="s">
        <v>278</v>
      </c>
      <c r="D21" s="1">
        <v>1180095.73</v>
      </c>
      <c r="E21" s="1">
        <f t="shared" si="5"/>
        <v>354028.719</v>
      </c>
      <c r="F21" s="1">
        <v>0</v>
      </c>
      <c r="G21" s="1">
        <f t="shared" si="6"/>
        <v>354028.719</v>
      </c>
      <c r="H21" s="1">
        <v>100006.79</v>
      </c>
      <c r="I21" s="6">
        <f t="shared" si="0"/>
        <v>0.3</v>
      </c>
      <c r="J21" s="8">
        <f t="shared" si="1"/>
        <v>0.08474464186053787</v>
      </c>
      <c r="K21" s="2">
        <f t="shared" si="2"/>
        <v>-254021.929</v>
      </c>
      <c r="L21" s="1">
        <f t="shared" si="7"/>
        <v>100006.78934399999</v>
      </c>
      <c r="M21" s="1">
        <f t="shared" si="3"/>
        <v>-0.0006560000038007274</v>
      </c>
      <c r="N21" s="1">
        <v>27718068</v>
      </c>
      <c r="O21" s="25">
        <v>0</v>
      </c>
      <c r="P21" s="25">
        <v>3.608</v>
      </c>
      <c r="Q21" s="3">
        <f t="shared" si="8"/>
        <v>3.608</v>
      </c>
      <c r="R21" s="5">
        <f t="shared" si="4"/>
        <v>0.08474464130465076</v>
      </c>
      <c r="S21" t="str">
        <f>_xlfn.IFERROR(VLOOKUP(A21,Designation!$A$2:$D$148,4,FALSE),"Urban")</f>
        <v>Small Rural</v>
      </c>
    </row>
    <row r="22" spans="1:19" ht="12.75">
      <c r="A22" t="s">
        <v>206</v>
      </c>
      <c r="B22" t="s">
        <v>11</v>
      </c>
      <c r="C22" t="s">
        <v>279</v>
      </c>
      <c r="D22" s="1">
        <v>3537660.61</v>
      </c>
      <c r="E22" s="1">
        <f t="shared" si="5"/>
        <v>1061298.183</v>
      </c>
      <c r="F22" s="1">
        <v>0</v>
      </c>
      <c r="G22" s="1">
        <f t="shared" si="6"/>
        <v>1061298.183</v>
      </c>
      <c r="H22" s="1">
        <v>0</v>
      </c>
      <c r="I22" s="6">
        <f t="shared" si="0"/>
        <v>0.3</v>
      </c>
      <c r="J22" s="8">
        <f t="shared" si="1"/>
        <v>0</v>
      </c>
      <c r="K22" s="2">
        <f t="shared" si="2"/>
        <v>-1061298.183</v>
      </c>
      <c r="L22" s="1">
        <f t="shared" si="7"/>
        <v>0</v>
      </c>
      <c r="M22" s="1">
        <f t="shared" si="3"/>
        <v>0</v>
      </c>
      <c r="N22" s="1">
        <v>33232182</v>
      </c>
      <c r="O22" s="25">
        <v>0</v>
      </c>
      <c r="P22" s="25">
        <v>0</v>
      </c>
      <c r="Q22" s="3">
        <f t="shared" si="8"/>
        <v>0</v>
      </c>
      <c r="R22" s="5">
        <f t="shared" si="4"/>
        <v>0</v>
      </c>
      <c r="S22" t="str">
        <f>_xlfn.IFERROR(VLOOKUP(A22,Designation!$A$2:$D$148,4,FALSE),"Urban")</f>
        <v>Small Rural</v>
      </c>
    </row>
    <row r="23" spans="1:19" ht="12.75">
      <c r="A23" t="s">
        <v>207</v>
      </c>
      <c r="B23" t="s">
        <v>11</v>
      </c>
      <c r="C23" t="s">
        <v>280</v>
      </c>
      <c r="D23" s="1">
        <v>2481448.96</v>
      </c>
      <c r="E23" s="1">
        <f t="shared" si="5"/>
        <v>744434.688</v>
      </c>
      <c r="F23" s="1">
        <v>0</v>
      </c>
      <c r="G23" s="1">
        <f t="shared" si="6"/>
        <v>744434.688</v>
      </c>
      <c r="H23" s="1">
        <v>0</v>
      </c>
      <c r="I23" s="6">
        <f t="shared" si="0"/>
        <v>0.3</v>
      </c>
      <c r="J23" s="8">
        <f t="shared" si="1"/>
        <v>0</v>
      </c>
      <c r="K23" s="2">
        <f t="shared" si="2"/>
        <v>-744434.688</v>
      </c>
      <c r="L23" s="1">
        <f t="shared" si="7"/>
        <v>0</v>
      </c>
      <c r="M23" s="1">
        <f t="shared" si="3"/>
        <v>0</v>
      </c>
      <c r="N23" s="1">
        <v>7629205</v>
      </c>
      <c r="O23" s="25">
        <v>0</v>
      </c>
      <c r="P23" s="25">
        <v>0</v>
      </c>
      <c r="Q23" s="3">
        <f t="shared" si="8"/>
        <v>0</v>
      </c>
      <c r="R23" s="5">
        <f t="shared" si="4"/>
        <v>0</v>
      </c>
      <c r="S23" t="str">
        <f>_xlfn.IFERROR(VLOOKUP(A23,Designation!$A$2:$D$148,4,FALSE),"Urban")</f>
        <v>Small Rural</v>
      </c>
    </row>
    <row r="24" spans="1:19" ht="12.75">
      <c r="A24" t="s">
        <v>81</v>
      </c>
      <c r="B24" t="s">
        <v>11</v>
      </c>
      <c r="C24" t="s">
        <v>281</v>
      </c>
      <c r="D24" s="1">
        <v>962905.48</v>
      </c>
      <c r="E24" s="1">
        <f t="shared" si="5"/>
        <v>288871.644</v>
      </c>
      <c r="F24" s="1">
        <v>0</v>
      </c>
      <c r="G24" s="1">
        <f t="shared" si="6"/>
        <v>288871.644</v>
      </c>
      <c r="H24" s="1">
        <v>154425.79</v>
      </c>
      <c r="I24" s="6">
        <f t="shared" si="0"/>
        <v>0.3</v>
      </c>
      <c r="J24" s="8">
        <f t="shared" si="1"/>
        <v>0.16037481685118254</v>
      </c>
      <c r="K24" s="2">
        <f t="shared" si="2"/>
        <v>-134445.85399999996</v>
      </c>
      <c r="L24" s="1">
        <f t="shared" si="7"/>
        <v>154425.793528</v>
      </c>
      <c r="M24" s="1">
        <f t="shared" si="3"/>
        <v>0.003528000001097098</v>
      </c>
      <c r="N24" s="1">
        <v>17576348</v>
      </c>
      <c r="O24" s="25">
        <v>0.264</v>
      </c>
      <c r="P24" s="25">
        <v>8.522</v>
      </c>
      <c r="Q24" s="3">
        <f t="shared" si="8"/>
        <v>8.786</v>
      </c>
      <c r="R24" s="5">
        <f t="shared" si="4"/>
        <v>0.16037482051509355</v>
      </c>
      <c r="S24" t="str">
        <f>_xlfn.IFERROR(VLOOKUP(A24,Designation!$A$2:$D$148,4,FALSE),"Urban")</f>
        <v>Small Rural</v>
      </c>
    </row>
    <row r="25" spans="1:19" ht="12.75">
      <c r="A25" t="s">
        <v>208</v>
      </c>
      <c r="B25" t="s">
        <v>12</v>
      </c>
      <c r="C25" t="s">
        <v>282</v>
      </c>
      <c r="D25" s="1">
        <v>7938892.03</v>
      </c>
      <c r="E25" s="1">
        <f t="shared" si="5"/>
        <v>2381667.609</v>
      </c>
      <c r="F25" s="1">
        <v>0</v>
      </c>
      <c r="G25" s="1">
        <f t="shared" si="6"/>
        <v>2381667.609</v>
      </c>
      <c r="H25" s="1">
        <v>0</v>
      </c>
      <c r="I25" s="6">
        <f t="shared" si="0"/>
        <v>0.3</v>
      </c>
      <c r="J25" s="8">
        <f t="shared" si="1"/>
        <v>0</v>
      </c>
      <c r="K25" s="2">
        <f t="shared" si="2"/>
        <v>-2381667.609</v>
      </c>
      <c r="L25" s="1">
        <f t="shared" si="7"/>
        <v>0</v>
      </c>
      <c r="M25" s="1">
        <f t="shared" si="3"/>
        <v>0</v>
      </c>
      <c r="N25" s="1">
        <v>72048180</v>
      </c>
      <c r="O25" s="25">
        <v>0</v>
      </c>
      <c r="P25" s="25">
        <v>0</v>
      </c>
      <c r="Q25" s="3">
        <f t="shared" si="8"/>
        <v>0</v>
      </c>
      <c r="R25" s="5">
        <f t="shared" si="4"/>
        <v>0</v>
      </c>
      <c r="S25" t="str">
        <f>_xlfn.IFERROR(VLOOKUP(A25,Designation!$A$2:$D$148,4,FALSE),"Urban")</f>
        <v>Small Rural</v>
      </c>
    </row>
    <row r="26" spans="1:19" ht="12.75">
      <c r="A26" t="s">
        <v>83</v>
      </c>
      <c r="B26" t="s">
        <v>12</v>
      </c>
      <c r="C26" t="s">
        <v>283</v>
      </c>
      <c r="D26" s="1">
        <v>3146326.6</v>
      </c>
      <c r="E26" s="1">
        <f t="shared" si="5"/>
        <v>943897.98</v>
      </c>
      <c r="F26" s="1">
        <v>0</v>
      </c>
      <c r="G26" s="1">
        <f t="shared" si="6"/>
        <v>943897.98</v>
      </c>
      <c r="H26" s="1">
        <v>125783.19</v>
      </c>
      <c r="I26" s="6">
        <f t="shared" si="0"/>
        <v>0.3</v>
      </c>
      <c r="J26" s="8">
        <f t="shared" si="1"/>
        <v>0.03997779187958427</v>
      </c>
      <c r="K26" s="2">
        <f t="shared" si="2"/>
        <v>-818114.79</v>
      </c>
      <c r="L26" s="1">
        <f t="shared" si="7"/>
        <v>125783.18805</v>
      </c>
      <c r="M26" s="1">
        <f t="shared" si="3"/>
        <v>-0.0019500000053085387</v>
      </c>
      <c r="N26" s="1">
        <v>26963170</v>
      </c>
      <c r="O26" s="25">
        <v>4.665</v>
      </c>
      <c r="P26" s="25">
        <v>0</v>
      </c>
      <c r="Q26" s="3">
        <f t="shared" si="8"/>
        <v>4.665</v>
      </c>
      <c r="R26" s="5">
        <f t="shared" si="4"/>
        <v>0.039977791259813905</v>
      </c>
      <c r="S26" t="str">
        <f>_xlfn.IFERROR(VLOOKUP(A26,Designation!$A$2:$D$148,4,FALSE),"Urban")</f>
        <v>Small Rural</v>
      </c>
    </row>
    <row r="27" spans="1:19" ht="12.75">
      <c r="A27" t="s">
        <v>84</v>
      </c>
      <c r="B27" t="s">
        <v>13</v>
      </c>
      <c r="C27" t="s">
        <v>284</v>
      </c>
      <c r="D27" s="1">
        <v>291301435.07</v>
      </c>
      <c r="E27" s="1">
        <f t="shared" si="5"/>
        <v>72825358.7675</v>
      </c>
      <c r="F27" s="1">
        <v>3107770.19</v>
      </c>
      <c r="G27" s="1">
        <f t="shared" si="6"/>
        <v>75933128.9575</v>
      </c>
      <c r="H27" s="1">
        <v>55883658.22</v>
      </c>
      <c r="I27" s="6">
        <f t="shared" si="0"/>
        <v>0.26066857150653305</v>
      </c>
      <c r="J27" s="8">
        <f t="shared" si="1"/>
        <v>0.1918413419644538</v>
      </c>
      <c r="K27" s="2">
        <f t="shared" si="2"/>
        <v>-20049470.737499997</v>
      </c>
      <c r="L27" s="1">
        <f t="shared" si="7"/>
        <v>55883658.22029</v>
      </c>
      <c r="M27" s="1">
        <f t="shared" si="3"/>
        <v>0.00028999894857406616</v>
      </c>
      <c r="N27" s="1">
        <v>4112116131</v>
      </c>
      <c r="O27" s="25">
        <v>0</v>
      </c>
      <c r="P27" s="25">
        <v>13.59</v>
      </c>
      <c r="Q27" s="3">
        <f t="shared" si="8"/>
        <v>13.59</v>
      </c>
      <c r="R27" s="5">
        <f t="shared" si="4"/>
        <v>0.1918413419654493</v>
      </c>
      <c r="S27" t="str">
        <f>_xlfn.IFERROR(VLOOKUP(A27,Designation!$A$2:$D$148,4,FALSE),"Urban")</f>
        <v>Urban</v>
      </c>
    </row>
    <row r="28" spans="1:19" ht="12.75">
      <c r="A28" t="s">
        <v>85</v>
      </c>
      <c r="B28" t="s">
        <v>13</v>
      </c>
      <c r="C28" t="s">
        <v>285</v>
      </c>
      <c r="D28" s="1">
        <v>278840263.13</v>
      </c>
      <c r="E28" s="1">
        <f t="shared" si="5"/>
        <v>69710065.7825</v>
      </c>
      <c r="F28" s="1">
        <v>5484100.72</v>
      </c>
      <c r="G28" s="1">
        <f t="shared" si="6"/>
        <v>75194166.5025</v>
      </c>
      <c r="H28" s="1">
        <v>75190650.32</v>
      </c>
      <c r="I28" s="6">
        <f t="shared" si="0"/>
        <v>0.26966753530656085</v>
      </c>
      <c r="J28" s="8">
        <f t="shared" si="1"/>
        <v>0.26965492528223894</v>
      </c>
      <c r="K28" s="2">
        <f t="shared" si="2"/>
        <v>-3516.1825000047684</v>
      </c>
      <c r="L28" s="1">
        <f t="shared" si="7"/>
        <v>67336361.53439</v>
      </c>
      <c r="M28" s="1">
        <f t="shared" si="3"/>
        <v>-7854288.78560999</v>
      </c>
      <c r="N28" s="1">
        <v>7095507011</v>
      </c>
      <c r="O28" s="25">
        <v>0</v>
      </c>
      <c r="P28" s="25">
        <v>9.49</v>
      </c>
      <c r="Q28" s="3">
        <f t="shared" si="8"/>
        <v>9.49</v>
      </c>
      <c r="R28" s="5">
        <f t="shared" si="4"/>
        <v>0.24148722561991223</v>
      </c>
      <c r="S28" t="str">
        <f>_xlfn.IFERROR(VLOOKUP(A28,Designation!$A$2:$D$148,4,FALSE),"Urban")</f>
        <v>Urban</v>
      </c>
    </row>
    <row r="29" spans="1:19" ht="12.75">
      <c r="A29" t="s">
        <v>86</v>
      </c>
      <c r="B29" t="s">
        <v>14</v>
      </c>
      <c r="C29" t="s">
        <v>286</v>
      </c>
      <c r="D29" s="1">
        <v>9685965.07</v>
      </c>
      <c r="E29" s="1">
        <f t="shared" si="5"/>
        <v>2905789.521</v>
      </c>
      <c r="F29" s="1">
        <v>179452.74</v>
      </c>
      <c r="G29" s="1">
        <f t="shared" si="6"/>
        <v>3085242.261</v>
      </c>
      <c r="H29" s="1">
        <v>2065532.75</v>
      </c>
      <c r="I29" s="6">
        <f t="shared" si="0"/>
        <v>0.31852708931976353</v>
      </c>
      <c r="J29" s="8">
        <f t="shared" si="1"/>
        <v>0.21325007214794756</v>
      </c>
      <c r="K29" s="2">
        <f t="shared" si="2"/>
        <v>-1019709.5109999999</v>
      </c>
      <c r="L29" s="1">
        <f t="shared" si="7"/>
        <v>2065532.75044</v>
      </c>
      <c r="M29" s="1">
        <f t="shared" si="3"/>
        <v>0.00044000009074807167</v>
      </c>
      <c r="N29" s="1">
        <v>283961060</v>
      </c>
      <c r="O29" s="25">
        <v>0</v>
      </c>
      <c r="P29" s="25">
        <v>7.274</v>
      </c>
      <c r="Q29" s="3">
        <f t="shared" si="8"/>
        <v>7.274</v>
      </c>
      <c r="R29" s="5">
        <f t="shared" si="4"/>
        <v>0.21325007219337413</v>
      </c>
      <c r="S29" t="str">
        <f>_xlfn.IFERROR(VLOOKUP(A29,Designation!$A$2:$D$148,4,FALSE),"Urban")</f>
        <v>Small Rural</v>
      </c>
    </row>
    <row r="30" spans="1:19" ht="12.75">
      <c r="A30" t="s">
        <v>87</v>
      </c>
      <c r="B30" t="s">
        <v>14</v>
      </c>
      <c r="C30" t="s">
        <v>287</v>
      </c>
      <c r="D30" s="1">
        <v>13238128.84</v>
      </c>
      <c r="E30" s="1">
        <f t="shared" si="5"/>
        <v>3309532.21</v>
      </c>
      <c r="F30" s="1">
        <v>173421.01</v>
      </c>
      <c r="G30" s="1">
        <f t="shared" si="6"/>
        <v>3482953.2199999997</v>
      </c>
      <c r="H30" s="1">
        <v>2350155.09</v>
      </c>
      <c r="I30" s="6">
        <f t="shared" si="0"/>
        <v>0.2631001149857369</v>
      </c>
      <c r="J30" s="8">
        <f t="shared" si="1"/>
        <v>0.1775292504253947</v>
      </c>
      <c r="K30" s="2">
        <f t="shared" si="2"/>
        <v>-1132798.13</v>
      </c>
      <c r="L30" s="1">
        <f t="shared" si="7"/>
        <v>2350155.087125556</v>
      </c>
      <c r="M30" s="1">
        <f t="shared" si="3"/>
        <v>-0.0028744437731802464</v>
      </c>
      <c r="N30" s="1">
        <v>348377569.98599994</v>
      </c>
      <c r="O30" s="25">
        <v>0</v>
      </c>
      <c r="P30" s="25">
        <v>6.746</v>
      </c>
      <c r="Q30" s="3">
        <f t="shared" si="8"/>
        <v>6.746</v>
      </c>
      <c r="R30" s="5">
        <f t="shared" si="4"/>
        <v>0.17752925020826102</v>
      </c>
      <c r="S30" t="str">
        <f>_xlfn.IFERROR(VLOOKUP(A30,Designation!$A$2:$D$148,4,FALSE),"Urban")</f>
        <v>Rural</v>
      </c>
    </row>
    <row r="31" spans="1:19" ht="12.75">
      <c r="A31" t="s">
        <v>88</v>
      </c>
      <c r="B31" t="s">
        <v>15</v>
      </c>
      <c r="C31" t="s">
        <v>288</v>
      </c>
      <c r="D31" s="1">
        <v>1780533.37</v>
      </c>
      <c r="E31" s="1">
        <f t="shared" si="5"/>
        <v>534160.011</v>
      </c>
      <c r="F31" s="1">
        <v>0</v>
      </c>
      <c r="G31" s="1">
        <f t="shared" si="6"/>
        <v>534160.011</v>
      </c>
      <c r="H31" s="1">
        <v>423376.79</v>
      </c>
      <c r="I31" s="6">
        <f t="shared" si="0"/>
        <v>0.3</v>
      </c>
      <c r="J31" s="8">
        <f t="shared" si="1"/>
        <v>0.2377808791081517</v>
      </c>
      <c r="K31" s="2">
        <f t="shared" si="2"/>
        <v>-110783.22100000008</v>
      </c>
      <c r="L31" s="1">
        <f t="shared" si="7"/>
        <v>423376.7899219999</v>
      </c>
      <c r="M31" s="1">
        <f t="shared" si="3"/>
        <v>-7.800007006153464E-05</v>
      </c>
      <c r="N31" s="1">
        <v>41092574</v>
      </c>
      <c r="O31" s="25">
        <v>1.786</v>
      </c>
      <c r="P31" s="25">
        <v>8.517</v>
      </c>
      <c r="Q31" s="3">
        <f t="shared" si="8"/>
        <v>10.302999999999999</v>
      </c>
      <c r="R31" s="5">
        <f t="shared" si="4"/>
        <v>0.23778087906434456</v>
      </c>
      <c r="S31" t="str">
        <f>_xlfn.IFERROR(VLOOKUP(A31,Designation!$A$2:$D$148,4,FALSE),"Urban")</f>
        <v>Small Rural</v>
      </c>
    </row>
    <row r="32" spans="1:19" ht="12.75">
      <c r="A32" t="s">
        <v>89</v>
      </c>
      <c r="B32" t="s">
        <v>15</v>
      </c>
      <c r="C32" t="s">
        <v>289</v>
      </c>
      <c r="D32" s="1">
        <v>2803924.99</v>
      </c>
      <c r="E32" s="1">
        <f t="shared" si="5"/>
        <v>841177.4970000001</v>
      </c>
      <c r="F32" s="1">
        <v>0</v>
      </c>
      <c r="G32" s="1">
        <f t="shared" si="6"/>
        <v>841177.4970000001</v>
      </c>
      <c r="H32" s="1">
        <v>701584.36</v>
      </c>
      <c r="I32" s="6">
        <f t="shared" si="0"/>
        <v>0.3</v>
      </c>
      <c r="J32" s="8">
        <f t="shared" si="1"/>
        <v>0.25021509580397155</v>
      </c>
      <c r="K32" s="2">
        <f t="shared" si="2"/>
        <v>-139593.1370000001</v>
      </c>
      <c r="L32" s="1">
        <f t="shared" si="7"/>
        <v>701584.363068</v>
      </c>
      <c r="M32" s="1">
        <f t="shared" si="3"/>
        <v>0.003067999961785972</v>
      </c>
      <c r="N32" s="1">
        <v>78005822</v>
      </c>
      <c r="O32" s="25">
        <v>0</v>
      </c>
      <c r="P32" s="25">
        <v>8.994</v>
      </c>
      <c r="Q32" s="3">
        <f t="shared" si="8"/>
        <v>8.994</v>
      </c>
      <c r="R32" s="5">
        <f t="shared" si="4"/>
        <v>0.250215096898152</v>
      </c>
      <c r="S32" t="str">
        <f>_xlfn.IFERROR(VLOOKUP(A32,Designation!$A$2:$D$148,4,FALSE),"Urban")</f>
        <v>Small Rural</v>
      </c>
    </row>
    <row r="33" spans="1:19" ht="12.75">
      <c r="A33" t="s">
        <v>90</v>
      </c>
      <c r="B33" t="s">
        <v>16</v>
      </c>
      <c r="C33" t="s">
        <v>290</v>
      </c>
      <c r="D33" s="1">
        <v>7129463.6</v>
      </c>
      <c r="E33" s="1">
        <f t="shared" si="5"/>
        <v>2138839.0799999996</v>
      </c>
      <c r="F33" s="1">
        <v>585726.86</v>
      </c>
      <c r="G33" s="1">
        <f t="shared" si="6"/>
        <v>2724565.9399999995</v>
      </c>
      <c r="H33" s="1">
        <v>2726465.48</v>
      </c>
      <c r="I33" s="6">
        <f t="shared" si="0"/>
        <v>0.38215581043151686</v>
      </c>
      <c r="J33" s="8">
        <f t="shared" si="1"/>
        <v>0.38242224562307886</v>
      </c>
      <c r="K33" s="2">
        <f t="shared" si="2"/>
        <v>1899.540000000503</v>
      </c>
      <c r="L33" s="1">
        <f t="shared" si="7"/>
        <v>2726465.4786</v>
      </c>
      <c r="M33" s="1">
        <f t="shared" si="3"/>
        <v>-0.00139999995008111</v>
      </c>
      <c r="N33" s="1">
        <v>337851980</v>
      </c>
      <c r="O33" s="25">
        <v>0</v>
      </c>
      <c r="P33" s="25">
        <v>8.07</v>
      </c>
      <c r="Q33" s="3">
        <f t="shared" si="8"/>
        <v>8.07</v>
      </c>
      <c r="R33" s="5">
        <f t="shared" si="4"/>
        <v>0.38242224542671066</v>
      </c>
      <c r="S33" t="str">
        <f>_xlfn.IFERROR(VLOOKUP(A33,Designation!$A$2:$D$148,4,FALSE),"Urban")</f>
        <v>Small Rural</v>
      </c>
    </row>
    <row r="34" spans="1:19" ht="12.75">
      <c r="A34" t="s">
        <v>91</v>
      </c>
      <c r="B34" t="s">
        <v>17</v>
      </c>
      <c r="C34" t="s">
        <v>291</v>
      </c>
      <c r="D34" s="1">
        <v>10143439.62</v>
      </c>
      <c r="E34" s="1">
        <f t="shared" si="5"/>
        <v>2535859.905</v>
      </c>
      <c r="F34" s="1">
        <v>0</v>
      </c>
      <c r="G34" s="1">
        <f t="shared" si="6"/>
        <v>2535859.905</v>
      </c>
      <c r="H34" s="1">
        <v>189860.23</v>
      </c>
      <c r="I34" s="6">
        <f t="shared" si="0"/>
        <v>0.25</v>
      </c>
      <c r="J34" s="8">
        <f t="shared" si="1"/>
        <v>0.018717539327157747</v>
      </c>
      <c r="K34" s="2">
        <f t="shared" si="2"/>
        <v>-2345999.675</v>
      </c>
      <c r="L34" s="1">
        <f t="shared" si="7"/>
        <v>189860.22976800002</v>
      </c>
      <c r="M34" s="1">
        <f t="shared" si="3"/>
        <v>-0.000231999991228804</v>
      </c>
      <c r="N34" s="1">
        <v>37850923</v>
      </c>
      <c r="O34" s="25">
        <v>5.016</v>
      </c>
      <c r="P34" s="25">
        <v>0</v>
      </c>
      <c r="Q34" s="3">
        <f t="shared" si="8"/>
        <v>5.016</v>
      </c>
      <c r="R34" s="5">
        <f t="shared" si="4"/>
        <v>0.01871753930428582</v>
      </c>
      <c r="S34" t="str">
        <f>_xlfn.IFERROR(VLOOKUP(A34,Designation!$A$2:$D$148,4,FALSE),"Urban")</f>
        <v>Rural</v>
      </c>
    </row>
    <row r="35" spans="1:19" ht="12.75">
      <c r="A35" t="s">
        <v>209</v>
      </c>
      <c r="B35" t="s">
        <v>17</v>
      </c>
      <c r="C35" t="s">
        <v>292</v>
      </c>
      <c r="D35" s="1">
        <v>4198394.22</v>
      </c>
      <c r="E35" s="1">
        <f t="shared" si="5"/>
        <v>1259518.2659999998</v>
      </c>
      <c r="F35" s="1">
        <v>0</v>
      </c>
      <c r="G35" s="1">
        <f t="shared" si="6"/>
        <v>1259518.2659999998</v>
      </c>
      <c r="H35" s="1">
        <v>0</v>
      </c>
      <c r="I35" s="6">
        <f aca="true" t="shared" si="9" ref="I35:I66">(E35+F35)/D35</f>
        <v>0.3</v>
      </c>
      <c r="J35" s="8">
        <f aca="true" t="shared" si="10" ref="J35:J66">H35/D35</f>
        <v>0</v>
      </c>
      <c r="K35" s="2">
        <f aca="true" t="shared" si="11" ref="K35:K66">H35-G35</f>
        <v>-1259518.2659999998</v>
      </c>
      <c r="L35" s="1">
        <f t="shared" si="7"/>
        <v>0</v>
      </c>
      <c r="M35" s="1">
        <f aca="true" t="shared" si="12" ref="M35:M66">L35-H35</f>
        <v>0</v>
      </c>
      <c r="N35" s="1">
        <v>10330788</v>
      </c>
      <c r="O35" s="25">
        <v>0</v>
      </c>
      <c r="P35" s="25">
        <v>0</v>
      </c>
      <c r="Q35" s="3">
        <f t="shared" si="8"/>
        <v>0</v>
      </c>
      <c r="R35" s="5">
        <f aca="true" t="shared" si="13" ref="R35:R66">L35/D35</f>
        <v>0</v>
      </c>
      <c r="S35" t="str">
        <f>_xlfn.IFERROR(VLOOKUP(A35,Designation!$A$2:$D$148,4,FALSE),"Urban")</f>
        <v>Small Rural</v>
      </c>
    </row>
    <row r="36" spans="1:19" ht="12.75">
      <c r="A36" t="s">
        <v>210</v>
      </c>
      <c r="B36" t="s">
        <v>17</v>
      </c>
      <c r="C36" t="s">
        <v>293</v>
      </c>
      <c r="D36" s="1">
        <v>2733243.66</v>
      </c>
      <c r="E36" s="1">
        <f t="shared" si="5"/>
        <v>819973.098</v>
      </c>
      <c r="F36" s="1">
        <v>0</v>
      </c>
      <c r="G36" s="1">
        <f t="shared" si="6"/>
        <v>819973.098</v>
      </c>
      <c r="H36" s="1">
        <v>0</v>
      </c>
      <c r="I36" s="6">
        <f t="shared" si="9"/>
        <v>0.3</v>
      </c>
      <c r="J36" s="8">
        <f t="shared" si="10"/>
        <v>0</v>
      </c>
      <c r="K36" s="2">
        <f t="shared" si="11"/>
        <v>-819973.098</v>
      </c>
      <c r="L36" s="1">
        <f t="shared" si="7"/>
        <v>0</v>
      </c>
      <c r="M36" s="1">
        <f t="shared" si="12"/>
        <v>0</v>
      </c>
      <c r="N36" s="1">
        <v>32274960</v>
      </c>
      <c r="O36" s="25">
        <v>0</v>
      </c>
      <c r="P36" s="25">
        <v>0</v>
      </c>
      <c r="Q36" s="3">
        <f t="shared" si="8"/>
        <v>0</v>
      </c>
      <c r="R36" s="5">
        <f t="shared" si="13"/>
        <v>0</v>
      </c>
      <c r="S36" t="str">
        <f>_xlfn.IFERROR(VLOOKUP(A36,Designation!$A$2:$D$148,4,FALSE),"Urban")</f>
        <v>Small Rural</v>
      </c>
    </row>
    <row r="37" spans="1:19" ht="12.75">
      <c r="A37" t="s">
        <v>211</v>
      </c>
      <c r="B37" t="s">
        <v>177</v>
      </c>
      <c r="C37" t="s">
        <v>294</v>
      </c>
      <c r="D37" s="1">
        <v>3226555.16</v>
      </c>
      <c r="E37" s="1">
        <f t="shared" si="5"/>
        <v>967966.548</v>
      </c>
      <c r="F37" s="1">
        <v>0</v>
      </c>
      <c r="G37" s="1">
        <f t="shared" si="6"/>
        <v>967966.548</v>
      </c>
      <c r="H37" s="1">
        <v>0</v>
      </c>
      <c r="I37" s="6">
        <f t="shared" si="9"/>
        <v>0.3</v>
      </c>
      <c r="J37" s="8">
        <f t="shared" si="10"/>
        <v>0</v>
      </c>
      <c r="K37" s="2">
        <f t="shared" si="11"/>
        <v>-967966.548</v>
      </c>
      <c r="L37" s="1">
        <f t="shared" si="7"/>
        <v>0</v>
      </c>
      <c r="M37" s="1">
        <f t="shared" si="12"/>
        <v>0</v>
      </c>
      <c r="N37" s="1">
        <v>55469492</v>
      </c>
      <c r="O37" s="25">
        <v>0</v>
      </c>
      <c r="P37" s="25">
        <v>0</v>
      </c>
      <c r="Q37" s="3">
        <f t="shared" si="8"/>
        <v>0</v>
      </c>
      <c r="R37" s="5">
        <f t="shared" si="13"/>
        <v>0</v>
      </c>
      <c r="S37" t="str">
        <f>_xlfn.IFERROR(VLOOKUP(A37,Designation!$A$2:$D$148,4,FALSE),"Urban")</f>
        <v>Small Rural</v>
      </c>
    </row>
    <row r="38" spans="1:19" ht="12.75">
      <c r="A38" t="s">
        <v>182</v>
      </c>
      <c r="B38" t="s">
        <v>177</v>
      </c>
      <c r="C38" t="s">
        <v>295</v>
      </c>
      <c r="D38" s="1">
        <v>3626247.88</v>
      </c>
      <c r="E38" s="1">
        <f t="shared" si="5"/>
        <v>1087874.3639999998</v>
      </c>
      <c r="F38" s="1">
        <v>0</v>
      </c>
      <c r="G38" s="1">
        <f t="shared" si="6"/>
        <v>1087874.3639999998</v>
      </c>
      <c r="H38" s="1">
        <v>384985.9</v>
      </c>
      <c r="I38" s="6">
        <f t="shared" si="9"/>
        <v>0.3</v>
      </c>
      <c r="J38" s="8">
        <f t="shared" si="10"/>
        <v>0.106166459861536</v>
      </c>
      <c r="K38" s="2">
        <f t="shared" si="11"/>
        <v>-702888.4639999998</v>
      </c>
      <c r="L38" s="1">
        <f t="shared" si="7"/>
        <v>384985.900052</v>
      </c>
      <c r="M38" s="1">
        <f t="shared" si="12"/>
        <v>5.199998850002885E-05</v>
      </c>
      <c r="N38" s="1">
        <v>68308357</v>
      </c>
      <c r="O38" s="25">
        <v>0</v>
      </c>
      <c r="P38" s="25">
        <v>5.636</v>
      </c>
      <c r="Q38" s="3">
        <f t="shared" si="8"/>
        <v>5.636</v>
      </c>
      <c r="R38" s="5">
        <f t="shared" si="13"/>
        <v>0.10616645987587589</v>
      </c>
      <c r="S38" t="str">
        <f>_xlfn.IFERROR(VLOOKUP(A38,Designation!$A$2:$D$148,4,FALSE),"Urban")</f>
        <v>Small Rural</v>
      </c>
    </row>
    <row r="39" spans="1:19" ht="12.75">
      <c r="A39" t="s">
        <v>212</v>
      </c>
      <c r="B39" t="s">
        <v>296</v>
      </c>
      <c r="C39" t="s">
        <v>297</v>
      </c>
      <c r="D39" s="1">
        <v>4766144.24</v>
      </c>
      <c r="E39" s="1">
        <f t="shared" si="5"/>
        <v>1429843.272</v>
      </c>
      <c r="F39" s="1">
        <v>0</v>
      </c>
      <c r="G39" s="1">
        <f t="shared" si="6"/>
        <v>1429843.272</v>
      </c>
      <c r="H39" s="1">
        <v>325011.2</v>
      </c>
      <c r="I39" s="6">
        <f t="shared" si="9"/>
        <v>0.3</v>
      </c>
      <c r="J39" s="8">
        <f t="shared" si="10"/>
        <v>0.06819164163609115</v>
      </c>
      <c r="K39" s="2">
        <f t="shared" si="11"/>
        <v>-1104832.0720000002</v>
      </c>
      <c r="L39" s="1">
        <f t="shared" si="7"/>
        <v>325011.204</v>
      </c>
      <c r="M39" s="1">
        <f t="shared" si="12"/>
        <v>0.0040000000153668225</v>
      </c>
      <c r="N39" s="1">
        <v>54168534</v>
      </c>
      <c r="O39" s="25">
        <v>0</v>
      </c>
      <c r="P39" s="25">
        <v>6</v>
      </c>
      <c r="Q39" s="3">
        <f t="shared" si="8"/>
        <v>6</v>
      </c>
      <c r="R39" s="5">
        <f t="shared" si="13"/>
        <v>0.06819164247534397</v>
      </c>
      <c r="S39" t="str">
        <f>_xlfn.IFERROR(VLOOKUP(A39,Designation!$A$2:$D$148,4,FALSE),"Urban")</f>
        <v>Small Rural</v>
      </c>
    </row>
    <row r="40" spans="1:19" ht="12.75">
      <c r="A40" t="s">
        <v>213</v>
      </c>
      <c r="B40" t="s">
        <v>298</v>
      </c>
      <c r="C40" t="s">
        <v>299</v>
      </c>
      <c r="D40" s="1">
        <v>4279646.97</v>
      </c>
      <c r="E40" s="1">
        <f t="shared" si="5"/>
        <v>1283894.0909999998</v>
      </c>
      <c r="F40" s="1">
        <v>23452.35999999987</v>
      </c>
      <c r="G40" s="1">
        <f t="shared" si="6"/>
        <v>1307346.4509999997</v>
      </c>
      <c r="H40" s="1">
        <v>0</v>
      </c>
      <c r="I40" s="6">
        <f t="shared" si="9"/>
        <v>0.3054799753728284</v>
      </c>
      <c r="J40" s="8">
        <f t="shared" si="10"/>
        <v>0</v>
      </c>
      <c r="K40" s="2">
        <f t="shared" si="11"/>
        <v>-1307346.4509999997</v>
      </c>
      <c r="L40" s="1">
        <f t="shared" si="7"/>
        <v>0</v>
      </c>
      <c r="M40" s="1">
        <f t="shared" si="12"/>
        <v>0</v>
      </c>
      <c r="N40" s="1">
        <v>120155528</v>
      </c>
      <c r="O40" s="25">
        <v>0</v>
      </c>
      <c r="P40" s="25">
        <v>0</v>
      </c>
      <c r="Q40" s="3">
        <f t="shared" si="8"/>
        <v>0</v>
      </c>
      <c r="R40" s="5">
        <f t="shared" si="13"/>
        <v>0</v>
      </c>
      <c r="S40" t="str">
        <f>_xlfn.IFERROR(VLOOKUP(A40,Designation!$A$2:$D$148,4,FALSE),"Urban")</f>
        <v>Small Rural</v>
      </c>
    </row>
    <row r="41" spans="1:19" ht="12.75">
      <c r="A41" t="s">
        <v>214</v>
      </c>
      <c r="B41" t="s">
        <v>300</v>
      </c>
      <c r="C41" t="s">
        <v>301</v>
      </c>
      <c r="D41" s="1">
        <v>43041567.76</v>
      </c>
      <c r="E41" s="1">
        <f t="shared" si="5"/>
        <v>10760391.94</v>
      </c>
      <c r="F41" s="1">
        <v>0</v>
      </c>
      <c r="G41" s="1">
        <f t="shared" si="6"/>
        <v>10760391.94</v>
      </c>
      <c r="H41" s="1">
        <v>0</v>
      </c>
      <c r="I41" s="6">
        <f t="shared" si="9"/>
        <v>0.25</v>
      </c>
      <c r="J41" s="8">
        <f t="shared" si="10"/>
        <v>0</v>
      </c>
      <c r="K41" s="2">
        <f t="shared" si="11"/>
        <v>-10760391.94</v>
      </c>
      <c r="L41" s="1">
        <f t="shared" si="7"/>
        <v>0</v>
      </c>
      <c r="M41" s="1">
        <f t="shared" si="12"/>
        <v>0</v>
      </c>
      <c r="N41" s="1">
        <v>427302467</v>
      </c>
      <c r="O41" s="25">
        <v>0</v>
      </c>
      <c r="P41" s="25">
        <v>0</v>
      </c>
      <c r="Q41" s="3">
        <f t="shared" si="8"/>
        <v>0</v>
      </c>
      <c r="R41" s="5">
        <f t="shared" si="13"/>
        <v>0</v>
      </c>
      <c r="S41" t="str">
        <f>_xlfn.IFERROR(VLOOKUP(A41,Designation!$A$2:$D$148,4,FALSE),"Urban")</f>
        <v>Rural</v>
      </c>
    </row>
    <row r="42" spans="1:19" ht="12.75">
      <c r="A42" t="s">
        <v>92</v>
      </c>
      <c r="B42" t="s">
        <v>18</v>
      </c>
      <c r="C42" t="s">
        <v>302</v>
      </c>
      <c r="D42" s="1">
        <v>890052632.69</v>
      </c>
      <c r="E42" s="1">
        <f t="shared" si="5"/>
        <v>222513158.1725</v>
      </c>
      <c r="F42" s="1">
        <v>13961260.089999974</v>
      </c>
      <c r="G42" s="1">
        <f t="shared" si="6"/>
        <v>236474418.2625</v>
      </c>
      <c r="H42" s="1">
        <v>236455588.67</v>
      </c>
      <c r="I42" s="6">
        <f t="shared" si="9"/>
        <v>0.26568588146052097</v>
      </c>
      <c r="J42" s="8">
        <f t="shared" si="10"/>
        <v>0.26566472586611184</v>
      </c>
      <c r="K42" s="2">
        <f t="shared" si="11"/>
        <v>-18829.592500001192</v>
      </c>
      <c r="L42" s="1">
        <f t="shared" si="7"/>
        <v>236455588.668175</v>
      </c>
      <c r="M42" s="1">
        <f t="shared" si="12"/>
        <v>-0.0018249750137329102</v>
      </c>
      <c r="N42" s="1">
        <v>22638160715</v>
      </c>
      <c r="O42" s="25">
        <v>0</v>
      </c>
      <c r="P42" s="25">
        <v>10.445</v>
      </c>
      <c r="Q42" s="3">
        <f t="shared" si="8"/>
        <v>10.445</v>
      </c>
      <c r="R42" s="5">
        <f t="shared" si="13"/>
        <v>0.2656647258640614</v>
      </c>
      <c r="S42" t="str">
        <f>_xlfn.IFERROR(VLOOKUP(A42,Designation!$A$2:$D$148,4,FALSE),"Urban")</f>
        <v>Urban</v>
      </c>
    </row>
    <row r="43" spans="1:19" ht="12.75">
      <c r="A43" t="s">
        <v>186</v>
      </c>
      <c r="B43" t="s">
        <v>187</v>
      </c>
      <c r="C43" t="s">
        <v>303</v>
      </c>
      <c r="D43" s="1">
        <v>3546978.82</v>
      </c>
      <c r="E43" s="1">
        <f t="shared" si="5"/>
        <v>1064093.646</v>
      </c>
      <c r="F43" s="1">
        <v>4996.700000000186</v>
      </c>
      <c r="G43" s="1">
        <f t="shared" si="6"/>
        <v>1069090.3460000001</v>
      </c>
      <c r="H43" s="1">
        <v>353881.9</v>
      </c>
      <c r="I43" s="6">
        <f t="shared" si="9"/>
        <v>0.30140871999906677</v>
      </c>
      <c r="J43" s="8">
        <f t="shared" si="10"/>
        <v>0.09976995013463318</v>
      </c>
      <c r="K43" s="2">
        <f t="shared" si="11"/>
        <v>-715208.4460000001</v>
      </c>
      <c r="L43" s="1">
        <f t="shared" si="7"/>
        <v>353881.902</v>
      </c>
      <c r="M43" s="1">
        <f t="shared" si="12"/>
        <v>0.001999999978579581</v>
      </c>
      <c r="N43" s="1">
        <v>117960634</v>
      </c>
      <c r="O43" s="25">
        <v>0</v>
      </c>
      <c r="P43" s="25">
        <v>3</v>
      </c>
      <c r="Q43" s="3">
        <f t="shared" si="8"/>
        <v>3</v>
      </c>
      <c r="R43" s="5">
        <f t="shared" si="13"/>
        <v>0.09976995069849333</v>
      </c>
      <c r="S43" t="str">
        <f>_xlfn.IFERROR(VLOOKUP(A43,Designation!$A$2:$D$148,4,FALSE),"Urban")</f>
        <v>Small Rural</v>
      </c>
    </row>
    <row r="44" spans="1:19" ht="12.75">
      <c r="A44" t="s">
        <v>93</v>
      </c>
      <c r="B44" t="s">
        <v>19</v>
      </c>
      <c r="C44" t="s">
        <v>304</v>
      </c>
      <c r="D44" s="1">
        <v>606357472.06</v>
      </c>
      <c r="E44" s="1">
        <f t="shared" si="5"/>
        <v>151589368.015</v>
      </c>
      <c r="F44" s="1">
        <v>4936260.97</v>
      </c>
      <c r="G44" s="1">
        <f t="shared" si="6"/>
        <v>156525628.98499998</v>
      </c>
      <c r="H44" s="1">
        <v>73687309.63</v>
      </c>
      <c r="I44" s="6">
        <f t="shared" si="9"/>
        <v>0.258140842980346</v>
      </c>
      <c r="J44" s="8">
        <f t="shared" si="10"/>
        <v>0.12152453466048577</v>
      </c>
      <c r="K44" s="2">
        <f t="shared" si="11"/>
        <v>-82838319.35499999</v>
      </c>
      <c r="L44" s="1">
        <f t="shared" si="7"/>
        <v>73687309.63004899</v>
      </c>
      <c r="M44" s="1">
        <f t="shared" si="12"/>
        <v>4.8995018005371094E-05</v>
      </c>
      <c r="N44" s="1">
        <v>8118024637</v>
      </c>
      <c r="O44" s="25">
        <v>0</v>
      </c>
      <c r="P44" s="25">
        <v>9.077</v>
      </c>
      <c r="Q44" s="3">
        <f t="shared" si="8"/>
        <v>9.077</v>
      </c>
      <c r="R44" s="5">
        <f t="shared" si="13"/>
        <v>0.12152453466056658</v>
      </c>
      <c r="S44" t="str">
        <f>_xlfn.IFERROR(VLOOKUP(A44,Designation!$A$2:$D$148,4,FALSE),"Urban")</f>
        <v>Urban</v>
      </c>
    </row>
    <row r="45" spans="1:19" ht="12.75">
      <c r="A45" t="s">
        <v>94</v>
      </c>
      <c r="B45" t="s">
        <v>20</v>
      </c>
      <c r="C45" t="s">
        <v>305</v>
      </c>
      <c r="D45" s="1">
        <v>69475958.43</v>
      </c>
      <c r="E45" s="1">
        <f t="shared" si="5"/>
        <v>17368989.6075</v>
      </c>
      <c r="F45" s="1">
        <v>3140096.46</v>
      </c>
      <c r="G45" s="1">
        <f t="shared" si="6"/>
        <v>20509086.067500003</v>
      </c>
      <c r="H45" s="1">
        <v>17104706.84</v>
      </c>
      <c r="I45" s="6">
        <f t="shared" si="9"/>
        <v>0.2951968786175693</v>
      </c>
      <c r="J45" s="8">
        <f t="shared" si="10"/>
        <v>0.2461960543838157</v>
      </c>
      <c r="K45" s="2">
        <f t="shared" si="11"/>
        <v>-3404379.227500003</v>
      </c>
      <c r="L45" s="1">
        <f t="shared" si="7"/>
        <v>17104706.83625</v>
      </c>
      <c r="M45" s="1">
        <f t="shared" si="12"/>
        <v>-0.003750000149011612</v>
      </c>
      <c r="N45" s="1">
        <v>3261145250</v>
      </c>
      <c r="O45" s="25">
        <v>0.6489999999999999</v>
      </c>
      <c r="P45" s="25">
        <v>4.596</v>
      </c>
      <c r="Q45" s="3">
        <f t="shared" si="8"/>
        <v>5.245</v>
      </c>
      <c r="R45" s="5">
        <f t="shared" si="13"/>
        <v>0.24619605432984018</v>
      </c>
      <c r="S45" t="str">
        <f>_xlfn.IFERROR(VLOOKUP(A45,Designation!$A$2:$D$148,4,FALSE),"Urban")</f>
        <v>Rural</v>
      </c>
    </row>
    <row r="46" spans="1:19" ht="12.75">
      <c r="A46" t="s">
        <v>215</v>
      </c>
      <c r="B46" t="s">
        <v>306</v>
      </c>
      <c r="C46" t="s">
        <v>307</v>
      </c>
      <c r="D46" s="1">
        <v>21230185.15</v>
      </c>
      <c r="E46" s="1">
        <f t="shared" si="5"/>
        <v>5307546.2875</v>
      </c>
      <c r="F46" s="1">
        <v>706569</v>
      </c>
      <c r="G46" s="1">
        <f t="shared" si="6"/>
        <v>6014115.2875</v>
      </c>
      <c r="H46" s="1">
        <v>1590133.75</v>
      </c>
      <c r="I46" s="6">
        <f t="shared" si="9"/>
        <v>0.28328133951766316</v>
      </c>
      <c r="J46" s="8">
        <f t="shared" si="10"/>
        <v>0.07489966473514247</v>
      </c>
      <c r="K46" s="2">
        <f t="shared" si="11"/>
        <v>-4423981.5375</v>
      </c>
      <c r="L46" s="1">
        <f t="shared" si="7"/>
        <v>1590133.751517</v>
      </c>
      <c r="M46" s="1">
        <f t="shared" si="12"/>
        <v>0.0015169999096542597</v>
      </c>
      <c r="N46" s="1">
        <v>275062057</v>
      </c>
      <c r="O46" s="25">
        <v>0</v>
      </c>
      <c r="P46" s="25">
        <v>5.781</v>
      </c>
      <c r="Q46" s="3">
        <f t="shared" si="8"/>
        <v>5.781</v>
      </c>
      <c r="R46" s="5">
        <f t="shared" si="13"/>
        <v>0.07489966480659732</v>
      </c>
      <c r="S46" t="str">
        <f>_xlfn.IFERROR(VLOOKUP(A46,Designation!$A$2:$D$148,4,FALSE),"Urban")</f>
        <v>Rural</v>
      </c>
    </row>
    <row r="47" spans="1:19" ht="12.75">
      <c r="A47" t="s">
        <v>216</v>
      </c>
      <c r="B47" t="s">
        <v>306</v>
      </c>
      <c r="C47" t="s">
        <v>308</v>
      </c>
      <c r="D47" s="1">
        <v>3720133.07</v>
      </c>
      <c r="E47" s="1">
        <f t="shared" si="5"/>
        <v>1116039.9209999999</v>
      </c>
      <c r="F47" s="1">
        <v>183362.49</v>
      </c>
      <c r="G47" s="1">
        <f t="shared" si="6"/>
        <v>1299402.4109999998</v>
      </c>
      <c r="H47" s="1">
        <v>0</v>
      </c>
      <c r="I47" s="6">
        <f t="shared" si="9"/>
        <v>0.34928922878557134</v>
      </c>
      <c r="J47" s="8">
        <f t="shared" si="10"/>
        <v>0</v>
      </c>
      <c r="K47" s="2">
        <f t="shared" si="11"/>
        <v>-1299402.4109999998</v>
      </c>
      <c r="L47" s="1">
        <f t="shared" si="7"/>
        <v>0</v>
      </c>
      <c r="M47" s="1">
        <f t="shared" si="12"/>
        <v>0</v>
      </c>
      <c r="N47" s="1">
        <v>52948118</v>
      </c>
      <c r="O47" s="25">
        <v>0</v>
      </c>
      <c r="P47" s="25">
        <v>0</v>
      </c>
      <c r="Q47" s="3">
        <f t="shared" si="8"/>
        <v>0</v>
      </c>
      <c r="R47" s="5">
        <f t="shared" si="13"/>
        <v>0</v>
      </c>
      <c r="S47" t="str">
        <f>_xlfn.IFERROR(VLOOKUP(A47,Designation!$A$2:$D$148,4,FALSE),"Urban")</f>
        <v>Small Rural</v>
      </c>
    </row>
    <row r="48" spans="1:19" ht="12.75">
      <c r="A48" t="s">
        <v>217</v>
      </c>
      <c r="B48" t="s">
        <v>306</v>
      </c>
      <c r="C48" t="s">
        <v>309</v>
      </c>
      <c r="D48" s="1">
        <v>4146805.58</v>
      </c>
      <c r="E48" s="1">
        <f t="shared" si="5"/>
        <v>1244041.6739999999</v>
      </c>
      <c r="F48" s="1">
        <v>0</v>
      </c>
      <c r="G48" s="1">
        <f t="shared" si="6"/>
        <v>1244041.6739999999</v>
      </c>
      <c r="H48" s="1">
        <v>0</v>
      </c>
      <c r="I48" s="6">
        <f t="shared" si="9"/>
        <v>0.3</v>
      </c>
      <c r="J48" s="8">
        <f t="shared" si="10"/>
        <v>0</v>
      </c>
      <c r="K48" s="2">
        <f t="shared" si="11"/>
        <v>-1244041.6739999999</v>
      </c>
      <c r="L48" s="1">
        <f t="shared" si="7"/>
        <v>0</v>
      </c>
      <c r="M48" s="1">
        <f t="shared" si="12"/>
        <v>0</v>
      </c>
      <c r="N48" s="1">
        <v>42280841</v>
      </c>
      <c r="O48" s="25">
        <v>0</v>
      </c>
      <c r="P48" s="25">
        <v>0</v>
      </c>
      <c r="Q48" s="3">
        <f t="shared" si="8"/>
        <v>0</v>
      </c>
      <c r="R48" s="5">
        <f t="shared" si="13"/>
        <v>0</v>
      </c>
      <c r="S48" t="str">
        <f>_xlfn.IFERROR(VLOOKUP(A48,Designation!$A$2:$D$148,4,FALSE),"Urban")</f>
        <v>Small Rural</v>
      </c>
    </row>
    <row r="49" spans="1:19" ht="12.75">
      <c r="A49" t="s">
        <v>218</v>
      </c>
      <c r="B49" t="s">
        <v>306</v>
      </c>
      <c r="C49" t="s">
        <v>310</v>
      </c>
      <c r="D49" s="1">
        <v>3628037.6</v>
      </c>
      <c r="E49" s="1">
        <f t="shared" si="5"/>
        <v>1088411.28</v>
      </c>
      <c r="F49" s="1">
        <v>127133.32</v>
      </c>
      <c r="G49" s="1">
        <f t="shared" si="6"/>
        <v>1215544.6</v>
      </c>
      <c r="H49" s="1">
        <v>0</v>
      </c>
      <c r="I49" s="6">
        <f t="shared" si="9"/>
        <v>0.33504189702995363</v>
      </c>
      <c r="J49" s="8">
        <f t="shared" si="10"/>
        <v>0</v>
      </c>
      <c r="K49" s="2">
        <f t="shared" si="11"/>
        <v>-1215544.6</v>
      </c>
      <c r="L49" s="1">
        <f t="shared" si="7"/>
        <v>0</v>
      </c>
      <c r="M49" s="1">
        <f t="shared" si="12"/>
        <v>0</v>
      </c>
      <c r="N49" s="1">
        <v>27905711</v>
      </c>
      <c r="O49" s="25">
        <v>0</v>
      </c>
      <c r="P49" s="25">
        <v>0</v>
      </c>
      <c r="Q49" s="3">
        <f t="shared" si="8"/>
        <v>0</v>
      </c>
      <c r="R49" s="5">
        <f t="shared" si="13"/>
        <v>0</v>
      </c>
      <c r="S49" t="str">
        <f>_xlfn.IFERROR(VLOOKUP(A49,Designation!$A$2:$D$148,4,FALSE),"Urban")</f>
        <v>Small Rural</v>
      </c>
    </row>
    <row r="50" spans="1:19" ht="12.75">
      <c r="A50" t="s">
        <v>219</v>
      </c>
      <c r="B50" t="s">
        <v>306</v>
      </c>
      <c r="C50" t="s">
        <v>311</v>
      </c>
      <c r="D50" s="1">
        <v>1520842.18</v>
      </c>
      <c r="E50" s="1">
        <f t="shared" si="5"/>
        <v>456252.654</v>
      </c>
      <c r="F50" s="1">
        <v>17799.04</v>
      </c>
      <c r="G50" s="1">
        <f t="shared" si="6"/>
        <v>474051.69399999996</v>
      </c>
      <c r="H50" s="1">
        <v>0</v>
      </c>
      <c r="I50" s="6">
        <f t="shared" si="9"/>
        <v>0.3117034102775871</v>
      </c>
      <c r="J50" s="8">
        <f t="shared" si="10"/>
        <v>0</v>
      </c>
      <c r="K50" s="2">
        <f t="shared" si="11"/>
        <v>-474051.69399999996</v>
      </c>
      <c r="L50" s="1">
        <f t="shared" si="7"/>
        <v>0</v>
      </c>
      <c r="M50" s="1">
        <f t="shared" si="12"/>
        <v>0</v>
      </c>
      <c r="N50" s="1">
        <v>24633342</v>
      </c>
      <c r="O50" s="25">
        <v>0</v>
      </c>
      <c r="P50" s="25">
        <v>0</v>
      </c>
      <c r="Q50" s="3">
        <f t="shared" si="8"/>
        <v>0</v>
      </c>
      <c r="R50" s="5">
        <f t="shared" si="13"/>
        <v>0</v>
      </c>
      <c r="S50" t="str">
        <f>_xlfn.IFERROR(VLOOKUP(A50,Designation!$A$2:$D$148,4,FALSE),"Urban")</f>
        <v>Small Rural</v>
      </c>
    </row>
    <row r="51" spans="1:19" ht="12.75">
      <c r="A51" t="s">
        <v>220</v>
      </c>
      <c r="B51" t="s">
        <v>21</v>
      </c>
      <c r="C51" t="s">
        <v>312</v>
      </c>
      <c r="D51" s="1">
        <v>5015868.97</v>
      </c>
      <c r="E51" s="1">
        <f t="shared" si="5"/>
        <v>1504760.6909999999</v>
      </c>
      <c r="F51" s="1">
        <v>67342.06999999983</v>
      </c>
      <c r="G51" s="1">
        <f t="shared" si="6"/>
        <v>1572102.7609999997</v>
      </c>
      <c r="H51" s="1">
        <v>0</v>
      </c>
      <c r="I51" s="6">
        <f t="shared" si="9"/>
        <v>0.31342580326614866</v>
      </c>
      <c r="J51" s="8">
        <f t="shared" si="10"/>
        <v>0</v>
      </c>
      <c r="K51" s="2">
        <f t="shared" si="11"/>
        <v>-1572102.7609999997</v>
      </c>
      <c r="L51" s="1">
        <f t="shared" si="7"/>
        <v>0</v>
      </c>
      <c r="M51" s="1">
        <f t="shared" si="12"/>
        <v>0</v>
      </c>
      <c r="N51" s="1">
        <v>52394400</v>
      </c>
      <c r="O51" s="25">
        <v>0</v>
      </c>
      <c r="P51" s="25">
        <v>0</v>
      </c>
      <c r="Q51" s="3">
        <f t="shared" si="8"/>
        <v>0</v>
      </c>
      <c r="R51" s="5">
        <f t="shared" si="13"/>
        <v>0</v>
      </c>
      <c r="S51" t="str">
        <f>_xlfn.IFERROR(VLOOKUP(A51,Designation!$A$2:$D$148,4,FALSE),"Urban")</f>
        <v>Small Rural</v>
      </c>
    </row>
    <row r="52" spans="1:19" ht="12.75">
      <c r="A52" t="s">
        <v>95</v>
      </c>
      <c r="B52" t="s">
        <v>21</v>
      </c>
      <c r="C52" t="s">
        <v>313</v>
      </c>
      <c r="D52" s="1">
        <v>126548769.06</v>
      </c>
      <c r="E52" s="1">
        <f t="shared" si="5"/>
        <v>31637192.265</v>
      </c>
      <c r="F52" s="1">
        <v>5661380.25</v>
      </c>
      <c r="G52" s="1">
        <f t="shared" si="6"/>
        <v>37298572.515</v>
      </c>
      <c r="H52" s="1">
        <v>5823297.67</v>
      </c>
      <c r="I52" s="6">
        <f t="shared" si="9"/>
        <v>0.29473674688464013</v>
      </c>
      <c r="J52" s="8">
        <f t="shared" si="10"/>
        <v>0.046016233213924236</v>
      </c>
      <c r="K52" s="2">
        <f t="shared" si="11"/>
        <v>-31475274.845</v>
      </c>
      <c r="L52" s="1">
        <f t="shared" si="7"/>
        <v>5823297.670295999</v>
      </c>
      <c r="M52" s="1">
        <f t="shared" si="12"/>
        <v>0.0002959994599223137</v>
      </c>
      <c r="N52" s="1">
        <v>829754160</v>
      </c>
      <c r="O52" s="25">
        <v>0</v>
      </c>
      <c r="P52" s="25">
        <v>7.0181</v>
      </c>
      <c r="Q52" s="3">
        <f t="shared" si="8"/>
        <v>7.0181</v>
      </c>
      <c r="R52" s="5">
        <f t="shared" si="13"/>
        <v>0.046016233216263254</v>
      </c>
      <c r="S52" t="str">
        <f>_xlfn.IFERROR(VLOOKUP(A52,Designation!$A$2:$D$148,4,FALSE),"Urban")</f>
        <v>Urban</v>
      </c>
    </row>
    <row r="53" spans="1:19" ht="12.75">
      <c r="A53" t="s">
        <v>96</v>
      </c>
      <c r="B53" t="s">
        <v>21</v>
      </c>
      <c r="C53" t="s">
        <v>314</v>
      </c>
      <c r="D53" s="1">
        <v>83401511.82</v>
      </c>
      <c r="E53" s="1">
        <f t="shared" si="5"/>
        <v>20850377.955</v>
      </c>
      <c r="F53" s="1">
        <v>4239435.37</v>
      </c>
      <c r="G53" s="1">
        <f t="shared" si="6"/>
        <v>25089813.325</v>
      </c>
      <c r="H53" s="1">
        <v>8490144.75218</v>
      </c>
      <c r="I53" s="6">
        <f t="shared" si="9"/>
        <v>0.3008316369510147</v>
      </c>
      <c r="J53" s="8">
        <f t="shared" si="10"/>
        <v>0.10179845145377847</v>
      </c>
      <c r="K53" s="2">
        <f t="shared" si="11"/>
        <v>-16599668.572819998</v>
      </c>
      <c r="L53" s="1">
        <f t="shared" si="7"/>
        <v>8490144.75218</v>
      </c>
      <c r="M53" s="1">
        <f t="shared" si="12"/>
        <v>0</v>
      </c>
      <c r="N53" s="1">
        <v>627458780</v>
      </c>
      <c r="O53" s="25">
        <v>0</v>
      </c>
      <c r="P53" s="25">
        <v>13.531</v>
      </c>
      <c r="Q53" s="3">
        <f t="shared" si="8"/>
        <v>13.531</v>
      </c>
      <c r="R53" s="5">
        <f t="shared" si="13"/>
        <v>0.10179845145377847</v>
      </c>
      <c r="S53" t="str">
        <f>_xlfn.IFERROR(VLOOKUP(A53,Designation!$A$2:$D$148,4,FALSE),"Urban")</f>
        <v>Urban</v>
      </c>
    </row>
    <row r="54" spans="1:19" ht="12.75">
      <c r="A54" t="s">
        <v>97</v>
      </c>
      <c r="B54" t="s">
        <v>21</v>
      </c>
      <c r="C54" t="s">
        <v>315</v>
      </c>
      <c r="D54" s="1">
        <v>74756426.35</v>
      </c>
      <c r="E54" s="1">
        <f t="shared" si="5"/>
        <v>18689106.5875</v>
      </c>
      <c r="F54" s="1">
        <v>2450915.07</v>
      </c>
      <c r="G54" s="1">
        <f t="shared" si="6"/>
        <v>21140021.6575</v>
      </c>
      <c r="H54" s="1">
        <v>1018080.95</v>
      </c>
      <c r="I54" s="6">
        <f t="shared" si="9"/>
        <v>0.28278534287507445</v>
      </c>
      <c r="J54" s="8">
        <f t="shared" si="10"/>
        <v>0.01361864122869485</v>
      </c>
      <c r="K54" s="2">
        <f t="shared" si="11"/>
        <v>-20121940.7075</v>
      </c>
      <c r="L54" s="1">
        <f t="shared" si="7"/>
        <v>1018080.95</v>
      </c>
      <c r="M54" s="1">
        <f t="shared" si="12"/>
        <v>0</v>
      </c>
      <c r="N54" s="1">
        <v>203616190</v>
      </c>
      <c r="O54" s="25">
        <v>0</v>
      </c>
      <c r="P54" s="25">
        <v>5</v>
      </c>
      <c r="Q54" s="3">
        <f t="shared" si="8"/>
        <v>5</v>
      </c>
      <c r="R54" s="5">
        <f t="shared" si="13"/>
        <v>0.01361864122869485</v>
      </c>
      <c r="S54" t="str">
        <f>_xlfn.IFERROR(VLOOKUP(A54,Designation!$A$2:$D$148,4,FALSE),"Urban")</f>
        <v>Urban</v>
      </c>
    </row>
    <row r="55" spans="1:19" ht="12.75">
      <c r="A55" t="s">
        <v>98</v>
      </c>
      <c r="B55" t="s">
        <v>21</v>
      </c>
      <c r="C55" t="s">
        <v>316</v>
      </c>
      <c r="D55" s="1">
        <v>275927287.48</v>
      </c>
      <c r="E55" s="1">
        <f t="shared" si="5"/>
        <v>68981821.87</v>
      </c>
      <c r="F55" s="1">
        <v>13979440.599999994</v>
      </c>
      <c r="G55" s="1">
        <f t="shared" si="6"/>
        <v>82961262.47</v>
      </c>
      <c r="H55" s="1">
        <v>73574198.04</v>
      </c>
      <c r="I55" s="6">
        <f t="shared" si="9"/>
        <v>0.30066349445780444</v>
      </c>
      <c r="J55" s="8">
        <f t="shared" si="10"/>
        <v>0.26664342882482356</v>
      </c>
      <c r="K55" s="2">
        <f t="shared" si="11"/>
        <v>-9387064.429999992</v>
      </c>
      <c r="L55" s="1">
        <f t="shared" si="7"/>
        <v>73574198.04270999</v>
      </c>
      <c r="M55" s="1">
        <f t="shared" si="12"/>
        <v>0.00270998477935791</v>
      </c>
      <c r="N55" s="1">
        <v>3511392070</v>
      </c>
      <c r="O55" s="25">
        <v>0</v>
      </c>
      <c r="P55" s="25">
        <v>20.953</v>
      </c>
      <c r="Q55" s="3">
        <f t="shared" si="8"/>
        <v>20.953</v>
      </c>
      <c r="R55" s="5">
        <f t="shared" si="13"/>
        <v>0.2666434288346449</v>
      </c>
      <c r="S55" t="str">
        <f>_xlfn.IFERROR(VLOOKUP(A55,Designation!$A$2:$D$148,4,FALSE),"Urban")</f>
        <v>Urban</v>
      </c>
    </row>
    <row r="56" spans="1:19" ht="12.75">
      <c r="A56" t="s">
        <v>99</v>
      </c>
      <c r="B56" t="s">
        <v>21</v>
      </c>
      <c r="C56" t="s">
        <v>317</v>
      </c>
      <c r="D56" s="1">
        <v>33360524.8</v>
      </c>
      <c r="E56" s="1">
        <f t="shared" si="5"/>
        <v>8340131.2</v>
      </c>
      <c r="F56" s="1">
        <v>2610812.97</v>
      </c>
      <c r="G56" s="1">
        <f t="shared" si="6"/>
        <v>10950944.17</v>
      </c>
      <c r="H56" s="1">
        <v>9346651</v>
      </c>
      <c r="I56" s="6">
        <f t="shared" si="9"/>
        <v>0.3282605485271023</v>
      </c>
      <c r="J56" s="8">
        <f t="shared" si="10"/>
        <v>0.28017098220229436</v>
      </c>
      <c r="K56" s="2">
        <f t="shared" si="11"/>
        <v>-1604293.17</v>
      </c>
      <c r="L56" s="1">
        <f t="shared" si="7"/>
        <v>9346651.00447</v>
      </c>
      <c r="M56" s="1">
        <f t="shared" si="12"/>
        <v>0.004470000043511391</v>
      </c>
      <c r="N56" s="1">
        <v>473944070</v>
      </c>
      <c r="O56" s="25">
        <v>0</v>
      </c>
      <c r="P56" s="25">
        <v>19.721</v>
      </c>
      <c r="Q56" s="3">
        <f t="shared" si="8"/>
        <v>19.721</v>
      </c>
      <c r="R56" s="5">
        <f t="shared" si="13"/>
        <v>0.28017098233628507</v>
      </c>
      <c r="S56" t="str">
        <f>_xlfn.IFERROR(VLOOKUP(A56,Designation!$A$2:$D$148,4,FALSE),"Urban")</f>
        <v>Urban</v>
      </c>
    </row>
    <row r="57" spans="1:19" ht="12.75">
      <c r="A57" t="s">
        <v>100</v>
      </c>
      <c r="B57" t="s">
        <v>21</v>
      </c>
      <c r="C57" t="s">
        <v>318</v>
      </c>
      <c r="D57" s="1">
        <v>13270728.72</v>
      </c>
      <c r="E57" s="1">
        <f t="shared" si="5"/>
        <v>3317682.18</v>
      </c>
      <c r="F57" s="1">
        <v>691421.59</v>
      </c>
      <c r="G57" s="1">
        <f t="shared" si="6"/>
        <v>4009103.77</v>
      </c>
      <c r="H57" s="1">
        <v>4008951.88</v>
      </c>
      <c r="I57" s="6">
        <f t="shared" si="9"/>
        <v>0.30210125265826393</v>
      </c>
      <c r="J57" s="8">
        <f t="shared" si="10"/>
        <v>0.3020898071677257</v>
      </c>
      <c r="K57" s="2">
        <f t="shared" si="11"/>
        <v>-151.89000000013039</v>
      </c>
      <c r="L57" s="1">
        <f t="shared" si="7"/>
        <v>4008951.87756</v>
      </c>
      <c r="M57" s="1">
        <f t="shared" si="12"/>
        <v>-0.0024399999529123306</v>
      </c>
      <c r="N57" s="1">
        <v>150950820</v>
      </c>
      <c r="O57" s="25">
        <v>0</v>
      </c>
      <c r="P57" s="25">
        <v>26.558</v>
      </c>
      <c r="Q57" s="3">
        <f t="shared" si="8"/>
        <v>26.558</v>
      </c>
      <c r="R57" s="5">
        <f t="shared" si="13"/>
        <v>0.30208980698386245</v>
      </c>
      <c r="S57" t="str">
        <f>_xlfn.IFERROR(VLOOKUP(A57,Designation!$A$2:$D$148,4,FALSE),"Urban")</f>
        <v>Urban</v>
      </c>
    </row>
    <row r="58" spans="1:19" ht="12.75">
      <c r="A58" t="s">
        <v>101</v>
      </c>
      <c r="B58" t="s">
        <v>21</v>
      </c>
      <c r="C58" t="s">
        <v>319</v>
      </c>
      <c r="D58" s="1">
        <v>230698757.78</v>
      </c>
      <c r="E58" s="1">
        <f t="shared" si="5"/>
        <v>57674689.445</v>
      </c>
      <c r="F58" s="1">
        <v>12423538.810000002</v>
      </c>
      <c r="G58" s="1">
        <f t="shared" si="6"/>
        <v>70098228.255</v>
      </c>
      <c r="H58" s="1">
        <v>26748672.65</v>
      </c>
      <c r="I58" s="6">
        <f t="shared" si="9"/>
        <v>0.3038517802590311</v>
      </c>
      <c r="J58" s="8">
        <f t="shared" si="10"/>
        <v>0.11594632284716587</v>
      </c>
      <c r="K58" s="2">
        <f t="shared" si="11"/>
        <v>-43349555.605</v>
      </c>
      <c r="L58" s="1">
        <f t="shared" si="7"/>
        <v>26748672.64742</v>
      </c>
      <c r="M58" s="1">
        <f t="shared" si="12"/>
        <v>-0.0025799982249736786</v>
      </c>
      <c r="N58" s="1">
        <v>2189463260</v>
      </c>
      <c r="O58" s="25">
        <v>0</v>
      </c>
      <c r="P58" s="25">
        <v>12.217</v>
      </c>
      <c r="Q58" s="3">
        <f t="shared" si="8"/>
        <v>12.217</v>
      </c>
      <c r="R58" s="5">
        <f t="shared" si="13"/>
        <v>0.11594632283598245</v>
      </c>
      <c r="S58" t="str">
        <f>_xlfn.IFERROR(VLOOKUP(A58,Designation!$A$2:$D$148,4,FALSE),"Urban")</f>
        <v>Urban</v>
      </c>
    </row>
    <row r="59" spans="1:19" ht="12.75">
      <c r="A59" t="s">
        <v>221</v>
      </c>
      <c r="B59" t="s">
        <v>21</v>
      </c>
      <c r="C59" t="s">
        <v>320</v>
      </c>
      <c r="D59" s="1">
        <v>10224274.42</v>
      </c>
      <c r="E59" s="1">
        <f t="shared" si="5"/>
        <v>3067282.326</v>
      </c>
      <c r="F59" s="1">
        <v>177371.84</v>
      </c>
      <c r="G59" s="1">
        <f t="shared" si="6"/>
        <v>3244654.1659999997</v>
      </c>
      <c r="H59" s="1">
        <v>0</v>
      </c>
      <c r="I59" s="6">
        <f t="shared" si="9"/>
        <v>0.3173481102632611</v>
      </c>
      <c r="J59" s="8">
        <f t="shared" si="10"/>
        <v>0</v>
      </c>
      <c r="K59" s="2">
        <f t="shared" si="11"/>
        <v>-3244654.1659999997</v>
      </c>
      <c r="L59" s="1">
        <f t="shared" si="7"/>
        <v>0</v>
      </c>
      <c r="M59" s="1">
        <f t="shared" si="12"/>
        <v>0</v>
      </c>
      <c r="N59" s="1">
        <v>45713000</v>
      </c>
      <c r="O59" s="25">
        <v>0</v>
      </c>
      <c r="P59" s="25">
        <v>0</v>
      </c>
      <c r="Q59" s="3">
        <f t="shared" si="8"/>
        <v>0</v>
      </c>
      <c r="R59" s="5">
        <f t="shared" si="13"/>
        <v>0</v>
      </c>
      <c r="S59" t="str">
        <f>_xlfn.IFERROR(VLOOKUP(A59,Designation!$A$2:$D$148,4,FALSE),"Urban")</f>
        <v>Small Rural</v>
      </c>
    </row>
    <row r="60" spans="1:19" ht="12.75">
      <c r="A60" t="s">
        <v>196</v>
      </c>
      <c r="B60" t="s">
        <v>21</v>
      </c>
      <c r="C60" t="s">
        <v>197</v>
      </c>
      <c r="D60" s="1">
        <v>6189828.79</v>
      </c>
      <c r="E60" s="1">
        <f t="shared" si="5"/>
        <v>1856948.6369999999</v>
      </c>
      <c r="F60" s="1">
        <v>272348.35</v>
      </c>
      <c r="G60" s="1">
        <f t="shared" si="6"/>
        <v>2129296.9869999997</v>
      </c>
      <c r="H60" s="1">
        <v>353714.45</v>
      </c>
      <c r="I60" s="6">
        <f t="shared" si="9"/>
        <v>0.34399933491536844</v>
      </c>
      <c r="J60" s="8">
        <f t="shared" si="10"/>
        <v>0.05714446424939001</v>
      </c>
      <c r="K60" s="2">
        <f t="shared" si="11"/>
        <v>-1775582.5369999998</v>
      </c>
      <c r="L60" s="1">
        <f t="shared" si="7"/>
        <v>353714.45</v>
      </c>
      <c r="M60" s="1">
        <f t="shared" si="12"/>
        <v>0</v>
      </c>
      <c r="N60" s="1">
        <v>60985250</v>
      </c>
      <c r="O60" s="25">
        <v>0</v>
      </c>
      <c r="P60" s="25">
        <v>5.8</v>
      </c>
      <c r="Q60" s="3">
        <f t="shared" si="8"/>
        <v>5.8</v>
      </c>
      <c r="R60" s="5">
        <f t="shared" si="13"/>
        <v>0.05714446424939001</v>
      </c>
      <c r="S60" t="str">
        <f>_xlfn.IFERROR(VLOOKUP(A60,Designation!$A$2:$D$148,4,FALSE),"Urban")</f>
        <v>Small Rural</v>
      </c>
    </row>
    <row r="61" spans="1:19" ht="12.75">
      <c r="A61" t="s">
        <v>222</v>
      </c>
      <c r="B61" t="s">
        <v>21</v>
      </c>
      <c r="C61" t="s">
        <v>321</v>
      </c>
      <c r="D61" s="1">
        <v>3773661.07</v>
      </c>
      <c r="E61" s="1">
        <f t="shared" si="5"/>
        <v>1132098.321</v>
      </c>
      <c r="F61" s="1">
        <v>117074.81</v>
      </c>
      <c r="G61" s="1">
        <f t="shared" si="6"/>
        <v>1249173.131</v>
      </c>
      <c r="H61" s="1">
        <v>0</v>
      </c>
      <c r="I61" s="6">
        <f t="shared" si="9"/>
        <v>0.33102419847153897</v>
      </c>
      <c r="J61" s="8">
        <f t="shared" si="10"/>
        <v>0</v>
      </c>
      <c r="K61" s="2">
        <f t="shared" si="11"/>
        <v>-1249173.131</v>
      </c>
      <c r="L61" s="1">
        <f t="shared" si="7"/>
        <v>0</v>
      </c>
      <c r="M61" s="1">
        <f t="shared" si="12"/>
        <v>0</v>
      </c>
      <c r="N61" s="1">
        <v>44726410</v>
      </c>
      <c r="O61" s="25">
        <v>0</v>
      </c>
      <c r="P61" s="25">
        <v>0</v>
      </c>
      <c r="Q61" s="3">
        <f t="shared" si="8"/>
        <v>0</v>
      </c>
      <c r="R61" s="5">
        <f t="shared" si="13"/>
        <v>0</v>
      </c>
      <c r="S61" t="str">
        <f>_xlfn.IFERROR(VLOOKUP(A61,Designation!$A$2:$D$148,4,FALSE),"Urban")</f>
        <v>Small Rural</v>
      </c>
    </row>
    <row r="62" spans="1:19" ht="12.75">
      <c r="A62" t="s">
        <v>102</v>
      </c>
      <c r="B62" t="s">
        <v>21</v>
      </c>
      <c r="C62" t="s">
        <v>322</v>
      </c>
      <c r="D62" s="1">
        <v>58128583.26</v>
      </c>
      <c r="E62" s="1">
        <f t="shared" si="5"/>
        <v>14532145.815</v>
      </c>
      <c r="F62" s="1">
        <v>2978693.21</v>
      </c>
      <c r="G62" s="1">
        <f t="shared" si="6"/>
        <v>17510839.025</v>
      </c>
      <c r="H62" s="1">
        <v>3999801</v>
      </c>
      <c r="I62" s="6">
        <f t="shared" si="9"/>
        <v>0.3012431757828463</v>
      </c>
      <c r="J62" s="8">
        <f t="shared" si="10"/>
        <v>0.06880953871023349</v>
      </c>
      <c r="K62" s="2">
        <f t="shared" si="11"/>
        <v>-13511038.024999999</v>
      </c>
      <c r="L62" s="1">
        <f t="shared" si="7"/>
        <v>3999801.00026</v>
      </c>
      <c r="M62" s="1">
        <f t="shared" si="12"/>
        <v>0.000260000117123127</v>
      </c>
      <c r="N62" s="1">
        <v>696101810</v>
      </c>
      <c r="O62" s="25">
        <v>0</v>
      </c>
      <c r="P62" s="25">
        <v>5.746</v>
      </c>
      <c r="Q62" s="3">
        <f t="shared" si="8"/>
        <v>5.746</v>
      </c>
      <c r="R62" s="5">
        <f t="shared" si="13"/>
        <v>0.06880953871470633</v>
      </c>
      <c r="S62" t="str">
        <f>_xlfn.IFERROR(VLOOKUP(A62,Designation!$A$2:$D$148,4,FALSE),"Urban")</f>
        <v>Urban</v>
      </c>
    </row>
    <row r="63" spans="1:19" ht="12.75">
      <c r="A63" t="s">
        <v>103</v>
      </c>
      <c r="B63" t="s">
        <v>21</v>
      </c>
      <c r="C63" t="s">
        <v>323</v>
      </c>
      <c r="D63" s="1">
        <v>257059165.1</v>
      </c>
      <c r="E63" s="1">
        <f t="shared" si="5"/>
        <v>64264791.275</v>
      </c>
      <c r="F63" s="1">
        <v>3075849.87</v>
      </c>
      <c r="G63" s="1">
        <f t="shared" si="6"/>
        <v>67340641.145</v>
      </c>
      <c r="H63" s="1">
        <v>23836360.15</v>
      </c>
      <c r="I63" s="6">
        <f t="shared" si="9"/>
        <v>0.261965532793991</v>
      </c>
      <c r="J63" s="8">
        <f t="shared" si="10"/>
        <v>0.09272713595225164</v>
      </c>
      <c r="K63" s="2">
        <f t="shared" si="11"/>
        <v>-43504280.995</v>
      </c>
      <c r="L63" s="1">
        <f t="shared" si="7"/>
        <v>23836360.15</v>
      </c>
      <c r="M63" s="1">
        <f t="shared" si="12"/>
        <v>0</v>
      </c>
      <c r="N63" s="1">
        <v>1288451900</v>
      </c>
      <c r="O63" s="25">
        <v>0</v>
      </c>
      <c r="P63" s="25">
        <v>18.5</v>
      </c>
      <c r="Q63" s="3">
        <f t="shared" si="8"/>
        <v>18.5</v>
      </c>
      <c r="R63" s="5">
        <f t="shared" si="13"/>
        <v>0.09272713595225164</v>
      </c>
      <c r="S63" t="str">
        <f>_xlfn.IFERROR(VLOOKUP(A63,Designation!$A$2:$D$148,4,FALSE),"Urban")</f>
        <v>Urban</v>
      </c>
    </row>
    <row r="64" spans="1:19" ht="12.75">
      <c r="A64" t="s">
        <v>223</v>
      </c>
      <c r="B64" t="s">
        <v>21</v>
      </c>
      <c r="C64" t="s">
        <v>324</v>
      </c>
      <c r="D64" s="1">
        <v>2836906.04</v>
      </c>
      <c r="E64" s="1">
        <f t="shared" si="5"/>
        <v>851071.812</v>
      </c>
      <c r="F64" s="1">
        <v>26731.37</v>
      </c>
      <c r="G64" s="1">
        <f t="shared" si="6"/>
        <v>877803.182</v>
      </c>
      <c r="H64" s="1">
        <v>0</v>
      </c>
      <c r="I64" s="6">
        <f t="shared" si="9"/>
        <v>0.3094227195483711</v>
      </c>
      <c r="J64" s="8">
        <f t="shared" si="10"/>
        <v>0</v>
      </c>
      <c r="K64" s="2">
        <f t="shared" si="11"/>
        <v>-877803.182</v>
      </c>
      <c r="L64" s="1">
        <f t="shared" si="7"/>
        <v>0</v>
      </c>
      <c r="M64" s="1">
        <f t="shared" si="12"/>
        <v>0</v>
      </c>
      <c r="N64" s="1">
        <v>6044412</v>
      </c>
      <c r="O64" s="25">
        <v>0</v>
      </c>
      <c r="P64" s="25">
        <v>0</v>
      </c>
      <c r="Q64" s="3">
        <f t="shared" si="8"/>
        <v>0</v>
      </c>
      <c r="R64" s="5">
        <f t="shared" si="13"/>
        <v>0</v>
      </c>
      <c r="S64" t="str">
        <f>_xlfn.IFERROR(VLOOKUP(A64,Designation!$A$2:$D$148,4,FALSE),"Urban")</f>
        <v>Small Rural</v>
      </c>
    </row>
    <row r="65" spans="1:19" ht="12.75">
      <c r="A65" t="s">
        <v>104</v>
      </c>
      <c r="B65" t="s">
        <v>21</v>
      </c>
      <c r="C65" t="s">
        <v>325</v>
      </c>
      <c r="D65" s="1">
        <v>3908312.47</v>
      </c>
      <c r="E65" s="1">
        <f t="shared" si="5"/>
        <v>1172493.741</v>
      </c>
      <c r="F65" s="1">
        <v>73715.73</v>
      </c>
      <c r="G65" s="1">
        <f t="shared" si="6"/>
        <v>1246209.471</v>
      </c>
      <c r="H65" s="1">
        <v>29985.49</v>
      </c>
      <c r="I65" s="6">
        <f t="shared" si="9"/>
        <v>0.31886126827520517</v>
      </c>
      <c r="J65" s="8">
        <f t="shared" si="10"/>
        <v>0.00767223455907557</v>
      </c>
      <c r="K65" s="2">
        <f t="shared" si="11"/>
        <v>-1216223.981</v>
      </c>
      <c r="L65" s="1">
        <f t="shared" si="7"/>
        <v>29985.492108</v>
      </c>
      <c r="M65" s="1">
        <f t="shared" si="12"/>
        <v>0.0021079999969515484</v>
      </c>
      <c r="N65" s="1">
        <v>34948126</v>
      </c>
      <c r="O65" s="25">
        <v>0.858</v>
      </c>
      <c r="P65" s="25">
        <v>0</v>
      </c>
      <c r="Q65" s="3">
        <f t="shared" si="8"/>
        <v>0.858</v>
      </c>
      <c r="R65" s="5">
        <f t="shared" si="13"/>
        <v>0.007672235098438789</v>
      </c>
      <c r="S65" t="str">
        <f>_xlfn.IFERROR(VLOOKUP(A65,Designation!$A$2:$D$148,4,FALSE),"Urban")</f>
        <v>Small Rural</v>
      </c>
    </row>
    <row r="66" spans="1:19" ht="12.75">
      <c r="A66" t="s">
        <v>198</v>
      </c>
      <c r="B66" t="s">
        <v>56</v>
      </c>
      <c r="C66" t="s">
        <v>199</v>
      </c>
      <c r="D66" s="1">
        <v>32365947.54</v>
      </c>
      <c r="E66" s="1">
        <f t="shared" si="5"/>
        <v>8091486.885</v>
      </c>
      <c r="F66" s="1">
        <v>0</v>
      </c>
      <c r="G66" s="1">
        <f t="shared" si="6"/>
        <v>8091486.885</v>
      </c>
      <c r="H66" s="1">
        <v>1385141.269214</v>
      </c>
      <c r="I66" s="6">
        <f t="shared" si="9"/>
        <v>0.25</v>
      </c>
      <c r="J66" s="8">
        <f t="shared" si="10"/>
        <v>0.04279625268199394</v>
      </c>
      <c r="K66" s="2">
        <f t="shared" si="11"/>
        <v>-6706345.615785999</v>
      </c>
      <c r="L66" s="1">
        <f t="shared" si="7"/>
        <v>1385141.269214</v>
      </c>
      <c r="M66" s="1">
        <f t="shared" si="12"/>
        <v>0</v>
      </c>
      <c r="N66" s="1">
        <v>316748518</v>
      </c>
      <c r="O66" s="25">
        <v>0</v>
      </c>
      <c r="P66" s="25">
        <v>4.373</v>
      </c>
      <c r="Q66" s="3">
        <f t="shared" si="8"/>
        <v>4.373</v>
      </c>
      <c r="R66" s="5">
        <f t="shared" si="13"/>
        <v>0.04279625268199394</v>
      </c>
      <c r="S66" t="str">
        <f>_xlfn.IFERROR(VLOOKUP(A66,Designation!$A$2:$D$148,4,FALSE),"Urban")</f>
        <v>Rural</v>
      </c>
    </row>
    <row r="67" spans="1:19" ht="12.75">
      <c r="A67" t="s">
        <v>105</v>
      </c>
      <c r="B67" t="s">
        <v>56</v>
      </c>
      <c r="C67" t="s">
        <v>326</v>
      </c>
      <c r="D67" s="1">
        <v>12933824.82</v>
      </c>
      <c r="E67" s="1">
        <f t="shared" si="5"/>
        <v>3233456.205</v>
      </c>
      <c r="F67" s="1">
        <v>46591.460000000894</v>
      </c>
      <c r="G67" s="1">
        <f t="shared" si="6"/>
        <v>3280047.665000001</v>
      </c>
      <c r="H67" s="1">
        <v>350057.24</v>
      </c>
      <c r="I67" s="6">
        <f aca="true" t="shared" si="14" ref="I67:I98">(E67+F67)/D67</f>
        <v>0.2536022955814242</v>
      </c>
      <c r="J67" s="8">
        <f aca="true" t="shared" si="15" ref="J67:J98">H67/D67</f>
        <v>0.027065252921834454</v>
      </c>
      <c r="K67" s="2">
        <f aca="true" t="shared" si="16" ref="K67:K98">H67-G67</f>
        <v>-2929990.4250000007</v>
      </c>
      <c r="L67" s="1">
        <f t="shared" si="7"/>
        <v>350057.2355729999</v>
      </c>
      <c r="M67" s="1">
        <f aca="true" t="shared" si="17" ref="M67:M98">L67-H67</f>
        <v>-0.004427000065334141</v>
      </c>
      <c r="N67" s="1">
        <v>172357083</v>
      </c>
      <c r="O67" s="25">
        <v>0</v>
      </c>
      <c r="P67" s="25">
        <v>2.0309999999999997</v>
      </c>
      <c r="Q67" s="3">
        <f t="shared" si="8"/>
        <v>2.0309999999999997</v>
      </c>
      <c r="R67" s="5">
        <f aca="true" t="shared" si="18" ref="R67:R98">L67/D67</f>
        <v>0.027065252579553643</v>
      </c>
      <c r="S67" t="str">
        <f>_xlfn.IFERROR(VLOOKUP(A67,Designation!$A$2:$D$148,4,FALSE),"Urban")</f>
        <v>Rural</v>
      </c>
    </row>
    <row r="68" spans="1:19" ht="12.75">
      <c r="A68" t="s">
        <v>188</v>
      </c>
      <c r="B68" t="s">
        <v>56</v>
      </c>
      <c r="C68" t="s">
        <v>327</v>
      </c>
      <c r="D68" s="1">
        <v>3170861.66</v>
      </c>
      <c r="E68" s="1">
        <f aca="true" t="shared" si="19" ref="E68:E131">IF(S68="Small Rural",IF((D68*0.3)&lt;200000,200000,(D68*0.3)),IF((D68*0.25)&lt;200000,200000,(D68*0.25)))</f>
        <v>951258.498</v>
      </c>
      <c r="F68" s="1">
        <v>66821.18000000017</v>
      </c>
      <c r="G68" s="1">
        <f aca="true" t="shared" si="20" ref="G68:G131">E68+F68</f>
        <v>1018079.6780000002</v>
      </c>
      <c r="H68" s="1">
        <v>154434.49</v>
      </c>
      <c r="I68" s="6">
        <f t="shared" si="14"/>
        <v>0.3210735084544811</v>
      </c>
      <c r="J68" s="8">
        <f t="shared" si="15"/>
        <v>0.04870426608267735</v>
      </c>
      <c r="K68" s="2">
        <f t="shared" si="16"/>
        <v>-863645.1880000002</v>
      </c>
      <c r="L68" s="1">
        <f aca="true" t="shared" si="21" ref="L68:L131">(N68*Q68)/1000</f>
        <v>154434.488</v>
      </c>
      <c r="M68" s="1">
        <f t="shared" si="17"/>
        <v>-0.001999999978579581</v>
      </c>
      <c r="N68" s="1">
        <v>77217244</v>
      </c>
      <c r="O68" s="25">
        <v>0</v>
      </c>
      <c r="P68" s="25">
        <v>2</v>
      </c>
      <c r="Q68" s="3">
        <f aca="true" t="shared" si="22" ref="Q68:Q131">O68+P68</f>
        <v>2</v>
      </c>
      <c r="R68" s="5">
        <f t="shared" si="18"/>
        <v>0.04870426545193397</v>
      </c>
      <c r="S68" t="str">
        <f>_xlfn.IFERROR(VLOOKUP(A68,Designation!$A$2:$D$148,4,FALSE),"Urban")</f>
        <v>Small Rural</v>
      </c>
    </row>
    <row r="69" spans="1:19" ht="12.75">
      <c r="A69" t="s">
        <v>106</v>
      </c>
      <c r="B69" t="s">
        <v>22</v>
      </c>
      <c r="C69" t="s">
        <v>328</v>
      </c>
      <c r="D69" s="1">
        <v>61817068.78</v>
      </c>
      <c r="E69" s="1">
        <f t="shared" si="19"/>
        <v>15454267.195</v>
      </c>
      <c r="F69" s="1">
        <v>831665.8099999987</v>
      </c>
      <c r="G69" s="1">
        <f t="shared" si="20"/>
        <v>16285933.004999999</v>
      </c>
      <c r="H69" s="1">
        <v>16279707.84</v>
      </c>
      <c r="I69" s="6">
        <f t="shared" si="14"/>
        <v>0.2634536597482453</v>
      </c>
      <c r="J69" s="8">
        <f t="shared" si="15"/>
        <v>0.26335295673655523</v>
      </c>
      <c r="K69" s="2">
        <f t="shared" si="16"/>
        <v>-6225.164999999106</v>
      </c>
      <c r="L69" s="1">
        <f t="shared" si="21"/>
        <v>16279707.838519998</v>
      </c>
      <c r="M69" s="1">
        <f t="shared" si="17"/>
        <v>-0.0014800019562244415</v>
      </c>
      <c r="N69" s="1">
        <v>1268087540</v>
      </c>
      <c r="O69" s="25">
        <v>0</v>
      </c>
      <c r="P69" s="25">
        <v>12.838</v>
      </c>
      <c r="Q69" s="3">
        <f t="shared" si="22"/>
        <v>12.838</v>
      </c>
      <c r="R69" s="5">
        <f t="shared" si="18"/>
        <v>0.2633529567126136</v>
      </c>
      <c r="S69" t="str">
        <f>_xlfn.IFERROR(VLOOKUP(A69,Designation!$A$2:$D$148,4,FALSE),"Urban")</f>
        <v>Rural</v>
      </c>
    </row>
    <row r="70" spans="1:19" ht="12.75">
      <c r="A70" t="s">
        <v>107</v>
      </c>
      <c r="B70" t="s">
        <v>22</v>
      </c>
      <c r="C70" t="s">
        <v>329</v>
      </c>
      <c r="D70" s="1">
        <v>43591463.37</v>
      </c>
      <c r="E70" s="1">
        <f t="shared" si="19"/>
        <v>10897865.8425</v>
      </c>
      <c r="F70" s="1">
        <v>53981.400000002235</v>
      </c>
      <c r="G70" s="1">
        <f t="shared" si="20"/>
        <v>10951847.242500002</v>
      </c>
      <c r="H70" s="1">
        <v>9200218.47</v>
      </c>
      <c r="I70" s="6">
        <f t="shared" si="14"/>
        <v>0.25123834796601835</v>
      </c>
      <c r="J70" s="8">
        <f t="shared" si="15"/>
        <v>0.2110555085501366</v>
      </c>
      <c r="K70" s="2">
        <f t="shared" si="16"/>
        <v>-1751628.772500001</v>
      </c>
      <c r="L70" s="1">
        <f t="shared" si="21"/>
        <v>9200218.46562</v>
      </c>
      <c r="M70" s="1">
        <f t="shared" si="17"/>
        <v>-0.004380000755190849</v>
      </c>
      <c r="N70" s="1">
        <v>666827460</v>
      </c>
      <c r="O70" s="25">
        <v>0</v>
      </c>
      <c r="P70" s="25">
        <v>13.797</v>
      </c>
      <c r="Q70" s="3">
        <f t="shared" si="22"/>
        <v>13.797</v>
      </c>
      <c r="R70" s="5">
        <f t="shared" si="18"/>
        <v>0.2110555084496582</v>
      </c>
      <c r="S70" t="str">
        <f>_xlfn.IFERROR(VLOOKUP(A70,Designation!$A$2:$D$148,4,FALSE),"Urban")</f>
        <v>Rural</v>
      </c>
    </row>
    <row r="71" spans="1:19" ht="12.75">
      <c r="A71" t="s">
        <v>108</v>
      </c>
      <c r="B71" t="s">
        <v>22</v>
      </c>
      <c r="C71" t="s">
        <v>330</v>
      </c>
      <c r="D71" s="1">
        <v>12599488.2</v>
      </c>
      <c r="E71" s="1">
        <f t="shared" si="19"/>
        <v>3149872.05</v>
      </c>
      <c r="F71" s="1">
        <v>0</v>
      </c>
      <c r="G71" s="1">
        <f t="shared" si="20"/>
        <v>3149872.05</v>
      </c>
      <c r="H71" s="1">
        <v>2166993.87</v>
      </c>
      <c r="I71" s="6">
        <f t="shared" si="14"/>
        <v>0.25</v>
      </c>
      <c r="J71" s="8">
        <f t="shared" si="15"/>
        <v>0.17199062657164124</v>
      </c>
      <c r="K71" s="2">
        <f t="shared" si="16"/>
        <v>-982878.1799999997</v>
      </c>
      <c r="L71" s="1">
        <f t="shared" si="21"/>
        <v>2166993.8722200003</v>
      </c>
      <c r="M71" s="1">
        <f t="shared" si="17"/>
        <v>0.0022200001403689384</v>
      </c>
      <c r="N71" s="1">
        <v>505952340</v>
      </c>
      <c r="O71" s="25">
        <v>0</v>
      </c>
      <c r="P71" s="25">
        <v>4.283</v>
      </c>
      <c r="Q71" s="3">
        <f t="shared" si="22"/>
        <v>4.283</v>
      </c>
      <c r="R71" s="5">
        <f t="shared" si="18"/>
        <v>0.17199062674783888</v>
      </c>
      <c r="S71" t="str">
        <f>_xlfn.IFERROR(VLOOKUP(A71,Designation!$A$2:$D$148,4,FALSE),"Urban")</f>
        <v>Rural</v>
      </c>
    </row>
    <row r="72" spans="1:19" ht="12.75">
      <c r="A72" t="s">
        <v>109</v>
      </c>
      <c r="B72" t="s">
        <v>47</v>
      </c>
      <c r="C72" t="s">
        <v>331</v>
      </c>
      <c r="D72" s="1">
        <v>4956095.14</v>
      </c>
      <c r="E72" s="1">
        <f t="shared" si="19"/>
        <v>1486828.542</v>
      </c>
      <c r="F72" s="1">
        <v>96176.64000000013</v>
      </c>
      <c r="G72" s="1">
        <f t="shared" si="20"/>
        <v>1583005.182</v>
      </c>
      <c r="H72" s="1">
        <v>1050346.06</v>
      </c>
      <c r="I72" s="6">
        <f t="shared" si="14"/>
        <v>0.3194057291644325</v>
      </c>
      <c r="J72" s="8">
        <f t="shared" si="15"/>
        <v>0.2119301648434457</v>
      </c>
      <c r="K72" s="2">
        <f t="shared" si="16"/>
        <v>-532659.122</v>
      </c>
      <c r="L72" s="1">
        <f t="shared" si="21"/>
        <v>1050346.0550880001</v>
      </c>
      <c r="M72" s="1">
        <f t="shared" si="17"/>
        <v>-0.0049119999166578054</v>
      </c>
      <c r="N72" s="1">
        <v>381389272</v>
      </c>
      <c r="O72" s="25">
        <v>0</v>
      </c>
      <c r="P72" s="25">
        <v>2.754</v>
      </c>
      <c r="Q72" s="3">
        <f t="shared" si="22"/>
        <v>2.754</v>
      </c>
      <c r="R72" s="5">
        <f t="shared" si="18"/>
        <v>0.21193016385234287</v>
      </c>
      <c r="S72" t="str">
        <f>_xlfn.IFERROR(VLOOKUP(A72,Designation!$A$2:$D$148,4,FALSE),"Urban")</f>
        <v>Small Rural</v>
      </c>
    </row>
    <row r="73" spans="1:19" ht="12.75">
      <c r="A73" t="s">
        <v>110</v>
      </c>
      <c r="B73" t="s">
        <v>23</v>
      </c>
      <c r="C73" t="s">
        <v>332</v>
      </c>
      <c r="D73" s="1">
        <v>4943745.89</v>
      </c>
      <c r="E73" s="1">
        <f t="shared" si="19"/>
        <v>1483123.7669999998</v>
      </c>
      <c r="F73" s="1">
        <v>45796.08999999985</v>
      </c>
      <c r="G73" s="1">
        <f t="shared" si="20"/>
        <v>1528919.8569999996</v>
      </c>
      <c r="H73" s="1">
        <v>1100049.24</v>
      </c>
      <c r="I73" s="6">
        <f t="shared" si="14"/>
        <v>0.309263439306748</v>
      </c>
      <c r="J73" s="8">
        <f t="shared" si="15"/>
        <v>0.22251330559386823</v>
      </c>
      <c r="K73" s="2">
        <f t="shared" si="16"/>
        <v>-428870.6169999996</v>
      </c>
      <c r="L73" s="1">
        <f t="shared" si="21"/>
        <v>1100049.237855</v>
      </c>
      <c r="M73" s="1">
        <f t="shared" si="17"/>
        <v>-0.002145000034943223</v>
      </c>
      <c r="N73" s="1">
        <v>123144435</v>
      </c>
      <c r="O73" s="25">
        <v>0</v>
      </c>
      <c r="P73" s="25">
        <v>8.933</v>
      </c>
      <c r="Q73" s="3">
        <f t="shared" si="22"/>
        <v>8.933</v>
      </c>
      <c r="R73" s="5">
        <f t="shared" si="18"/>
        <v>0.22251330515998669</v>
      </c>
      <c r="S73" t="str">
        <f>_xlfn.IFERROR(VLOOKUP(A73,Designation!$A$2:$D$148,4,FALSE),"Urban")</f>
        <v>Small Rural</v>
      </c>
    </row>
    <row r="74" spans="1:19" ht="12.75">
      <c r="A74" t="s">
        <v>111</v>
      </c>
      <c r="B74" t="s">
        <v>23</v>
      </c>
      <c r="C74" t="s">
        <v>333</v>
      </c>
      <c r="D74" s="1">
        <v>12497170.98</v>
      </c>
      <c r="E74" s="1">
        <f t="shared" si="19"/>
        <v>3124292.745</v>
      </c>
      <c r="F74" s="1">
        <v>680000</v>
      </c>
      <c r="G74" s="1">
        <f t="shared" si="20"/>
        <v>3804292.745</v>
      </c>
      <c r="H74" s="1">
        <v>3366662.43</v>
      </c>
      <c r="I74" s="6">
        <f t="shared" si="14"/>
        <v>0.30441231468211855</v>
      </c>
      <c r="J74" s="8">
        <f t="shared" si="15"/>
        <v>0.26939396407297933</v>
      </c>
      <c r="K74" s="2">
        <f t="shared" si="16"/>
        <v>-437630.31499999994</v>
      </c>
      <c r="L74" s="1">
        <f t="shared" si="21"/>
        <v>3366662.432125</v>
      </c>
      <c r="M74" s="1">
        <f t="shared" si="17"/>
        <v>0.002124999649822712</v>
      </c>
      <c r="N74" s="1">
        <v>830249675</v>
      </c>
      <c r="O74" s="25">
        <v>0.945</v>
      </c>
      <c r="P74" s="25">
        <v>3.11</v>
      </c>
      <c r="Q74" s="3">
        <f t="shared" si="22"/>
        <v>4.055</v>
      </c>
      <c r="R74" s="5">
        <f t="shared" si="18"/>
        <v>0.2693939642430178</v>
      </c>
      <c r="S74" t="str">
        <f>_xlfn.IFERROR(VLOOKUP(A74,Designation!$A$2:$D$148,4,FALSE),"Urban")</f>
        <v>Rural</v>
      </c>
    </row>
    <row r="75" spans="1:19" ht="12.75">
      <c r="A75" t="s">
        <v>112</v>
      </c>
      <c r="B75" t="s">
        <v>57</v>
      </c>
      <c r="C75" t="s">
        <v>334</v>
      </c>
      <c r="D75" s="1">
        <v>19194154.07</v>
      </c>
      <c r="E75" s="1">
        <f t="shared" si="19"/>
        <v>4798538.5175</v>
      </c>
      <c r="F75" s="1">
        <v>271620.42</v>
      </c>
      <c r="G75" s="1">
        <f t="shared" si="20"/>
        <v>5070158.9375</v>
      </c>
      <c r="H75" s="1">
        <v>3798757.57</v>
      </c>
      <c r="I75" s="6">
        <f t="shared" si="14"/>
        <v>0.26415120557068655</v>
      </c>
      <c r="J75" s="8">
        <f t="shared" si="15"/>
        <v>0.19791221619593885</v>
      </c>
      <c r="K75" s="2">
        <f t="shared" si="16"/>
        <v>-1271401.3675000002</v>
      </c>
      <c r="L75" s="1">
        <f t="shared" si="21"/>
        <v>3798757.565712</v>
      </c>
      <c r="M75" s="1">
        <f t="shared" si="17"/>
        <v>-0.004288000054657459</v>
      </c>
      <c r="N75" s="1">
        <v>768823632</v>
      </c>
      <c r="O75" s="25">
        <v>0</v>
      </c>
      <c r="P75" s="25">
        <v>4.941</v>
      </c>
      <c r="Q75" s="3">
        <f t="shared" si="22"/>
        <v>4.941</v>
      </c>
      <c r="R75" s="5">
        <f t="shared" si="18"/>
        <v>0.1979122159725375</v>
      </c>
      <c r="S75" t="str">
        <f>_xlfn.IFERROR(VLOOKUP(A75,Designation!$A$2:$D$148,4,FALSE),"Urban")</f>
        <v>Rural</v>
      </c>
    </row>
    <row r="76" spans="1:19" ht="12.75">
      <c r="A76" t="s">
        <v>224</v>
      </c>
      <c r="B76" t="s">
        <v>335</v>
      </c>
      <c r="C76" t="s">
        <v>336</v>
      </c>
      <c r="D76" s="1">
        <v>1520148.86</v>
      </c>
      <c r="E76" s="1">
        <f t="shared" si="19"/>
        <v>456044.658</v>
      </c>
      <c r="F76" s="1">
        <v>30925.080000000075</v>
      </c>
      <c r="G76" s="1">
        <f t="shared" si="20"/>
        <v>486969.73800000007</v>
      </c>
      <c r="H76" s="1">
        <v>0</v>
      </c>
      <c r="I76" s="6">
        <f t="shared" si="14"/>
        <v>0.32034345504821155</v>
      </c>
      <c r="J76" s="8">
        <f t="shared" si="15"/>
        <v>0</v>
      </c>
      <c r="K76" s="2">
        <f t="shared" si="16"/>
        <v>-486969.73800000007</v>
      </c>
      <c r="L76" s="1">
        <f t="shared" si="21"/>
        <v>0</v>
      </c>
      <c r="M76" s="1">
        <f t="shared" si="17"/>
        <v>0</v>
      </c>
      <c r="N76" s="1">
        <v>57564680</v>
      </c>
      <c r="O76" s="25">
        <v>0</v>
      </c>
      <c r="P76" s="25">
        <v>0</v>
      </c>
      <c r="Q76" s="3">
        <f t="shared" si="22"/>
        <v>0</v>
      </c>
      <c r="R76" s="5">
        <f t="shared" si="18"/>
        <v>0</v>
      </c>
      <c r="S76" t="str">
        <f>_xlfn.IFERROR(VLOOKUP(A76,Designation!$A$2:$D$148,4,FALSE),"Urban")</f>
        <v>Small Rural</v>
      </c>
    </row>
    <row r="77" spans="1:19" ht="12.75">
      <c r="A77" t="s">
        <v>195</v>
      </c>
      <c r="B77" t="s">
        <v>194</v>
      </c>
      <c r="C77" t="s">
        <v>337</v>
      </c>
      <c r="D77" s="1">
        <v>5480429.24</v>
      </c>
      <c r="E77" s="1">
        <f t="shared" si="19"/>
        <v>1644128.772</v>
      </c>
      <c r="F77" s="1">
        <v>20772.93999999948</v>
      </c>
      <c r="G77" s="1">
        <f t="shared" si="20"/>
        <v>1664901.7119999996</v>
      </c>
      <c r="H77" s="1">
        <v>320985.5</v>
      </c>
      <c r="I77" s="6">
        <f t="shared" si="14"/>
        <v>0.30379038558665883</v>
      </c>
      <c r="J77" s="8">
        <f t="shared" si="15"/>
        <v>0.05856940869835955</v>
      </c>
      <c r="K77" s="2">
        <f t="shared" si="16"/>
        <v>-1343916.2119999996</v>
      </c>
      <c r="L77" s="1">
        <f t="shared" si="21"/>
        <v>320985.497714</v>
      </c>
      <c r="M77" s="1">
        <f t="shared" si="17"/>
        <v>-0.002286000002641231</v>
      </c>
      <c r="N77" s="1">
        <v>109813718</v>
      </c>
      <c r="O77" s="25">
        <v>0</v>
      </c>
      <c r="P77" s="25">
        <v>2.923</v>
      </c>
      <c r="Q77" s="3">
        <f t="shared" si="22"/>
        <v>2.923</v>
      </c>
      <c r="R77" s="5">
        <f t="shared" si="18"/>
        <v>0.05856940828123893</v>
      </c>
      <c r="S77" t="str">
        <f>_xlfn.IFERROR(VLOOKUP(A77,Designation!$A$2:$D$148,4,FALSE),"Urban")</f>
        <v>Small Rural</v>
      </c>
    </row>
    <row r="78" spans="1:19" ht="12.75">
      <c r="A78" t="s">
        <v>225</v>
      </c>
      <c r="B78" t="s">
        <v>194</v>
      </c>
      <c r="C78" t="s">
        <v>338</v>
      </c>
      <c r="D78" s="1">
        <v>3039265.88</v>
      </c>
      <c r="E78" s="1">
        <f t="shared" si="19"/>
        <v>911779.764</v>
      </c>
      <c r="F78" s="1">
        <v>128574.8</v>
      </c>
      <c r="G78" s="1">
        <f t="shared" si="20"/>
        <v>1040354.564</v>
      </c>
      <c r="H78" s="1">
        <v>0</v>
      </c>
      <c r="I78" s="6">
        <f t="shared" si="14"/>
        <v>0.34230455809940524</v>
      </c>
      <c r="J78" s="8">
        <f t="shared" si="15"/>
        <v>0</v>
      </c>
      <c r="K78" s="2">
        <f t="shared" si="16"/>
        <v>-1040354.564</v>
      </c>
      <c r="L78" s="1">
        <f t="shared" si="21"/>
        <v>0</v>
      </c>
      <c r="M78" s="1">
        <f t="shared" si="17"/>
        <v>0</v>
      </c>
      <c r="N78" s="1">
        <v>34133793</v>
      </c>
      <c r="O78" s="25">
        <v>0</v>
      </c>
      <c r="P78" s="25">
        <v>0</v>
      </c>
      <c r="Q78" s="3">
        <f t="shared" si="22"/>
        <v>0</v>
      </c>
      <c r="R78" s="5">
        <f t="shared" si="18"/>
        <v>0</v>
      </c>
      <c r="S78" t="str">
        <f>_xlfn.IFERROR(VLOOKUP(A78,Designation!$A$2:$D$148,4,FALSE),"Urban")</f>
        <v>Small Rural</v>
      </c>
    </row>
    <row r="79" spans="1:19" ht="12.75">
      <c r="A79" t="s">
        <v>226</v>
      </c>
      <c r="B79" t="s">
        <v>339</v>
      </c>
      <c r="C79" t="s">
        <v>340</v>
      </c>
      <c r="D79" s="1">
        <v>2732547.66</v>
      </c>
      <c r="E79" s="1">
        <f t="shared" si="19"/>
        <v>819764.2980000001</v>
      </c>
      <c r="F79" s="1">
        <v>0</v>
      </c>
      <c r="G79" s="1">
        <f t="shared" si="20"/>
        <v>819764.2980000001</v>
      </c>
      <c r="H79" s="1">
        <v>0</v>
      </c>
      <c r="I79" s="6">
        <f t="shared" si="14"/>
        <v>0.3</v>
      </c>
      <c r="J79" s="8">
        <f t="shared" si="15"/>
        <v>0</v>
      </c>
      <c r="K79" s="2">
        <f t="shared" si="16"/>
        <v>-819764.2980000001</v>
      </c>
      <c r="L79" s="1">
        <f t="shared" si="21"/>
        <v>0</v>
      </c>
      <c r="M79" s="1">
        <f t="shared" si="17"/>
        <v>0</v>
      </c>
      <c r="N79" s="1">
        <v>81981534</v>
      </c>
      <c r="O79" s="25">
        <v>0</v>
      </c>
      <c r="P79" s="25">
        <v>0</v>
      </c>
      <c r="Q79" s="3">
        <f t="shared" si="22"/>
        <v>0</v>
      </c>
      <c r="R79" s="5">
        <f t="shared" si="18"/>
        <v>0</v>
      </c>
      <c r="S79" t="str">
        <f>_xlfn.IFERROR(VLOOKUP(A79,Designation!$A$2:$D$148,4,FALSE),"Urban")</f>
        <v>Small Rural</v>
      </c>
    </row>
    <row r="80" spans="1:19" ht="12.75">
      <c r="A80" t="s">
        <v>113</v>
      </c>
      <c r="B80" t="s">
        <v>24</v>
      </c>
      <c r="C80" t="s">
        <v>341</v>
      </c>
      <c r="D80" s="1">
        <v>760485669.67</v>
      </c>
      <c r="E80" s="1">
        <f t="shared" si="19"/>
        <v>190121417.4175</v>
      </c>
      <c r="F80" s="1">
        <v>14199549.600000024</v>
      </c>
      <c r="G80" s="1">
        <f t="shared" si="20"/>
        <v>204320967.0175</v>
      </c>
      <c r="H80" s="1">
        <v>148274823.25</v>
      </c>
      <c r="I80" s="6">
        <f t="shared" si="14"/>
        <v>0.2686716859584766</v>
      </c>
      <c r="J80" s="8">
        <f t="shared" si="15"/>
        <v>0.19497385573924278</v>
      </c>
      <c r="K80" s="2">
        <f t="shared" si="16"/>
        <v>-56046143.76750001</v>
      </c>
      <c r="L80" s="1">
        <f t="shared" si="21"/>
        <v>148274823.25278398</v>
      </c>
      <c r="M80" s="1">
        <f t="shared" si="17"/>
        <v>0.0027839839458465576</v>
      </c>
      <c r="N80" s="1">
        <v>11752918774</v>
      </c>
      <c r="O80" s="25">
        <v>0</v>
      </c>
      <c r="P80" s="25">
        <v>12.616</v>
      </c>
      <c r="Q80" s="3">
        <f t="shared" si="22"/>
        <v>12.616</v>
      </c>
      <c r="R80" s="5">
        <f t="shared" si="18"/>
        <v>0.19497385574290357</v>
      </c>
      <c r="S80" t="str">
        <f>_xlfn.IFERROR(VLOOKUP(A80,Designation!$A$2:$D$148,4,FALSE),"Urban")</f>
        <v>Urban</v>
      </c>
    </row>
    <row r="81" spans="1:19" ht="12.75">
      <c r="A81" t="s">
        <v>227</v>
      </c>
      <c r="B81" t="s">
        <v>25</v>
      </c>
      <c r="C81" t="s">
        <v>342</v>
      </c>
      <c r="D81" s="1">
        <v>2855957.52</v>
      </c>
      <c r="E81" s="1">
        <f t="shared" si="19"/>
        <v>856787.2559999999</v>
      </c>
      <c r="F81" s="1">
        <v>51316.11999999988</v>
      </c>
      <c r="G81" s="1">
        <f t="shared" si="20"/>
        <v>908103.3759999998</v>
      </c>
      <c r="H81" s="1">
        <v>0</v>
      </c>
      <c r="I81" s="6">
        <f t="shared" si="14"/>
        <v>0.31796809638821233</v>
      </c>
      <c r="J81" s="8">
        <f t="shared" si="15"/>
        <v>0</v>
      </c>
      <c r="K81" s="2">
        <f t="shared" si="16"/>
        <v>-908103.3759999998</v>
      </c>
      <c r="L81" s="1">
        <f t="shared" si="21"/>
        <v>0</v>
      </c>
      <c r="M81" s="1">
        <f t="shared" si="17"/>
        <v>0</v>
      </c>
      <c r="N81" s="1">
        <v>21319820</v>
      </c>
      <c r="O81" s="25">
        <v>0</v>
      </c>
      <c r="P81" s="25">
        <v>0</v>
      </c>
      <c r="Q81" s="3">
        <f t="shared" si="22"/>
        <v>0</v>
      </c>
      <c r="R81" s="5">
        <f t="shared" si="18"/>
        <v>0</v>
      </c>
      <c r="S81" t="str">
        <f>_xlfn.IFERROR(VLOOKUP(A81,Designation!$A$2:$D$148,4,FALSE),"Urban")</f>
        <v>Small Rural</v>
      </c>
    </row>
    <row r="82" spans="1:19" ht="12.75">
      <c r="A82" t="s">
        <v>114</v>
      </c>
      <c r="B82" t="s">
        <v>25</v>
      </c>
      <c r="C82" t="s">
        <v>343</v>
      </c>
      <c r="D82" s="1">
        <v>1551963.96</v>
      </c>
      <c r="E82" s="1">
        <f t="shared" si="19"/>
        <v>465589.18799999997</v>
      </c>
      <c r="F82" s="1">
        <v>32213.38</v>
      </c>
      <c r="G82" s="1">
        <f t="shared" si="20"/>
        <v>497802.56799999997</v>
      </c>
      <c r="H82" s="1">
        <v>64545.11</v>
      </c>
      <c r="I82" s="6">
        <f t="shared" si="14"/>
        <v>0.3207565258152</v>
      </c>
      <c r="J82" s="8">
        <f t="shared" si="15"/>
        <v>0.04158930984454046</v>
      </c>
      <c r="K82" s="2">
        <f t="shared" si="16"/>
        <v>-433257.458</v>
      </c>
      <c r="L82" s="1">
        <f t="shared" si="21"/>
        <v>64545.111600000004</v>
      </c>
      <c r="M82" s="1">
        <f t="shared" si="17"/>
        <v>0.001600000003236346</v>
      </c>
      <c r="N82" s="1">
        <v>16730200</v>
      </c>
      <c r="O82" s="25">
        <v>3.858</v>
      </c>
      <c r="P82" s="25">
        <v>0</v>
      </c>
      <c r="Q82" s="3">
        <f t="shared" si="22"/>
        <v>3.858</v>
      </c>
      <c r="R82" s="5">
        <f t="shared" si="18"/>
        <v>0.04158931087549224</v>
      </c>
      <c r="S82" t="str">
        <f>_xlfn.IFERROR(VLOOKUP(A82,Designation!$A$2:$D$148,4,FALSE),"Urban")</f>
        <v>Small Rural</v>
      </c>
    </row>
    <row r="83" spans="1:19" ht="12.75">
      <c r="A83" t="s">
        <v>228</v>
      </c>
      <c r="B83" t="s">
        <v>26</v>
      </c>
      <c r="C83" t="s">
        <v>344</v>
      </c>
      <c r="D83" s="1">
        <v>2388953.87</v>
      </c>
      <c r="E83" s="1">
        <f t="shared" si="19"/>
        <v>716686.161</v>
      </c>
      <c r="F83" s="1">
        <v>35823.39000000013</v>
      </c>
      <c r="G83" s="1">
        <f t="shared" si="20"/>
        <v>752509.5510000001</v>
      </c>
      <c r="H83" s="1">
        <v>0</v>
      </c>
      <c r="I83" s="6">
        <f t="shared" si="14"/>
        <v>0.3149954297778048</v>
      </c>
      <c r="J83" s="8">
        <f t="shared" si="15"/>
        <v>0</v>
      </c>
      <c r="K83" s="2">
        <f t="shared" si="16"/>
        <v>-752509.5510000001</v>
      </c>
      <c r="L83" s="1">
        <f t="shared" si="21"/>
        <v>0</v>
      </c>
      <c r="M83" s="1">
        <f t="shared" si="17"/>
        <v>0</v>
      </c>
      <c r="N83" s="1">
        <v>40985430</v>
      </c>
      <c r="O83" s="25">
        <v>0</v>
      </c>
      <c r="P83" s="25">
        <v>0</v>
      </c>
      <c r="Q83" s="3">
        <f t="shared" si="22"/>
        <v>0</v>
      </c>
      <c r="R83" s="5">
        <f t="shared" si="18"/>
        <v>0</v>
      </c>
      <c r="S83" t="str">
        <f>_xlfn.IFERROR(VLOOKUP(A83,Designation!$A$2:$D$148,4,FALSE),"Urban")</f>
        <v>Small Rural</v>
      </c>
    </row>
    <row r="84" spans="1:19" ht="12.75">
      <c r="A84" t="s">
        <v>115</v>
      </c>
      <c r="B84" t="s">
        <v>26</v>
      </c>
      <c r="C84" t="s">
        <v>345</v>
      </c>
      <c r="D84" s="1">
        <v>2319715.25</v>
      </c>
      <c r="E84" s="1">
        <f t="shared" si="19"/>
        <v>695914.575</v>
      </c>
      <c r="F84" s="1">
        <v>60736.42000000016</v>
      </c>
      <c r="G84" s="1">
        <f t="shared" si="20"/>
        <v>756650.9950000001</v>
      </c>
      <c r="H84" s="1">
        <v>139373.82</v>
      </c>
      <c r="I84" s="6">
        <f t="shared" si="14"/>
        <v>0.32618270496777574</v>
      </c>
      <c r="J84" s="8">
        <f t="shared" si="15"/>
        <v>0.06008229673879154</v>
      </c>
      <c r="K84" s="2">
        <f t="shared" si="16"/>
        <v>-617277.175</v>
      </c>
      <c r="L84" s="1">
        <f t="shared" si="21"/>
        <v>139373.816556</v>
      </c>
      <c r="M84" s="1">
        <f t="shared" si="17"/>
        <v>-0.003444000001763925</v>
      </c>
      <c r="N84" s="1">
        <v>33714034</v>
      </c>
      <c r="O84" s="25">
        <v>4.1339999999999995</v>
      </c>
      <c r="P84" s="25">
        <v>0</v>
      </c>
      <c r="Q84" s="3">
        <f t="shared" si="22"/>
        <v>4.1339999999999995</v>
      </c>
      <c r="R84" s="5">
        <f t="shared" si="18"/>
        <v>0.06008229525412656</v>
      </c>
      <c r="S84" t="str">
        <f>_xlfn.IFERROR(VLOOKUP(A84,Designation!$A$2:$D$148,4,FALSE),"Urban")</f>
        <v>Small Rural</v>
      </c>
    </row>
    <row r="85" spans="1:19" ht="12.75">
      <c r="A85" t="s">
        <v>178</v>
      </c>
      <c r="B85" t="s">
        <v>26</v>
      </c>
      <c r="C85" t="s">
        <v>346</v>
      </c>
      <c r="D85" s="1">
        <v>3122518.57</v>
      </c>
      <c r="E85" s="1">
        <f t="shared" si="19"/>
        <v>936755.5709999999</v>
      </c>
      <c r="F85" s="1">
        <v>171674.03</v>
      </c>
      <c r="G85" s="1">
        <f t="shared" si="20"/>
        <v>1108429.6009999998</v>
      </c>
      <c r="H85" s="1">
        <v>193930.17</v>
      </c>
      <c r="I85" s="6">
        <f t="shared" si="14"/>
        <v>0.35497934636782635</v>
      </c>
      <c r="J85" s="8">
        <f t="shared" si="15"/>
        <v>0.06210697091226587</v>
      </c>
      <c r="K85" s="2">
        <f t="shared" si="16"/>
        <v>-914499.4309999997</v>
      </c>
      <c r="L85" s="1">
        <f t="shared" si="21"/>
        <v>193930.17</v>
      </c>
      <c r="M85" s="1">
        <f t="shared" si="17"/>
        <v>0</v>
      </c>
      <c r="N85" s="1">
        <v>25857356</v>
      </c>
      <c r="O85" s="25">
        <v>0</v>
      </c>
      <c r="P85" s="25">
        <v>7.5</v>
      </c>
      <c r="Q85" s="3">
        <f t="shared" si="22"/>
        <v>7.5</v>
      </c>
      <c r="R85" s="5">
        <f t="shared" si="18"/>
        <v>0.06210697091226587</v>
      </c>
      <c r="S85" t="str">
        <f>_xlfn.IFERROR(VLOOKUP(A85,Designation!$A$2:$D$148,4,FALSE),"Urban")</f>
        <v>Small Rural</v>
      </c>
    </row>
    <row r="86" spans="1:19" ht="12.75">
      <c r="A86" t="s">
        <v>229</v>
      </c>
      <c r="B86" t="s">
        <v>26</v>
      </c>
      <c r="C86" t="s">
        <v>347</v>
      </c>
      <c r="D86" s="1">
        <v>1979781.18</v>
      </c>
      <c r="E86" s="1">
        <f t="shared" si="19"/>
        <v>593934.3539999999</v>
      </c>
      <c r="F86" s="1">
        <v>42137.689999999944</v>
      </c>
      <c r="G86" s="1">
        <f t="shared" si="20"/>
        <v>636072.0439999999</v>
      </c>
      <c r="H86" s="1">
        <v>0</v>
      </c>
      <c r="I86" s="6">
        <f t="shared" si="14"/>
        <v>0.321284013822174</v>
      </c>
      <c r="J86" s="8">
        <f t="shared" si="15"/>
        <v>0</v>
      </c>
      <c r="K86" s="2">
        <f t="shared" si="16"/>
        <v>-636072.0439999999</v>
      </c>
      <c r="L86" s="1">
        <f t="shared" si="21"/>
        <v>0</v>
      </c>
      <c r="M86" s="1">
        <f t="shared" si="17"/>
        <v>0</v>
      </c>
      <c r="N86" s="1">
        <v>19529068</v>
      </c>
      <c r="O86" s="25">
        <v>0</v>
      </c>
      <c r="P86" s="25">
        <v>0</v>
      </c>
      <c r="Q86" s="3">
        <f t="shared" si="22"/>
        <v>0</v>
      </c>
      <c r="R86" s="5">
        <f t="shared" si="18"/>
        <v>0</v>
      </c>
      <c r="S86" t="str">
        <f>_xlfn.IFERROR(VLOOKUP(A86,Designation!$A$2:$D$148,4,FALSE),"Urban")</f>
        <v>Small Rural</v>
      </c>
    </row>
    <row r="87" spans="1:19" ht="12.75">
      <c r="A87" t="s">
        <v>184</v>
      </c>
      <c r="B87" t="s">
        <v>26</v>
      </c>
      <c r="C87" t="s">
        <v>348</v>
      </c>
      <c r="D87" s="1">
        <v>7213306.23</v>
      </c>
      <c r="E87" s="1">
        <f t="shared" si="19"/>
        <v>2163991.869</v>
      </c>
      <c r="F87" s="1">
        <v>191859.43000000063</v>
      </c>
      <c r="G87" s="1">
        <f t="shared" si="20"/>
        <v>2355851.2990000006</v>
      </c>
      <c r="H87" s="1">
        <v>387972.46</v>
      </c>
      <c r="I87" s="6">
        <f t="shared" si="14"/>
        <v>0.32659798764705994</v>
      </c>
      <c r="J87" s="8">
        <f t="shared" si="15"/>
        <v>0.053785663276907626</v>
      </c>
      <c r="K87" s="2">
        <f t="shared" si="16"/>
        <v>-1967878.8390000006</v>
      </c>
      <c r="L87" s="1">
        <f t="shared" si="21"/>
        <v>387972.45548</v>
      </c>
      <c r="M87" s="1">
        <f t="shared" si="17"/>
        <v>-0.004520000016782433</v>
      </c>
      <c r="N87" s="1">
        <v>110376232</v>
      </c>
      <c r="O87" s="25">
        <v>0</v>
      </c>
      <c r="P87" s="25">
        <v>3.515</v>
      </c>
      <c r="Q87" s="3">
        <f t="shared" si="22"/>
        <v>3.515</v>
      </c>
      <c r="R87" s="5">
        <f t="shared" si="18"/>
        <v>0.05378566265028789</v>
      </c>
      <c r="S87" t="str">
        <f>_xlfn.IFERROR(VLOOKUP(A87,Designation!$A$2:$D$148,4,FALSE),"Urban")</f>
        <v>Small Rural</v>
      </c>
    </row>
    <row r="88" spans="1:19" ht="12.75">
      <c r="A88" t="s">
        <v>116</v>
      </c>
      <c r="B88" t="s">
        <v>27</v>
      </c>
      <c r="C88" t="s">
        <v>349</v>
      </c>
      <c r="D88" s="1">
        <v>10036200.6</v>
      </c>
      <c r="E88" s="1">
        <f t="shared" si="19"/>
        <v>3010860.1799999997</v>
      </c>
      <c r="F88" s="1">
        <v>127581.31</v>
      </c>
      <c r="G88" s="1">
        <f t="shared" si="20"/>
        <v>3138441.4899999998</v>
      </c>
      <c r="H88" s="1">
        <v>662553.24</v>
      </c>
      <c r="I88" s="6">
        <f t="shared" si="14"/>
        <v>0.3127121123904199</v>
      </c>
      <c r="J88" s="8">
        <f t="shared" si="15"/>
        <v>0.06601634088501579</v>
      </c>
      <c r="K88" s="2">
        <f t="shared" si="16"/>
        <v>-2475888.25</v>
      </c>
      <c r="L88" s="1">
        <f t="shared" si="21"/>
        <v>662553.240301594</v>
      </c>
      <c r="M88" s="1">
        <f t="shared" si="17"/>
        <v>0.0003015940310433507</v>
      </c>
      <c r="N88" s="1">
        <v>223684416.037</v>
      </c>
      <c r="O88" s="25">
        <v>0</v>
      </c>
      <c r="P88" s="25">
        <v>2.962</v>
      </c>
      <c r="Q88" s="3">
        <f t="shared" si="22"/>
        <v>2.962</v>
      </c>
      <c r="R88" s="5">
        <f t="shared" si="18"/>
        <v>0.0660163409150664</v>
      </c>
      <c r="S88" t="str">
        <f>_xlfn.IFERROR(VLOOKUP(A88,Designation!$A$2:$D$148,4,FALSE),"Urban")</f>
        <v>Small Rural</v>
      </c>
    </row>
    <row r="89" spans="1:19" ht="12.75">
      <c r="A89" t="s">
        <v>117</v>
      </c>
      <c r="B89" t="s">
        <v>28</v>
      </c>
      <c r="C89" t="s">
        <v>350</v>
      </c>
      <c r="D89" s="1">
        <v>57162776.07</v>
      </c>
      <c r="E89" s="1">
        <f t="shared" si="19"/>
        <v>14290694.0175</v>
      </c>
      <c r="F89" s="1">
        <v>0</v>
      </c>
      <c r="G89" s="1">
        <f t="shared" si="20"/>
        <v>14290694.0175</v>
      </c>
      <c r="H89" s="1">
        <v>14290071.33</v>
      </c>
      <c r="I89" s="6">
        <f t="shared" si="14"/>
        <v>0.25</v>
      </c>
      <c r="J89" s="8">
        <f t="shared" si="15"/>
        <v>0.24998910676592687</v>
      </c>
      <c r="K89" s="2">
        <f t="shared" si="16"/>
        <v>-622.6875</v>
      </c>
      <c r="L89" s="1">
        <f t="shared" si="21"/>
        <v>14290071.326989999</v>
      </c>
      <c r="M89" s="1">
        <f t="shared" si="17"/>
        <v>-0.0030100010335445404</v>
      </c>
      <c r="N89" s="1">
        <v>1353354610</v>
      </c>
      <c r="O89" s="25">
        <v>1.9369999999999998</v>
      </c>
      <c r="P89" s="25">
        <v>8.622</v>
      </c>
      <c r="Q89" s="3">
        <f t="shared" si="22"/>
        <v>10.559</v>
      </c>
      <c r="R89" s="5">
        <f t="shared" si="18"/>
        <v>0.2499891067132702</v>
      </c>
      <c r="S89" t="str">
        <f>_xlfn.IFERROR(VLOOKUP(A89,Designation!$A$2:$D$148,4,FALSE),"Urban")</f>
        <v>Rural</v>
      </c>
    </row>
    <row r="90" spans="1:19" ht="12.75">
      <c r="A90" t="s">
        <v>118</v>
      </c>
      <c r="B90" t="s">
        <v>28</v>
      </c>
      <c r="C90" t="s">
        <v>351</v>
      </c>
      <c r="D90" s="1">
        <v>13658510.8</v>
      </c>
      <c r="E90" s="1">
        <f t="shared" si="19"/>
        <v>3414627.7</v>
      </c>
      <c r="F90" s="1">
        <v>0</v>
      </c>
      <c r="G90" s="1">
        <f t="shared" si="20"/>
        <v>3414627.7</v>
      </c>
      <c r="H90" s="1">
        <v>1845276.17</v>
      </c>
      <c r="I90" s="6">
        <f t="shared" si="14"/>
        <v>0.25</v>
      </c>
      <c r="J90" s="8">
        <f t="shared" si="15"/>
        <v>0.13510083178321314</v>
      </c>
      <c r="K90" s="2">
        <f t="shared" si="16"/>
        <v>-1569351.5300000003</v>
      </c>
      <c r="L90" s="1">
        <f t="shared" si="21"/>
        <v>1845276.1717</v>
      </c>
      <c r="M90" s="1">
        <f t="shared" si="17"/>
        <v>0.0017000001389533281</v>
      </c>
      <c r="N90" s="1">
        <v>203448310</v>
      </c>
      <c r="O90" s="25">
        <v>0.16</v>
      </c>
      <c r="P90" s="25">
        <v>8.91</v>
      </c>
      <c r="Q90" s="3">
        <f t="shared" si="22"/>
        <v>9.07</v>
      </c>
      <c r="R90" s="5">
        <f t="shared" si="18"/>
        <v>0.13510083190767766</v>
      </c>
      <c r="S90" t="str">
        <f>_xlfn.IFERROR(VLOOKUP(A90,Designation!$A$2:$D$148,4,FALSE),"Urban")</f>
        <v>Rural</v>
      </c>
    </row>
    <row r="91" spans="1:19" ht="12.75">
      <c r="A91" t="s">
        <v>119</v>
      </c>
      <c r="B91" t="s">
        <v>28</v>
      </c>
      <c r="C91" t="s">
        <v>352</v>
      </c>
      <c r="D91" s="1">
        <v>8492485.73</v>
      </c>
      <c r="E91" s="1">
        <f t="shared" si="19"/>
        <v>2547745.719</v>
      </c>
      <c r="F91" s="1">
        <v>0</v>
      </c>
      <c r="G91" s="1">
        <f t="shared" si="20"/>
        <v>2547745.719</v>
      </c>
      <c r="H91" s="1">
        <v>1101947.37</v>
      </c>
      <c r="I91" s="6">
        <f t="shared" si="14"/>
        <v>0.3</v>
      </c>
      <c r="J91" s="8">
        <f t="shared" si="15"/>
        <v>0.12975557510886745</v>
      </c>
      <c r="K91" s="2">
        <f t="shared" si="16"/>
        <v>-1445798.349</v>
      </c>
      <c r="L91" s="1">
        <f t="shared" si="21"/>
        <v>1101947.36825</v>
      </c>
      <c r="M91" s="1">
        <f t="shared" si="17"/>
        <v>-0.0017500000540167093</v>
      </c>
      <c r="N91" s="1">
        <v>181450250</v>
      </c>
      <c r="O91" s="25">
        <v>0</v>
      </c>
      <c r="P91" s="25">
        <v>6.073</v>
      </c>
      <c r="Q91" s="3">
        <f t="shared" si="22"/>
        <v>6.073</v>
      </c>
      <c r="R91" s="5">
        <f t="shared" si="18"/>
        <v>0.12975557490280293</v>
      </c>
      <c r="S91" t="str">
        <f>_xlfn.IFERROR(VLOOKUP(A91,Designation!$A$2:$D$148,4,FALSE),"Urban")</f>
        <v>Small Rural</v>
      </c>
    </row>
    <row r="92" spans="1:19" ht="12.75">
      <c r="A92" t="s">
        <v>120</v>
      </c>
      <c r="B92" t="s">
        <v>29</v>
      </c>
      <c r="C92" t="s">
        <v>353</v>
      </c>
      <c r="D92" s="1">
        <v>295648514.02</v>
      </c>
      <c r="E92" s="1">
        <f t="shared" si="19"/>
        <v>73912128.505</v>
      </c>
      <c r="F92" s="1">
        <v>5532198.710000008</v>
      </c>
      <c r="G92" s="1">
        <f t="shared" si="20"/>
        <v>79444327.215</v>
      </c>
      <c r="H92" s="1">
        <v>61717190.02</v>
      </c>
      <c r="I92" s="6">
        <f t="shared" si="14"/>
        <v>0.2687120802157178</v>
      </c>
      <c r="J92" s="8">
        <f t="shared" si="15"/>
        <v>0.20875190333554314</v>
      </c>
      <c r="K92" s="2">
        <f t="shared" si="16"/>
        <v>-17727137.195</v>
      </c>
      <c r="L92" s="1">
        <f t="shared" si="21"/>
        <v>61717190.01504</v>
      </c>
      <c r="M92" s="1">
        <f t="shared" si="17"/>
        <v>-0.004960000514984131</v>
      </c>
      <c r="N92" s="1">
        <v>3944850752</v>
      </c>
      <c r="O92" s="25">
        <v>0</v>
      </c>
      <c r="P92" s="25">
        <v>15.645</v>
      </c>
      <c r="Q92" s="3">
        <f t="shared" si="22"/>
        <v>15.645</v>
      </c>
      <c r="R92" s="5">
        <f t="shared" si="18"/>
        <v>0.20875190331876645</v>
      </c>
      <c r="S92" t="str">
        <f>_xlfn.IFERROR(VLOOKUP(A92,Designation!$A$2:$D$148,4,FALSE),"Urban")</f>
        <v>Urban</v>
      </c>
    </row>
    <row r="93" spans="1:19" ht="12.75">
      <c r="A93" t="s">
        <v>121</v>
      </c>
      <c r="B93" t="s">
        <v>29</v>
      </c>
      <c r="C93" t="s">
        <v>354</v>
      </c>
      <c r="D93" s="1">
        <v>137379016.78</v>
      </c>
      <c r="E93" s="1">
        <f t="shared" si="19"/>
        <v>34344754.195</v>
      </c>
      <c r="F93" s="1">
        <v>3311063.7200000137</v>
      </c>
      <c r="G93" s="1">
        <f t="shared" si="20"/>
        <v>37655817.915000014</v>
      </c>
      <c r="H93" s="1">
        <v>32708423.95</v>
      </c>
      <c r="I93" s="6">
        <f t="shared" si="14"/>
        <v>0.27410166994645463</v>
      </c>
      <c r="J93" s="8">
        <f t="shared" si="15"/>
        <v>0.2380889361173662</v>
      </c>
      <c r="K93" s="2">
        <f t="shared" si="16"/>
        <v>-4947393.965000015</v>
      </c>
      <c r="L93" s="1">
        <f t="shared" si="21"/>
        <v>32708423.952555</v>
      </c>
      <c r="M93" s="1">
        <f t="shared" si="17"/>
        <v>0.002555001527070999</v>
      </c>
      <c r="N93" s="1">
        <v>2456509497</v>
      </c>
      <c r="O93" s="25">
        <v>0</v>
      </c>
      <c r="P93" s="25">
        <v>13.315</v>
      </c>
      <c r="Q93" s="3">
        <f t="shared" si="22"/>
        <v>13.315</v>
      </c>
      <c r="R93" s="5">
        <f t="shared" si="18"/>
        <v>0.23808893613596438</v>
      </c>
      <c r="S93" t="str">
        <f>_xlfn.IFERROR(VLOOKUP(A93,Designation!$A$2:$D$148,4,FALSE),"Urban")</f>
        <v>Urban</v>
      </c>
    </row>
    <row r="94" spans="1:19" ht="12.75">
      <c r="A94" t="s">
        <v>122</v>
      </c>
      <c r="B94" t="s">
        <v>29</v>
      </c>
      <c r="C94" t="s">
        <v>355</v>
      </c>
      <c r="D94" s="1">
        <v>10706367.23</v>
      </c>
      <c r="E94" s="1">
        <f t="shared" si="19"/>
        <v>2676591.8075</v>
      </c>
      <c r="F94" s="1">
        <v>487185.26</v>
      </c>
      <c r="G94" s="1">
        <f t="shared" si="20"/>
        <v>3163777.0675</v>
      </c>
      <c r="H94" s="1">
        <v>3159665.31</v>
      </c>
      <c r="I94" s="6">
        <f t="shared" si="14"/>
        <v>0.2955042545743128</v>
      </c>
      <c r="J94" s="8">
        <f t="shared" si="15"/>
        <v>0.29512020670712596</v>
      </c>
      <c r="K94" s="2">
        <f t="shared" si="16"/>
        <v>-4111.757499999832</v>
      </c>
      <c r="L94" s="1">
        <f t="shared" si="21"/>
        <v>3159665.307612</v>
      </c>
      <c r="M94" s="1">
        <f t="shared" si="17"/>
        <v>-0.0023880000226199627</v>
      </c>
      <c r="N94" s="1">
        <v>475566723</v>
      </c>
      <c r="O94" s="25">
        <v>0</v>
      </c>
      <c r="P94" s="25">
        <v>6.644</v>
      </c>
      <c r="Q94" s="3">
        <f t="shared" si="22"/>
        <v>6.644</v>
      </c>
      <c r="R94" s="5">
        <f t="shared" si="18"/>
        <v>0.29512020648408116</v>
      </c>
      <c r="S94" t="str">
        <f>_xlfn.IFERROR(VLOOKUP(A94,Designation!$A$2:$D$148,4,FALSE),"Urban")</f>
        <v>Rural</v>
      </c>
    </row>
    <row r="95" spans="1:19" ht="12.75">
      <c r="A95" t="s">
        <v>230</v>
      </c>
      <c r="B95" t="s">
        <v>30</v>
      </c>
      <c r="C95" t="s">
        <v>356</v>
      </c>
      <c r="D95" s="1">
        <v>9588277.04</v>
      </c>
      <c r="E95" s="1">
        <f t="shared" si="19"/>
        <v>2876483.1119999997</v>
      </c>
      <c r="F95" s="1">
        <v>0</v>
      </c>
      <c r="G95" s="1">
        <f t="shared" si="20"/>
        <v>2876483.1119999997</v>
      </c>
      <c r="H95" s="1">
        <v>0</v>
      </c>
      <c r="I95" s="6">
        <f t="shared" si="14"/>
        <v>0.3</v>
      </c>
      <c r="J95" s="8">
        <f t="shared" si="15"/>
        <v>0</v>
      </c>
      <c r="K95" s="2">
        <f t="shared" si="16"/>
        <v>-2876483.1119999997</v>
      </c>
      <c r="L95" s="1">
        <f t="shared" si="21"/>
        <v>0</v>
      </c>
      <c r="M95" s="1">
        <f t="shared" si="17"/>
        <v>0</v>
      </c>
      <c r="N95" s="1">
        <v>135955824</v>
      </c>
      <c r="O95" s="25">
        <v>0</v>
      </c>
      <c r="P95" s="25">
        <v>0</v>
      </c>
      <c r="Q95" s="3">
        <f t="shared" si="22"/>
        <v>0</v>
      </c>
      <c r="R95" s="5">
        <f t="shared" si="18"/>
        <v>0</v>
      </c>
      <c r="S95" t="str">
        <f>_xlfn.IFERROR(VLOOKUP(A95,Designation!$A$2:$D$148,4,FALSE),"Urban")</f>
        <v>Small Rural</v>
      </c>
    </row>
    <row r="96" spans="1:19" ht="12.75">
      <c r="A96" t="s">
        <v>123</v>
      </c>
      <c r="B96" t="s">
        <v>30</v>
      </c>
      <c r="C96" t="s">
        <v>357</v>
      </c>
      <c r="D96" s="1">
        <v>3217956.39</v>
      </c>
      <c r="E96" s="1">
        <f t="shared" si="19"/>
        <v>965386.917</v>
      </c>
      <c r="F96" s="1">
        <v>0</v>
      </c>
      <c r="G96" s="1">
        <f t="shared" si="20"/>
        <v>965386.917</v>
      </c>
      <c r="H96" s="1">
        <v>428603.77</v>
      </c>
      <c r="I96" s="6">
        <f t="shared" si="14"/>
        <v>0.3</v>
      </c>
      <c r="J96" s="8">
        <f t="shared" si="15"/>
        <v>0.13319129225365295</v>
      </c>
      <c r="K96" s="2">
        <f t="shared" si="16"/>
        <v>-536783.147</v>
      </c>
      <c r="L96" s="1">
        <f t="shared" si="21"/>
        <v>428603.77296000003</v>
      </c>
      <c r="M96" s="1">
        <f t="shared" si="17"/>
        <v>0.002960000012535602</v>
      </c>
      <c r="N96" s="1">
        <v>81872736</v>
      </c>
      <c r="O96" s="25">
        <v>0.9610000000000001</v>
      </c>
      <c r="P96" s="25">
        <v>4.274</v>
      </c>
      <c r="Q96" s="3">
        <f t="shared" si="22"/>
        <v>5.235</v>
      </c>
      <c r="R96" s="5">
        <f t="shared" si="18"/>
        <v>0.1331912931734914</v>
      </c>
      <c r="S96" t="str">
        <f>_xlfn.IFERROR(VLOOKUP(A96,Designation!$A$2:$D$148,4,FALSE),"Urban")</f>
        <v>Small Rural</v>
      </c>
    </row>
    <row r="97" spans="1:19" ht="12.75">
      <c r="A97" t="s">
        <v>231</v>
      </c>
      <c r="B97" t="s">
        <v>30</v>
      </c>
      <c r="C97" t="s">
        <v>358</v>
      </c>
      <c r="D97" s="1">
        <v>4139276.67</v>
      </c>
      <c r="E97" s="1">
        <f t="shared" si="19"/>
        <v>1241783.001</v>
      </c>
      <c r="F97" s="1">
        <v>0</v>
      </c>
      <c r="G97" s="1">
        <f t="shared" si="20"/>
        <v>1241783.001</v>
      </c>
      <c r="H97" s="1">
        <v>0</v>
      </c>
      <c r="I97" s="6">
        <f t="shared" si="14"/>
        <v>0.3</v>
      </c>
      <c r="J97" s="8">
        <f t="shared" si="15"/>
        <v>0</v>
      </c>
      <c r="K97" s="2">
        <f t="shared" si="16"/>
        <v>-1241783.001</v>
      </c>
      <c r="L97" s="1">
        <f t="shared" si="21"/>
        <v>0</v>
      </c>
      <c r="M97" s="1">
        <f t="shared" si="17"/>
        <v>0</v>
      </c>
      <c r="N97" s="1">
        <v>54338193</v>
      </c>
      <c r="O97" s="25">
        <v>0</v>
      </c>
      <c r="P97" s="25">
        <v>0</v>
      </c>
      <c r="Q97" s="3">
        <f t="shared" si="22"/>
        <v>0</v>
      </c>
      <c r="R97" s="5">
        <f t="shared" si="18"/>
        <v>0</v>
      </c>
      <c r="S97" t="str">
        <f>_xlfn.IFERROR(VLOOKUP(A97,Designation!$A$2:$D$148,4,FALSE),"Urban")</f>
        <v>Small Rural</v>
      </c>
    </row>
    <row r="98" spans="1:19" ht="12.75">
      <c r="A98" t="s">
        <v>124</v>
      </c>
      <c r="B98" t="s">
        <v>30</v>
      </c>
      <c r="C98" t="s">
        <v>359</v>
      </c>
      <c r="D98" s="1">
        <v>1960259.42</v>
      </c>
      <c r="E98" s="1">
        <f t="shared" si="19"/>
        <v>588077.826</v>
      </c>
      <c r="F98" s="1">
        <v>0</v>
      </c>
      <c r="G98" s="1">
        <f t="shared" si="20"/>
        <v>588077.826</v>
      </c>
      <c r="H98" s="1">
        <v>29647.09</v>
      </c>
      <c r="I98" s="6">
        <f t="shared" si="14"/>
        <v>0.3</v>
      </c>
      <c r="J98" s="8">
        <f t="shared" si="15"/>
        <v>0.015124064548558578</v>
      </c>
      <c r="K98" s="2">
        <f t="shared" si="16"/>
        <v>-558430.736</v>
      </c>
      <c r="L98" s="1">
        <f t="shared" si="21"/>
        <v>29647.086112</v>
      </c>
      <c r="M98" s="1">
        <f t="shared" si="17"/>
        <v>-0.0038879999992786907</v>
      </c>
      <c r="N98" s="1">
        <v>46035848</v>
      </c>
      <c r="O98" s="25">
        <v>0.644</v>
      </c>
      <c r="P98" s="25">
        <v>0</v>
      </c>
      <c r="Q98" s="3">
        <f t="shared" si="22"/>
        <v>0.644</v>
      </c>
      <c r="R98" s="5">
        <f t="shared" si="18"/>
        <v>0.015124062565147629</v>
      </c>
      <c r="S98" t="str">
        <f>_xlfn.IFERROR(VLOOKUP(A98,Designation!$A$2:$D$148,4,FALSE),"Urban")</f>
        <v>Small Rural</v>
      </c>
    </row>
    <row r="99" spans="1:19" ht="12.75">
      <c r="A99" t="s">
        <v>125</v>
      </c>
      <c r="B99" t="s">
        <v>30</v>
      </c>
      <c r="C99" t="s">
        <v>360</v>
      </c>
      <c r="D99" s="1">
        <v>4521368.42</v>
      </c>
      <c r="E99" s="1">
        <f t="shared" si="19"/>
        <v>1356410.5259999998</v>
      </c>
      <c r="F99" s="1">
        <v>0</v>
      </c>
      <c r="G99" s="1">
        <f t="shared" si="20"/>
        <v>1356410.5259999998</v>
      </c>
      <c r="H99" s="1">
        <v>144994.27</v>
      </c>
      <c r="I99" s="6">
        <f aca="true" t="shared" si="23" ref="I99:I130">(E99+F99)/D99</f>
        <v>0.3</v>
      </c>
      <c r="J99" s="8">
        <f aca="true" t="shared" si="24" ref="J99:J130">H99/D99</f>
        <v>0.03206866959981111</v>
      </c>
      <c r="K99" s="2">
        <f aca="true" t="shared" si="25" ref="K99:K130">H99-G99</f>
        <v>-1211416.2559999998</v>
      </c>
      <c r="L99" s="1">
        <f t="shared" si="21"/>
        <v>144994.26548</v>
      </c>
      <c r="M99" s="1">
        <f aca="true" t="shared" si="26" ref="M99:M130">L99-H99</f>
        <v>-0.004519999987678602</v>
      </c>
      <c r="N99" s="1">
        <v>18978307</v>
      </c>
      <c r="O99" s="25">
        <v>0</v>
      </c>
      <c r="P99" s="25">
        <v>7.64</v>
      </c>
      <c r="Q99" s="3">
        <f t="shared" si="22"/>
        <v>7.64</v>
      </c>
      <c r="R99" s="5">
        <f aca="true" t="shared" si="27" ref="R99:R130">L99/D99</f>
        <v>0.032068668600113766</v>
      </c>
      <c r="S99" t="str">
        <f>_xlfn.IFERROR(VLOOKUP(A99,Designation!$A$2:$D$148,4,FALSE),"Urban")</f>
        <v>Small Rural</v>
      </c>
    </row>
    <row r="100" spans="1:19" ht="12.75">
      <c r="A100" t="s">
        <v>126</v>
      </c>
      <c r="B100" t="s">
        <v>30</v>
      </c>
      <c r="C100" t="s">
        <v>361</v>
      </c>
      <c r="D100" s="1">
        <v>894734.85</v>
      </c>
      <c r="E100" s="1">
        <f t="shared" si="19"/>
        <v>268420.45499999996</v>
      </c>
      <c r="F100" s="1">
        <v>0</v>
      </c>
      <c r="G100" s="1">
        <f t="shared" si="20"/>
        <v>268420.45499999996</v>
      </c>
      <c r="H100" s="1">
        <v>199989.96</v>
      </c>
      <c r="I100" s="6">
        <f t="shared" si="23"/>
        <v>0.29999999999999993</v>
      </c>
      <c r="J100" s="8">
        <f t="shared" si="24"/>
        <v>0.22351868824602059</v>
      </c>
      <c r="K100" s="2">
        <f t="shared" si="25"/>
        <v>-68430.49499999997</v>
      </c>
      <c r="L100" s="1">
        <f t="shared" si="21"/>
        <v>199989.957384</v>
      </c>
      <c r="M100" s="1">
        <f t="shared" si="26"/>
        <v>-0.002615999983390793</v>
      </c>
      <c r="N100" s="1">
        <v>24754296</v>
      </c>
      <c r="O100" s="25">
        <v>1.145</v>
      </c>
      <c r="P100" s="25">
        <v>6.934</v>
      </c>
      <c r="Q100" s="3">
        <f t="shared" si="22"/>
        <v>8.079</v>
      </c>
      <c r="R100" s="5">
        <f t="shared" si="27"/>
        <v>0.2235186853222494</v>
      </c>
      <c r="S100" t="str">
        <f>_xlfn.IFERROR(VLOOKUP(A100,Designation!$A$2:$D$148,4,FALSE),"Urban")</f>
        <v>Small Rural</v>
      </c>
    </row>
    <row r="101" spans="1:19" ht="12.75">
      <c r="A101" t="s">
        <v>232</v>
      </c>
      <c r="B101" t="s">
        <v>362</v>
      </c>
      <c r="C101" t="s">
        <v>363</v>
      </c>
      <c r="D101" s="1">
        <v>3016839.72</v>
      </c>
      <c r="E101" s="1">
        <f t="shared" si="19"/>
        <v>905051.9160000001</v>
      </c>
      <c r="F101" s="1">
        <v>2963.7100000001956</v>
      </c>
      <c r="G101" s="1">
        <f t="shared" si="20"/>
        <v>908015.6260000003</v>
      </c>
      <c r="H101" s="1">
        <v>0</v>
      </c>
      <c r="I101" s="6">
        <f t="shared" si="23"/>
        <v>0.30098238894839274</v>
      </c>
      <c r="J101" s="8">
        <f t="shared" si="24"/>
        <v>0</v>
      </c>
      <c r="K101" s="2">
        <f t="shared" si="25"/>
        <v>-908015.6260000003</v>
      </c>
      <c r="L101" s="1">
        <f t="shared" si="21"/>
        <v>0</v>
      </c>
      <c r="M101" s="1">
        <f t="shared" si="26"/>
        <v>0</v>
      </c>
      <c r="N101" s="1">
        <v>67996275</v>
      </c>
      <c r="O101" s="25">
        <v>0</v>
      </c>
      <c r="P101" s="25">
        <v>0</v>
      </c>
      <c r="Q101" s="3">
        <f t="shared" si="22"/>
        <v>0</v>
      </c>
      <c r="R101" s="5">
        <f t="shared" si="27"/>
        <v>0</v>
      </c>
      <c r="S101" t="str">
        <f>_xlfn.IFERROR(VLOOKUP(A101,Designation!$A$2:$D$148,4,FALSE),"Urban")</f>
        <v>Small Rural</v>
      </c>
    </row>
    <row r="102" spans="1:19" ht="12.75">
      <c r="A102" t="s">
        <v>233</v>
      </c>
      <c r="B102" t="s">
        <v>362</v>
      </c>
      <c r="C102" t="s">
        <v>364</v>
      </c>
      <c r="D102" s="1">
        <v>5001262.15</v>
      </c>
      <c r="E102" s="1">
        <f t="shared" si="19"/>
        <v>1500378.645</v>
      </c>
      <c r="F102" s="1">
        <v>34454.619999999646</v>
      </c>
      <c r="G102" s="1">
        <f t="shared" si="20"/>
        <v>1534833.2649999997</v>
      </c>
      <c r="H102" s="1">
        <v>0</v>
      </c>
      <c r="I102" s="6">
        <f t="shared" si="23"/>
        <v>0.3068891849630397</v>
      </c>
      <c r="J102" s="8">
        <f t="shared" si="24"/>
        <v>0</v>
      </c>
      <c r="K102" s="2">
        <f t="shared" si="25"/>
        <v>-1534833.2649999997</v>
      </c>
      <c r="L102" s="1">
        <f t="shared" si="21"/>
        <v>0</v>
      </c>
      <c r="M102" s="1">
        <f t="shared" si="26"/>
        <v>0</v>
      </c>
      <c r="N102" s="1">
        <v>89638690</v>
      </c>
      <c r="O102" s="25">
        <v>0</v>
      </c>
      <c r="P102" s="25">
        <v>0</v>
      </c>
      <c r="Q102" s="3">
        <f t="shared" si="22"/>
        <v>0</v>
      </c>
      <c r="R102" s="5">
        <f t="shared" si="27"/>
        <v>0</v>
      </c>
      <c r="S102" t="str">
        <f>_xlfn.IFERROR(VLOOKUP(A102,Designation!$A$2:$D$148,4,FALSE),"Urban")</f>
        <v>Small Rural</v>
      </c>
    </row>
    <row r="103" spans="1:19" ht="12.75">
      <c r="A103" t="s">
        <v>234</v>
      </c>
      <c r="B103" t="s">
        <v>362</v>
      </c>
      <c r="C103" t="s">
        <v>365</v>
      </c>
      <c r="D103" s="1">
        <v>975112.76</v>
      </c>
      <c r="E103" s="1">
        <f t="shared" si="19"/>
        <v>292533.828</v>
      </c>
      <c r="F103" s="1">
        <v>0</v>
      </c>
      <c r="G103" s="1">
        <f t="shared" si="20"/>
        <v>292533.828</v>
      </c>
      <c r="H103" s="1">
        <v>0</v>
      </c>
      <c r="I103" s="6">
        <f t="shared" si="23"/>
        <v>0.3</v>
      </c>
      <c r="J103" s="8">
        <f t="shared" si="24"/>
        <v>0</v>
      </c>
      <c r="K103" s="2">
        <f t="shared" si="25"/>
        <v>-292533.828</v>
      </c>
      <c r="L103" s="1">
        <f t="shared" si="21"/>
        <v>0</v>
      </c>
      <c r="M103" s="1">
        <f t="shared" si="26"/>
        <v>0</v>
      </c>
      <c r="N103" s="1">
        <v>6821902</v>
      </c>
      <c r="O103" s="25">
        <v>0</v>
      </c>
      <c r="P103" s="25">
        <v>0</v>
      </c>
      <c r="Q103" s="3">
        <f t="shared" si="22"/>
        <v>0</v>
      </c>
      <c r="R103" s="5">
        <f t="shared" si="27"/>
        <v>0</v>
      </c>
      <c r="S103" t="str">
        <f>_xlfn.IFERROR(VLOOKUP(A103,Designation!$A$2:$D$148,4,FALSE),"Urban")</f>
        <v>Small Rural</v>
      </c>
    </row>
    <row r="104" spans="1:19" ht="12.75">
      <c r="A104" t="s">
        <v>127</v>
      </c>
      <c r="B104" t="s">
        <v>31</v>
      </c>
      <c r="C104" t="s">
        <v>366</v>
      </c>
      <c r="D104" s="1">
        <v>19413013.54</v>
      </c>
      <c r="E104" s="1">
        <f t="shared" si="19"/>
        <v>4853253.385</v>
      </c>
      <c r="F104" s="1">
        <v>0</v>
      </c>
      <c r="G104" s="1">
        <f t="shared" si="20"/>
        <v>4853253.385</v>
      </c>
      <c r="H104" s="1">
        <v>499894.08</v>
      </c>
      <c r="I104" s="6">
        <f t="shared" si="23"/>
        <v>0.25</v>
      </c>
      <c r="J104" s="8">
        <f t="shared" si="24"/>
        <v>0.025750462645584702</v>
      </c>
      <c r="K104" s="2">
        <f t="shared" si="25"/>
        <v>-4353359.305</v>
      </c>
      <c r="L104" s="1">
        <f t="shared" si="21"/>
        <v>499894.0829999999</v>
      </c>
      <c r="M104" s="1">
        <f t="shared" si="26"/>
        <v>0.0029999999096617103</v>
      </c>
      <c r="N104" s="1">
        <v>229836360</v>
      </c>
      <c r="O104" s="25">
        <v>0</v>
      </c>
      <c r="P104" s="25">
        <v>2.175</v>
      </c>
      <c r="Q104" s="3">
        <f t="shared" si="22"/>
        <v>2.175</v>
      </c>
      <c r="R104" s="5">
        <f t="shared" si="27"/>
        <v>0.02575046280012021</v>
      </c>
      <c r="S104" t="str">
        <f>_xlfn.IFERROR(VLOOKUP(A104,Designation!$A$2:$D$148,4,FALSE),"Urban")</f>
        <v>Rural</v>
      </c>
    </row>
    <row r="105" spans="1:19" ht="12.75">
      <c r="A105" t="s">
        <v>128</v>
      </c>
      <c r="B105" t="s">
        <v>31</v>
      </c>
      <c r="C105" t="s">
        <v>367</v>
      </c>
      <c r="D105" s="1">
        <v>3048107.97</v>
      </c>
      <c r="E105" s="1">
        <f t="shared" si="19"/>
        <v>914432.3910000001</v>
      </c>
      <c r="F105" s="1">
        <v>0</v>
      </c>
      <c r="G105" s="1">
        <f t="shared" si="20"/>
        <v>914432.3910000001</v>
      </c>
      <c r="H105" s="1">
        <v>63698.38</v>
      </c>
      <c r="I105" s="6">
        <f t="shared" si="23"/>
        <v>0.3</v>
      </c>
      <c r="J105" s="8">
        <f t="shared" si="24"/>
        <v>0.020897678371937723</v>
      </c>
      <c r="K105" s="2">
        <f t="shared" si="25"/>
        <v>-850734.011</v>
      </c>
      <c r="L105" s="1">
        <f t="shared" si="21"/>
        <v>63698.37892</v>
      </c>
      <c r="M105" s="1">
        <f t="shared" si="26"/>
        <v>-0.001079999994544778</v>
      </c>
      <c r="N105" s="1">
        <v>47465260</v>
      </c>
      <c r="O105" s="25">
        <v>0</v>
      </c>
      <c r="P105" s="25">
        <v>1.342</v>
      </c>
      <c r="Q105" s="3">
        <f t="shared" si="22"/>
        <v>1.342</v>
      </c>
      <c r="R105" s="5">
        <f t="shared" si="27"/>
        <v>0.020897678017619565</v>
      </c>
      <c r="S105" t="str">
        <f>_xlfn.IFERROR(VLOOKUP(A105,Designation!$A$2:$D$148,4,FALSE),"Urban")</f>
        <v>Small Rural</v>
      </c>
    </row>
    <row r="106" spans="1:19" ht="12.75">
      <c r="A106" t="s">
        <v>235</v>
      </c>
      <c r="B106" t="s">
        <v>31</v>
      </c>
      <c r="C106" t="s">
        <v>368</v>
      </c>
      <c r="D106" s="1">
        <v>3900545.7</v>
      </c>
      <c r="E106" s="1">
        <f t="shared" si="19"/>
        <v>1170163.71</v>
      </c>
      <c r="F106" s="1">
        <v>0</v>
      </c>
      <c r="G106" s="1">
        <f t="shared" si="20"/>
        <v>1170163.71</v>
      </c>
      <c r="H106" s="1">
        <v>0</v>
      </c>
      <c r="I106" s="6">
        <f t="shared" si="23"/>
        <v>0.3</v>
      </c>
      <c r="J106" s="8">
        <f t="shared" si="24"/>
        <v>0</v>
      </c>
      <c r="K106" s="2">
        <f t="shared" si="25"/>
        <v>-1170163.71</v>
      </c>
      <c r="L106" s="1">
        <f t="shared" si="21"/>
        <v>0</v>
      </c>
      <c r="M106" s="1">
        <f t="shared" si="26"/>
        <v>0</v>
      </c>
      <c r="N106" s="1">
        <v>27368980</v>
      </c>
      <c r="O106" s="25">
        <v>0</v>
      </c>
      <c r="P106" s="25">
        <v>0</v>
      </c>
      <c r="Q106" s="3">
        <f t="shared" si="22"/>
        <v>0</v>
      </c>
      <c r="R106" s="5">
        <f t="shared" si="27"/>
        <v>0</v>
      </c>
      <c r="S106" t="str">
        <f>_xlfn.IFERROR(VLOOKUP(A106,Designation!$A$2:$D$148,4,FALSE),"Urban")</f>
        <v>Small Rural</v>
      </c>
    </row>
    <row r="107" spans="1:19" ht="12.75">
      <c r="A107" t="s">
        <v>129</v>
      </c>
      <c r="B107" t="s">
        <v>31</v>
      </c>
      <c r="C107" t="s">
        <v>369</v>
      </c>
      <c r="D107" s="1">
        <v>2534882.67</v>
      </c>
      <c r="E107" s="1">
        <f t="shared" si="19"/>
        <v>760464.801</v>
      </c>
      <c r="F107" s="1">
        <v>0</v>
      </c>
      <c r="G107" s="1">
        <f t="shared" si="20"/>
        <v>760464.801</v>
      </c>
      <c r="H107" s="1">
        <v>480753.72</v>
      </c>
      <c r="I107" s="6">
        <f t="shared" si="23"/>
        <v>0.3</v>
      </c>
      <c r="J107" s="8">
        <f t="shared" si="24"/>
        <v>0.18965521587632297</v>
      </c>
      <c r="K107" s="2">
        <f t="shared" si="25"/>
        <v>-279711.081</v>
      </c>
      <c r="L107" s="1">
        <f t="shared" si="21"/>
        <v>480753.72378000006</v>
      </c>
      <c r="M107" s="1">
        <f t="shared" si="26"/>
        <v>0.0037800000864081085</v>
      </c>
      <c r="N107" s="1">
        <v>59220710</v>
      </c>
      <c r="O107" s="25">
        <v>0</v>
      </c>
      <c r="P107" s="25">
        <v>8.118</v>
      </c>
      <c r="Q107" s="3">
        <f t="shared" si="22"/>
        <v>8.118</v>
      </c>
      <c r="R107" s="5">
        <f t="shared" si="27"/>
        <v>0.18965521736751628</v>
      </c>
      <c r="S107" t="str">
        <f>_xlfn.IFERROR(VLOOKUP(A107,Designation!$A$2:$D$148,4,FALSE),"Urban")</f>
        <v>Small Rural</v>
      </c>
    </row>
    <row r="108" spans="1:19" ht="12.75">
      <c r="A108" t="s">
        <v>130</v>
      </c>
      <c r="B108" t="s">
        <v>32</v>
      </c>
      <c r="C108" t="s">
        <v>370</v>
      </c>
      <c r="D108" s="1">
        <v>2680528.78</v>
      </c>
      <c r="E108" s="1">
        <f t="shared" si="19"/>
        <v>804158.634</v>
      </c>
      <c r="F108" s="1">
        <v>31853.88000000012</v>
      </c>
      <c r="G108" s="1">
        <f t="shared" si="20"/>
        <v>836012.5140000001</v>
      </c>
      <c r="H108" s="1">
        <v>5213.6</v>
      </c>
      <c r="I108" s="6">
        <f t="shared" si="23"/>
        <v>0.3118834314474326</v>
      </c>
      <c r="J108" s="8">
        <f t="shared" si="24"/>
        <v>0.0019449893763125352</v>
      </c>
      <c r="K108" s="2">
        <f t="shared" si="25"/>
        <v>-830798.9140000001</v>
      </c>
      <c r="L108" s="1">
        <f t="shared" si="21"/>
        <v>5213.5985</v>
      </c>
      <c r="M108" s="1">
        <f t="shared" si="26"/>
        <v>-0.0015000000003055902</v>
      </c>
      <c r="N108" s="1">
        <v>236981750</v>
      </c>
      <c r="O108" s="25">
        <v>0.022</v>
      </c>
      <c r="P108" s="25">
        <v>0</v>
      </c>
      <c r="Q108" s="3">
        <f t="shared" si="22"/>
        <v>0.022</v>
      </c>
      <c r="R108" s="5">
        <f t="shared" si="27"/>
        <v>0.0019449888167214532</v>
      </c>
      <c r="S108" t="str">
        <f>_xlfn.IFERROR(VLOOKUP(A108,Designation!$A$2:$D$148,4,FALSE),"Urban")</f>
        <v>Small Rural</v>
      </c>
    </row>
    <row r="109" spans="1:19" ht="12.75">
      <c r="A109" t="s">
        <v>179</v>
      </c>
      <c r="B109" t="s">
        <v>32</v>
      </c>
      <c r="C109" t="s">
        <v>371</v>
      </c>
      <c r="D109" s="1">
        <v>4314642.13</v>
      </c>
      <c r="E109" s="1">
        <f t="shared" si="19"/>
        <v>1294392.639</v>
      </c>
      <c r="F109" s="1">
        <v>0</v>
      </c>
      <c r="G109" s="1">
        <f t="shared" si="20"/>
        <v>1294392.639</v>
      </c>
      <c r="H109" s="1">
        <v>349990.92</v>
      </c>
      <c r="I109" s="6">
        <f t="shared" si="23"/>
        <v>0.3</v>
      </c>
      <c r="J109" s="8">
        <f t="shared" si="24"/>
        <v>0.08111702186526418</v>
      </c>
      <c r="K109" s="2">
        <f t="shared" si="25"/>
        <v>-944401.719</v>
      </c>
      <c r="L109" s="1">
        <f t="shared" si="21"/>
        <v>349990.9209999999</v>
      </c>
      <c r="M109" s="1">
        <f t="shared" si="26"/>
        <v>0.0009999999310821295</v>
      </c>
      <c r="N109" s="1">
        <v>139161400</v>
      </c>
      <c r="O109" s="25">
        <v>0</v>
      </c>
      <c r="P109" s="25">
        <v>2.5149999999999997</v>
      </c>
      <c r="Q109" s="3">
        <f t="shared" si="22"/>
        <v>2.5149999999999997</v>
      </c>
      <c r="R109" s="5">
        <f t="shared" si="27"/>
        <v>0.08111702209703309</v>
      </c>
      <c r="S109" t="str">
        <f>_xlfn.IFERROR(VLOOKUP(A109,Designation!$A$2:$D$148,4,FALSE),"Urban")</f>
        <v>Small Rural</v>
      </c>
    </row>
    <row r="110" spans="1:19" ht="12.75">
      <c r="A110" t="s">
        <v>131</v>
      </c>
      <c r="B110" t="s">
        <v>32</v>
      </c>
      <c r="C110" t="s">
        <v>372</v>
      </c>
      <c r="D110" s="1">
        <v>198914127.28</v>
      </c>
      <c r="E110" s="1">
        <f t="shared" si="19"/>
        <v>49728531.82</v>
      </c>
      <c r="F110" s="1">
        <v>964429.9400000125</v>
      </c>
      <c r="G110" s="1">
        <f t="shared" si="20"/>
        <v>50692961.76000001</v>
      </c>
      <c r="H110" s="1">
        <v>15841536.12</v>
      </c>
      <c r="I110" s="6">
        <f t="shared" si="23"/>
        <v>0.2548484738273136</v>
      </c>
      <c r="J110" s="8">
        <f t="shared" si="24"/>
        <v>0.07964007552716845</v>
      </c>
      <c r="K110" s="2">
        <f t="shared" si="25"/>
        <v>-34851425.640000015</v>
      </c>
      <c r="L110" s="1">
        <f t="shared" si="21"/>
        <v>15841536.120744</v>
      </c>
      <c r="M110" s="1">
        <f t="shared" si="26"/>
        <v>0.0007440000772476196</v>
      </c>
      <c r="N110" s="1">
        <v>2108830687</v>
      </c>
      <c r="O110" s="25">
        <v>0</v>
      </c>
      <c r="P110" s="25">
        <v>7.512</v>
      </c>
      <c r="Q110" s="3">
        <f t="shared" si="22"/>
        <v>7.512</v>
      </c>
      <c r="R110" s="5">
        <f t="shared" si="27"/>
        <v>0.07964007553090877</v>
      </c>
      <c r="S110" t="str">
        <f>_xlfn.IFERROR(VLOOKUP(A110,Designation!$A$2:$D$148,4,FALSE),"Urban")</f>
        <v>Urban</v>
      </c>
    </row>
    <row r="111" spans="1:19" ht="12.75">
      <c r="A111" t="s">
        <v>132</v>
      </c>
      <c r="B111" t="s">
        <v>5</v>
      </c>
      <c r="C111" t="s">
        <v>373</v>
      </c>
      <c r="D111" s="1">
        <v>1685618.14</v>
      </c>
      <c r="E111" s="1">
        <f t="shared" si="19"/>
        <v>505685.4419999999</v>
      </c>
      <c r="F111" s="1">
        <v>0</v>
      </c>
      <c r="G111" s="1">
        <f t="shared" si="20"/>
        <v>505685.4419999999</v>
      </c>
      <c r="H111" s="1">
        <v>68586.55</v>
      </c>
      <c r="I111" s="6">
        <f t="shared" si="23"/>
        <v>0.3</v>
      </c>
      <c r="J111" s="8">
        <f t="shared" si="24"/>
        <v>0.040689257176598735</v>
      </c>
      <c r="K111" s="2">
        <f t="shared" si="25"/>
        <v>-437098.89199999993</v>
      </c>
      <c r="L111" s="1">
        <f t="shared" si="21"/>
        <v>68586.548448</v>
      </c>
      <c r="M111" s="1">
        <f t="shared" si="26"/>
        <v>-0.001552000001538545</v>
      </c>
      <c r="N111" s="1">
        <v>48436828</v>
      </c>
      <c r="O111" s="25">
        <v>0</v>
      </c>
      <c r="P111" s="25">
        <v>1.416</v>
      </c>
      <c r="Q111" s="3">
        <f t="shared" si="22"/>
        <v>1.416</v>
      </c>
      <c r="R111" s="5">
        <f t="shared" si="27"/>
        <v>0.04068925625586825</v>
      </c>
      <c r="S111" t="str">
        <f>_xlfn.IFERROR(VLOOKUP(A111,Designation!$A$2:$D$148,4,FALSE),"Urban")</f>
        <v>Small Rural</v>
      </c>
    </row>
    <row r="112" spans="1:19" ht="12.75">
      <c r="A112" t="s">
        <v>133</v>
      </c>
      <c r="B112" t="s">
        <v>33</v>
      </c>
      <c r="C112" t="s">
        <v>374</v>
      </c>
      <c r="D112" s="1">
        <v>18845976.9</v>
      </c>
      <c r="E112" s="1">
        <f t="shared" si="19"/>
        <v>4711494.225</v>
      </c>
      <c r="F112" s="1">
        <v>0</v>
      </c>
      <c r="G112" s="1">
        <f t="shared" si="20"/>
        <v>4711494.225</v>
      </c>
      <c r="H112" s="1">
        <v>163620.92</v>
      </c>
      <c r="I112" s="6">
        <f t="shared" si="23"/>
        <v>0.25</v>
      </c>
      <c r="J112" s="8">
        <f t="shared" si="24"/>
        <v>0.008682007882541766</v>
      </c>
      <c r="K112" s="2">
        <f t="shared" si="25"/>
        <v>-4547873.305</v>
      </c>
      <c r="L112" s="1">
        <f t="shared" si="21"/>
        <v>2177390.8736799997</v>
      </c>
      <c r="M112" s="1">
        <f t="shared" si="26"/>
        <v>2013769.9536799998</v>
      </c>
      <c r="N112" s="1">
        <v>426604795</v>
      </c>
      <c r="O112" s="25">
        <v>0.651</v>
      </c>
      <c r="P112" s="25">
        <v>4.453</v>
      </c>
      <c r="Q112" s="3">
        <f t="shared" si="22"/>
        <v>5.104</v>
      </c>
      <c r="R112" s="5">
        <f t="shared" si="27"/>
        <v>0.11553611071655298</v>
      </c>
      <c r="S112" t="str">
        <f>_xlfn.IFERROR(VLOOKUP(A112,Designation!$A$2:$D$148,4,FALSE),"Urban")</f>
        <v>Rural</v>
      </c>
    </row>
    <row r="113" spans="1:19" ht="12.75">
      <c r="A113" t="s">
        <v>236</v>
      </c>
      <c r="B113" t="s">
        <v>48</v>
      </c>
      <c r="C113" t="s">
        <v>375</v>
      </c>
      <c r="D113" s="1">
        <v>24879392.26</v>
      </c>
      <c r="E113" s="1">
        <f t="shared" si="19"/>
        <v>6219848.065</v>
      </c>
      <c r="F113" s="1">
        <v>187923.2199999988</v>
      </c>
      <c r="G113" s="1">
        <f t="shared" si="20"/>
        <v>6407771.284999999</v>
      </c>
      <c r="H113" s="1">
        <v>0</v>
      </c>
      <c r="I113" s="6">
        <f t="shared" si="23"/>
        <v>0.25755336858859423</v>
      </c>
      <c r="J113" s="8">
        <f t="shared" si="24"/>
        <v>0</v>
      </c>
      <c r="K113" s="2">
        <f t="shared" si="25"/>
        <v>-6407771.284999999</v>
      </c>
      <c r="L113" s="1">
        <f t="shared" si="21"/>
        <v>0</v>
      </c>
      <c r="M113" s="1">
        <f t="shared" si="26"/>
        <v>0</v>
      </c>
      <c r="N113" s="1">
        <v>473928870</v>
      </c>
      <c r="O113" s="25">
        <v>0</v>
      </c>
      <c r="P113" s="25">
        <v>0</v>
      </c>
      <c r="Q113" s="3">
        <f t="shared" si="22"/>
        <v>0</v>
      </c>
      <c r="R113" s="5">
        <f t="shared" si="27"/>
        <v>0</v>
      </c>
      <c r="S113" t="str">
        <f>_xlfn.IFERROR(VLOOKUP(A113,Designation!$A$2:$D$148,4,FALSE),"Urban")</f>
        <v>Rural</v>
      </c>
    </row>
    <row r="114" spans="1:19" ht="12.75">
      <c r="A114" t="s">
        <v>134</v>
      </c>
      <c r="B114" t="s">
        <v>48</v>
      </c>
      <c r="C114" t="s">
        <v>58</v>
      </c>
      <c r="D114" s="1">
        <v>6851412.75</v>
      </c>
      <c r="E114" s="1">
        <f t="shared" si="19"/>
        <v>2055423.825</v>
      </c>
      <c r="F114" s="1">
        <v>70570.4700000002</v>
      </c>
      <c r="G114" s="1">
        <f t="shared" si="20"/>
        <v>2125994.295</v>
      </c>
      <c r="H114" s="1">
        <v>389990.73</v>
      </c>
      <c r="I114" s="6">
        <f t="shared" si="23"/>
        <v>0.3103001340854848</v>
      </c>
      <c r="J114" s="8">
        <f t="shared" si="24"/>
        <v>0.056921213803678664</v>
      </c>
      <c r="K114" s="2">
        <f t="shared" si="25"/>
        <v>-1736003.565</v>
      </c>
      <c r="L114" s="1">
        <f t="shared" si="21"/>
        <v>389990.7312</v>
      </c>
      <c r="M114" s="1">
        <f t="shared" si="26"/>
        <v>0.0011999999987892807</v>
      </c>
      <c r="N114" s="1">
        <v>65390800</v>
      </c>
      <c r="O114" s="25">
        <v>0</v>
      </c>
      <c r="P114" s="25">
        <v>5.9639999999999995</v>
      </c>
      <c r="Q114" s="3">
        <f t="shared" si="22"/>
        <v>5.9639999999999995</v>
      </c>
      <c r="R114" s="5">
        <f t="shared" si="27"/>
        <v>0.05692121397882502</v>
      </c>
      <c r="S114" t="str">
        <f>_xlfn.IFERROR(VLOOKUP(A114,Designation!$A$2:$D$148,4,FALSE),"Urban")</f>
        <v>Small Rural</v>
      </c>
    </row>
    <row r="115" spans="1:19" ht="12.75">
      <c r="A115" t="s">
        <v>135</v>
      </c>
      <c r="B115" t="s">
        <v>48</v>
      </c>
      <c r="C115" t="s">
        <v>376</v>
      </c>
      <c r="D115" s="1">
        <v>5041332.72</v>
      </c>
      <c r="E115" s="1">
        <f t="shared" si="19"/>
        <v>1512399.8159999999</v>
      </c>
      <c r="F115" s="1">
        <v>63148.970000000205</v>
      </c>
      <c r="G115" s="1">
        <f t="shared" si="20"/>
        <v>1575548.786</v>
      </c>
      <c r="H115" s="1">
        <v>333777.57</v>
      </c>
      <c r="I115" s="6">
        <f t="shared" si="23"/>
        <v>0.31252624524254774</v>
      </c>
      <c r="J115" s="8">
        <f t="shared" si="24"/>
        <v>0.06620820099332782</v>
      </c>
      <c r="K115" s="2">
        <f t="shared" si="25"/>
        <v>-1241771.216</v>
      </c>
      <c r="L115" s="1">
        <f t="shared" si="21"/>
        <v>333777.57392</v>
      </c>
      <c r="M115" s="1">
        <f t="shared" si="26"/>
        <v>0.003919999988283962</v>
      </c>
      <c r="N115" s="1">
        <v>52746140</v>
      </c>
      <c r="O115" s="25">
        <v>0</v>
      </c>
      <c r="P115" s="25">
        <v>6.328</v>
      </c>
      <c r="Q115" s="3">
        <f t="shared" si="22"/>
        <v>6.328</v>
      </c>
      <c r="R115" s="5">
        <f t="shared" si="27"/>
        <v>0.06620820177089998</v>
      </c>
      <c r="S115" t="str">
        <f>_xlfn.IFERROR(VLOOKUP(A115,Designation!$A$2:$D$148,4,FALSE),"Urban")</f>
        <v>Small Rural</v>
      </c>
    </row>
    <row r="116" spans="1:19" ht="12.75">
      <c r="A116" t="s">
        <v>237</v>
      </c>
      <c r="B116" t="s">
        <v>59</v>
      </c>
      <c r="C116" t="s">
        <v>377</v>
      </c>
      <c r="D116" s="1">
        <v>56273769.39</v>
      </c>
      <c r="E116" s="1">
        <f t="shared" si="19"/>
        <v>14068442.3475</v>
      </c>
      <c r="F116" s="1">
        <v>0</v>
      </c>
      <c r="G116" s="1">
        <f t="shared" si="20"/>
        <v>14068442.3475</v>
      </c>
      <c r="H116" s="1">
        <v>0</v>
      </c>
      <c r="I116" s="6">
        <f t="shared" si="23"/>
        <v>0.25</v>
      </c>
      <c r="J116" s="8">
        <f t="shared" si="24"/>
        <v>0</v>
      </c>
      <c r="K116" s="2">
        <f t="shared" si="25"/>
        <v>-14068442.3475</v>
      </c>
      <c r="L116" s="1">
        <f t="shared" si="21"/>
        <v>0</v>
      </c>
      <c r="M116" s="1">
        <f t="shared" si="26"/>
        <v>0</v>
      </c>
      <c r="N116" s="1">
        <v>645180702</v>
      </c>
      <c r="O116" s="25">
        <v>0</v>
      </c>
      <c r="P116" s="25">
        <v>0</v>
      </c>
      <c r="Q116" s="3">
        <f t="shared" si="22"/>
        <v>0</v>
      </c>
      <c r="R116" s="5">
        <f t="shared" si="27"/>
        <v>0</v>
      </c>
      <c r="S116" t="str">
        <f>_xlfn.IFERROR(VLOOKUP(A116,Designation!$A$2:$D$148,4,FALSE),"Urban")</f>
        <v>Rural</v>
      </c>
    </row>
    <row r="117" spans="1:19" ht="12.75">
      <c r="A117" t="s">
        <v>136</v>
      </c>
      <c r="B117" t="s">
        <v>59</v>
      </c>
      <c r="C117" t="s">
        <v>378</v>
      </c>
      <c r="D117" s="1">
        <v>3933281.67</v>
      </c>
      <c r="E117" s="1">
        <f t="shared" si="19"/>
        <v>1179984.501</v>
      </c>
      <c r="F117" s="1">
        <v>0</v>
      </c>
      <c r="G117" s="1">
        <f t="shared" si="20"/>
        <v>1179984.501</v>
      </c>
      <c r="H117" s="1">
        <v>247990.74</v>
      </c>
      <c r="I117" s="6">
        <f t="shared" si="23"/>
        <v>0.3</v>
      </c>
      <c r="J117" s="8">
        <f t="shared" si="24"/>
        <v>0.06304932135714551</v>
      </c>
      <c r="K117" s="2">
        <f t="shared" si="25"/>
        <v>-931993.7609999999</v>
      </c>
      <c r="L117" s="1">
        <f t="shared" si="21"/>
        <v>247990.74359999996</v>
      </c>
      <c r="M117" s="1">
        <f t="shared" si="26"/>
        <v>0.0035999999672640115</v>
      </c>
      <c r="N117" s="1">
        <v>25864700</v>
      </c>
      <c r="O117" s="25">
        <v>0</v>
      </c>
      <c r="P117" s="25">
        <v>9.588</v>
      </c>
      <c r="Q117" s="3">
        <f t="shared" si="22"/>
        <v>9.588</v>
      </c>
      <c r="R117" s="5">
        <f t="shared" si="27"/>
        <v>0.06304932227241176</v>
      </c>
      <c r="S117" t="str">
        <f>_xlfn.IFERROR(VLOOKUP(A117,Designation!$A$2:$D$148,4,FALSE),"Urban")</f>
        <v>Small Rural</v>
      </c>
    </row>
    <row r="118" spans="1:19" ht="12.75">
      <c r="A118" t="s">
        <v>137</v>
      </c>
      <c r="B118" t="s">
        <v>34</v>
      </c>
      <c r="C118" t="s">
        <v>379</v>
      </c>
      <c r="D118" s="1">
        <v>13884478.95</v>
      </c>
      <c r="E118" s="1">
        <f t="shared" si="19"/>
        <v>3471119.7375</v>
      </c>
      <c r="F118" s="1">
        <v>0</v>
      </c>
      <c r="G118" s="1">
        <f t="shared" si="20"/>
        <v>3471119.7375</v>
      </c>
      <c r="H118" s="1">
        <v>2379076.77</v>
      </c>
      <c r="I118" s="6">
        <f t="shared" si="23"/>
        <v>0.25</v>
      </c>
      <c r="J118" s="8">
        <f t="shared" si="24"/>
        <v>0.17134793308178123</v>
      </c>
      <c r="K118" s="2">
        <f t="shared" si="25"/>
        <v>-1092042.9674999998</v>
      </c>
      <c r="L118" s="1">
        <f t="shared" si="21"/>
        <v>2379076.76853</v>
      </c>
      <c r="M118" s="1">
        <f t="shared" si="26"/>
        <v>-0.0014700000174343586</v>
      </c>
      <c r="N118" s="1">
        <v>267011983</v>
      </c>
      <c r="O118" s="25">
        <v>0</v>
      </c>
      <c r="P118" s="25">
        <v>8.91</v>
      </c>
      <c r="Q118" s="3">
        <f t="shared" si="22"/>
        <v>8.91</v>
      </c>
      <c r="R118" s="5">
        <f t="shared" si="27"/>
        <v>0.1713479329759076</v>
      </c>
      <c r="S118" t="str">
        <f>_xlfn.IFERROR(VLOOKUP(A118,Designation!$A$2:$D$148,4,FALSE),"Urban")</f>
        <v>Rural</v>
      </c>
    </row>
    <row r="119" spans="1:19" ht="12.75">
      <c r="A119" t="s">
        <v>138</v>
      </c>
      <c r="B119" t="s">
        <v>34</v>
      </c>
      <c r="C119" t="s">
        <v>380</v>
      </c>
      <c r="D119" s="1">
        <v>30820663.17</v>
      </c>
      <c r="E119" s="1">
        <f t="shared" si="19"/>
        <v>7705165.7925</v>
      </c>
      <c r="F119" s="1">
        <v>0</v>
      </c>
      <c r="G119" s="1">
        <f t="shared" si="20"/>
        <v>7705165.7925</v>
      </c>
      <c r="H119" s="1">
        <v>550159.91</v>
      </c>
      <c r="I119" s="6">
        <f t="shared" si="23"/>
        <v>0.25</v>
      </c>
      <c r="J119" s="8">
        <f t="shared" si="24"/>
        <v>0.017850359252993324</v>
      </c>
      <c r="K119" s="2">
        <f t="shared" si="25"/>
        <v>-7155005.8825</v>
      </c>
      <c r="L119" s="1">
        <f t="shared" si="21"/>
        <v>550159.91424</v>
      </c>
      <c r="M119" s="1">
        <f t="shared" si="26"/>
        <v>0.004239999921992421</v>
      </c>
      <c r="N119" s="1">
        <v>310298880</v>
      </c>
      <c r="O119" s="25">
        <v>0</v>
      </c>
      <c r="P119" s="25">
        <v>1.7730000000000001</v>
      </c>
      <c r="Q119" s="3">
        <f t="shared" si="22"/>
        <v>1.7730000000000001</v>
      </c>
      <c r="R119" s="5">
        <f t="shared" si="27"/>
        <v>0.017850359390563363</v>
      </c>
      <c r="S119" t="str">
        <f>_xlfn.IFERROR(VLOOKUP(A119,Designation!$A$2:$D$148,4,FALSE),"Urban")</f>
        <v>Rural</v>
      </c>
    </row>
    <row r="120" spans="1:19" ht="12.75">
      <c r="A120" t="s">
        <v>139</v>
      </c>
      <c r="B120" t="s">
        <v>34</v>
      </c>
      <c r="C120" t="s">
        <v>381</v>
      </c>
      <c r="D120" s="1">
        <v>3234343.16</v>
      </c>
      <c r="E120" s="1">
        <f t="shared" si="19"/>
        <v>970302.948</v>
      </c>
      <c r="F120" s="1">
        <v>1230.7399999999907</v>
      </c>
      <c r="G120" s="1">
        <f t="shared" si="20"/>
        <v>971533.688</v>
      </c>
      <c r="H120" s="1">
        <v>9634.44</v>
      </c>
      <c r="I120" s="6">
        <f t="shared" si="23"/>
        <v>0.300380522393301</v>
      </c>
      <c r="J120" s="8">
        <f t="shared" si="24"/>
        <v>0.0029787933819613623</v>
      </c>
      <c r="K120" s="2">
        <f t="shared" si="25"/>
        <v>-961899.248</v>
      </c>
      <c r="L120" s="1">
        <f t="shared" si="21"/>
        <v>9634.44366</v>
      </c>
      <c r="M120" s="1">
        <f t="shared" si="26"/>
        <v>0.0036600000003090827</v>
      </c>
      <c r="N120" s="1">
        <v>31485110</v>
      </c>
      <c r="O120" s="25">
        <v>0.306</v>
      </c>
      <c r="P120" s="25">
        <v>0</v>
      </c>
      <c r="Q120" s="3">
        <f t="shared" si="22"/>
        <v>0.306</v>
      </c>
      <c r="R120" s="5">
        <f t="shared" si="27"/>
        <v>0.002978794513566705</v>
      </c>
      <c r="S120" t="str">
        <f>_xlfn.IFERROR(VLOOKUP(A120,Designation!$A$2:$D$148,4,FALSE),"Urban")</f>
        <v>Small Rural</v>
      </c>
    </row>
    <row r="121" spans="1:19" ht="12.75">
      <c r="A121" t="s">
        <v>238</v>
      </c>
      <c r="B121" t="s">
        <v>34</v>
      </c>
      <c r="C121" t="s">
        <v>382</v>
      </c>
      <c r="D121" s="1">
        <v>8041907.33</v>
      </c>
      <c r="E121" s="1">
        <f t="shared" si="19"/>
        <v>2412572.199</v>
      </c>
      <c r="F121" s="1">
        <v>0</v>
      </c>
      <c r="G121" s="1">
        <f t="shared" si="20"/>
        <v>2412572.199</v>
      </c>
      <c r="H121" s="1">
        <v>0</v>
      </c>
      <c r="I121" s="6">
        <f t="shared" si="23"/>
        <v>0.3</v>
      </c>
      <c r="J121" s="8">
        <f t="shared" si="24"/>
        <v>0</v>
      </c>
      <c r="K121" s="2">
        <f t="shared" si="25"/>
        <v>-2412572.199</v>
      </c>
      <c r="L121" s="1">
        <f t="shared" si="21"/>
        <v>0</v>
      </c>
      <c r="M121" s="1">
        <f t="shared" si="26"/>
        <v>0</v>
      </c>
      <c r="N121" s="1">
        <v>230283030</v>
      </c>
      <c r="O121" s="25">
        <v>0</v>
      </c>
      <c r="P121" s="25">
        <v>0</v>
      </c>
      <c r="Q121" s="3">
        <f t="shared" si="22"/>
        <v>0</v>
      </c>
      <c r="R121" s="5">
        <f t="shared" si="27"/>
        <v>0</v>
      </c>
      <c r="S121" t="str">
        <f>_xlfn.IFERROR(VLOOKUP(A121,Designation!$A$2:$D$148,4,FALSE),"Urban")</f>
        <v>Small Rural</v>
      </c>
    </row>
    <row r="122" spans="1:19" ht="12.75">
      <c r="A122" t="s">
        <v>239</v>
      </c>
      <c r="B122" t="s">
        <v>35</v>
      </c>
      <c r="C122" t="s">
        <v>383</v>
      </c>
      <c r="D122" s="1">
        <v>14574563.57</v>
      </c>
      <c r="E122" s="1">
        <f t="shared" si="19"/>
        <v>3643640.8925</v>
      </c>
      <c r="F122" s="1">
        <v>0</v>
      </c>
      <c r="G122" s="1">
        <f t="shared" si="20"/>
        <v>3643640.8925</v>
      </c>
      <c r="H122" s="1">
        <v>0</v>
      </c>
      <c r="I122" s="6">
        <f t="shared" si="23"/>
        <v>0.25</v>
      </c>
      <c r="J122" s="8">
        <f t="shared" si="24"/>
        <v>0</v>
      </c>
      <c r="K122" s="2">
        <f t="shared" si="25"/>
        <v>-3643640.8925</v>
      </c>
      <c r="L122" s="1">
        <f t="shared" si="21"/>
        <v>0</v>
      </c>
      <c r="M122" s="1">
        <f t="shared" si="26"/>
        <v>0</v>
      </c>
      <c r="N122" s="1">
        <v>80053315</v>
      </c>
      <c r="O122" s="25">
        <v>0</v>
      </c>
      <c r="P122" s="25">
        <v>0</v>
      </c>
      <c r="Q122" s="3">
        <f t="shared" si="22"/>
        <v>0</v>
      </c>
      <c r="R122" s="5">
        <f t="shared" si="27"/>
        <v>0</v>
      </c>
      <c r="S122" t="str">
        <f>_xlfn.IFERROR(VLOOKUP(A122,Designation!$A$2:$D$148,4,FALSE),"Urban")</f>
        <v>Rural</v>
      </c>
    </row>
    <row r="123" spans="1:19" ht="12.75">
      <c r="A123" t="s">
        <v>240</v>
      </c>
      <c r="B123" t="s">
        <v>35</v>
      </c>
      <c r="C123" t="s">
        <v>384</v>
      </c>
      <c r="D123" s="1">
        <v>8375411.11</v>
      </c>
      <c r="E123" s="1">
        <f t="shared" si="19"/>
        <v>2512623.333</v>
      </c>
      <c r="F123" s="1">
        <v>0</v>
      </c>
      <c r="G123" s="1">
        <f t="shared" si="20"/>
        <v>2512623.333</v>
      </c>
      <c r="H123" s="1">
        <v>0</v>
      </c>
      <c r="I123" s="6">
        <f t="shared" si="23"/>
        <v>0.3</v>
      </c>
      <c r="J123" s="8">
        <f t="shared" si="24"/>
        <v>0</v>
      </c>
      <c r="K123" s="2">
        <f t="shared" si="25"/>
        <v>-2512623.333</v>
      </c>
      <c r="L123" s="1">
        <f t="shared" si="21"/>
        <v>0</v>
      </c>
      <c r="M123" s="1">
        <f t="shared" si="26"/>
        <v>0</v>
      </c>
      <c r="N123" s="1">
        <v>39584034</v>
      </c>
      <c r="O123" s="25">
        <v>0</v>
      </c>
      <c r="P123" s="25">
        <v>0</v>
      </c>
      <c r="Q123" s="3">
        <f t="shared" si="22"/>
        <v>0</v>
      </c>
      <c r="R123" s="5">
        <f t="shared" si="27"/>
        <v>0</v>
      </c>
      <c r="S123" t="str">
        <f>_xlfn.IFERROR(VLOOKUP(A123,Designation!$A$2:$D$148,4,FALSE),"Urban")</f>
        <v>Small Rural</v>
      </c>
    </row>
    <row r="124" spans="1:19" ht="12.75">
      <c r="A124" t="s">
        <v>241</v>
      </c>
      <c r="B124" t="s">
        <v>35</v>
      </c>
      <c r="C124" t="s">
        <v>385</v>
      </c>
      <c r="D124" s="1">
        <v>2778482.41</v>
      </c>
      <c r="E124" s="1">
        <f t="shared" si="19"/>
        <v>833544.723</v>
      </c>
      <c r="F124" s="1">
        <v>0</v>
      </c>
      <c r="G124" s="1">
        <f t="shared" si="20"/>
        <v>833544.723</v>
      </c>
      <c r="H124" s="1">
        <v>0</v>
      </c>
      <c r="I124" s="6">
        <f t="shared" si="23"/>
        <v>0.3</v>
      </c>
      <c r="J124" s="8">
        <f t="shared" si="24"/>
        <v>0</v>
      </c>
      <c r="K124" s="2">
        <f t="shared" si="25"/>
        <v>-833544.723</v>
      </c>
      <c r="L124" s="1">
        <f t="shared" si="21"/>
        <v>0</v>
      </c>
      <c r="M124" s="1">
        <f t="shared" si="26"/>
        <v>0</v>
      </c>
      <c r="N124" s="1">
        <v>11297769</v>
      </c>
      <c r="O124" s="25">
        <v>0</v>
      </c>
      <c r="P124" s="25">
        <v>0</v>
      </c>
      <c r="Q124" s="3">
        <f t="shared" si="22"/>
        <v>0</v>
      </c>
      <c r="R124" s="5">
        <f t="shared" si="27"/>
        <v>0</v>
      </c>
      <c r="S124" t="str">
        <f>_xlfn.IFERROR(VLOOKUP(A124,Designation!$A$2:$D$148,4,FALSE),"Urban")</f>
        <v>Small Rural</v>
      </c>
    </row>
    <row r="125" spans="1:19" ht="12.75">
      <c r="A125" t="s">
        <v>242</v>
      </c>
      <c r="B125" t="s">
        <v>35</v>
      </c>
      <c r="C125" t="s">
        <v>386</v>
      </c>
      <c r="D125" s="1">
        <v>4438817.41</v>
      </c>
      <c r="E125" s="1">
        <f t="shared" si="19"/>
        <v>1331645.223</v>
      </c>
      <c r="F125" s="1">
        <v>0</v>
      </c>
      <c r="G125" s="1">
        <f t="shared" si="20"/>
        <v>1331645.223</v>
      </c>
      <c r="H125" s="1">
        <v>0</v>
      </c>
      <c r="I125" s="6">
        <f t="shared" si="23"/>
        <v>0.3</v>
      </c>
      <c r="J125" s="8">
        <f t="shared" si="24"/>
        <v>0</v>
      </c>
      <c r="K125" s="2">
        <f t="shared" si="25"/>
        <v>-1331645.223</v>
      </c>
      <c r="L125" s="1">
        <f t="shared" si="21"/>
        <v>0</v>
      </c>
      <c r="M125" s="1">
        <f t="shared" si="26"/>
        <v>0</v>
      </c>
      <c r="N125" s="1">
        <v>27693299</v>
      </c>
      <c r="O125" s="25">
        <v>0</v>
      </c>
      <c r="P125" s="25">
        <v>0</v>
      </c>
      <c r="Q125" s="3">
        <f t="shared" si="22"/>
        <v>0</v>
      </c>
      <c r="R125" s="5">
        <f t="shared" si="27"/>
        <v>0</v>
      </c>
      <c r="S125" t="str">
        <f>_xlfn.IFERROR(VLOOKUP(A125,Designation!$A$2:$D$148,4,FALSE),"Urban")</f>
        <v>Small Rural</v>
      </c>
    </row>
    <row r="126" spans="1:19" ht="12.75">
      <c r="A126" t="s">
        <v>243</v>
      </c>
      <c r="B126" t="s">
        <v>35</v>
      </c>
      <c r="C126" t="s">
        <v>387</v>
      </c>
      <c r="D126" s="1">
        <v>3248408.43</v>
      </c>
      <c r="E126" s="1">
        <f t="shared" si="19"/>
        <v>974522.529</v>
      </c>
      <c r="F126" s="1">
        <v>0</v>
      </c>
      <c r="G126" s="1">
        <f t="shared" si="20"/>
        <v>974522.529</v>
      </c>
      <c r="H126" s="1">
        <v>0</v>
      </c>
      <c r="I126" s="6">
        <f t="shared" si="23"/>
        <v>0.3</v>
      </c>
      <c r="J126" s="8">
        <f t="shared" si="24"/>
        <v>0</v>
      </c>
      <c r="K126" s="2">
        <f t="shared" si="25"/>
        <v>-974522.529</v>
      </c>
      <c r="L126" s="1">
        <f t="shared" si="21"/>
        <v>0</v>
      </c>
      <c r="M126" s="1">
        <f t="shared" si="26"/>
        <v>0</v>
      </c>
      <c r="N126" s="1">
        <v>8587116</v>
      </c>
      <c r="O126" s="25">
        <v>0</v>
      </c>
      <c r="P126" s="25">
        <v>0</v>
      </c>
      <c r="Q126" s="3">
        <f t="shared" si="22"/>
        <v>0</v>
      </c>
      <c r="R126" s="5">
        <f t="shared" si="27"/>
        <v>0</v>
      </c>
      <c r="S126" t="str">
        <f>_xlfn.IFERROR(VLOOKUP(A126,Designation!$A$2:$D$148,4,FALSE),"Urban")</f>
        <v>Small Rural</v>
      </c>
    </row>
    <row r="127" spans="1:19" ht="12.75">
      <c r="A127" t="s">
        <v>140</v>
      </c>
      <c r="B127" t="s">
        <v>35</v>
      </c>
      <c r="C127" t="s">
        <v>388</v>
      </c>
      <c r="D127" s="1">
        <v>4058537.54</v>
      </c>
      <c r="E127" s="1">
        <f t="shared" si="19"/>
        <v>1217561.2619999999</v>
      </c>
      <c r="F127" s="1">
        <v>0</v>
      </c>
      <c r="G127" s="1">
        <f t="shared" si="20"/>
        <v>1217561.2619999999</v>
      </c>
      <c r="H127" s="1">
        <v>15336.41</v>
      </c>
      <c r="I127" s="6">
        <f t="shared" si="23"/>
        <v>0.3</v>
      </c>
      <c r="J127" s="8">
        <f t="shared" si="24"/>
        <v>0.003778802055875526</v>
      </c>
      <c r="K127" s="2">
        <f t="shared" si="25"/>
        <v>-1202224.852</v>
      </c>
      <c r="L127" s="1">
        <f t="shared" si="21"/>
        <v>15336.40983</v>
      </c>
      <c r="M127" s="1">
        <f t="shared" si="26"/>
        <v>-0.00016999999934341758</v>
      </c>
      <c r="N127" s="1">
        <v>19413177</v>
      </c>
      <c r="O127" s="25">
        <v>0</v>
      </c>
      <c r="P127" s="25">
        <v>0.79</v>
      </c>
      <c r="Q127" s="3">
        <f t="shared" si="22"/>
        <v>0.79</v>
      </c>
      <c r="R127" s="5">
        <f t="shared" si="27"/>
        <v>0.003778802013988517</v>
      </c>
      <c r="S127" t="str">
        <f>_xlfn.IFERROR(VLOOKUP(A127,Designation!$A$2:$D$148,4,FALSE),"Urban")</f>
        <v>Small Rural</v>
      </c>
    </row>
    <row r="128" spans="1:19" ht="12.75">
      <c r="A128" t="s">
        <v>141</v>
      </c>
      <c r="B128" t="s">
        <v>49</v>
      </c>
      <c r="C128" t="s">
        <v>389</v>
      </c>
      <c r="D128" s="1">
        <v>3195397.17</v>
      </c>
      <c r="E128" s="1">
        <f t="shared" si="19"/>
        <v>958619.151</v>
      </c>
      <c r="F128" s="1">
        <v>27492.279999999795</v>
      </c>
      <c r="G128" s="1">
        <f t="shared" si="20"/>
        <v>986111.4309999997</v>
      </c>
      <c r="H128" s="1">
        <v>493652.89</v>
      </c>
      <c r="I128" s="6">
        <f t="shared" si="23"/>
        <v>0.3086037129462688</v>
      </c>
      <c r="J128" s="8">
        <f t="shared" si="24"/>
        <v>0.1544887423180637</v>
      </c>
      <c r="K128" s="2">
        <f t="shared" si="25"/>
        <v>-492458.54099999974</v>
      </c>
      <c r="L128" s="1">
        <f t="shared" si="21"/>
        <v>493652.88654000004</v>
      </c>
      <c r="M128" s="1">
        <f t="shared" si="26"/>
        <v>-0.0034599999780766666</v>
      </c>
      <c r="N128" s="1">
        <v>70896580</v>
      </c>
      <c r="O128" s="25">
        <v>0</v>
      </c>
      <c r="P128" s="25">
        <v>6.963</v>
      </c>
      <c r="Q128" s="3">
        <f t="shared" si="22"/>
        <v>6.963</v>
      </c>
      <c r="R128" s="5">
        <f t="shared" si="27"/>
        <v>0.15448874123525622</v>
      </c>
      <c r="S128" t="str">
        <f>_xlfn.IFERROR(VLOOKUP(A128,Designation!$A$2:$D$148,4,FALSE),"Urban")</f>
        <v>Small Rural</v>
      </c>
    </row>
    <row r="129" spans="1:19" ht="12.75">
      <c r="A129" t="s">
        <v>142</v>
      </c>
      <c r="B129" t="s">
        <v>49</v>
      </c>
      <c r="C129" t="s">
        <v>390</v>
      </c>
      <c r="D129" s="1">
        <v>4319368.69</v>
      </c>
      <c r="E129" s="1">
        <f t="shared" si="19"/>
        <v>1295810.607</v>
      </c>
      <c r="F129" s="1">
        <v>0</v>
      </c>
      <c r="G129" s="1">
        <f t="shared" si="20"/>
        <v>1295810.607</v>
      </c>
      <c r="H129" s="1">
        <v>1298213.19</v>
      </c>
      <c r="I129" s="6">
        <f t="shared" si="23"/>
        <v>0.3</v>
      </c>
      <c r="J129" s="8">
        <f t="shared" si="24"/>
        <v>0.30055623475846416</v>
      </c>
      <c r="K129" s="2">
        <f t="shared" si="25"/>
        <v>2402.5829999998678</v>
      </c>
      <c r="L129" s="1">
        <f t="shared" si="21"/>
        <v>1298213.1923999998</v>
      </c>
      <c r="M129" s="1">
        <f t="shared" si="26"/>
        <v>0.0023999998811632395</v>
      </c>
      <c r="N129" s="1">
        <v>127163600</v>
      </c>
      <c r="O129" s="25">
        <v>0</v>
      </c>
      <c r="P129" s="25">
        <v>10.209</v>
      </c>
      <c r="Q129" s="3">
        <f t="shared" si="22"/>
        <v>10.209</v>
      </c>
      <c r="R129" s="5">
        <f t="shared" si="27"/>
        <v>0.3005562353141009</v>
      </c>
      <c r="S129" t="str">
        <f>_xlfn.IFERROR(VLOOKUP(A129,Designation!$A$2:$D$148,4,FALSE),"Urban")</f>
        <v>Small Rural</v>
      </c>
    </row>
    <row r="130" spans="1:19" ht="12.75">
      <c r="A130" t="s">
        <v>143</v>
      </c>
      <c r="B130" t="s">
        <v>36</v>
      </c>
      <c r="C130" t="s">
        <v>391</v>
      </c>
      <c r="D130" s="1">
        <v>8390155.02</v>
      </c>
      <c r="E130" s="1">
        <f t="shared" si="19"/>
        <v>2517046.5059999996</v>
      </c>
      <c r="F130" s="1">
        <v>739613.1499999994</v>
      </c>
      <c r="G130" s="1">
        <f t="shared" si="20"/>
        <v>3256659.655999999</v>
      </c>
      <c r="H130" s="1">
        <v>645232.86</v>
      </c>
      <c r="I130" s="6">
        <f t="shared" si="23"/>
        <v>0.3881525011441325</v>
      </c>
      <c r="J130" s="8">
        <f t="shared" si="24"/>
        <v>0.07690356834431887</v>
      </c>
      <c r="K130" s="2">
        <f t="shared" si="25"/>
        <v>-2611426.795999999</v>
      </c>
      <c r="L130" s="1">
        <f t="shared" si="21"/>
        <v>645232.8626100001</v>
      </c>
      <c r="M130" s="1">
        <f t="shared" si="26"/>
        <v>0.0026100000832229853</v>
      </c>
      <c r="N130" s="1">
        <v>181500102</v>
      </c>
      <c r="O130" s="25">
        <v>0</v>
      </c>
      <c r="P130" s="25">
        <v>3.555</v>
      </c>
      <c r="Q130" s="3">
        <f t="shared" si="22"/>
        <v>3.555</v>
      </c>
      <c r="R130" s="5">
        <f t="shared" si="27"/>
        <v>0.07690356865539776</v>
      </c>
      <c r="S130" t="str">
        <f>_xlfn.IFERROR(VLOOKUP(A130,Designation!$A$2:$D$148,4,FALSE),"Urban")</f>
        <v>Small Rural</v>
      </c>
    </row>
    <row r="131" spans="1:19" ht="12.75">
      <c r="A131" t="s">
        <v>144</v>
      </c>
      <c r="B131" t="s">
        <v>36</v>
      </c>
      <c r="C131" t="s">
        <v>392</v>
      </c>
      <c r="D131" s="1">
        <v>6541555.79</v>
      </c>
      <c r="E131" s="1">
        <f t="shared" si="19"/>
        <v>1962466.737</v>
      </c>
      <c r="F131" s="1">
        <v>139332.39</v>
      </c>
      <c r="G131" s="1">
        <f t="shared" si="20"/>
        <v>2101799.127</v>
      </c>
      <c r="H131" s="1">
        <v>1825575.38</v>
      </c>
      <c r="I131" s="6">
        <f aca="true" t="shared" si="28" ref="I131:I162">(E131+F131)/D131</f>
        <v>0.32129957986645863</v>
      </c>
      <c r="J131" s="8">
        <f aca="true" t="shared" si="29" ref="J131:J162">H131/D131</f>
        <v>0.279073577999707</v>
      </c>
      <c r="K131" s="2">
        <f aca="true" t="shared" si="30" ref="K131:K162">H131-G131</f>
        <v>-276223.747</v>
      </c>
      <c r="L131" s="1">
        <f t="shared" si="21"/>
        <v>1825575.3790019997</v>
      </c>
      <c r="M131" s="1">
        <f aca="true" t="shared" si="31" ref="M131:M162">L131-H131</f>
        <v>-0.0009980001486837864</v>
      </c>
      <c r="N131" s="1">
        <v>388585649</v>
      </c>
      <c r="O131" s="25">
        <v>1.418</v>
      </c>
      <c r="P131" s="25">
        <v>3.28</v>
      </c>
      <c r="Q131" s="3">
        <f t="shared" si="22"/>
        <v>4.6979999999999995</v>
      </c>
      <c r="R131" s="5">
        <f aca="true" t="shared" si="32" ref="R131:R162">L131/D131</f>
        <v>0.27907357784714387</v>
      </c>
      <c r="S131" t="str">
        <f>_xlfn.IFERROR(VLOOKUP(A131,Designation!$A$2:$D$148,4,FALSE),"Urban")</f>
        <v>Small Rural</v>
      </c>
    </row>
    <row r="132" spans="1:19" ht="12.75">
      <c r="A132" t="s">
        <v>145</v>
      </c>
      <c r="B132" t="s">
        <v>60</v>
      </c>
      <c r="C132" t="s">
        <v>393</v>
      </c>
      <c r="D132" s="1">
        <v>6219291.6</v>
      </c>
      <c r="E132" s="1">
        <f aca="true" t="shared" si="33" ref="E132:E180">IF(S132="Small Rural",IF((D132*0.3)&lt;200000,200000,(D132*0.3)),IF((D132*0.25)&lt;200000,200000,(D132*0.25)))</f>
        <v>1865787.4799999997</v>
      </c>
      <c r="F132" s="1">
        <v>81512.76000000024</v>
      </c>
      <c r="G132" s="1">
        <f aca="true" t="shared" si="34" ref="G132:G180">E132+F132</f>
        <v>1947300.24</v>
      </c>
      <c r="H132" s="1">
        <v>561542.03</v>
      </c>
      <c r="I132" s="6">
        <f t="shared" si="28"/>
        <v>0.3131064380386988</v>
      </c>
      <c r="J132" s="8">
        <f t="shared" si="29"/>
        <v>0.09029035236103097</v>
      </c>
      <c r="K132" s="2">
        <f t="shared" si="30"/>
        <v>-1385758.21</v>
      </c>
      <c r="L132" s="1">
        <f aca="true" t="shared" si="35" ref="L132:L180">(N132*Q132)/1000</f>
        <v>561542.03</v>
      </c>
      <c r="M132" s="1">
        <f t="shared" si="31"/>
        <v>0</v>
      </c>
      <c r="N132" s="1">
        <v>80220290</v>
      </c>
      <c r="O132" s="25">
        <v>0</v>
      </c>
      <c r="P132" s="25">
        <v>7</v>
      </c>
      <c r="Q132" s="3">
        <f aca="true" t="shared" si="36" ref="Q132:Q180">O132+P132</f>
        <v>7</v>
      </c>
      <c r="R132" s="5">
        <f t="shared" si="32"/>
        <v>0.09029035236103097</v>
      </c>
      <c r="S132" t="str">
        <f>_xlfn.IFERROR(VLOOKUP(A132,Designation!$A$2:$D$148,4,FALSE),"Urban")</f>
        <v>Small Rural</v>
      </c>
    </row>
    <row r="133" spans="1:19" ht="12.75">
      <c r="A133" t="s">
        <v>201</v>
      </c>
      <c r="B133" t="s">
        <v>60</v>
      </c>
      <c r="C133" t="s">
        <v>200</v>
      </c>
      <c r="D133" s="1">
        <v>3768486.64</v>
      </c>
      <c r="E133" s="1">
        <f t="shared" si="33"/>
        <v>1130545.992</v>
      </c>
      <c r="F133" s="1">
        <v>108091.72</v>
      </c>
      <c r="G133" s="1">
        <f t="shared" si="34"/>
        <v>1238637.712</v>
      </c>
      <c r="H133" s="1">
        <v>179391.75</v>
      </c>
      <c r="I133" s="6">
        <f t="shared" si="28"/>
        <v>0.3286830577698426</v>
      </c>
      <c r="J133" s="8">
        <f t="shared" si="29"/>
        <v>0.04760312749841671</v>
      </c>
      <c r="K133" s="2">
        <f t="shared" si="30"/>
        <v>-1059245.962</v>
      </c>
      <c r="L133" s="1">
        <f t="shared" si="35"/>
        <v>179391.75</v>
      </c>
      <c r="M133" s="1">
        <f t="shared" si="31"/>
        <v>0</v>
      </c>
      <c r="N133" s="1">
        <v>35878350</v>
      </c>
      <c r="O133" s="25">
        <v>0</v>
      </c>
      <c r="P133" s="25">
        <v>5</v>
      </c>
      <c r="Q133" s="3">
        <f t="shared" si="36"/>
        <v>5</v>
      </c>
      <c r="R133" s="5">
        <f t="shared" si="32"/>
        <v>0.04760312749841671</v>
      </c>
      <c r="S133" t="str">
        <f>_xlfn.IFERROR(VLOOKUP(A133,Designation!$A$2:$D$148,4,FALSE),"Urban")</f>
        <v>Small Rural</v>
      </c>
    </row>
    <row r="134" spans="1:19" ht="12.75">
      <c r="A134" t="s">
        <v>146</v>
      </c>
      <c r="B134" t="s">
        <v>37</v>
      </c>
      <c r="C134" t="s">
        <v>394</v>
      </c>
      <c r="D134" s="1">
        <v>20394371.46</v>
      </c>
      <c r="E134" s="1">
        <f t="shared" si="33"/>
        <v>5098592.865</v>
      </c>
      <c r="F134" s="1">
        <v>1114082.5</v>
      </c>
      <c r="G134" s="1">
        <f t="shared" si="34"/>
        <v>6212675.365</v>
      </c>
      <c r="H134" s="1">
        <v>4252431.68</v>
      </c>
      <c r="I134" s="6">
        <f t="shared" si="28"/>
        <v>0.3046269593149795</v>
      </c>
      <c r="J134" s="8">
        <f t="shared" si="29"/>
        <v>0.20851006309953715</v>
      </c>
      <c r="K134" s="2">
        <f t="shared" si="30"/>
        <v>-1960243.6850000005</v>
      </c>
      <c r="L134" s="1">
        <f t="shared" si="35"/>
        <v>4252431.6783</v>
      </c>
      <c r="M134" s="1">
        <f t="shared" si="31"/>
        <v>-0.0016999999061226845</v>
      </c>
      <c r="N134" s="1">
        <v>3206962050</v>
      </c>
      <c r="O134" s="25">
        <v>0.204</v>
      </c>
      <c r="P134" s="25">
        <v>1.1219999999999999</v>
      </c>
      <c r="Q134" s="3">
        <f t="shared" si="36"/>
        <v>1.3259999999999998</v>
      </c>
      <c r="R134" s="5">
        <f t="shared" si="32"/>
        <v>0.20851006301618083</v>
      </c>
      <c r="S134" t="str">
        <f>_xlfn.IFERROR(VLOOKUP(A134,Designation!$A$2:$D$148,4,FALSE),"Urban")</f>
        <v>Rural</v>
      </c>
    </row>
    <row r="135" spans="1:19" ht="12.75">
      <c r="A135" t="s">
        <v>244</v>
      </c>
      <c r="B135" t="s">
        <v>395</v>
      </c>
      <c r="C135" t="s">
        <v>396</v>
      </c>
      <c r="D135" s="1">
        <v>2920853.03</v>
      </c>
      <c r="E135" s="1">
        <f t="shared" si="33"/>
        <v>876255.9089999999</v>
      </c>
      <c r="F135" s="1">
        <v>0</v>
      </c>
      <c r="G135" s="1">
        <f t="shared" si="34"/>
        <v>876255.9089999999</v>
      </c>
      <c r="H135" s="1">
        <v>0</v>
      </c>
      <c r="I135" s="6">
        <f t="shared" si="28"/>
        <v>0.3</v>
      </c>
      <c r="J135" s="8">
        <f t="shared" si="29"/>
        <v>0</v>
      </c>
      <c r="K135" s="2">
        <f t="shared" si="30"/>
        <v>-876255.9089999999</v>
      </c>
      <c r="L135" s="1">
        <f t="shared" si="35"/>
        <v>0</v>
      </c>
      <c r="M135" s="1">
        <f t="shared" si="31"/>
        <v>0</v>
      </c>
      <c r="N135" s="1">
        <v>16683816</v>
      </c>
      <c r="O135" s="25">
        <v>0</v>
      </c>
      <c r="P135" s="25">
        <v>0</v>
      </c>
      <c r="Q135" s="3">
        <f t="shared" si="36"/>
        <v>0</v>
      </c>
      <c r="R135" s="5">
        <f t="shared" si="32"/>
        <v>0</v>
      </c>
      <c r="S135" t="str">
        <f>_xlfn.IFERROR(VLOOKUP(A135,Designation!$A$2:$D$148,4,FALSE),"Urban")</f>
        <v>Small Rural</v>
      </c>
    </row>
    <row r="136" spans="1:19" ht="12.75">
      <c r="A136" t="s">
        <v>245</v>
      </c>
      <c r="B136" t="s">
        <v>395</v>
      </c>
      <c r="C136" t="s">
        <v>397</v>
      </c>
      <c r="D136" s="1">
        <v>14859831.59</v>
      </c>
      <c r="E136" s="1">
        <f t="shared" si="33"/>
        <v>3714957.8975</v>
      </c>
      <c r="F136" s="1">
        <v>0</v>
      </c>
      <c r="G136" s="1">
        <f t="shared" si="34"/>
        <v>3714957.8975</v>
      </c>
      <c r="H136" s="1">
        <v>0</v>
      </c>
      <c r="I136" s="6">
        <f t="shared" si="28"/>
        <v>0.25</v>
      </c>
      <c r="J136" s="8">
        <f t="shared" si="29"/>
        <v>0</v>
      </c>
      <c r="K136" s="2">
        <f t="shared" si="30"/>
        <v>-3714957.8975</v>
      </c>
      <c r="L136" s="1">
        <f t="shared" si="35"/>
        <v>0</v>
      </c>
      <c r="M136" s="1">
        <f t="shared" si="31"/>
        <v>0</v>
      </c>
      <c r="N136" s="1">
        <v>94765848</v>
      </c>
      <c r="O136" s="25">
        <v>0</v>
      </c>
      <c r="P136" s="25">
        <v>0</v>
      </c>
      <c r="Q136" s="3">
        <f t="shared" si="36"/>
        <v>0</v>
      </c>
      <c r="R136" s="5">
        <f t="shared" si="32"/>
        <v>0</v>
      </c>
      <c r="S136" t="str">
        <f>_xlfn.IFERROR(VLOOKUP(A136,Designation!$A$2:$D$148,4,FALSE),"Urban")</f>
        <v>Rural</v>
      </c>
    </row>
    <row r="137" spans="1:19" ht="12.75">
      <c r="A137" t="s">
        <v>246</v>
      </c>
      <c r="B137" t="s">
        <v>395</v>
      </c>
      <c r="C137" t="s">
        <v>398</v>
      </c>
      <c r="D137" s="1">
        <v>3511280.96</v>
      </c>
      <c r="E137" s="1">
        <f t="shared" si="33"/>
        <v>1053384.288</v>
      </c>
      <c r="F137" s="1">
        <v>8952.669999999925</v>
      </c>
      <c r="G137" s="1">
        <f t="shared" si="34"/>
        <v>1062336.9579999999</v>
      </c>
      <c r="H137" s="1">
        <v>0</v>
      </c>
      <c r="I137" s="6">
        <f t="shared" si="28"/>
        <v>0.30254968773561197</v>
      </c>
      <c r="J137" s="8">
        <f t="shared" si="29"/>
        <v>0</v>
      </c>
      <c r="K137" s="2">
        <f t="shared" si="30"/>
        <v>-1062336.9579999999</v>
      </c>
      <c r="L137" s="1">
        <f t="shared" si="35"/>
        <v>0</v>
      </c>
      <c r="M137" s="1">
        <f t="shared" si="31"/>
        <v>0</v>
      </c>
      <c r="N137" s="1">
        <v>27841009</v>
      </c>
      <c r="O137" s="25">
        <v>0</v>
      </c>
      <c r="P137" s="25">
        <v>0</v>
      </c>
      <c r="Q137" s="3">
        <f t="shared" si="36"/>
        <v>0</v>
      </c>
      <c r="R137" s="5">
        <f t="shared" si="32"/>
        <v>0</v>
      </c>
      <c r="S137" t="str">
        <f>_xlfn.IFERROR(VLOOKUP(A137,Designation!$A$2:$D$148,4,FALSE),"Urban")</f>
        <v>Small Rural</v>
      </c>
    </row>
    <row r="138" spans="1:19" ht="12.75">
      <c r="A138" t="s">
        <v>247</v>
      </c>
      <c r="B138" t="s">
        <v>395</v>
      </c>
      <c r="C138" t="s">
        <v>399</v>
      </c>
      <c r="D138" s="1">
        <v>3334487.43</v>
      </c>
      <c r="E138" s="1">
        <f t="shared" si="33"/>
        <v>1000346.229</v>
      </c>
      <c r="F138" s="1">
        <v>6739.790000000037</v>
      </c>
      <c r="G138" s="1">
        <f t="shared" si="34"/>
        <v>1007086.0190000001</v>
      </c>
      <c r="H138" s="1">
        <v>0</v>
      </c>
      <c r="I138" s="6">
        <f t="shared" si="28"/>
        <v>0.30202123718906926</v>
      </c>
      <c r="J138" s="8">
        <f t="shared" si="29"/>
        <v>0</v>
      </c>
      <c r="K138" s="2">
        <f t="shared" si="30"/>
        <v>-1007086.0190000001</v>
      </c>
      <c r="L138" s="1">
        <f t="shared" si="35"/>
        <v>0</v>
      </c>
      <c r="M138" s="1">
        <f t="shared" si="31"/>
        <v>0</v>
      </c>
      <c r="N138" s="1">
        <v>14097211</v>
      </c>
      <c r="O138" s="25">
        <v>0</v>
      </c>
      <c r="P138" s="25">
        <v>0</v>
      </c>
      <c r="Q138" s="3">
        <f t="shared" si="36"/>
        <v>0</v>
      </c>
      <c r="R138" s="5">
        <f t="shared" si="32"/>
        <v>0</v>
      </c>
      <c r="S138" t="str">
        <f>_xlfn.IFERROR(VLOOKUP(A138,Designation!$A$2:$D$148,4,FALSE),"Urban")</f>
        <v>Small Rural</v>
      </c>
    </row>
    <row r="139" spans="1:19" ht="12.75">
      <c r="A139" t="s">
        <v>248</v>
      </c>
      <c r="B139" t="s">
        <v>400</v>
      </c>
      <c r="C139" t="s">
        <v>401</v>
      </c>
      <c r="D139" s="1">
        <v>153063817.43</v>
      </c>
      <c r="E139" s="1">
        <f t="shared" si="33"/>
        <v>38265954.3575</v>
      </c>
      <c r="F139" s="1">
        <v>984513.6700000018</v>
      </c>
      <c r="G139" s="1">
        <f t="shared" si="34"/>
        <v>39250468.0275</v>
      </c>
      <c r="H139" s="1">
        <v>0</v>
      </c>
      <c r="I139" s="6">
        <f t="shared" si="28"/>
        <v>0.25643204701496647</v>
      </c>
      <c r="J139" s="8">
        <f t="shared" si="29"/>
        <v>0</v>
      </c>
      <c r="K139" s="2">
        <f t="shared" si="30"/>
        <v>-39250468.0275</v>
      </c>
      <c r="L139" s="1">
        <f t="shared" si="35"/>
        <v>0</v>
      </c>
      <c r="M139" s="1">
        <f t="shared" si="31"/>
        <v>0</v>
      </c>
      <c r="N139" s="1">
        <v>1204841694</v>
      </c>
      <c r="O139" s="25">
        <v>0</v>
      </c>
      <c r="P139" s="25">
        <v>0</v>
      </c>
      <c r="Q139" s="3">
        <f t="shared" si="36"/>
        <v>0</v>
      </c>
      <c r="R139" s="5">
        <f t="shared" si="32"/>
        <v>0</v>
      </c>
      <c r="S139" t="str">
        <f>_xlfn.IFERROR(VLOOKUP(A139,Designation!$A$2:$D$148,4,FALSE),"Urban")</f>
        <v>Urban</v>
      </c>
    </row>
    <row r="140" spans="1:19" ht="12.75">
      <c r="A140" t="s">
        <v>249</v>
      </c>
      <c r="B140" t="s">
        <v>400</v>
      </c>
      <c r="C140" t="s">
        <v>402</v>
      </c>
      <c r="D140" s="1">
        <v>91698552</v>
      </c>
      <c r="E140" s="1">
        <f t="shared" si="33"/>
        <v>22924638</v>
      </c>
      <c r="F140" s="1">
        <v>556718.9400000051</v>
      </c>
      <c r="G140" s="1">
        <f t="shared" si="34"/>
        <v>23481356.940000005</v>
      </c>
      <c r="H140" s="1">
        <v>0</v>
      </c>
      <c r="I140" s="6">
        <f t="shared" si="28"/>
        <v>0.2560711857260298</v>
      </c>
      <c r="J140" s="8">
        <f t="shared" si="29"/>
        <v>0</v>
      </c>
      <c r="K140" s="2">
        <f t="shared" si="30"/>
        <v>-23481356.940000005</v>
      </c>
      <c r="L140" s="1">
        <f t="shared" si="35"/>
        <v>0</v>
      </c>
      <c r="M140" s="1">
        <f t="shared" si="31"/>
        <v>0</v>
      </c>
      <c r="N140" s="1">
        <v>844915263</v>
      </c>
      <c r="O140" s="25">
        <v>0</v>
      </c>
      <c r="P140" s="25">
        <v>0</v>
      </c>
      <c r="Q140" s="3">
        <f t="shared" si="36"/>
        <v>0</v>
      </c>
      <c r="R140" s="5">
        <f t="shared" si="32"/>
        <v>0</v>
      </c>
      <c r="S140" t="str">
        <f>_xlfn.IFERROR(VLOOKUP(A140,Designation!$A$2:$D$148,4,FALSE),"Urban")</f>
        <v>Urban</v>
      </c>
    </row>
    <row r="141" spans="1:19" ht="12.75">
      <c r="A141" t="s">
        <v>147</v>
      </c>
      <c r="B141" t="s">
        <v>38</v>
      </c>
      <c r="C141" t="s">
        <v>403</v>
      </c>
      <c r="D141" s="1">
        <v>6931949.77</v>
      </c>
      <c r="E141" s="1">
        <f t="shared" si="33"/>
        <v>2079584.9309999999</v>
      </c>
      <c r="F141" s="1">
        <v>0</v>
      </c>
      <c r="G141" s="1">
        <f t="shared" si="34"/>
        <v>2079584.9309999999</v>
      </c>
      <c r="H141" s="1">
        <v>404250.89</v>
      </c>
      <c r="I141" s="6">
        <f t="shared" si="28"/>
        <v>0.3</v>
      </c>
      <c r="J141" s="8">
        <f t="shared" si="29"/>
        <v>0.058317054135261</v>
      </c>
      <c r="K141" s="2">
        <f t="shared" si="30"/>
        <v>-1675334.0409999997</v>
      </c>
      <c r="L141" s="1">
        <f t="shared" si="35"/>
        <v>404250.89408</v>
      </c>
      <c r="M141" s="1">
        <f t="shared" si="31"/>
        <v>0.004079999984242022</v>
      </c>
      <c r="N141" s="1">
        <v>476710960</v>
      </c>
      <c r="O141" s="25">
        <v>0</v>
      </c>
      <c r="P141" s="25">
        <v>0.848</v>
      </c>
      <c r="Q141" s="3">
        <f t="shared" si="36"/>
        <v>0.848</v>
      </c>
      <c r="R141" s="5">
        <f t="shared" si="32"/>
        <v>0.05831705472383999</v>
      </c>
      <c r="S141" t="str">
        <f>_xlfn.IFERROR(VLOOKUP(A141,Designation!$A$2:$D$148,4,FALSE),"Urban")</f>
        <v>Small Rural</v>
      </c>
    </row>
    <row r="142" spans="1:19" ht="12.75">
      <c r="A142" t="s">
        <v>148</v>
      </c>
      <c r="B142" t="s">
        <v>38</v>
      </c>
      <c r="C142" t="s">
        <v>404</v>
      </c>
      <c r="D142" s="1">
        <v>4851172.92</v>
      </c>
      <c r="E142" s="1">
        <f t="shared" si="33"/>
        <v>1455351.876</v>
      </c>
      <c r="F142" s="1">
        <v>19606.4</v>
      </c>
      <c r="G142" s="1">
        <f t="shared" si="34"/>
        <v>1474958.2759999998</v>
      </c>
      <c r="H142" s="1">
        <v>1277880.56</v>
      </c>
      <c r="I142" s="6">
        <f t="shared" si="28"/>
        <v>0.30404157928882897</v>
      </c>
      <c r="J142" s="8">
        <f t="shared" si="29"/>
        <v>0.26341682332774896</v>
      </c>
      <c r="K142" s="2">
        <f t="shared" si="30"/>
        <v>-197077.71599999978</v>
      </c>
      <c r="L142" s="1">
        <f t="shared" si="35"/>
        <v>1277880.5558399998</v>
      </c>
      <c r="M142" s="1">
        <f t="shared" si="31"/>
        <v>-0.004160000244155526</v>
      </c>
      <c r="N142" s="1">
        <v>227219160</v>
      </c>
      <c r="O142" s="25">
        <v>0</v>
      </c>
      <c r="P142" s="25">
        <v>5.624</v>
      </c>
      <c r="Q142" s="3">
        <f t="shared" si="36"/>
        <v>5.624</v>
      </c>
      <c r="R142" s="5">
        <f t="shared" si="32"/>
        <v>0.26341682247022435</v>
      </c>
      <c r="S142" t="str">
        <f>_xlfn.IFERROR(VLOOKUP(A142,Designation!$A$2:$D$148,4,FALSE),"Urban")</f>
        <v>Small Rural</v>
      </c>
    </row>
    <row r="143" spans="1:19" ht="12.75">
      <c r="A143" t="s">
        <v>180</v>
      </c>
      <c r="B143" t="s">
        <v>45</v>
      </c>
      <c r="C143" t="s">
        <v>405</v>
      </c>
      <c r="D143" s="1">
        <v>4603100.19</v>
      </c>
      <c r="E143" s="1">
        <f t="shared" si="33"/>
        <v>1380930.057</v>
      </c>
      <c r="F143" s="1">
        <v>0</v>
      </c>
      <c r="G143" s="1">
        <f t="shared" si="34"/>
        <v>1380930.057</v>
      </c>
      <c r="H143" s="1">
        <v>888851.84</v>
      </c>
      <c r="I143" s="6">
        <f t="shared" si="28"/>
        <v>0.3</v>
      </c>
      <c r="J143" s="8">
        <f t="shared" si="29"/>
        <v>0.1930985212815887</v>
      </c>
      <c r="K143" s="2">
        <f t="shared" si="30"/>
        <v>-492078.21700000006</v>
      </c>
      <c r="L143" s="1">
        <f t="shared" si="35"/>
        <v>888851.844</v>
      </c>
      <c r="M143" s="1">
        <f t="shared" si="31"/>
        <v>0.004000000073574483</v>
      </c>
      <c r="N143" s="1">
        <v>98761316</v>
      </c>
      <c r="O143" s="25">
        <v>0</v>
      </c>
      <c r="P143" s="25">
        <v>9</v>
      </c>
      <c r="Q143" s="3">
        <f t="shared" si="36"/>
        <v>9</v>
      </c>
      <c r="R143" s="5">
        <f t="shared" si="32"/>
        <v>0.19309852215056825</v>
      </c>
      <c r="S143" t="str">
        <f>_xlfn.IFERROR(VLOOKUP(A143,Designation!$A$2:$D$148,4,FALSE),"Urban")</f>
        <v>Small Rural</v>
      </c>
    </row>
    <row r="144" spans="1:19" ht="12.75">
      <c r="A144" t="s">
        <v>149</v>
      </c>
      <c r="B144" t="s">
        <v>45</v>
      </c>
      <c r="C144" t="s">
        <v>406</v>
      </c>
      <c r="D144" s="1">
        <v>10725664.45</v>
      </c>
      <c r="E144" s="1">
        <f t="shared" si="33"/>
        <v>2681416.1125</v>
      </c>
      <c r="F144" s="1">
        <v>0</v>
      </c>
      <c r="G144" s="1">
        <f t="shared" si="34"/>
        <v>2681416.1125</v>
      </c>
      <c r="H144" s="1">
        <v>195017.99</v>
      </c>
      <c r="I144" s="6">
        <f t="shared" si="28"/>
        <v>0.25</v>
      </c>
      <c r="J144" s="8">
        <f t="shared" si="29"/>
        <v>0.01818236911187353</v>
      </c>
      <c r="K144" s="2">
        <f t="shared" si="30"/>
        <v>-2486398.1224999996</v>
      </c>
      <c r="L144" s="1">
        <f t="shared" si="35"/>
        <v>195017.98734</v>
      </c>
      <c r="M144" s="1">
        <f t="shared" si="31"/>
        <v>-0.0026599999982863665</v>
      </c>
      <c r="N144" s="1">
        <v>65662622</v>
      </c>
      <c r="O144" s="25">
        <v>0</v>
      </c>
      <c r="P144" s="25">
        <v>2.97</v>
      </c>
      <c r="Q144" s="3">
        <f t="shared" si="36"/>
        <v>2.97</v>
      </c>
      <c r="R144" s="5">
        <f t="shared" si="32"/>
        <v>0.018182368863870247</v>
      </c>
      <c r="S144" t="str">
        <f>_xlfn.IFERROR(VLOOKUP(A144,Designation!$A$2:$D$148,4,FALSE),"Urban")</f>
        <v>Rural</v>
      </c>
    </row>
    <row r="145" spans="1:19" ht="12.75">
      <c r="A145" t="s">
        <v>150</v>
      </c>
      <c r="B145" t="s">
        <v>45</v>
      </c>
      <c r="C145" t="s">
        <v>407</v>
      </c>
      <c r="D145" s="1">
        <v>4140697.04</v>
      </c>
      <c r="E145" s="1">
        <f t="shared" si="33"/>
        <v>1242209.112</v>
      </c>
      <c r="F145" s="1">
        <v>0</v>
      </c>
      <c r="G145" s="1">
        <f t="shared" si="34"/>
        <v>1242209.112</v>
      </c>
      <c r="H145" s="1">
        <v>74997.07</v>
      </c>
      <c r="I145" s="6">
        <f t="shared" si="28"/>
        <v>0.3</v>
      </c>
      <c r="J145" s="8">
        <f t="shared" si="29"/>
        <v>0.0181121848025858</v>
      </c>
      <c r="K145" s="2">
        <f t="shared" si="30"/>
        <v>-1167212.042</v>
      </c>
      <c r="L145" s="1">
        <f t="shared" si="35"/>
        <v>74997.072843</v>
      </c>
      <c r="M145" s="1">
        <f t="shared" si="31"/>
        <v>0.0028429999947547913</v>
      </c>
      <c r="N145" s="1">
        <v>46380379</v>
      </c>
      <c r="O145" s="25">
        <v>0</v>
      </c>
      <c r="P145" s="25">
        <v>1.617</v>
      </c>
      <c r="Q145" s="3">
        <f t="shared" si="36"/>
        <v>1.617</v>
      </c>
      <c r="R145" s="5">
        <f t="shared" si="32"/>
        <v>0.018112185489185174</v>
      </c>
      <c r="S145" t="str">
        <f>_xlfn.IFERROR(VLOOKUP(A145,Designation!$A$2:$D$148,4,FALSE),"Urban")</f>
        <v>Small Rural</v>
      </c>
    </row>
    <row r="146" spans="1:19" ht="12.75">
      <c r="A146" t="s">
        <v>151</v>
      </c>
      <c r="B146" t="s">
        <v>39</v>
      </c>
      <c r="C146" t="s">
        <v>408</v>
      </c>
      <c r="D146" s="1">
        <v>4803630.69</v>
      </c>
      <c r="E146" s="1">
        <f t="shared" si="33"/>
        <v>1441089.2070000002</v>
      </c>
      <c r="F146" s="1">
        <v>0</v>
      </c>
      <c r="G146" s="1">
        <f t="shared" si="34"/>
        <v>1441089.2070000002</v>
      </c>
      <c r="H146" s="1">
        <v>905409.7</v>
      </c>
      <c r="I146" s="6">
        <f t="shared" si="28"/>
        <v>0.3</v>
      </c>
      <c r="J146" s="8">
        <f t="shared" si="29"/>
        <v>0.18848445237158726</v>
      </c>
      <c r="K146" s="2">
        <f t="shared" si="30"/>
        <v>-535679.5070000002</v>
      </c>
      <c r="L146" s="1">
        <f t="shared" si="35"/>
        <v>905409.7002000001</v>
      </c>
      <c r="M146" s="1">
        <f t="shared" si="31"/>
        <v>0.0002000001259148121</v>
      </c>
      <c r="N146" s="1">
        <v>132719100</v>
      </c>
      <c r="O146" s="25">
        <v>0</v>
      </c>
      <c r="P146" s="25">
        <v>6.822</v>
      </c>
      <c r="Q146" s="3">
        <f t="shared" si="36"/>
        <v>6.822</v>
      </c>
      <c r="R146" s="5">
        <f t="shared" si="32"/>
        <v>0.18848445241322245</v>
      </c>
      <c r="S146" t="str">
        <f>_xlfn.IFERROR(VLOOKUP(A146,Designation!$A$2:$D$148,4,FALSE),"Urban")</f>
        <v>Small Rural</v>
      </c>
    </row>
    <row r="147" spans="1:19" ht="12.75">
      <c r="A147" t="s">
        <v>152</v>
      </c>
      <c r="B147" t="s">
        <v>39</v>
      </c>
      <c r="C147" t="s">
        <v>409</v>
      </c>
      <c r="D147" s="1">
        <v>25960237.69</v>
      </c>
      <c r="E147" s="1">
        <f t="shared" si="33"/>
        <v>6490059.4225</v>
      </c>
      <c r="F147" s="1">
        <v>773723.74</v>
      </c>
      <c r="G147" s="1">
        <f t="shared" si="34"/>
        <v>7263783.162500001</v>
      </c>
      <c r="H147" s="1">
        <v>6683602.7073840005</v>
      </c>
      <c r="I147" s="6">
        <f t="shared" si="28"/>
        <v>0.2798041855101366</v>
      </c>
      <c r="J147" s="8">
        <f t="shared" si="29"/>
        <v>0.25745537414545916</v>
      </c>
      <c r="K147" s="2">
        <f t="shared" si="30"/>
        <v>-580180.455116</v>
      </c>
      <c r="L147" s="1">
        <f t="shared" si="35"/>
        <v>7019481.154920001</v>
      </c>
      <c r="M147" s="1">
        <f t="shared" si="31"/>
        <v>335878.44753600005</v>
      </c>
      <c r="N147" s="1">
        <v>1130897560</v>
      </c>
      <c r="O147" s="25">
        <v>0.988</v>
      </c>
      <c r="P147" s="25">
        <v>5.219</v>
      </c>
      <c r="Q147" s="3">
        <f t="shared" si="36"/>
        <v>6.207000000000001</v>
      </c>
      <c r="R147" s="5">
        <f t="shared" si="32"/>
        <v>0.27039356259915664</v>
      </c>
      <c r="S147" t="str">
        <f>_xlfn.IFERROR(VLOOKUP(A147,Designation!$A$2:$D$148,4,FALSE),"Urban")</f>
        <v>Rural</v>
      </c>
    </row>
    <row r="148" spans="1:19" ht="12.75">
      <c r="A148" t="s">
        <v>153</v>
      </c>
      <c r="B148" t="s">
        <v>39</v>
      </c>
      <c r="C148" t="s">
        <v>410</v>
      </c>
      <c r="D148" s="1">
        <v>4179839.81</v>
      </c>
      <c r="E148" s="1">
        <f t="shared" si="33"/>
        <v>1253951.943</v>
      </c>
      <c r="F148" s="1">
        <v>13739.379999999888</v>
      </c>
      <c r="G148" s="1">
        <f t="shared" si="34"/>
        <v>1267691.3229999999</v>
      </c>
      <c r="H148" s="1">
        <v>1178304.5</v>
      </c>
      <c r="I148" s="6">
        <f t="shared" si="28"/>
        <v>0.3032870589842054</v>
      </c>
      <c r="J148" s="8">
        <f t="shared" si="29"/>
        <v>0.2819018320226009</v>
      </c>
      <c r="K148" s="2">
        <f t="shared" si="30"/>
        <v>-89386.82299999986</v>
      </c>
      <c r="L148" s="1">
        <f t="shared" si="35"/>
        <v>1178304.49572</v>
      </c>
      <c r="M148" s="1">
        <f t="shared" si="31"/>
        <v>-0.004279999993741512</v>
      </c>
      <c r="N148" s="1">
        <v>96804510</v>
      </c>
      <c r="O148" s="25">
        <v>0</v>
      </c>
      <c r="P148" s="25">
        <v>12.172</v>
      </c>
      <c r="Q148" s="3">
        <f t="shared" si="36"/>
        <v>12.172</v>
      </c>
      <c r="R148" s="5">
        <f t="shared" si="32"/>
        <v>0.2819018309986382</v>
      </c>
      <c r="S148" t="str">
        <f>_xlfn.IFERROR(VLOOKUP(A148,Designation!$A$2:$D$148,4,FALSE),"Urban")</f>
        <v>Small Rural</v>
      </c>
    </row>
    <row r="149" spans="1:19" ht="12.75">
      <c r="A149" t="s">
        <v>250</v>
      </c>
      <c r="B149" t="s">
        <v>50</v>
      </c>
      <c r="C149" t="s">
        <v>411</v>
      </c>
      <c r="D149" s="1">
        <v>2638032.86</v>
      </c>
      <c r="E149" s="1">
        <f t="shared" si="33"/>
        <v>791409.8579999999</v>
      </c>
      <c r="F149" s="1">
        <v>0</v>
      </c>
      <c r="G149" s="1">
        <f t="shared" si="34"/>
        <v>791409.8579999999</v>
      </c>
      <c r="H149" s="1">
        <v>0</v>
      </c>
      <c r="I149" s="6">
        <f t="shared" si="28"/>
        <v>0.3</v>
      </c>
      <c r="J149" s="8">
        <f t="shared" si="29"/>
        <v>0</v>
      </c>
      <c r="K149" s="2">
        <f t="shared" si="30"/>
        <v>-791409.8579999999</v>
      </c>
      <c r="L149" s="1">
        <f t="shared" si="35"/>
        <v>0</v>
      </c>
      <c r="M149" s="1">
        <f t="shared" si="31"/>
        <v>0</v>
      </c>
      <c r="N149" s="1">
        <v>25182567</v>
      </c>
      <c r="O149" s="25">
        <v>0</v>
      </c>
      <c r="P149" s="25">
        <v>0</v>
      </c>
      <c r="Q149" s="3">
        <f t="shared" si="36"/>
        <v>0</v>
      </c>
      <c r="R149" s="5">
        <f t="shared" si="32"/>
        <v>0</v>
      </c>
      <c r="S149" t="str">
        <f>_xlfn.IFERROR(VLOOKUP(A149,Designation!$A$2:$D$148,4,FALSE),"Urban")</f>
        <v>Small Rural</v>
      </c>
    </row>
    <row r="150" spans="1:19" ht="12.75">
      <c r="A150" t="s">
        <v>154</v>
      </c>
      <c r="B150" t="s">
        <v>50</v>
      </c>
      <c r="C150" t="s">
        <v>61</v>
      </c>
      <c r="D150" s="1">
        <v>3745637.04</v>
      </c>
      <c r="E150" s="1">
        <f t="shared" si="33"/>
        <v>1123691.112</v>
      </c>
      <c r="F150" s="1">
        <v>0</v>
      </c>
      <c r="G150" s="1">
        <f t="shared" si="34"/>
        <v>1123691.112</v>
      </c>
      <c r="H150" s="1">
        <v>234660.09</v>
      </c>
      <c r="I150" s="6">
        <f t="shared" si="28"/>
        <v>0.3</v>
      </c>
      <c r="J150" s="8">
        <f t="shared" si="29"/>
        <v>0.06264891325401886</v>
      </c>
      <c r="K150" s="2">
        <f t="shared" si="30"/>
        <v>-889031.022</v>
      </c>
      <c r="L150" s="1">
        <f t="shared" si="35"/>
        <v>234660.09480000002</v>
      </c>
      <c r="M150" s="1">
        <f t="shared" si="31"/>
        <v>0.004800000024260953</v>
      </c>
      <c r="N150" s="1">
        <v>32057390</v>
      </c>
      <c r="O150" s="25">
        <v>0</v>
      </c>
      <c r="P150" s="25">
        <v>7.32</v>
      </c>
      <c r="Q150" s="3">
        <f t="shared" si="36"/>
        <v>7.32</v>
      </c>
      <c r="R150" s="5">
        <f t="shared" si="32"/>
        <v>0.06264891453550983</v>
      </c>
      <c r="S150" t="str">
        <f>_xlfn.IFERROR(VLOOKUP(A150,Designation!$A$2:$D$148,4,FALSE),"Urban")</f>
        <v>Small Rural</v>
      </c>
    </row>
    <row r="151" spans="1:19" ht="12.75">
      <c r="A151" t="s">
        <v>251</v>
      </c>
      <c r="B151" t="s">
        <v>50</v>
      </c>
      <c r="C151" t="s">
        <v>412</v>
      </c>
      <c r="D151" s="1">
        <v>6887064.11</v>
      </c>
      <c r="E151" s="1">
        <f t="shared" si="33"/>
        <v>2066119.233</v>
      </c>
      <c r="F151" s="1">
        <v>0</v>
      </c>
      <c r="G151" s="1">
        <f t="shared" si="34"/>
        <v>2066119.233</v>
      </c>
      <c r="H151" s="1">
        <v>0</v>
      </c>
      <c r="I151" s="6">
        <f t="shared" si="28"/>
        <v>0.3</v>
      </c>
      <c r="J151" s="8">
        <f t="shared" si="29"/>
        <v>0</v>
      </c>
      <c r="K151" s="2">
        <f t="shared" si="30"/>
        <v>-2066119.233</v>
      </c>
      <c r="L151" s="1">
        <f t="shared" si="35"/>
        <v>0</v>
      </c>
      <c r="M151" s="1">
        <f t="shared" si="31"/>
        <v>0</v>
      </c>
      <c r="N151" s="1">
        <v>39335477</v>
      </c>
      <c r="O151" s="25">
        <v>0</v>
      </c>
      <c r="P151" s="25">
        <v>0</v>
      </c>
      <c r="Q151" s="3">
        <f t="shared" si="36"/>
        <v>0</v>
      </c>
      <c r="R151" s="5">
        <f t="shared" si="32"/>
        <v>0</v>
      </c>
      <c r="S151" t="str">
        <f>_xlfn.IFERROR(VLOOKUP(A151,Designation!$A$2:$D$148,4,FALSE),"Urban")</f>
        <v>Small Rural</v>
      </c>
    </row>
    <row r="152" spans="1:19" ht="12.75">
      <c r="A152" t="s">
        <v>189</v>
      </c>
      <c r="B152" t="s">
        <v>190</v>
      </c>
      <c r="C152" t="s">
        <v>413</v>
      </c>
      <c r="D152" s="1">
        <v>1685479.51</v>
      </c>
      <c r="E152" s="1">
        <f t="shared" si="33"/>
        <v>505643.853</v>
      </c>
      <c r="F152" s="1">
        <v>25108.4</v>
      </c>
      <c r="G152" s="1">
        <f t="shared" si="34"/>
        <v>530752.253</v>
      </c>
      <c r="H152" s="1">
        <v>19810.21</v>
      </c>
      <c r="I152" s="6">
        <f t="shared" si="28"/>
        <v>0.3148968883045039</v>
      </c>
      <c r="J152" s="8">
        <f t="shared" si="29"/>
        <v>0.011753456439230163</v>
      </c>
      <c r="K152" s="2">
        <f t="shared" si="30"/>
        <v>-510942.043</v>
      </c>
      <c r="L152" s="1">
        <f t="shared" si="35"/>
        <v>19810.206176</v>
      </c>
      <c r="M152" s="1">
        <f t="shared" si="31"/>
        <v>-0.003823999999440275</v>
      </c>
      <c r="N152" s="1">
        <v>53832082</v>
      </c>
      <c r="O152" s="25">
        <v>0.368</v>
      </c>
      <c r="P152" s="25">
        <v>0</v>
      </c>
      <c r="Q152" s="3">
        <f t="shared" si="36"/>
        <v>0.368</v>
      </c>
      <c r="R152" s="5">
        <f t="shared" si="32"/>
        <v>0.011753454170439603</v>
      </c>
      <c r="S152" t="str">
        <f>_xlfn.IFERROR(VLOOKUP(A152,Designation!$A$2:$D$148,4,FALSE),"Urban")</f>
        <v>Small Rural</v>
      </c>
    </row>
    <row r="153" spans="1:19" ht="12.75">
      <c r="A153" t="s">
        <v>155</v>
      </c>
      <c r="B153" t="s">
        <v>40</v>
      </c>
      <c r="C153" t="s">
        <v>414</v>
      </c>
      <c r="D153" s="1">
        <v>11599510.65</v>
      </c>
      <c r="E153" s="1">
        <f t="shared" si="33"/>
        <v>3479853.195</v>
      </c>
      <c r="F153" s="1">
        <v>2296.630000000354</v>
      </c>
      <c r="G153" s="1">
        <f t="shared" si="34"/>
        <v>3482149.825</v>
      </c>
      <c r="H153" s="1">
        <v>3415119.24</v>
      </c>
      <c r="I153" s="6">
        <f t="shared" si="28"/>
        <v>0.30019799369725997</v>
      </c>
      <c r="J153" s="8">
        <f t="shared" si="29"/>
        <v>0.29441925121211904</v>
      </c>
      <c r="K153" s="2">
        <f t="shared" si="30"/>
        <v>-67030.58499999996</v>
      </c>
      <c r="L153" s="1">
        <f t="shared" si="35"/>
        <v>3415119.23625</v>
      </c>
      <c r="M153" s="1">
        <f t="shared" si="31"/>
        <v>-0.003750000149011612</v>
      </c>
      <c r="N153" s="1">
        <v>910698463</v>
      </c>
      <c r="O153" s="25">
        <v>0</v>
      </c>
      <c r="P153" s="25">
        <v>3.75</v>
      </c>
      <c r="Q153" s="3">
        <f t="shared" si="36"/>
        <v>3.75</v>
      </c>
      <c r="R153" s="5">
        <f t="shared" si="32"/>
        <v>0.29441925088882953</v>
      </c>
      <c r="S153" t="str">
        <f>_xlfn.IFERROR(VLOOKUP(A153,Designation!$A$2:$D$148,4,FALSE),"Urban")</f>
        <v>Small Rural</v>
      </c>
    </row>
    <row r="154" spans="1:19" ht="12.75">
      <c r="A154" t="s">
        <v>156</v>
      </c>
      <c r="B154" t="s">
        <v>40</v>
      </c>
      <c r="C154" t="s">
        <v>415</v>
      </c>
      <c r="D154" s="1">
        <v>3171271.74</v>
      </c>
      <c r="E154" s="1">
        <f t="shared" si="33"/>
        <v>951381.522</v>
      </c>
      <c r="F154" s="1">
        <v>6362.14000000013</v>
      </c>
      <c r="G154" s="1">
        <f t="shared" si="34"/>
        <v>957743.6620000001</v>
      </c>
      <c r="H154" s="1">
        <v>397795.65</v>
      </c>
      <c r="I154" s="6">
        <f t="shared" si="28"/>
        <v>0.302006179388462</v>
      </c>
      <c r="J154" s="8">
        <f t="shared" si="29"/>
        <v>0.12543726385301815</v>
      </c>
      <c r="K154" s="2">
        <f t="shared" si="30"/>
        <v>-559948.0120000001</v>
      </c>
      <c r="L154" s="1">
        <f t="shared" si="35"/>
        <v>397795.651472</v>
      </c>
      <c r="M154" s="1">
        <f t="shared" si="31"/>
        <v>0.0014719999744556844</v>
      </c>
      <c r="N154" s="1">
        <v>52382888</v>
      </c>
      <c r="O154" s="25">
        <v>0</v>
      </c>
      <c r="P154" s="25">
        <v>7.594</v>
      </c>
      <c r="Q154" s="3">
        <f t="shared" si="36"/>
        <v>7.594</v>
      </c>
      <c r="R154" s="5">
        <f t="shared" si="32"/>
        <v>0.12543726431718524</v>
      </c>
      <c r="S154" t="str">
        <f>_xlfn.IFERROR(VLOOKUP(A154,Designation!$A$2:$D$148,4,FALSE),"Urban")</f>
        <v>Small Rural</v>
      </c>
    </row>
    <row r="155" spans="1:19" ht="12.75">
      <c r="A155" t="s">
        <v>252</v>
      </c>
      <c r="B155" t="s">
        <v>41</v>
      </c>
      <c r="C155" t="s">
        <v>416</v>
      </c>
      <c r="D155" s="1">
        <v>7388431.55</v>
      </c>
      <c r="E155" s="1">
        <f t="shared" si="33"/>
        <v>2216529.465</v>
      </c>
      <c r="F155" s="1">
        <v>0</v>
      </c>
      <c r="G155" s="1">
        <f t="shared" si="34"/>
        <v>2216529.465</v>
      </c>
      <c r="H155" s="1">
        <v>0</v>
      </c>
      <c r="I155" s="6">
        <f t="shared" si="28"/>
        <v>0.3</v>
      </c>
      <c r="J155" s="8">
        <f t="shared" si="29"/>
        <v>0</v>
      </c>
      <c r="K155" s="2">
        <f t="shared" si="30"/>
        <v>-2216529.465</v>
      </c>
      <c r="L155" s="1">
        <f t="shared" si="35"/>
        <v>0</v>
      </c>
      <c r="M155" s="1">
        <f t="shared" si="31"/>
        <v>0</v>
      </c>
      <c r="N155" s="1">
        <v>32224220</v>
      </c>
      <c r="O155" s="25">
        <v>0</v>
      </c>
      <c r="P155" s="25">
        <v>0</v>
      </c>
      <c r="Q155" s="3">
        <f t="shared" si="36"/>
        <v>0</v>
      </c>
      <c r="R155" s="5">
        <f t="shared" si="32"/>
        <v>0</v>
      </c>
      <c r="S155" t="str">
        <f>_xlfn.IFERROR(VLOOKUP(A155,Designation!$A$2:$D$148,4,FALSE),"Urban")</f>
        <v>Small Rural</v>
      </c>
    </row>
    <row r="156" spans="1:19" ht="12.75">
      <c r="A156" t="s">
        <v>157</v>
      </c>
      <c r="B156" t="s">
        <v>41</v>
      </c>
      <c r="C156" t="s">
        <v>417</v>
      </c>
      <c r="D156" s="1">
        <v>2406470.49</v>
      </c>
      <c r="E156" s="1">
        <f t="shared" si="33"/>
        <v>721941.147</v>
      </c>
      <c r="F156" s="1">
        <v>3088.3899999998976</v>
      </c>
      <c r="G156" s="1">
        <f t="shared" si="34"/>
        <v>725029.5369999999</v>
      </c>
      <c r="H156" s="1">
        <v>74336.86</v>
      </c>
      <c r="I156" s="6">
        <f t="shared" si="28"/>
        <v>0.3012833691552976</v>
      </c>
      <c r="J156" s="8">
        <f t="shared" si="29"/>
        <v>0.030890409963016</v>
      </c>
      <c r="K156" s="2">
        <f t="shared" si="30"/>
        <v>-650692.6769999999</v>
      </c>
      <c r="L156" s="1">
        <f t="shared" si="35"/>
        <v>74336.85657999999</v>
      </c>
      <c r="M156" s="1">
        <f t="shared" si="31"/>
        <v>-0.003420000008190982</v>
      </c>
      <c r="N156" s="1">
        <v>27511790</v>
      </c>
      <c r="O156" s="25">
        <v>0</v>
      </c>
      <c r="P156" s="25">
        <v>2.702</v>
      </c>
      <c r="Q156" s="3">
        <f t="shared" si="36"/>
        <v>2.702</v>
      </c>
      <c r="R156" s="5">
        <f t="shared" si="32"/>
        <v>0.03089040854184752</v>
      </c>
      <c r="S156" t="str">
        <f>_xlfn.IFERROR(VLOOKUP(A156,Designation!$A$2:$D$148,4,FALSE),"Urban")</f>
        <v>Small Rural</v>
      </c>
    </row>
    <row r="157" spans="1:19" ht="12.75">
      <c r="A157" t="s">
        <v>158</v>
      </c>
      <c r="B157" t="s">
        <v>42</v>
      </c>
      <c r="C157" t="s">
        <v>418</v>
      </c>
      <c r="D157" s="1">
        <v>35497381.63</v>
      </c>
      <c r="E157" s="1">
        <f t="shared" si="33"/>
        <v>8874345.4075</v>
      </c>
      <c r="F157" s="1">
        <v>650000</v>
      </c>
      <c r="G157" s="1">
        <f t="shared" si="34"/>
        <v>9524345.4075</v>
      </c>
      <c r="H157" s="1">
        <v>7209948.8</v>
      </c>
      <c r="I157" s="6">
        <f t="shared" si="28"/>
        <v>0.26831120973302053</v>
      </c>
      <c r="J157" s="8">
        <f t="shared" si="29"/>
        <v>0.20311213021713792</v>
      </c>
      <c r="K157" s="2">
        <f t="shared" si="30"/>
        <v>-2314396.607500001</v>
      </c>
      <c r="L157" s="1">
        <f t="shared" si="35"/>
        <v>7209948.797970001</v>
      </c>
      <c r="M157" s="1">
        <f t="shared" si="31"/>
        <v>-0.0020299991592764854</v>
      </c>
      <c r="N157" s="1">
        <v>2441567490</v>
      </c>
      <c r="O157" s="25">
        <v>0.604</v>
      </c>
      <c r="P157" s="25">
        <v>2.349</v>
      </c>
      <c r="Q157" s="3">
        <f t="shared" si="36"/>
        <v>2.9530000000000003</v>
      </c>
      <c r="R157" s="5">
        <f t="shared" si="32"/>
        <v>0.2031121301599506</v>
      </c>
      <c r="S157" t="str">
        <f>_xlfn.IFERROR(VLOOKUP(A157,Designation!$A$2:$D$148,4,FALSE),"Urban")</f>
        <v>Rural</v>
      </c>
    </row>
    <row r="158" spans="1:19" ht="12.75">
      <c r="A158" t="s">
        <v>159</v>
      </c>
      <c r="B158" t="s">
        <v>51</v>
      </c>
      <c r="C158" t="s">
        <v>419</v>
      </c>
      <c r="D158" s="1">
        <v>4207044.3</v>
      </c>
      <c r="E158" s="1">
        <f t="shared" si="33"/>
        <v>1262113.2899999998</v>
      </c>
      <c r="F158" s="1">
        <v>235967.64</v>
      </c>
      <c r="G158" s="1">
        <f t="shared" si="34"/>
        <v>1498080.9299999997</v>
      </c>
      <c r="H158" s="1">
        <v>584004.76</v>
      </c>
      <c r="I158" s="6">
        <f t="shared" si="28"/>
        <v>0.3560886986619085</v>
      </c>
      <c r="J158" s="8">
        <f t="shared" si="29"/>
        <v>0.13881592832288456</v>
      </c>
      <c r="K158" s="2">
        <f t="shared" si="30"/>
        <v>-914076.1699999997</v>
      </c>
      <c r="L158" s="1">
        <f t="shared" si="35"/>
        <v>584004.76178</v>
      </c>
      <c r="M158" s="1">
        <f t="shared" si="31"/>
        <v>0.001779999933205545</v>
      </c>
      <c r="N158" s="1">
        <v>373882690</v>
      </c>
      <c r="O158" s="25">
        <v>0</v>
      </c>
      <c r="P158" s="25">
        <v>1.562</v>
      </c>
      <c r="Q158" s="3">
        <f t="shared" si="36"/>
        <v>1.562</v>
      </c>
      <c r="R158" s="5">
        <f t="shared" si="32"/>
        <v>0.13881592874598445</v>
      </c>
      <c r="S158" t="str">
        <f>_xlfn.IFERROR(VLOOKUP(A158,Designation!$A$2:$D$148,4,FALSE),"Urban")</f>
        <v>Small Rural</v>
      </c>
    </row>
    <row r="159" spans="1:19" ht="12.75">
      <c r="A159" t="s">
        <v>160</v>
      </c>
      <c r="B159" t="s">
        <v>51</v>
      </c>
      <c r="C159" t="s">
        <v>420</v>
      </c>
      <c r="D159" s="1">
        <v>19420130.77</v>
      </c>
      <c r="E159" s="1">
        <f t="shared" si="33"/>
        <v>4855032.6925</v>
      </c>
      <c r="F159" s="1">
        <v>1157745.67</v>
      </c>
      <c r="G159" s="1">
        <f t="shared" si="34"/>
        <v>6012778.3625</v>
      </c>
      <c r="H159" s="1">
        <v>1099975.61</v>
      </c>
      <c r="I159" s="6">
        <f t="shared" si="28"/>
        <v>0.3096157504659275</v>
      </c>
      <c r="J159" s="8">
        <f t="shared" si="29"/>
        <v>0.056640999127525446</v>
      </c>
      <c r="K159" s="2">
        <f t="shared" si="30"/>
        <v>-4912802.7524999995</v>
      </c>
      <c r="L159" s="1">
        <f t="shared" si="35"/>
        <v>1099975.611793</v>
      </c>
      <c r="M159" s="1">
        <f t="shared" si="31"/>
        <v>0.001792999915778637</v>
      </c>
      <c r="N159" s="1">
        <v>334034501</v>
      </c>
      <c r="O159" s="25">
        <v>0</v>
      </c>
      <c r="P159" s="25">
        <v>3.2929999999999997</v>
      </c>
      <c r="Q159" s="3">
        <f t="shared" si="36"/>
        <v>3.2929999999999997</v>
      </c>
      <c r="R159" s="5">
        <f t="shared" si="32"/>
        <v>0.05664099921985232</v>
      </c>
      <c r="S159" t="str">
        <f>_xlfn.IFERROR(VLOOKUP(A159,Designation!$A$2:$D$148,4,FALSE),"Urban")</f>
        <v>Rural</v>
      </c>
    </row>
    <row r="160" spans="1:19" ht="12.75">
      <c r="A160" t="s">
        <v>253</v>
      </c>
      <c r="B160" t="s">
        <v>43</v>
      </c>
      <c r="C160" t="s">
        <v>421</v>
      </c>
      <c r="D160" s="1">
        <v>4664779.72</v>
      </c>
      <c r="E160" s="1">
        <f t="shared" si="33"/>
        <v>1399433.916</v>
      </c>
      <c r="F160" s="1">
        <v>0</v>
      </c>
      <c r="G160" s="1">
        <f t="shared" si="34"/>
        <v>1399433.916</v>
      </c>
      <c r="H160" s="1">
        <v>0</v>
      </c>
      <c r="I160" s="6">
        <f t="shared" si="28"/>
        <v>0.3</v>
      </c>
      <c r="J160" s="8">
        <f t="shared" si="29"/>
        <v>0</v>
      </c>
      <c r="K160" s="2">
        <f t="shared" si="30"/>
        <v>-1399433.916</v>
      </c>
      <c r="L160" s="1">
        <f t="shared" si="35"/>
        <v>0</v>
      </c>
      <c r="M160" s="1">
        <f t="shared" si="31"/>
        <v>0</v>
      </c>
      <c r="N160" s="1">
        <v>47607006</v>
      </c>
      <c r="O160" s="25">
        <v>0</v>
      </c>
      <c r="P160" s="25">
        <v>0</v>
      </c>
      <c r="Q160" s="3">
        <f t="shared" si="36"/>
        <v>0</v>
      </c>
      <c r="R160" s="5">
        <f t="shared" si="32"/>
        <v>0</v>
      </c>
      <c r="S160" t="str">
        <f>_xlfn.IFERROR(VLOOKUP(A160,Designation!$A$2:$D$148,4,FALSE),"Urban")</f>
        <v>Small Rural</v>
      </c>
    </row>
    <row r="161" spans="1:19" ht="12.75">
      <c r="A161" t="s">
        <v>161</v>
      </c>
      <c r="B161" t="s">
        <v>43</v>
      </c>
      <c r="C161" t="s">
        <v>422</v>
      </c>
      <c r="D161" s="1">
        <v>1864728.59</v>
      </c>
      <c r="E161" s="1">
        <f t="shared" si="33"/>
        <v>559418.577</v>
      </c>
      <c r="F161" s="1">
        <v>0</v>
      </c>
      <c r="G161" s="1">
        <f t="shared" si="34"/>
        <v>559418.577</v>
      </c>
      <c r="H161" s="1">
        <v>257819.9</v>
      </c>
      <c r="I161" s="6">
        <f t="shared" si="28"/>
        <v>0.3</v>
      </c>
      <c r="J161" s="8">
        <f t="shared" si="29"/>
        <v>0.1382613541630742</v>
      </c>
      <c r="K161" s="2">
        <f t="shared" si="30"/>
        <v>-301598.677</v>
      </c>
      <c r="L161" s="1">
        <f t="shared" si="35"/>
        <v>257819.903182</v>
      </c>
      <c r="M161" s="1">
        <f t="shared" si="31"/>
        <v>0.0031820000149309635</v>
      </c>
      <c r="N161" s="1">
        <v>30623578</v>
      </c>
      <c r="O161" s="25">
        <v>0.255</v>
      </c>
      <c r="P161" s="25">
        <v>8.164</v>
      </c>
      <c r="Q161" s="3">
        <f t="shared" si="36"/>
        <v>8.419</v>
      </c>
      <c r="R161" s="5">
        <f t="shared" si="32"/>
        <v>0.13826135586948876</v>
      </c>
      <c r="S161" t="str">
        <f>_xlfn.IFERROR(VLOOKUP(A161,Designation!$A$2:$D$148,4,FALSE),"Urban")</f>
        <v>Small Rural</v>
      </c>
    </row>
    <row r="162" spans="1:19" ht="12.75">
      <c r="A162" t="s">
        <v>254</v>
      </c>
      <c r="B162" t="s">
        <v>43</v>
      </c>
      <c r="C162" t="s">
        <v>423</v>
      </c>
      <c r="D162" s="1">
        <v>3251930.96</v>
      </c>
      <c r="E162" s="1">
        <f t="shared" si="33"/>
        <v>975579.288</v>
      </c>
      <c r="F162" s="1">
        <v>0</v>
      </c>
      <c r="G162" s="1">
        <f t="shared" si="34"/>
        <v>975579.288</v>
      </c>
      <c r="H162" s="1">
        <v>0</v>
      </c>
      <c r="I162" s="6">
        <f t="shared" si="28"/>
        <v>0.3</v>
      </c>
      <c r="J162" s="8">
        <f t="shared" si="29"/>
        <v>0</v>
      </c>
      <c r="K162" s="2">
        <f t="shared" si="30"/>
        <v>-975579.288</v>
      </c>
      <c r="L162" s="1">
        <f t="shared" si="35"/>
        <v>0</v>
      </c>
      <c r="M162" s="1">
        <f t="shared" si="31"/>
        <v>0</v>
      </c>
      <c r="N162" s="1">
        <v>20108346</v>
      </c>
      <c r="O162" s="25">
        <v>0</v>
      </c>
      <c r="P162" s="25">
        <v>0</v>
      </c>
      <c r="Q162" s="3">
        <f t="shared" si="36"/>
        <v>0</v>
      </c>
      <c r="R162" s="5">
        <f t="shared" si="32"/>
        <v>0</v>
      </c>
      <c r="S162" t="str">
        <f>_xlfn.IFERROR(VLOOKUP(A162,Designation!$A$2:$D$148,4,FALSE),"Urban")</f>
        <v>Small Rural</v>
      </c>
    </row>
    <row r="163" spans="1:19" ht="12.75">
      <c r="A163" t="s">
        <v>255</v>
      </c>
      <c r="B163" t="s">
        <v>43</v>
      </c>
      <c r="C163" t="s">
        <v>424</v>
      </c>
      <c r="D163" s="1">
        <v>2277337.46</v>
      </c>
      <c r="E163" s="1">
        <f t="shared" si="33"/>
        <v>683201.238</v>
      </c>
      <c r="F163" s="1">
        <v>0</v>
      </c>
      <c r="G163" s="1">
        <f t="shared" si="34"/>
        <v>683201.238</v>
      </c>
      <c r="H163" s="1">
        <v>0</v>
      </c>
      <c r="I163" s="6">
        <f aca="true" t="shared" si="37" ref="I163:I180">(E163+F163)/D163</f>
        <v>0.3</v>
      </c>
      <c r="J163" s="8">
        <f aca="true" t="shared" si="38" ref="J163:J180">H163/D163</f>
        <v>0</v>
      </c>
      <c r="K163" s="2">
        <f aca="true" t="shared" si="39" ref="K163:K180">H163-G163</f>
        <v>-683201.238</v>
      </c>
      <c r="L163" s="1">
        <f t="shared" si="35"/>
        <v>0</v>
      </c>
      <c r="M163" s="1">
        <f aca="true" t="shared" si="40" ref="M163:M180">L163-H163</f>
        <v>0</v>
      </c>
      <c r="N163" s="1">
        <v>19349093</v>
      </c>
      <c r="O163" s="25">
        <v>0</v>
      </c>
      <c r="P163" s="25">
        <v>0</v>
      </c>
      <c r="Q163" s="3">
        <f t="shared" si="36"/>
        <v>0</v>
      </c>
      <c r="R163" s="5">
        <f aca="true" t="shared" si="41" ref="R163:R180">L163/D163</f>
        <v>0</v>
      </c>
      <c r="S163" t="str">
        <f>_xlfn.IFERROR(VLOOKUP(A163,Designation!$A$2:$D$148,4,FALSE),"Urban")</f>
        <v>Small Rural</v>
      </c>
    </row>
    <row r="164" spans="1:19" ht="12.75">
      <c r="A164" t="s">
        <v>162</v>
      </c>
      <c r="B164" t="s">
        <v>43</v>
      </c>
      <c r="C164" t="s">
        <v>425</v>
      </c>
      <c r="D164" s="1">
        <v>1549980.4</v>
      </c>
      <c r="E164" s="1">
        <f t="shared" si="33"/>
        <v>464994.11999999994</v>
      </c>
      <c r="F164" s="1">
        <v>0</v>
      </c>
      <c r="G164" s="1">
        <f t="shared" si="34"/>
        <v>464994.11999999994</v>
      </c>
      <c r="H164" s="1">
        <v>231957.95</v>
      </c>
      <c r="I164" s="6">
        <f t="shared" si="37"/>
        <v>0.3</v>
      </c>
      <c r="J164" s="8">
        <f t="shared" si="38"/>
        <v>0.14965218269856834</v>
      </c>
      <c r="K164" s="2">
        <f t="shared" si="39"/>
        <v>-233036.16999999993</v>
      </c>
      <c r="L164" s="1">
        <f t="shared" si="35"/>
        <v>231957.94969199997</v>
      </c>
      <c r="M164" s="1">
        <f t="shared" si="40"/>
        <v>-0.0003080000460613519</v>
      </c>
      <c r="N164" s="1">
        <v>39732434</v>
      </c>
      <c r="O164" s="25">
        <v>1.9369999999999998</v>
      </c>
      <c r="P164" s="25">
        <v>3.901</v>
      </c>
      <c r="Q164" s="3">
        <f t="shared" si="36"/>
        <v>5.837999999999999</v>
      </c>
      <c r="R164" s="5">
        <f t="shared" si="41"/>
        <v>0.14965218249985612</v>
      </c>
      <c r="S164" t="str">
        <f>_xlfn.IFERROR(VLOOKUP(A164,Designation!$A$2:$D$148,4,FALSE),"Urban")</f>
        <v>Small Rural</v>
      </c>
    </row>
    <row r="165" spans="1:19" ht="12.75">
      <c r="A165" t="s">
        <v>163</v>
      </c>
      <c r="B165" t="s">
        <v>44</v>
      </c>
      <c r="C165" t="s">
        <v>426</v>
      </c>
      <c r="D165" s="1">
        <v>17664439.19</v>
      </c>
      <c r="E165" s="1">
        <f t="shared" si="33"/>
        <v>4416109.7975</v>
      </c>
      <c r="F165" s="1">
        <v>464593.6400000006</v>
      </c>
      <c r="G165" s="1">
        <f t="shared" si="34"/>
        <v>4880703.437500001</v>
      </c>
      <c r="H165" s="1">
        <v>3904219.36</v>
      </c>
      <c r="I165" s="6">
        <f t="shared" si="37"/>
        <v>0.2763010693406565</v>
      </c>
      <c r="J165" s="8">
        <f t="shared" si="38"/>
        <v>0.22102141585169677</v>
      </c>
      <c r="K165" s="2">
        <f t="shared" si="39"/>
        <v>-976484.0775000011</v>
      </c>
      <c r="L165" s="1">
        <f t="shared" si="35"/>
        <v>3904219.361992</v>
      </c>
      <c r="M165" s="1">
        <f t="shared" si="40"/>
        <v>0.0019920002669095993</v>
      </c>
      <c r="N165" s="1">
        <v>995466436</v>
      </c>
      <c r="O165" s="25">
        <v>0</v>
      </c>
      <c r="P165" s="25">
        <v>3.922</v>
      </c>
      <c r="Q165" s="3">
        <f t="shared" si="36"/>
        <v>3.922</v>
      </c>
      <c r="R165" s="5">
        <f t="shared" si="41"/>
        <v>0.22102141596446573</v>
      </c>
      <c r="S165" t="str">
        <f>_xlfn.IFERROR(VLOOKUP(A165,Designation!$A$2:$D$148,4,FALSE),"Urban")</f>
        <v>Rural</v>
      </c>
    </row>
    <row r="166" spans="1:19" ht="12.75">
      <c r="A166" t="s">
        <v>164</v>
      </c>
      <c r="B166" t="s">
        <v>44</v>
      </c>
      <c r="C166" t="s">
        <v>427</v>
      </c>
      <c r="D166" s="1">
        <v>18717546.42</v>
      </c>
      <c r="E166" s="1">
        <f t="shared" si="33"/>
        <v>4679386.605</v>
      </c>
      <c r="F166" s="1">
        <v>402051.60000000056</v>
      </c>
      <c r="G166" s="1">
        <f t="shared" si="34"/>
        <v>5081438.205000001</v>
      </c>
      <c r="H166" s="1">
        <v>2700025.18</v>
      </c>
      <c r="I166" s="6">
        <f t="shared" si="37"/>
        <v>0.27147993070130183</v>
      </c>
      <c r="J166" s="8">
        <f t="shared" si="38"/>
        <v>0.14425102090918174</v>
      </c>
      <c r="K166" s="2">
        <f t="shared" si="39"/>
        <v>-2381413.025000001</v>
      </c>
      <c r="L166" s="1">
        <f t="shared" si="35"/>
        <v>2700025.18477</v>
      </c>
      <c r="M166" s="1">
        <f t="shared" si="40"/>
        <v>0.004769999999552965</v>
      </c>
      <c r="N166" s="1">
        <v>541412710</v>
      </c>
      <c r="O166" s="25">
        <v>0</v>
      </c>
      <c r="P166" s="25">
        <v>4.987</v>
      </c>
      <c r="Q166" s="3">
        <f t="shared" si="36"/>
        <v>4.987</v>
      </c>
      <c r="R166" s="5">
        <f t="shared" si="41"/>
        <v>0.14425102116402283</v>
      </c>
      <c r="S166" t="str">
        <f>_xlfn.IFERROR(VLOOKUP(A166,Designation!$A$2:$D$148,4,FALSE),"Urban")</f>
        <v>Rural</v>
      </c>
    </row>
    <row r="167" spans="1:19" ht="12.75">
      <c r="A167" t="s">
        <v>165</v>
      </c>
      <c r="B167" t="s">
        <v>44</v>
      </c>
      <c r="C167" t="s">
        <v>428</v>
      </c>
      <c r="D167" s="1">
        <v>23663037.27</v>
      </c>
      <c r="E167" s="1">
        <f t="shared" si="33"/>
        <v>5915759.3175</v>
      </c>
      <c r="F167" s="1">
        <v>263308.68</v>
      </c>
      <c r="G167" s="1">
        <f t="shared" si="34"/>
        <v>6179067.9975</v>
      </c>
      <c r="H167" s="1">
        <v>4546858.16</v>
      </c>
      <c r="I167" s="6">
        <f t="shared" si="37"/>
        <v>0.26112742531719807</v>
      </c>
      <c r="J167" s="8">
        <f t="shared" si="38"/>
        <v>0.19215023448255764</v>
      </c>
      <c r="K167" s="2">
        <f t="shared" si="39"/>
        <v>-1632209.8374999994</v>
      </c>
      <c r="L167" s="1">
        <f t="shared" si="35"/>
        <v>4546858.161880001</v>
      </c>
      <c r="M167" s="1">
        <f t="shared" si="40"/>
        <v>0.001880001276731491</v>
      </c>
      <c r="N167" s="1">
        <v>1290254870</v>
      </c>
      <c r="O167" s="25">
        <v>0.036000000000000004</v>
      </c>
      <c r="P167" s="25">
        <v>3.4880000000000004</v>
      </c>
      <c r="Q167" s="3">
        <f t="shared" si="36"/>
        <v>3.5240000000000005</v>
      </c>
      <c r="R167" s="5">
        <f t="shared" si="41"/>
        <v>0.19215023456200647</v>
      </c>
      <c r="S167" t="str">
        <f>_xlfn.IFERROR(VLOOKUP(A167,Designation!$A$2:$D$148,4,FALSE),"Urban")</f>
        <v>Rural</v>
      </c>
    </row>
    <row r="168" spans="1:19" ht="12.75">
      <c r="A168" t="s">
        <v>166</v>
      </c>
      <c r="B168" t="s">
        <v>44</v>
      </c>
      <c r="C168" t="s">
        <v>429</v>
      </c>
      <c r="D168" s="1">
        <v>71879239.44</v>
      </c>
      <c r="E168" s="1">
        <f t="shared" si="33"/>
        <v>17969809.86</v>
      </c>
      <c r="F168" s="1">
        <v>679899.57</v>
      </c>
      <c r="G168" s="1">
        <f t="shared" si="34"/>
        <v>18649709.43</v>
      </c>
      <c r="H168" s="1">
        <v>6195103.73</v>
      </c>
      <c r="I168" s="6">
        <f t="shared" si="37"/>
        <v>0.25945891435826246</v>
      </c>
      <c r="J168" s="8">
        <f t="shared" si="38"/>
        <v>0.08618766389662846</v>
      </c>
      <c r="K168" s="2">
        <f t="shared" si="39"/>
        <v>-12454605.7</v>
      </c>
      <c r="L168" s="1">
        <f t="shared" si="35"/>
        <v>6195103.728476</v>
      </c>
      <c r="M168" s="1">
        <f t="shared" si="40"/>
        <v>-0.0015240004286170006</v>
      </c>
      <c r="N168" s="1">
        <v>1180919506</v>
      </c>
      <c r="O168" s="25">
        <v>0</v>
      </c>
      <c r="P168" s="25">
        <v>5.2459999999999996</v>
      </c>
      <c r="Q168" s="3">
        <f t="shared" si="36"/>
        <v>5.2459999999999996</v>
      </c>
      <c r="R168" s="5">
        <f t="shared" si="41"/>
        <v>0.08618766387542623</v>
      </c>
      <c r="S168" t="str">
        <f>_xlfn.IFERROR(VLOOKUP(A168,Designation!$A$2:$D$148,4,FALSE),"Urban")</f>
        <v>Urban</v>
      </c>
    </row>
    <row r="169" spans="1:19" ht="12.75">
      <c r="A169" t="s">
        <v>167</v>
      </c>
      <c r="B169" t="s">
        <v>44</v>
      </c>
      <c r="C169" t="s">
        <v>430</v>
      </c>
      <c r="D169" s="1">
        <v>34149211.12</v>
      </c>
      <c r="E169" s="1">
        <f t="shared" si="33"/>
        <v>8537302.78</v>
      </c>
      <c r="F169" s="1">
        <v>418806.2800000012</v>
      </c>
      <c r="G169" s="1">
        <f t="shared" si="34"/>
        <v>8956109.06</v>
      </c>
      <c r="H169" s="1">
        <v>4500225.63</v>
      </c>
      <c r="I169" s="6">
        <f t="shared" si="37"/>
        <v>0.2622640103904105</v>
      </c>
      <c r="J169" s="8">
        <f t="shared" si="38"/>
        <v>0.1317812471329499</v>
      </c>
      <c r="K169" s="2">
        <f t="shared" si="39"/>
        <v>-4455883.430000001</v>
      </c>
      <c r="L169" s="1">
        <f t="shared" si="35"/>
        <v>4500225.628994999</v>
      </c>
      <c r="M169" s="1">
        <f t="shared" si="40"/>
        <v>-0.0010050004348158836</v>
      </c>
      <c r="N169" s="1">
        <v>479512587</v>
      </c>
      <c r="O169" s="25">
        <v>0</v>
      </c>
      <c r="P169" s="25">
        <v>9.385</v>
      </c>
      <c r="Q169" s="3">
        <f t="shared" si="36"/>
        <v>9.385</v>
      </c>
      <c r="R169" s="5">
        <f t="shared" si="41"/>
        <v>0.1317812471035202</v>
      </c>
      <c r="S169" t="str">
        <f>_xlfn.IFERROR(VLOOKUP(A169,Designation!$A$2:$D$148,4,FALSE),"Urban")</f>
        <v>Rural</v>
      </c>
    </row>
    <row r="170" spans="1:19" ht="12.75">
      <c r="A170" t="s">
        <v>256</v>
      </c>
      <c r="B170" t="s">
        <v>44</v>
      </c>
      <c r="C170" t="s">
        <v>431</v>
      </c>
      <c r="D170" s="1">
        <v>218039762.74</v>
      </c>
      <c r="E170" s="1">
        <f t="shared" si="33"/>
        <v>54509940.685</v>
      </c>
      <c r="F170" s="1">
        <v>2545812.86</v>
      </c>
      <c r="G170" s="1">
        <f t="shared" si="34"/>
        <v>57055753.545</v>
      </c>
      <c r="H170" s="1">
        <v>19948582.53</v>
      </c>
      <c r="I170" s="6">
        <f t="shared" si="37"/>
        <v>0.2616759109806762</v>
      </c>
      <c r="J170" s="8">
        <f t="shared" si="38"/>
        <v>0.09149057162471576</v>
      </c>
      <c r="K170" s="2">
        <f t="shared" si="39"/>
        <v>-37107171.015</v>
      </c>
      <c r="L170" s="1">
        <f t="shared" si="35"/>
        <v>19948582.53</v>
      </c>
      <c r="M170" s="1">
        <f t="shared" si="40"/>
        <v>0</v>
      </c>
      <c r="N170" s="1">
        <v>1994858253</v>
      </c>
      <c r="O170" s="25">
        <v>0</v>
      </c>
      <c r="P170" s="25">
        <v>10</v>
      </c>
      <c r="Q170" s="3">
        <f t="shared" si="36"/>
        <v>10</v>
      </c>
      <c r="R170" s="5">
        <f t="shared" si="41"/>
        <v>0.09149057162471576</v>
      </c>
      <c r="S170" t="str">
        <f>_xlfn.IFERROR(VLOOKUP(A170,Designation!$A$2:$D$148,4,FALSE),"Urban")</f>
        <v>Urban</v>
      </c>
    </row>
    <row r="171" spans="1:19" ht="12.75">
      <c r="A171" t="s">
        <v>168</v>
      </c>
      <c r="B171" t="s">
        <v>44</v>
      </c>
      <c r="C171" t="s">
        <v>432</v>
      </c>
      <c r="D171" s="1">
        <v>11048982.41</v>
      </c>
      <c r="E171" s="1">
        <f t="shared" si="33"/>
        <v>2762245.6025</v>
      </c>
      <c r="F171" s="1">
        <v>243119.79</v>
      </c>
      <c r="G171" s="1">
        <f t="shared" si="34"/>
        <v>3005365.3925</v>
      </c>
      <c r="H171" s="1">
        <v>2904766.04</v>
      </c>
      <c r="I171" s="6">
        <f t="shared" si="37"/>
        <v>0.27200381727279804</v>
      </c>
      <c r="J171" s="8">
        <f t="shared" si="38"/>
        <v>0.26289896500975607</v>
      </c>
      <c r="K171" s="2">
        <f t="shared" si="39"/>
        <v>-100599.35250000004</v>
      </c>
      <c r="L171" s="1">
        <f t="shared" si="35"/>
        <v>2904766.03592</v>
      </c>
      <c r="M171" s="1">
        <f t="shared" si="40"/>
        <v>-0.0040799998678267</v>
      </c>
      <c r="N171" s="1">
        <v>1401914110</v>
      </c>
      <c r="O171" s="25">
        <v>0</v>
      </c>
      <c r="P171" s="25">
        <v>2.072</v>
      </c>
      <c r="Q171" s="3">
        <f t="shared" si="36"/>
        <v>2.072</v>
      </c>
      <c r="R171" s="5">
        <f t="shared" si="41"/>
        <v>0.2628989646404913</v>
      </c>
      <c r="S171" t="str">
        <f>_xlfn.IFERROR(VLOOKUP(A171,Designation!$A$2:$D$148,4,FALSE),"Urban")</f>
        <v>Rural</v>
      </c>
    </row>
    <row r="172" spans="1:19" ht="12.75">
      <c r="A172" t="s">
        <v>169</v>
      </c>
      <c r="B172" t="s">
        <v>44</v>
      </c>
      <c r="C172" t="s">
        <v>433</v>
      </c>
      <c r="D172" s="1">
        <v>22842608.88</v>
      </c>
      <c r="E172" s="1">
        <f t="shared" si="33"/>
        <v>5710652.22</v>
      </c>
      <c r="F172" s="1">
        <v>520740.6899999995</v>
      </c>
      <c r="G172" s="1">
        <f t="shared" si="34"/>
        <v>6231392.909999999</v>
      </c>
      <c r="H172" s="1">
        <v>2674691.79</v>
      </c>
      <c r="I172" s="6">
        <f t="shared" si="37"/>
        <v>0.2727969008590756</v>
      </c>
      <c r="J172" s="8">
        <f t="shared" si="38"/>
        <v>0.11709222024730478</v>
      </c>
      <c r="K172" s="2">
        <f t="shared" si="39"/>
        <v>-3556701.119999999</v>
      </c>
      <c r="L172" s="1">
        <f t="shared" si="35"/>
        <v>2674691.78552</v>
      </c>
      <c r="M172" s="1">
        <f t="shared" si="40"/>
        <v>-0.004480000119656324</v>
      </c>
      <c r="N172" s="1">
        <v>1096185158</v>
      </c>
      <c r="O172" s="25">
        <v>0</v>
      </c>
      <c r="P172" s="25">
        <v>2.44</v>
      </c>
      <c r="Q172" s="3">
        <f t="shared" si="36"/>
        <v>2.44</v>
      </c>
      <c r="R172" s="5">
        <f t="shared" si="41"/>
        <v>0.11709222005118007</v>
      </c>
      <c r="S172" t="str">
        <f>_xlfn.IFERROR(VLOOKUP(A172,Designation!$A$2:$D$148,4,FALSE),"Urban")</f>
        <v>Rural</v>
      </c>
    </row>
    <row r="173" spans="1:19" ht="12.75">
      <c r="A173" t="s">
        <v>170</v>
      </c>
      <c r="B173" t="s">
        <v>44</v>
      </c>
      <c r="C173" t="s">
        <v>434</v>
      </c>
      <c r="D173" s="1">
        <v>9988985.53</v>
      </c>
      <c r="E173" s="1">
        <f t="shared" si="33"/>
        <v>2497246.3825</v>
      </c>
      <c r="F173" s="1">
        <v>223101.13</v>
      </c>
      <c r="G173" s="1">
        <f t="shared" si="34"/>
        <v>2720347.5124999997</v>
      </c>
      <c r="H173" s="1">
        <v>900133</v>
      </c>
      <c r="I173" s="6">
        <f t="shared" si="37"/>
        <v>0.27233471350318394</v>
      </c>
      <c r="J173" s="8">
        <f t="shared" si="38"/>
        <v>0.09011255420248868</v>
      </c>
      <c r="K173" s="2">
        <f t="shared" si="39"/>
        <v>-1820214.5124999997</v>
      </c>
      <c r="L173" s="1">
        <f t="shared" si="35"/>
        <v>900133.0025800001</v>
      </c>
      <c r="M173" s="1">
        <f t="shared" si="40"/>
        <v>0.002580000087618828</v>
      </c>
      <c r="N173" s="1">
        <v>323091530</v>
      </c>
      <c r="O173" s="25">
        <v>0</v>
      </c>
      <c r="P173" s="25">
        <v>2.786</v>
      </c>
      <c r="Q173" s="3">
        <f t="shared" si="36"/>
        <v>2.786</v>
      </c>
      <c r="R173" s="5">
        <f t="shared" si="41"/>
        <v>0.09011255446077317</v>
      </c>
      <c r="S173" t="str">
        <f>_xlfn.IFERROR(VLOOKUP(A173,Designation!$A$2:$D$148,4,FALSE),"Urban")</f>
        <v>Rural</v>
      </c>
    </row>
    <row r="174" spans="1:19" ht="12.75">
      <c r="A174" t="s">
        <v>257</v>
      </c>
      <c r="B174" t="s">
        <v>44</v>
      </c>
      <c r="C174" t="s">
        <v>435</v>
      </c>
      <c r="D174" s="1">
        <v>2899669.11</v>
      </c>
      <c r="E174" s="1">
        <f t="shared" si="33"/>
        <v>869900.7329999999</v>
      </c>
      <c r="F174" s="1">
        <v>0</v>
      </c>
      <c r="G174" s="1">
        <f t="shared" si="34"/>
        <v>869900.7329999999</v>
      </c>
      <c r="H174" s="1">
        <v>802164.3</v>
      </c>
      <c r="I174" s="6">
        <f t="shared" si="37"/>
        <v>0.3</v>
      </c>
      <c r="J174" s="8">
        <f t="shared" si="38"/>
        <v>0.27663994392794705</v>
      </c>
      <c r="K174" s="2">
        <f t="shared" si="39"/>
        <v>-67736.43299999984</v>
      </c>
      <c r="L174" s="1">
        <f t="shared" si="35"/>
        <v>802164.3</v>
      </c>
      <c r="M174" s="1">
        <f t="shared" si="40"/>
        <v>0</v>
      </c>
      <c r="N174" s="1">
        <v>133694050</v>
      </c>
      <c r="O174" s="25">
        <v>0</v>
      </c>
      <c r="P174" s="25">
        <v>6</v>
      </c>
      <c r="Q174" s="3">
        <f t="shared" si="36"/>
        <v>6</v>
      </c>
      <c r="R174" s="5">
        <f t="shared" si="41"/>
        <v>0.27663994392794705</v>
      </c>
      <c r="S174" t="str">
        <f>_xlfn.IFERROR(VLOOKUP(A174,Designation!$A$2:$D$148,4,FALSE),"Urban")</f>
        <v>Small Rural</v>
      </c>
    </row>
    <row r="175" spans="1:19" ht="12.75">
      <c r="A175" t="s">
        <v>171</v>
      </c>
      <c r="B175" t="s">
        <v>44</v>
      </c>
      <c r="C175" t="s">
        <v>436</v>
      </c>
      <c r="D175" s="1">
        <v>3056083.23</v>
      </c>
      <c r="E175" s="1">
        <f t="shared" si="33"/>
        <v>916824.9689999999</v>
      </c>
      <c r="F175" s="1">
        <v>0</v>
      </c>
      <c r="G175" s="1">
        <f t="shared" si="34"/>
        <v>916824.9689999999</v>
      </c>
      <c r="H175" s="1">
        <v>74987.88</v>
      </c>
      <c r="I175" s="6">
        <f t="shared" si="37"/>
        <v>0.3</v>
      </c>
      <c r="J175" s="8">
        <f t="shared" si="38"/>
        <v>0.024537250577432737</v>
      </c>
      <c r="K175" s="2">
        <f t="shared" si="39"/>
        <v>-841837.0889999999</v>
      </c>
      <c r="L175" s="1">
        <f t="shared" si="35"/>
        <v>74987.88372</v>
      </c>
      <c r="M175" s="1">
        <f t="shared" si="40"/>
        <v>0.003719999993336387</v>
      </c>
      <c r="N175" s="1">
        <v>225188840</v>
      </c>
      <c r="O175" s="25">
        <v>0</v>
      </c>
      <c r="P175" s="25">
        <v>0.333</v>
      </c>
      <c r="Q175" s="3">
        <f t="shared" si="36"/>
        <v>0.333</v>
      </c>
      <c r="R175" s="5">
        <f t="shared" si="41"/>
        <v>0.02453725179467707</v>
      </c>
      <c r="S175" t="str">
        <f>_xlfn.IFERROR(VLOOKUP(A175,Designation!$A$2:$D$148,4,FALSE),"Urban")</f>
        <v>Small Rural</v>
      </c>
    </row>
    <row r="176" spans="1:19" ht="12.75">
      <c r="A176" t="s">
        <v>172</v>
      </c>
      <c r="B176" t="s">
        <v>44</v>
      </c>
      <c r="C176" t="s">
        <v>437</v>
      </c>
      <c r="D176" s="1">
        <v>1373269.73</v>
      </c>
      <c r="E176" s="1">
        <f t="shared" si="33"/>
        <v>411980.919</v>
      </c>
      <c r="F176" s="1">
        <v>0</v>
      </c>
      <c r="G176" s="1">
        <f t="shared" si="34"/>
        <v>411980.919</v>
      </c>
      <c r="H176" s="1">
        <v>404826.13</v>
      </c>
      <c r="I176" s="6">
        <f t="shared" si="37"/>
        <v>0.3</v>
      </c>
      <c r="J176" s="8">
        <f t="shared" si="38"/>
        <v>0.2947899608913684</v>
      </c>
      <c r="K176" s="2">
        <f t="shared" si="39"/>
        <v>-7154.78899999999</v>
      </c>
      <c r="L176" s="1">
        <f t="shared" si="35"/>
        <v>404826.1296</v>
      </c>
      <c r="M176" s="1">
        <f t="shared" si="40"/>
        <v>-0.0004000000189989805</v>
      </c>
      <c r="N176" s="1">
        <v>355110640</v>
      </c>
      <c r="O176" s="25">
        <v>0</v>
      </c>
      <c r="P176" s="25">
        <v>1.14</v>
      </c>
      <c r="Q176" s="3">
        <f t="shared" si="36"/>
        <v>1.14</v>
      </c>
      <c r="R176" s="5">
        <f t="shared" si="41"/>
        <v>0.2947899606000927</v>
      </c>
      <c r="S176" t="str">
        <f>_xlfn.IFERROR(VLOOKUP(A176,Designation!$A$2:$D$148,4,FALSE),"Urban")</f>
        <v>Small Rural</v>
      </c>
    </row>
    <row r="177" spans="1:19" ht="12.75">
      <c r="A177" t="s">
        <v>173</v>
      </c>
      <c r="B177" t="s">
        <v>62</v>
      </c>
      <c r="C177" t="s">
        <v>63</v>
      </c>
      <c r="D177" s="1">
        <v>9219990.4</v>
      </c>
      <c r="E177" s="1">
        <f t="shared" si="33"/>
        <v>2765997.12</v>
      </c>
      <c r="F177" s="1">
        <v>0</v>
      </c>
      <c r="G177" s="1">
        <f t="shared" si="34"/>
        <v>2765997.12</v>
      </c>
      <c r="H177" s="1">
        <v>1082270.11</v>
      </c>
      <c r="I177" s="6">
        <f t="shared" si="37"/>
        <v>0.3</v>
      </c>
      <c r="J177" s="8">
        <f t="shared" si="38"/>
        <v>0.11738299749205813</v>
      </c>
      <c r="K177" s="2">
        <f t="shared" si="39"/>
        <v>-1683727.01</v>
      </c>
      <c r="L177" s="1">
        <f t="shared" si="35"/>
        <v>1082270.1118599998</v>
      </c>
      <c r="M177" s="1">
        <f t="shared" si="40"/>
        <v>0.0018599997274577618</v>
      </c>
      <c r="N177" s="1">
        <v>123645620</v>
      </c>
      <c r="O177" s="25">
        <v>0</v>
      </c>
      <c r="P177" s="25">
        <v>8.753</v>
      </c>
      <c r="Q177" s="3">
        <f t="shared" si="36"/>
        <v>8.753</v>
      </c>
      <c r="R177" s="5">
        <f t="shared" si="41"/>
        <v>0.11738299769379366</v>
      </c>
      <c r="S177" t="str">
        <f>_xlfn.IFERROR(VLOOKUP(A177,Designation!$A$2:$D$148,4,FALSE),"Urban")</f>
        <v>Small Rural</v>
      </c>
    </row>
    <row r="178" spans="1:19" ht="12.75">
      <c r="A178" t="s">
        <v>174</v>
      </c>
      <c r="B178" t="s">
        <v>62</v>
      </c>
      <c r="C178" t="s">
        <v>64</v>
      </c>
      <c r="D178" s="1">
        <v>7489928.41</v>
      </c>
      <c r="E178" s="1">
        <f t="shared" si="33"/>
        <v>2246978.523</v>
      </c>
      <c r="F178" s="1">
        <v>0</v>
      </c>
      <c r="G178" s="1">
        <f t="shared" si="34"/>
        <v>2246978.523</v>
      </c>
      <c r="H178" s="1">
        <v>1381497.3</v>
      </c>
      <c r="I178" s="6">
        <f t="shared" si="37"/>
        <v>0.3</v>
      </c>
      <c r="J178" s="8">
        <f t="shared" si="38"/>
        <v>0.18444733038509778</v>
      </c>
      <c r="K178" s="2">
        <f t="shared" si="39"/>
        <v>-865481.223</v>
      </c>
      <c r="L178" s="1">
        <f t="shared" si="35"/>
        <v>1381497.2955</v>
      </c>
      <c r="M178" s="1">
        <f t="shared" si="40"/>
        <v>-0.004500000039115548</v>
      </c>
      <c r="N178" s="1">
        <v>114079050</v>
      </c>
      <c r="O178" s="25">
        <v>0</v>
      </c>
      <c r="P178" s="25">
        <v>12.11</v>
      </c>
      <c r="Q178" s="3">
        <f t="shared" si="36"/>
        <v>12.11</v>
      </c>
      <c r="R178" s="5">
        <f t="shared" si="41"/>
        <v>0.18444732978429096</v>
      </c>
      <c r="S178" t="str">
        <f>_xlfn.IFERROR(VLOOKUP(A178,Designation!$A$2:$D$148,4,FALSE),"Urban")</f>
        <v>Small Rural</v>
      </c>
    </row>
    <row r="179" spans="1:19" ht="12.75">
      <c r="A179" t="s">
        <v>258</v>
      </c>
      <c r="B179" t="s">
        <v>62</v>
      </c>
      <c r="C179" t="s">
        <v>438</v>
      </c>
      <c r="D179" s="1">
        <v>3044242.54</v>
      </c>
      <c r="E179" s="1">
        <f t="shared" si="33"/>
        <v>913272.762</v>
      </c>
      <c r="F179" s="1">
        <v>0</v>
      </c>
      <c r="G179" s="1">
        <f t="shared" si="34"/>
        <v>913272.762</v>
      </c>
      <c r="H179" s="1">
        <v>0</v>
      </c>
      <c r="I179" s="6">
        <f t="shared" si="37"/>
        <v>0.3</v>
      </c>
      <c r="J179" s="8">
        <f t="shared" si="38"/>
        <v>0</v>
      </c>
      <c r="K179" s="2">
        <f t="shared" si="39"/>
        <v>-913272.762</v>
      </c>
      <c r="L179" s="1">
        <f t="shared" si="35"/>
        <v>0</v>
      </c>
      <c r="M179" s="1">
        <f t="shared" si="40"/>
        <v>0</v>
      </c>
      <c r="N179" s="1">
        <v>18387550</v>
      </c>
      <c r="O179" s="25">
        <v>0</v>
      </c>
      <c r="P179" s="25">
        <v>0</v>
      </c>
      <c r="Q179" s="3">
        <f t="shared" si="36"/>
        <v>0</v>
      </c>
      <c r="R179" s="5">
        <f t="shared" si="41"/>
        <v>0</v>
      </c>
      <c r="S179" t="str">
        <f>_xlfn.IFERROR(VLOOKUP(A179,Designation!$A$2:$D$148,4,FALSE),"Urban")</f>
        <v>Small Rural</v>
      </c>
    </row>
    <row r="180" spans="1:19" ht="12.75">
      <c r="A180" t="s">
        <v>175</v>
      </c>
      <c r="B180" t="s">
        <v>62</v>
      </c>
      <c r="C180" t="s">
        <v>65</v>
      </c>
      <c r="D180" s="1">
        <v>1197474.49</v>
      </c>
      <c r="E180" s="1">
        <f t="shared" si="33"/>
        <v>359242.347</v>
      </c>
      <c r="F180" s="1">
        <v>0</v>
      </c>
      <c r="G180" s="1">
        <f t="shared" si="34"/>
        <v>359242.347</v>
      </c>
      <c r="H180" s="1">
        <v>320223.93</v>
      </c>
      <c r="I180" s="6">
        <f t="shared" si="37"/>
        <v>0.3</v>
      </c>
      <c r="J180" s="8">
        <f t="shared" si="38"/>
        <v>0.2674160766464428</v>
      </c>
      <c r="K180" s="2">
        <f t="shared" si="39"/>
        <v>-39018.417000000016</v>
      </c>
      <c r="L180" s="1">
        <f t="shared" si="35"/>
        <v>320223.93210499996</v>
      </c>
      <c r="M180" s="1">
        <f t="shared" si="40"/>
        <v>0.002104999963194132</v>
      </c>
      <c r="N180" s="1">
        <v>18320495</v>
      </c>
      <c r="O180" s="25">
        <v>0</v>
      </c>
      <c r="P180" s="25">
        <v>17.479</v>
      </c>
      <c r="Q180" s="3">
        <f t="shared" si="36"/>
        <v>17.479</v>
      </c>
      <c r="R180" s="5">
        <f t="shared" si="41"/>
        <v>0.26741607840430903</v>
      </c>
      <c r="S180" t="str">
        <f>_xlfn.IFERROR(VLOOKUP(A180,Designation!$A$2:$D$148,4,FALSE),"Urban")</f>
        <v>Small Rural</v>
      </c>
    </row>
    <row r="181" ht="12.75">
      <c r="P181" s="25"/>
    </row>
    <row r="182" spans="3:16" ht="12.75">
      <c r="C182" s="17" t="s">
        <v>7</v>
      </c>
      <c r="D182" s="1">
        <f>SUM(D3:D181)</f>
        <v>8492215010.369995</v>
      </c>
      <c r="E182" s="1">
        <f>SUM(E3:E181)</f>
        <v>2145372732.6059997</v>
      </c>
      <c r="F182" s="1">
        <f>SUM(F3:F181)</f>
        <v>143317546.35999998</v>
      </c>
      <c r="G182" s="1">
        <f>SUM(G3:G181)</f>
        <v>2288690278.965998</v>
      </c>
      <c r="H182" s="1">
        <f>SUM(H3:H181)</f>
        <v>1417636448.7787783</v>
      </c>
      <c r="K182">
        <f>COUNTIF(K3:K180,"&gt;0")</f>
        <v>4</v>
      </c>
      <c r="L182" s="1">
        <f>SUM(L3:L181)</f>
        <v>1412131805.5694814</v>
      </c>
      <c r="M182" s="1"/>
      <c r="P182">
        <f>COUNTIF(P3:P180,"&gt;0")</f>
        <v>116</v>
      </c>
    </row>
    <row r="183" ht="12.75">
      <c r="P183" s="25">
        <f>SUM(P3:P180)</f>
        <v>850.0040999999999</v>
      </c>
    </row>
    <row r="186" ht="12.75">
      <c r="C186" s="4" t="s">
        <v>6</v>
      </c>
    </row>
    <row r="187" ht="12.75">
      <c r="C187" s="4" t="s">
        <v>181</v>
      </c>
    </row>
    <row r="188" ht="12.75">
      <c r="C188" s="4" t="s">
        <v>191</v>
      </c>
    </row>
    <row r="189" ht="12.75">
      <c r="C189" s="4" t="s">
        <v>53</v>
      </c>
    </row>
    <row r="190" ht="12.75">
      <c r="C190" s="4"/>
    </row>
    <row r="191" ht="12.75">
      <c r="C191" s="7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28125" style="24" bestFit="1" customWidth="1"/>
    <col min="2" max="2" width="33.57421875" style="0" bestFit="1" customWidth="1"/>
    <col min="3" max="3" width="5.00390625" style="0" bestFit="1" customWidth="1"/>
    <col min="4" max="4" width="14.7109375" style="0" bestFit="1" customWidth="1"/>
  </cols>
  <sheetData>
    <row r="1" spans="1:4" ht="15">
      <c r="A1" s="22" t="s">
        <v>441</v>
      </c>
      <c r="B1" s="18" t="s">
        <v>442</v>
      </c>
      <c r="C1" s="19" t="s">
        <v>443</v>
      </c>
      <c r="D1" s="18" t="s">
        <v>444</v>
      </c>
    </row>
    <row r="2" spans="1:4" ht="15">
      <c r="A2" s="23" t="s">
        <v>202</v>
      </c>
      <c r="B2" s="20" t="s">
        <v>445</v>
      </c>
      <c r="C2" s="21">
        <v>1198</v>
      </c>
      <c r="D2" s="20" t="s">
        <v>446</v>
      </c>
    </row>
    <row r="3" spans="1:4" ht="15">
      <c r="A3" s="23" t="s">
        <v>73</v>
      </c>
      <c r="B3" s="20" t="s">
        <v>447</v>
      </c>
      <c r="C3" s="21">
        <v>1091</v>
      </c>
      <c r="D3" s="20" t="s">
        <v>446</v>
      </c>
    </row>
    <row r="4" spans="1:4" ht="15">
      <c r="A4" s="23" t="s">
        <v>203</v>
      </c>
      <c r="B4" s="20" t="s">
        <v>448</v>
      </c>
      <c r="C4" s="21">
        <v>2188</v>
      </c>
      <c r="D4" s="20" t="s">
        <v>446</v>
      </c>
    </row>
    <row r="5" spans="1:4" ht="15">
      <c r="A5" s="23" t="s">
        <v>204</v>
      </c>
      <c r="B5" s="20" t="s">
        <v>449</v>
      </c>
      <c r="C5" s="21">
        <v>233</v>
      </c>
      <c r="D5" s="20" t="s">
        <v>450</v>
      </c>
    </row>
    <row r="6" spans="1:4" ht="15">
      <c r="A6" s="23" t="s">
        <v>79</v>
      </c>
      <c r="B6" s="20" t="s">
        <v>451</v>
      </c>
      <c r="C6" s="21">
        <v>266</v>
      </c>
      <c r="D6" s="20" t="s">
        <v>450</v>
      </c>
    </row>
    <row r="7" spans="1:4" ht="15">
      <c r="A7" s="23" t="s">
        <v>185</v>
      </c>
      <c r="B7" s="20" t="s">
        <v>452</v>
      </c>
      <c r="C7" s="21">
        <v>5310</v>
      </c>
      <c r="D7" s="20" t="s">
        <v>446</v>
      </c>
    </row>
    <row r="8" spans="1:4" ht="15">
      <c r="A8" s="23" t="s">
        <v>205</v>
      </c>
      <c r="B8" s="20" t="s">
        <v>453</v>
      </c>
      <c r="C8" s="21">
        <v>1712</v>
      </c>
      <c r="D8" s="20" t="s">
        <v>446</v>
      </c>
    </row>
    <row r="9" spans="1:4" ht="15">
      <c r="A9" s="23" t="s">
        <v>183</v>
      </c>
      <c r="B9" s="20" t="s">
        <v>454</v>
      </c>
      <c r="C9" s="21">
        <v>143</v>
      </c>
      <c r="D9" s="20" t="s">
        <v>450</v>
      </c>
    </row>
    <row r="10" spans="1:4" ht="15">
      <c r="A10" s="23" t="s">
        <v>82</v>
      </c>
      <c r="B10" s="20" t="s">
        <v>455</v>
      </c>
      <c r="C10" s="21">
        <v>53</v>
      </c>
      <c r="D10" s="20" t="s">
        <v>450</v>
      </c>
    </row>
    <row r="11" spans="1:4" ht="15">
      <c r="A11" s="23" t="s">
        <v>206</v>
      </c>
      <c r="B11" s="20" t="s">
        <v>456</v>
      </c>
      <c r="C11" s="21">
        <v>248</v>
      </c>
      <c r="D11" s="20" t="s">
        <v>450</v>
      </c>
    </row>
    <row r="12" spans="1:4" ht="15">
      <c r="A12" s="23" t="s">
        <v>207</v>
      </c>
      <c r="B12" s="20" t="s">
        <v>457</v>
      </c>
      <c r="C12" s="21">
        <v>210</v>
      </c>
      <c r="D12" s="20" t="s">
        <v>450</v>
      </c>
    </row>
    <row r="13" spans="1:4" ht="15">
      <c r="A13" s="23" t="s">
        <v>81</v>
      </c>
      <c r="B13" s="20" t="s">
        <v>458</v>
      </c>
      <c r="C13" s="21">
        <v>44</v>
      </c>
      <c r="D13" s="20" t="s">
        <v>450</v>
      </c>
    </row>
    <row r="14" spans="1:4" ht="15">
      <c r="A14" s="23" t="s">
        <v>208</v>
      </c>
      <c r="B14" s="20" t="s">
        <v>459</v>
      </c>
      <c r="C14" s="21">
        <v>783</v>
      </c>
      <c r="D14" s="20" t="s">
        <v>450</v>
      </c>
    </row>
    <row r="15" spans="1:4" ht="15">
      <c r="A15" s="23" t="s">
        <v>83</v>
      </c>
      <c r="B15" s="20" t="s">
        <v>460</v>
      </c>
      <c r="C15" s="21">
        <v>217</v>
      </c>
      <c r="D15" s="20" t="s">
        <v>450</v>
      </c>
    </row>
    <row r="16" spans="1:4" ht="15">
      <c r="A16" s="23" t="s">
        <v>86</v>
      </c>
      <c r="B16" s="20" t="s">
        <v>461</v>
      </c>
      <c r="C16" s="21">
        <v>964</v>
      </c>
      <c r="D16" s="20" t="s">
        <v>450</v>
      </c>
    </row>
    <row r="17" spans="1:4" ht="15">
      <c r="A17" s="23" t="s">
        <v>87</v>
      </c>
      <c r="B17" s="20" t="s">
        <v>462</v>
      </c>
      <c r="C17" s="21">
        <v>1247</v>
      </c>
      <c r="D17" s="20" t="s">
        <v>446</v>
      </c>
    </row>
    <row r="18" spans="1:4" ht="15">
      <c r="A18" s="23" t="s">
        <v>88</v>
      </c>
      <c r="B18" s="20" t="s">
        <v>463</v>
      </c>
      <c r="C18" s="21">
        <v>94</v>
      </c>
      <c r="D18" s="20" t="s">
        <v>450</v>
      </c>
    </row>
    <row r="19" spans="1:4" ht="15">
      <c r="A19" s="23" t="s">
        <v>89</v>
      </c>
      <c r="B19" s="20" t="s">
        <v>464</v>
      </c>
      <c r="C19" s="21">
        <v>174</v>
      </c>
      <c r="D19" s="20" t="s">
        <v>450</v>
      </c>
    </row>
    <row r="20" spans="1:4" ht="15">
      <c r="A20" s="23" t="s">
        <v>90</v>
      </c>
      <c r="B20" s="20" t="s">
        <v>465</v>
      </c>
      <c r="C20" s="21">
        <v>634</v>
      </c>
      <c r="D20" s="20" t="s">
        <v>450</v>
      </c>
    </row>
    <row r="21" spans="1:4" ht="15">
      <c r="A21" s="23" t="s">
        <v>91</v>
      </c>
      <c r="B21" s="20" t="s">
        <v>466</v>
      </c>
      <c r="C21" s="21">
        <v>1005</v>
      </c>
      <c r="D21" s="20" t="s">
        <v>446</v>
      </c>
    </row>
    <row r="22" spans="1:4" ht="15">
      <c r="A22" s="23" t="s">
        <v>209</v>
      </c>
      <c r="B22" s="20" t="s">
        <v>467</v>
      </c>
      <c r="C22" s="21">
        <v>339</v>
      </c>
      <c r="D22" s="20" t="s">
        <v>450</v>
      </c>
    </row>
    <row r="23" spans="1:4" ht="15">
      <c r="A23" s="23" t="s">
        <v>210</v>
      </c>
      <c r="B23" s="20" t="s">
        <v>468</v>
      </c>
      <c r="C23" s="21">
        <v>140</v>
      </c>
      <c r="D23" s="20" t="s">
        <v>450</v>
      </c>
    </row>
    <row r="24" spans="1:4" ht="15">
      <c r="A24" s="23" t="s">
        <v>211</v>
      </c>
      <c r="B24" s="20" t="s">
        <v>469</v>
      </c>
      <c r="C24" s="21">
        <v>180</v>
      </c>
      <c r="D24" s="20" t="s">
        <v>450</v>
      </c>
    </row>
    <row r="25" spans="1:4" ht="15">
      <c r="A25" s="23" t="s">
        <v>182</v>
      </c>
      <c r="B25" s="20" t="s">
        <v>470</v>
      </c>
      <c r="C25" s="21">
        <v>236</v>
      </c>
      <c r="D25" s="20" t="s">
        <v>450</v>
      </c>
    </row>
    <row r="26" spans="1:4" ht="15">
      <c r="A26" s="23" t="s">
        <v>212</v>
      </c>
      <c r="B26" s="20" t="s">
        <v>471</v>
      </c>
      <c r="C26" s="21">
        <v>405</v>
      </c>
      <c r="D26" s="20" t="s">
        <v>450</v>
      </c>
    </row>
    <row r="27" spans="1:4" ht="15">
      <c r="A27" s="23" t="s">
        <v>213</v>
      </c>
      <c r="B27" s="20" t="s">
        <v>472</v>
      </c>
      <c r="C27" s="21">
        <v>331</v>
      </c>
      <c r="D27" s="20" t="s">
        <v>450</v>
      </c>
    </row>
    <row r="28" spans="1:4" ht="15">
      <c r="A28" s="23" t="s">
        <v>214</v>
      </c>
      <c r="B28" s="20" t="s">
        <v>473</v>
      </c>
      <c r="C28" s="21">
        <v>4426</v>
      </c>
      <c r="D28" s="20" t="s">
        <v>446</v>
      </c>
    </row>
    <row r="29" spans="1:4" ht="15">
      <c r="A29" s="23" t="s">
        <v>186</v>
      </c>
      <c r="B29" s="20" t="s">
        <v>474</v>
      </c>
      <c r="C29" s="21">
        <v>240</v>
      </c>
      <c r="D29" s="20" t="s">
        <v>450</v>
      </c>
    </row>
    <row r="30" spans="1:4" ht="15">
      <c r="A30" s="23" t="s">
        <v>94</v>
      </c>
      <c r="B30" s="20" t="s">
        <v>475</v>
      </c>
      <c r="C30" s="21">
        <v>6407</v>
      </c>
      <c r="D30" s="20" t="s">
        <v>446</v>
      </c>
    </row>
    <row r="31" spans="1:4" ht="15">
      <c r="A31" s="23" t="s">
        <v>215</v>
      </c>
      <c r="B31" s="20" t="s">
        <v>476</v>
      </c>
      <c r="C31" s="21">
        <v>2269</v>
      </c>
      <c r="D31" s="20" t="s">
        <v>446</v>
      </c>
    </row>
    <row r="32" spans="1:4" ht="15">
      <c r="A32" s="23" t="s">
        <v>216</v>
      </c>
      <c r="B32" s="20" t="s">
        <v>477</v>
      </c>
      <c r="C32" s="21">
        <v>249</v>
      </c>
      <c r="D32" s="20" t="s">
        <v>450</v>
      </c>
    </row>
    <row r="33" spans="1:4" ht="15">
      <c r="A33" s="23" t="s">
        <v>217</v>
      </c>
      <c r="B33" s="20" t="s">
        <v>478</v>
      </c>
      <c r="C33" s="21">
        <v>303</v>
      </c>
      <c r="D33" s="20" t="s">
        <v>450</v>
      </c>
    </row>
    <row r="34" spans="1:4" ht="15">
      <c r="A34" s="23" t="s">
        <v>218</v>
      </c>
      <c r="B34" s="20" t="s">
        <v>479</v>
      </c>
      <c r="C34" s="21">
        <v>253</v>
      </c>
      <c r="D34" s="20" t="s">
        <v>450</v>
      </c>
    </row>
    <row r="35" spans="1:4" ht="15">
      <c r="A35" s="23" t="s">
        <v>219</v>
      </c>
      <c r="B35" s="20" t="s">
        <v>480</v>
      </c>
      <c r="C35" s="21">
        <v>72</v>
      </c>
      <c r="D35" s="20" t="s">
        <v>450</v>
      </c>
    </row>
    <row r="36" spans="1:4" ht="15">
      <c r="A36" s="23" t="s">
        <v>220</v>
      </c>
      <c r="B36" s="20" t="s">
        <v>481</v>
      </c>
      <c r="C36" s="21">
        <v>424</v>
      </c>
      <c r="D36" s="20" t="s">
        <v>450</v>
      </c>
    </row>
    <row r="37" spans="1:4" ht="15">
      <c r="A37" s="23" t="s">
        <v>221</v>
      </c>
      <c r="B37" s="20" t="s">
        <v>482</v>
      </c>
      <c r="C37" s="21">
        <v>908</v>
      </c>
      <c r="D37" s="20" t="s">
        <v>450</v>
      </c>
    </row>
    <row r="38" spans="1:4" ht="15">
      <c r="A38" s="23" t="s">
        <v>196</v>
      </c>
      <c r="B38" s="20" t="s">
        <v>483</v>
      </c>
      <c r="C38" s="21">
        <v>588</v>
      </c>
      <c r="D38" s="20" t="s">
        <v>450</v>
      </c>
    </row>
    <row r="39" spans="1:4" ht="15">
      <c r="A39" s="23" t="s">
        <v>222</v>
      </c>
      <c r="B39" s="20" t="s">
        <v>484</v>
      </c>
      <c r="C39" s="21">
        <v>257</v>
      </c>
      <c r="D39" s="20" t="s">
        <v>450</v>
      </c>
    </row>
    <row r="40" spans="1:4" ht="15">
      <c r="A40" s="23" t="s">
        <v>223</v>
      </c>
      <c r="B40" s="20" t="s">
        <v>485</v>
      </c>
      <c r="C40" s="21">
        <v>130</v>
      </c>
      <c r="D40" s="20" t="s">
        <v>450</v>
      </c>
    </row>
    <row r="41" spans="1:4" ht="15">
      <c r="A41" s="23" t="s">
        <v>104</v>
      </c>
      <c r="B41" s="20" t="s">
        <v>486</v>
      </c>
      <c r="C41" s="21">
        <v>286</v>
      </c>
      <c r="D41" s="20" t="s">
        <v>450</v>
      </c>
    </row>
    <row r="42" spans="1:4" ht="15">
      <c r="A42" s="23" t="s">
        <v>198</v>
      </c>
      <c r="B42" s="20" t="s">
        <v>487</v>
      </c>
      <c r="C42" s="21">
        <v>3261</v>
      </c>
      <c r="D42" s="20" t="s">
        <v>446</v>
      </c>
    </row>
    <row r="43" spans="1:4" ht="15">
      <c r="A43" s="23" t="s">
        <v>105</v>
      </c>
      <c r="B43" s="20" t="s">
        <v>488</v>
      </c>
      <c r="C43" s="21">
        <v>1334</v>
      </c>
      <c r="D43" s="20" t="s">
        <v>446</v>
      </c>
    </row>
    <row r="44" spans="1:4" ht="15">
      <c r="A44" s="23" t="s">
        <v>188</v>
      </c>
      <c r="B44" s="20" t="s">
        <v>489</v>
      </c>
      <c r="C44" s="21">
        <v>194</v>
      </c>
      <c r="D44" s="20" t="s">
        <v>450</v>
      </c>
    </row>
    <row r="45" spans="1:4" ht="15">
      <c r="A45" s="23" t="s">
        <v>106</v>
      </c>
      <c r="B45" s="20" t="s">
        <v>490</v>
      </c>
      <c r="C45" s="21">
        <v>5129</v>
      </c>
      <c r="D45" s="20" t="s">
        <v>446</v>
      </c>
    </row>
    <row r="46" spans="1:4" ht="15">
      <c r="A46" s="23" t="s">
        <v>107</v>
      </c>
      <c r="B46" s="20" t="s">
        <v>491</v>
      </c>
      <c r="C46" s="21">
        <v>4373</v>
      </c>
      <c r="D46" s="20" t="s">
        <v>446</v>
      </c>
    </row>
    <row r="47" spans="1:4" ht="15">
      <c r="A47" s="23" t="s">
        <v>108</v>
      </c>
      <c r="B47" s="20" t="s">
        <v>492</v>
      </c>
      <c r="C47" s="21">
        <v>1127</v>
      </c>
      <c r="D47" s="20" t="s">
        <v>446</v>
      </c>
    </row>
    <row r="48" spans="1:4" ht="15">
      <c r="A48" s="23" t="s">
        <v>109</v>
      </c>
      <c r="B48" s="20" t="s">
        <v>493</v>
      </c>
      <c r="C48" s="21">
        <v>415</v>
      </c>
      <c r="D48" s="20" t="s">
        <v>450</v>
      </c>
    </row>
    <row r="49" spans="1:4" ht="15">
      <c r="A49" s="23" t="s">
        <v>110</v>
      </c>
      <c r="B49" s="20" t="s">
        <v>494</v>
      </c>
      <c r="C49" s="21">
        <v>393</v>
      </c>
      <c r="D49" s="20" t="s">
        <v>450</v>
      </c>
    </row>
    <row r="50" spans="1:4" ht="15">
      <c r="A50" s="23" t="s">
        <v>111</v>
      </c>
      <c r="B50" s="20" t="s">
        <v>495</v>
      </c>
      <c r="C50" s="21">
        <v>1244</v>
      </c>
      <c r="D50" s="20" t="s">
        <v>446</v>
      </c>
    </row>
    <row r="51" spans="1:4" ht="15">
      <c r="A51" s="23" t="s">
        <v>112</v>
      </c>
      <c r="B51" s="20" t="s">
        <v>496</v>
      </c>
      <c r="C51" s="21">
        <v>2008</v>
      </c>
      <c r="D51" s="20" t="s">
        <v>446</v>
      </c>
    </row>
    <row r="52" spans="1:4" ht="15">
      <c r="A52" s="23" t="s">
        <v>224</v>
      </c>
      <c r="B52" s="20" t="s">
        <v>497</v>
      </c>
      <c r="C52" s="21">
        <v>69</v>
      </c>
      <c r="D52" s="20" t="s">
        <v>450</v>
      </c>
    </row>
    <row r="53" spans="1:4" ht="15">
      <c r="A53" s="23" t="s">
        <v>195</v>
      </c>
      <c r="B53" s="20" t="s">
        <v>498</v>
      </c>
      <c r="C53" s="21">
        <v>474</v>
      </c>
      <c r="D53" s="20" t="s">
        <v>450</v>
      </c>
    </row>
    <row r="54" spans="1:4" ht="15">
      <c r="A54" s="23" t="s">
        <v>225</v>
      </c>
      <c r="B54" s="20" t="s">
        <v>499</v>
      </c>
      <c r="C54" s="21">
        <v>198</v>
      </c>
      <c r="D54" s="20" t="s">
        <v>450</v>
      </c>
    </row>
    <row r="55" spans="1:4" ht="15">
      <c r="A55" s="23" t="s">
        <v>226</v>
      </c>
      <c r="B55" s="20" t="s">
        <v>500</v>
      </c>
      <c r="C55" s="21">
        <v>154</v>
      </c>
      <c r="D55" s="20" t="s">
        <v>450</v>
      </c>
    </row>
    <row r="56" spans="1:4" ht="15">
      <c r="A56" s="23" t="s">
        <v>227</v>
      </c>
      <c r="B56" s="20" t="s">
        <v>501</v>
      </c>
      <c r="C56" s="21">
        <v>187</v>
      </c>
      <c r="D56" s="20" t="s">
        <v>450</v>
      </c>
    </row>
    <row r="57" spans="1:4" ht="15">
      <c r="A57" s="23" t="s">
        <v>114</v>
      </c>
      <c r="B57" s="20" t="s">
        <v>502</v>
      </c>
      <c r="C57" s="21">
        <v>132</v>
      </c>
      <c r="D57" s="20" t="s">
        <v>450</v>
      </c>
    </row>
    <row r="58" spans="1:4" ht="15">
      <c r="A58" s="23" t="s">
        <v>228</v>
      </c>
      <c r="B58" s="20" t="s">
        <v>503</v>
      </c>
      <c r="C58" s="21">
        <v>124</v>
      </c>
      <c r="D58" s="20" t="s">
        <v>450</v>
      </c>
    </row>
    <row r="59" spans="1:4" ht="15">
      <c r="A59" s="23" t="s">
        <v>115</v>
      </c>
      <c r="B59" s="20" t="s">
        <v>504</v>
      </c>
      <c r="C59" s="21">
        <v>142</v>
      </c>
      <c r="D59" s="20" t="s">
        <v>450</v>
      </c>
    </row>
    <row r="60" spans="1:4" ht="15">
      <c r="A60" s="23" t="s">
        <v>178</v>
      </c>
      <c r="B60" s="20" t="s">
        <v>505</v>
      </c>
      <c r="C60" s="21">
        <v>207</v>
      </c>
      <c r="D60" s="20" t="s">
        <v>450</v>
      </c>
    </row>
    <row r="61" spans="1:4" ht="15">
      <c r="A61" s="23" t="s">
        <v>229</v>
      </c>
      <c r="B61" s="20" t="s">
        <v>506</v>
      </c>
      <c r="C61" s="21">
        <v>101</v>
      </c>
      <c r="D61" s="20" t="s">
        <v>450</v>
      </c>
    </row>
    <row r="62" spans="1:4" ht="15">
      <c r="A62" s="23" t="s">
        <v>184</v>
      </c>
      <c r="B62" s="20" t="s">
        <v>507</v>
      </c>
      <c r="C62" s="21">
        <v>680</v>
      </c>
      <c r="D62" s="20" t="s">
        <v>450</v>
      </c>
    </row>
    <row r="63" spans="1:4" ht="15">
      <c r="A63" s="23" t="s">
        <v>116</v>
      </c>
      <c r="B63" s="20" t="s">
        <v>508</v>
      </c>
      <c r="C63" s="21">
        <v>929</v>
      </c>
      <c r="D63" s="20" t="s">
        <v>450</v>
      </c>
    </row>
    <row r="64" spans="1:4" ht="15">
      <c r="A64" s="23" t="s">
        <v>117</v>
      </c>
      <c r="B64" s="20" t="s">
        <v>509</v>
      </c>
      <c r="C64" s="21">
        <v>5643</v>
      </c>
      <c r="D64" s="20" t="s">
        <v>446</v>
      </c>
    </row>
    <row r="65" spans="1:4" ht="15">
      <c r="A65" s="23" t="s">
        <v>118</v>
      </c>
      <c r="B65" s="20" t="s">
        <v>510</v>
      </c>
      <c r="C65" s="21">
        <v>1311</v>
      </c>
      <c r="D65" s="20" t="s">
        <v>446</v>
      </c>
    </row>
    <row r="66" spans="1:4" ht="15">
      <c r="A66" s="23" t="s">
        <v>119</v>
      </c>
      <c r="B66" s="20" t="s">
        <v>511</v>
      </c>
      <c r="C66" s="21">
        <v>640</v>
      </c>
      <c r="D66" s="20" t="s">
        <v>450</v>
      </c>
    </row>
    <row r="67" spans="1:4" ht="15">
      <c r="A67" s="23" t="s">
        <v>122</v>
      </c>
      <c r="B67" s="20" t="s">
        <v>512</v>
      </c>
      <c r="C67" s="21">
        <v>1018</v>
      </c>
      <c r="D67" s="20" t="s">
        <v>446</v>
      </c>
    </row>
    <row r="68" spans="1:4" ht="15">
      <c r="A68" s="23" t="s">
        <v>230</v>
      </c>
      <c r="B68" s="20" t="s">
        <v>513</v>
      </c>
      <c r="C68" s="21">
        <v>789</v>
      </c>
      <c r="D68" s="20" t="s">
        <v>450</v>
      </c>
    </row>
    <row r="69" spans="1:4" ht="15">
      <c r="A69" s="23" t="s">
        <v>123</v>
      </c>
      <c r="B69" s="20" t="s">
        <v>514</v>
      </c>
      <c r="C69" s="21">
        <v>213</v>
      </c>
      <c r="D69" s="20" t="s">
        <v>450</v>
      </c>
    </row>
    <row r="70" spans="1:4" ht="15">
      <c r="A70" s="23" t="s">
        <v>231</v>
      </c>
      <c r="B70" s="20" t="s">
        <v>515</v>
      </c>
      <c r="C70" s="21">
        <v>314</v>
      </c>
      <c r="D70" s="20" t="s">
        <v>450</v>
      </c>
    </row>
    <row r="71" spans="1:4" ht="15">
      <c r="A71" s="23" t="s">
        <v>124</v>
      </c>
      <c r="B71" s="20" t="s">
        <v>516</v>
      </c>
      <c r="C71" s="21">
        <v>101</v>
      </c>
      <c r="D71" s="20" t="s">
        <v>450</v>
      </c>
    </row>
    <row r="72" spans="1:4" ht="15">
      <c r="A72" s="23" t="s">
        <v>125</v>
      </c>
      <c r="B72" s="20" t="s">
        <v>517</v>
      </c>
      <c r="C72" s="21">
        <v>502</v>
      </c>
      <c r="D72" s="20" t="s">
        <v>450</v>
      </c>
    </row>
    <row r="73" spans="1:4" ht="15">
      <c r="A73" s="23" t="s">
        <v>126</v>
      </c>
      <c r="B73" s="20" t="s">
        <v>518</v>
      </c>
      <c r="C73" s="21">
        <v>28</v>
      </c>
      <c r="D73" s="20" t="s">
        <v>450</v>
      </c>
    </row>
    <row r="74" spans="1:4" ht="15">
      <c r="A74" s="23" t="s">
        <v>232</v>
      </c>
      <c r="B74" s="20" t="s">
        <v>519</v>
      </c>
      <c r="C74" s="21">
        <v>187</v>
      </c>
      <c r="D74" s="20" t="s">
        <v>450</v>
      </c>
    </row>
    <row r="75" spans="1:4" ht="15">
      <c r="A75" s="23" t="s">
        <v>233</v>
      </c>
      <c r="B75" s="20" t="s">
        <v>520</v>
      </c>
      <c r="C75" s="21">
        <v>448</v>
      </c>
      <c r="D75" s="20" t="s">
        <v>450</v>
      </c>
    </row>
    <row r="76" spans="1:4" ht="15">
      <c r="A76" s="23" t="s">
        <v>234</v>
      </c>
      <c r="B76" s="20" t="s">
        <v>521</v>
      </c>
      <c r="C76" s="21">
        <v>36</v>
      </c>
      <c r="D76" s="20" t="s">
        <v>450</v>
      </c>
    </row>
    <row r="77" spans="1:4" ht="15">
      <c r="A77" s="23" t="s">
        <v>127</v>
      </c>
      <c r="B77" s="20" t="s">
        <v>522</v>
      </c>
      <c r="C77" s="21">
        <v>1878</v>
      </c>
      <c r="D77" s="20" t="s">
        <v>446</v>
      </c>
    </row>
    <row r="78" spans="1:4" ht="15">
      <c r="A78" s="23" t="s">
        <v>128</v>
      </c>
      <c r="B78" s="20" t="s">
        <v>523</v>
      </c>
      <c r="C78" s="21">
        <v>195</v>
      </c>
      <c r="D78" s="20" t="s">
        <v>450</v>
      </c>
    </row>
    <row r="79" spans="1:4" ht="15">
      <c r="A79" s="23" t="s">
        <v>235</v>
      </c>
      <c r="B79" s="20" t="s">
        <v>524</v>
      </c>
      <c r="C79" s="21">
        <v>305</v>
      </c>
      <c r="D79" s="20" t="s">
        <v>450</v>
      </c>
    </row>
    <row r="80" spans="1:4" ht="15">
      <c r="A80" s="23" t="s">
        <v>129</v>
      </c>
      <c r="B80" s="20" t="s">
        <v>525</v>
      </c>
      <c r="C80" s="21">
        <v>141</v>
      </c>
      <c r="D80" s="20" t="s">
        <v>450</v>
      </c>
    </row>
    <row r="81" spans="1:4" ht="15">
      <c r="A81" s="23" t="s">
        <v>130</v>
      </c>
      <c r="B81" s="20" t="s">
        <v>526</v>
      </c>
      <c r="C81" s="21">
        <v>156</v>
      </c>
      <c r="D81" s="20" t="s">
        <v>450</v>
      </c>
    </row>
    <row r="82" spans="1:4" ht="15">
      <c r="A82" s="23" t="s">
        <v>179</v>
      </c>
      <c r="B82" s="20" t="s">
        <v>527</v>
      </c>
      <c r="C82" s="21">
        <v>286</v>
      </c>
      <c r="D82" s="20" t="s">
        <v>450</v>
      </c>
    </row>
    <row r="83" spans="1:4" ht="15">
      <c r="A83" s="23" t="s">
        <v>132</v>
      </c>
      <c r="B83" s="20" t="s">
        <v>528</v>
      </c>
      <c r="C83" s="21">
        <v>78</v>
      </c>
      <c r="D83" s="20" t="s">
        <v>450</v>
      </c>
    </row>
    <row r="84" spans="1:4" ht="15">
      <c r="A84" s="23" t="s">
        <v>133</v>
      </c>
      <c r="B84" s="20" t="s">
        <v>529</v>
      </c>
      <c r="C84" s="21">
        <v>1965</v>
      </c>
      <c r="D84" s="20" t="s">
        <v>446</v>
      </c>
    </row>
    <row r="85" spans="1:4" ht="15">
      <c r="A85" s="23" t="s">
        <v>236</v>
      </c>
      <c r="B85" s="20" t="s">
        <v>530</v>
      </c>
      <c r="C85" s="21">
        <v>2538</v>
      </c>
      <c r="D85" s="20" t="s">
        <v>446</v>
      </c>
    </row>
    <row r="86" spans="1:4" ht="15">
      <c r="A86" s="23" t="s">
        <v>134</v>
      </c>
      <c r="B86" s="20" t="s">
        <v>531</v>
      </c>
      <c r="C86" s="21">
        <v>661</v>
      </c>
      <c r="D86" s="20" t="s">
        <v>450</v>
      </c>
    </row>
    <row r="87" spans="1:4" ht="15">
      <c r="A87" s="23" t="s">
        <v>135</v>
      </c>
      <c r="B87" s="20" t="s">
        <v>532</v>
      </c>
      <c r="C87" s="21">
        <v>453</v>
      </c>
      <c r="D87" s="20" t="s">
        <v>450</v>
      </c>
    </row>
    <row r="88" spans="1:4" ht="15">
      <c r="A88" s="23" t="s">
        <v>237</v>
      </c>
      <c r="B88" s="20" t="s">
        <v>533</v>
      </c>
      <c r="C88" s="21">
        <v>5771</v>
      </c>
      <c r="D88" s="20" t="s">
        <v>446</v>
      </c>
    </row>
    <row r="89" spans="1:4" ht="15">
      <c r="A89" s="23" t="s">
        <v>136</v>
      </c>
      <c r="B89" s="20" t="s">
        <v>534</v>
      </c>
      <c r="C89" s="21">
        <v>239</v>
      </c>
      <c r="D89" s="20" t="s">
        <v>450</v>
      </c>
    </row>
    <row r="90" spans="1:4" ht="15">
      <c r="A90" s="23" t="s">
        <v>137</v>
      </c>
      <c r="B90" s="20" t="s">
        <v>535</v>
      </c>
      <c r="C90" s="21">
        <v>1298</v>
      </c>
      <c r="D90" s="20" t="s">
        <v>446</v>
      </c>
    </row>
    <row r="91" spans="1:4" ht="15">
      <c r="A91" s="23" t="s">
        <v>138</v>
      </c>
      <c r="B91" s="20" t="s">
        <v>536</v>
      </c>
      <c r="C91" s="21">
        <v>3192</v>
      </c>
      <c r="D91" s="20" t="s">
        <v>446</v>
      </c>
    </row>
    <row r="92" spans="1:4" ht="15">
      <c r="A92" s="23" t="s">
        <v>139</v>
      </c>
      <c r="B92" s="20" t="s">
        <v>537</v>
      </c>
      <c r="C92" s="21">
        <v>201</v>
      </c>
      <c r="D92" s="20" t="s">
        <v>450</v>
      </c>
    </row>
    <row r="93" spans="1:4" ht="15">
      <c r="A93" s="23" t="s">
        <v>238</v>
      </c>
      <c r="B93" s="20" t="s">
        <v>538</v>
      </c>
      <c r="C93" s="21">
        <v>748</v>
      </c>
      <c r="D93" s="20" t="s">
        <v>450</v>
      </c>
    </row>
    <row r="94" spans="1:4" ht="15">
      <c r="A94" s="23" t="s">
        <v>239</v>
      </c>
      <c r="B94" s="20" t="s">
        <v>539</v>
      </c>
      <c r="C94" s="21">
        <v>1358</v>
      </c>
      <c r="D94" s="20" t="s">
        <v>446</v>
      </c>
    </row>
    <row r="95" spans="1:4" ht="15">
      <c r="A95" s="23" t="s">
        <v>240</v>
      </c>
      <c r="B95" s="20" t="s">
        <v>540</v>
      </c>
      <c r="C95" s="21">
        <v>676</v>
      </c>
      <c r="D95" s="20" t="s">
        <v>450</v>
      </c>
    </row>
    <row r="96" spans="1:4" ht="15">
      <c r="A96" s="23" t="s">
        <v>241</v>
      </c>
      <c r="B96" s="20" t="s">
        <v>541</v>
      </c>
      <c r="C96" s="21">
        <v>150</v>
      </c>
      <c r="D96" s="20" t="s">
        <v>450</v>
      </c>
    </row>
    <row r="97" spans="1:4" ht="15">
      <c r="A97" s="23" t="s">
        <v>242</v>
      </c>
      <c r="B97" s="20" t="s">
        <v>542</v>
      </c>
      <c r="C97" s="21">
        <v>366</v>
      </c>
      <c r="D97" s="20" t="s">
        <v>450</v>
      </c>
    </row>
    <row r="98" spans="1:4" ht="15">
      <c r="A98" s="23" t="s">
        <v>243</v>
      </c>
      <c r="B98" s="20" t="s">
        <v>543</v>
      </c>
      <c r="C98" s="21">
        <v>217</v>
      </c>
      <c r="D98" s="20" t="s">
        <v>450</v>
      </c>
    </row>
    <row r="99" spans="1:4" ht="15">
      <c r="A99" s="23" t="s">
        <v>140</v>
      </c>
      <c r="B99" s="20" t="s">
        <v>544</v>
      </c>
      <c r="C99" s="21">
        <v>312</v>
      </c>
      <c r="D99" s="20" t="s">
        <v>450</v>
      </c>
    </row>
    <row r="100" spans="1:4" ht="15">
      <c r="A100" s="23" t="s">
        <v>141</v>
      </c>
      <c r="B100" s="20" t="s">
        <v>545</v>
      </c>
      <c r="C100" s="21">
        <v>172</v>
      </c>
      <c r="D100" s="20" t="s">
        <v>450</v>
      </c>
    </row>
    <row r="101" spans="1:4" ht="15">
      <c r="A101" s="23" t="s">
        <v>142</v>
      </c>
      <c r="B101" s="20" t="s">
        <v>546</v>
      </c>
      <c r="C101" s="21">
        <v>310</v>
      </c>
      <c r="D101" s="20" t="s">
        <v>450</v>
      </c>
    </row>
    <row r="102" spans="1:4" ht="15">
      <c r="A102" s="23" t="s">
        <v>143</v>
      </c>
      <c r="B102" s="20" t="s">
        <v>547</v>
      </c>
      <c r="C102" s="21">
        <v>756</v>
      </c>
      <c r="D102" s="20" t="s">
        <v>450</v>
      </c>
    </row>
    <row r="103" spans="1:4" ht="15">
      <c r="A103" s="23" t="s">
        <v>144</v>
      </c>
      <c r="B103" s="20" t="s">
        <v>548</v>
      </c>
      <c r="C103" s="21">
        <v>532</v>
      </c>
      <c r="D103" s="20" t="s">
        <v>450</v>
      </c>
    </row>
    <row r="104" spans="1:4" ht="15">
      <c r="A104" s="23" t="s">
        <v>145</v>
      </c>
      <c r="B104" s="20" t="s">
        <v>549</v>
      </c>
      <c r="C104" s="21">
        <v>578</v>
      </c>
      <c r="D104" s="20" t="s">
        <v>450</v>
      </c>
    </row>
    <row r="105" spans="1:4" ht="15">
      <c r="A105" s="23" t="s">
        <v>201</v>
      </c>
      <c r="B105" s="20" t="s">
        <v>550</v>
      </c>
      <c r="C105" s="21">
        <v>306</v>
      </c>
      <c r="D105" s="20" t="s">
        <v>450</v>
      </c>
    </row>
    <row r="106" spans="1:4" ht="15">
      <c r="A106" s="23" t="s">
        <v>146</v>
      </c>
      <c r="B106" s="20" t="s">
        <v>551</v>
      </c>
      <c r="C106" s="21">
        <v>1637</v>
      </c>
      <c r="D106" s="20" t="s">
        <v>446</v>
      </c>
    </row>
    <row r="107" spans="1:4" ht="15">
      <c r="A107" s="23" t="s">
        <v>244</v>
      </c>
      <c r="B107" s="20" t="s">
        <v>552</v>
      </c>
      <c r="C107" s="21">
        <v>181</v>
      </c>
      <c r="D107" s="20" t="s">
        <v>450</v>
      </c>
    </row>
    <row r="108" spans="1:4" ht="15">
      <c r="A108" s="23" t="s">
        <v>245</v>
      </c>
      <c r="B108" s="20" t="s">
        <v>553</v>
      </c>
      <c r="C108" s="21">
        <v>1460</v>
      </c>
      <c r="D108" s="20" t="s">
        <v>446</v>
      </c>
    </row>
    <row r="109" spans="1:4" ht="15">
      <c r="A109" s="23" t="s">
        <v>246</v>
      </c>
      <c r="B109" s="20" t="s">
        <v>554</v>
      </c>
      <c r="C109" s="21">
        <v>250</v>
      </c>
      <c r="D109" s="20" t="s">
        <v>450</v>
      </c>
    </row>
    <row r="110" spans="1:4" ht="15">
      <c r="A110" s="23" t="s">
        <v>247</v>
      </c>
      <c r="B110" s="20" t="s">
        <v>555</v>
      </c>
      <c r="C110" s="21">
        <v>249</v>
      </c>
      <c r="D110" s="20" t="s">
        <v>450</v>
      </c>
    </row>
    <row r="111" spans="1:4" ht="15">
      <c r="A111" s="23" t="s">
        <v>147</v>
      </c>
      <c r="B111" s="20" t="s">
        <v>556</v>
      </c>
      <c r="C111" s="21">
        <v>681</v>
      </c>
      <c r="D111" s="20" t="s">
        <v>450</v>
      </c>
    </row>
    <row r="112" spans="1:4" ht="15">
      <c r="A112" s="23" t="s">
        <v>148</v>
      </c>
      <c r="B112" s="20" t="s">
        <v>557</v>
      </c>
      <c r="C112" s="21">
        <v>467</v>
      </c>
      <c r="D112" s="20" t="s">
        <v>450</v>
      </c>
    </row>
    <row r="113" spans="1:4" ht="15">
      <c r="A113" s="23" t="s">
        <v>180</v>
      </c>
      <c r="B113" s="20" t="s">
        <v>558</v>
      </c>
      <c r="C113" s="21">
        <v>403</v>
      </c>
      <c r="D113" s="20" t="s">
        <v>450</v>
      </c>
    </row>
    <row r="114" spans="1:4" ht="15">
      <c r="A114" s="23" t="s">
        <v>149</v>
      </c>
      <c r="B114" s="20" t="s">
        <v>559</v>
      </c>
      <c r="C114" s="21">
        <v>1025</v>
      </c>
      <c r="D114" s="20" t="s">
        <v>446</v>
      </c>
    </row>
    <row r="115" spans="1:4" ht="15">
      <c r="A115" s="23" t="s">
        <v>150</v>
      </c>
      <c r="B115" s="20" t="s">
        <v>560</v>
      </c>
      <c r="C115" s="21">
        <v>330</v>
      </c>
      <c r="D115" s="20" t="s">
        <v>450</v>
      </c>
    </row>
    <row r="116" spans="1:4" ht="15">
      <c r="A116" s="23" t="s">
        <v>151</v>
      </c>
      <c r="B116" s="20" t="s">
        <v>561</v>
      </c>
      <c r="C116" s="21">
        <v>400</v>
      </c>
      <c r="D116" s="20" t="s">
        <v>450</v>
      </c>
    </row>
    <row r="117" spans="1:4" ht="15">
      <c r="A117" s="23" t="s">
        <v>152</v>
      </c>
      <c r="B117" s="20" t="s">
        <v>562</v>
      </c>
      <c r="C117" s="21">
        <v>2588</v>
      </c>
      <c r="D117" s="20" t="s">
        <v>446</v>
      </c>
    </row>
    <row r="118" spans="1:4" ht="15">
      <c r="A118" s="23" t="s">
        <v>153</v>
      </c>
      <c r="B118" s="20" t="s">
        <v>563</v>
      </c>
      <c r="C118" s="21">
        <v>303</v>
      </c>
      <c r="D118" s="20" t="s">
        <v>450</v>
      </c>
    </row>
    <row r="119" spans="1:4" ht="15">
      <c r="A119" s="23" t="s">
        <v>250</v>
      </c>
      <c r="B119" s="20" t="s">
        <v>564</v>
      </c>
      <c r="C119" s="21">
        <v>170</v>
      </c>
      <c r="D119" s="20" t="s">
        <v>450</v>
      </c>
    </row>
    <row r="120" spans="1:4" ht="15">
      <c r="A120" s="23" t="s">
        <v>154</v>
      </c>
      <c r="B120" s="20" t="s">
        <v>565</v>
      </c>
      <c r="C120" s="21">
        <v>202</v>
      </c>
      <c r="D120" s="20" t="s">
        <v>450</v>
      </c>
    </row>
    <row r="121" spans="1:4" ht="15">
      <c r="A121" s="23" t="s">
        <v>251</v>
      </c>
      <c r="B121" s="20" t="s">
        <v>566</v>
      </c>
      <c r="C121" s="21">
        <v>575</v>
      </c>
      <c r="D121" s="20" t="s">
        <v>450</v>
      </c>
    </row>
    <row r="122" spans="1:4" ht="15">
      <c r="A122" s="23" t="s">
        <v>189</v>
      </c>
      <c r="B122" s="20" t="s">
        <v>567</v>
      </c>
      <c r="C122" s="21">
        <v>79</v>
      </c>
      <c r="D122" s="20" t="s">
        <v>450</v>
      </c>
    </row>
    <row r="123" spans="1:4" ht="15">
      <c r="A123" s="23" t="s">
        <v>155</v>
      </c>
      <c r="B123" s="20" t="s">
        <v>568</v>
      </c>
      <c r="C123" s="21">
        <v>876</v>
      </c>
      <c r="D123" s="20" t="s">
        <v>450</v>
      </c>
    </row>
    <row r="124" spans="1:4" ht="15">
      <c r="A124" s="23" t="s">
        <v>156</v>
      </c>
      <c r="B124" s="20" t="s">
        <v>569</v>
      </c>
      <c r="C124" s="21">
        <v>173</v>
      </c>
      <c r="D124" s="20" t="s">
        <v>450</v>
      </c>
    </row>
    <row r="125" spans="1:4" ht="15">
      <c r="A125" s="23" t="s">
        <v>252</v>
      </c>
      <c r="B125" s="20" t="s">
        <v>570</v>
      </c>
      <c r="C125" s="21">
        <v>753</v>
      </c>
      <c r="D125" s="20" t="s">
        <v>450</v>
      </c>
    </row>
    <row r="126" spans="1:4" ht="15">
      <c r="A126" s="23" t="s">
        <v>157</v>
      </c>
      <c r="B126" s="20" t="s">
        <v>571</v>
      </c>
      <c r="C126" s="21">
        <v>133</v>
      </c>
      <c r="D126" s="20" t="s">
        <v>450</v>
      </c>
    </row>
    <row r="127" spans="1:4" ht="15">
      <c r="A127" s="23" t="s">
        <v>158</v>
      </c>
      <c r="B127" s="20" t="s">
        <v>572</v>
      </c>
      <c r="C127" s="21">
        <v>3490</v>
      </c>
      <c r="D127" s="20" t="s">
        <v>446</v>
      </c>
    </row>
    <row r="128" spans="1:4" ht="15">
      <c r="A128" s="23" t="s">
        <v>159</v>
      </c>
      <c r="B128" s="20" t="s">
        <v>573</v>
      </c>
      <c r="C128" s="21">
        <v>322</v>
      </c>
      <c r="D128" s="20" t="s">
        <v>450</v>
      </c>
    </row>
    <row r="129" spans="1:4" ht="15">
      <c r="A129" s="23" t="s">
        <v>160</v>
      </c>
      <c r="B129" s="20" t="s">
        <v>574</v>
      </c>
      <c r="C129" s="21">
        <v>1749</v>
      </c>
      <c r="D129" s="20" t="s">
        <v>446</v>
      </c>
    </row>
    <row r="130" spans="1:4" ht="15">
      <c r="A130" s="23" t="s">
        <v>253</v>
      </c>
      <c r="B130" s="20" t="s">
        <v>575</v>
      </c>
      <c r="C130" s="21">
        <v>395</v>
      </c>
      <c r="D130" s="20" t="s">
        <v>450</v>
      </c>
    </row>
    <row r="131" spans="1:4" ht="15">
      <c r="A131" s="23" t="s">
        <v>161</v>
      </c>
      <c r="B131" s="20" t="s">
        <v>576</v>
      </c>
      <c r="C131" s="21">
        <v>86</v>
      </c>
      <c r="D131" s="20" t="s">
        <v>450</v>
      </c>
    </row>
    <row r="132" spans="1:4" ht="15">
      <c r="A132" s="23" t="s">
        <v>254</v>
      </c>
      <c r="B132" s="20" t="s">
        <v>577</v>
      </c>
      <c r="C132" s="21">
        <v>199</v>
      </c>
      <c r="D132" s="20" t="s">
        <v>450</v>
      </c>
    </row>
    <row r="133" spans="1:4" ht="15">
      <c r="A133" s="23" t="s">
        <v>255</v>
      </c>
      <c r="B133" s="20" t="s">
        <v>578</v>
      </c>
      <c r="C133" s="21">
        <v>125</v>
      </c>
      <c r="D133" s="20" t="s">
        <v>450</v>
      </c>
    </row>
    <row r="134" spans="1:4" ht="15">
      <c r="A134" s="23" t="s">
        <v>162</v>
      </c>
      <c r="B134" s="20" t="s">
        <v>579</v>
      </c>
      <c r="C134" s="21">
        <v>65</v>
      </c>
      <c r="D134" s="20" t="s">
        <v>450</v>
      </c>
    </row>
    <row r="135" spans="1:4" ht="15">
      <c r="A135" s="23" t="s">
        <v>163</v>
      </c>
      <c r="B135" s="20" t="s">
        <v>580</v>
      </c>
      <c r="C135" s="21">
        <v>1780</v>
      </c>
      <c r="D135" s="20" t="s">
        <v>446</v>
      </c>
    </row>
    <row r="136" spans="1:4" ht="15">
      <c r="A136" s="23" t="s">
        <v>164</v>
      </c>
      <c r="B136" s="20" t="s">
        <v>581</v>
      </c>
      <c r="C136" s="21">
        <v>1994</v>
      </c>
      <c r="D136" s="20" t="s">
        <v>446</v>
      </c>
    </row>
    <row r="137" spans="1:4" ht="15">
      <c r="A137" s="23" t="s">
        <v>165</v>
      </c>
      <c r="B137" s="20" t="s">
        <v>582</v>
      </c>
      <c r="C137" s="21">
        <v>2524</v>
      </c>
      <c r="D137" s="20" t="s">
        <v>446</v>
      </c>
    </row>
    <row r="138" spans="1:4" ht="15">
      <c r="A138" s="23" t="s">
        <v>167</v>
      </c>
      <c r="B138" s="20" t="s">
        <v>583</v>
      </c>
      <c r="C138" s="21">
        <v>3664</v>
      </c>
      <c r="D138" s="20" t="s">
        <v>446</v>
      </c>
    </row>
    <row r="139" spans="1:4" ht="15">
      <c r="A139" s="23" t="s">
        <v>168</v>
      </c>
      <c r="B139" s="20" t="s">
        <v>584</v>
      </c>
      <c r="C139" s="21">
        <v>1078</v>
      </c>
      <c r="D139" s="20" t="s">
        <v>446</v>
      </c>
    </row>
    <row r="140" spans="1:4" ht="15">
      <c r="A140" s="23" t="s">
        <v>169</v>
      </c>
      <c r="B140" s="20" t="s">
        <v>585</v>
      </c>
      <c r="C140" s="21">
        <v>2295</v>
      </c>
      <c r="D140" s="20" t="s">
        <v>446</v>
      </c>
    </row>
    <row r="141" spans="1:4" ht="15">
      <c r="A141" s="23" t="s">
        <v>170</v>
      </c>
      <c r="B141" s="20" t="s">
        <v>586</v>
      </c>
      <c r="C141" s="21">
        <v>1013</v>
      </c>
      <c r="D141" s="20" t="s">
        <v>446</v>
      </c>
    </row>
    <row r="142" spans="1:4" ht="15">
      <c r="A142" s="23" t="s">
        <v>257</v>
      </c>
      <c r="B142" s="20" t="s">
        <v>587</v>
      </c>
      <c r="C142" s="21">
        <v>171</v>
      </c>
      <c r="D142" s="20" t="s">
        <v>450</v>
      </c>
    </row>
    <row r="143" spans="1:4" ht="15">
      <c r="A143" s="23" t="s">
        <v>171</v>
      </c>
      <c r="B143" s="20" t="s">
        <v>588</v>
      </c>
      <c r="C143" s="21">
        <v>183</v>
      </c>
      <c r="D143" s="20" t="s">
        <v>450</v>
      </c>
    </row>
    <row r="144" spans="1:4" ht="15">
      <c r="A144" s="23" t="s">
        <v>172</v>
      </c>
      <c r="B144" s="20" t="s">
        <v>589</v>
      </c>
      <c r="C144" s="21">
        <v>63</v>
      </c>
      <c r="D144" s="20" t="s">
        <v>450</v>
      </c>
    </row>
    <row r="145" spans="1:4" ht="15">
      <c r="A145" s="23" t="s">
        <v>173</v>
      </c>
      <c r="B145" s="20" t="s">
        <v>590</v>
      </c>
      <c r="C145" s="21">
        <v>812</v>
      </c>
      <c r="D145" s="20" t="s">
        <v>450</v>
      </c>
    </row>
    <row r="146" spans="1:4" ht="15">
      <c r="A146" s="23" t="s">
        <v>174</v>
      </c>
      <c r="B146" s="20" t="s">
        <v>591</v>
      </c>
      <c r="C146" s="21">
        <v>692</v>
      </c>
      <c r="D146" s="20" t="s">
        <v>450</v>
      </c>
    </row>
    <row r="147" spans="1:4" ht="15">
      <c r="A147" s="23" t="s">
        <v>258</v>
      </c>
      <c r="B147" s="20" t="s">
        <v>592</v>
      </c>
      <c r="C147" s="21">
        <v>172</v>
      </c>
      <c r="D147" s="20" t="s">
        <v>450</v>
      </c>
    </row>
    <row r="148" spans="1:4" ht="15">
      <c r="A148" s="23" t="s">
        <v>175</v>
      </c>
      <c r="B148" s="20" t="s">
        <v>593</v>
      </c>
      <c r="C148" s="21">
        <v>53</v>
      </c>
      <c r="D148" s="20" t="s">
        <v>450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Kahle, Tim</cp:lastModifiedBy>
  <cp:lastPrinted>2021-03-05T19:25:04Z</cp:lastPrinted>
  <dcterms:created xsi:type="dcterms:W3CDTF">1999-02-17T20:47:38Z</dcterms:created>
  <dcterms:modified xsi:type="dcterms:W3CDTF">2022-09-01T18:30:08Z</dcterms:modified>
  <cp:category/>
  <cp:version/>
  <cp:contentType/>
  <cp:contentStatus/>
</cp:coreProperties>
</file>