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20" windowWidth="18990" windowHeight="9930" tabRatio="756"/>
  </bookViews>
  <sheets>
    <sheet name="Instructions" sheetId="16" r:id="rId1"/>
    <sheet name="Unrounded Requirement Finder" sheetId="8" r:id="rId2"/>
    <sheet name="SY 13-14 Price Calculator" sheetId="1" r:id="rId3"/>
    <sheet name="SY 13-14 NonFederal Calculator" sheetId="9" r:id="rId4"/>
    <sheet name="SY 13-14 Split Calculator" sheetId="17" r:id="rId5"/>
    <sheet name="SY2013-2014 REPORT" sheetId="11" r:id="rId6"/>
    <sheet name="SY 12-13 Price Calculator" sheetId="14" r:id="rId7"/>
    <sheet name="SY 10-11 Price Calculator" sheetId="10" r:id="rId8"/>
    <sheet name="2012-2013 Pricing table" sheetId="4" state="hidden" r:id="rId9"/>
    <sheet name="2011-12 Pricing table" sheetId="6" state="hidden" r:id="rId10"/>
  </sheets>
  <definedNames>
    <definedName name="_xlnm.Print_Area" localSheetId="0">Instructions!$A$1:$H$178</definedName>
    <definedName name="_xlnm.Print_Area" localSheetId="3">'SY 13-14 NonFederal Calculator'!$A$1:$F$37</definedName>
    <definedName name="_xlnm.Print_Area" localSheetId="2">'SY 13-14 Price Calculator'!$A$4:$H$65</definedName>
    <definedName name="_xlnm.Print_Area" localSheetId="4">'SY 13-14 Split Calculator'!$A$4:$H$49</definedName>
    <definedName name="_xlnm.Print_Area" localSheetId="1">'Unrounded Requirement Finder'!$A$1:$F$23</definedName>
  </definedNames>
  <calcPr calcId="125725"/>
</workbook>
</file>

<file path=xl/calcChain.xml><?xml version="1.0" encoding="utf-8"?>
<calcChain xmlns="http://schemas.openxmlformats.org/spreadsheetml/2006/main">
  <c r="D7" i="8"/>
  <c r="D7" i="1"/>
  <c r="E7" s="1"/>
  <c r="B24" i="17"/>
  <c r="D23"/>
  <c r="D22"/>
  <c r="D21"/>
  <c r="D20"/>
  <c r="D19"/>
  <c r="D18"/>
  <c r="D17"/>
  <c r="D16"/>
  <c r="D15"/>
  <c r="D14"/>
  <c r="G12" i="11"/>
  <c r="D7" i="17"/>
  <c r="C43"/>
  <c r="D7" i="9"/>
  <c r="D17"/>
  <c r="D24" i="17"/>
  <c r="E24"/>
  <c r="E7"/>
  <c r="D30"/>
  <c r="D34"/>
  <c r="G35" i="11"/>
  <c r="G37"/>
  <c r="G31"/>
  <c r="B18" i="14"/>
  <c r="D17"/>
  <c r="D16"/>
  <c r="D15"/>
  <c r="D14"/>
  <c r="D13"/>
  <c r="D12"/>
  <c r="D11"/>
  <c r="D10"/>
  <c r="D9"/>
  <c r="D8"/>
  <c r="D18"/>
  <c r="E18"/>
  <c r="E19"/>
  <c r="D15" i="8"/>
  <c r="B18" i="10"/>
  <c r="D17"/>
  <c r="D16"/>
  <c r="D15"/>
  <c r="D14"/>
  <c r="D13"/>
  <c r="D12"/>
  <c r="D11"/>
  <c r="D10"/>
  <c r="D9"/>
  <c r="D8"/>
  <c r="D18"/>
  <c r="E18"/>
  <c r="E19"/>
  <c r="D50" i="1"/>
  <c r="D60"/>
  <c r="E60"/>
  <c r="E61"/>
  <c r="D51"/>
  <c r="I246" i="6"/>
  <c r="G254" i="4"/>
  <c r="I254"/>
  <c r="G253"/>
  <c r="I253"/>
  <c r="B60" i="1"/>
  <c r="D59"/>
  <c r="D58"/>
  <c r="D57"/>
  <c r="D56"/>
  <c r="D55"/>
  <c r="D54"/>
  <c r="D53"/>
  <c r="D52"/>
  <c r="D503" i="6"/>
  <c r="E503"/>
  <c r="F503"/>
  <c r="G503"/>
  <c r="H503"/>
  <c r="I503"/>
  <c r="D502"/>
  <c r="E502"/>
  <c r="F502"/>
  <c r="G502"/>
  <c r="H502"/>
  <c r="I502"/>
  <c r="D501"/>
  <c r="E501"/>
  <c r="F501"/>
  <c r="G501"/>
  <c r="H501"/>
  <c r="I501"/>
  <c r="D500"/>
  <c r="E500"/>
  <c r="F500"/>
  <c r="G500"/>
  <c r="H500"/>
  <c r="I500"/>
  <c r="D499"/>
  <c r="E499"/>
  <c r="F499"/>
  <c r="G499"/>
  <c r="H499"/>
  <c r="I499"/>
  <c r="D498"/>
  <c r="E498"/>
  <c r="F498"/>
  <c r="G498"/>
  <c r="H498"/>
  <c r="I498"/>
  <c r="D497"/>
  <c r="E497"/>
  <c r="F497"/>
  <c r="G497"/>
  <c r="H497"/>
  <c r="I497"/>
  <c r="D496"/>
  <c r="E496"/>
  <c r="F496"/>
  <c r="G496"/>
  <c r="H496"/>
  <c r="I496"/>
  <c r="D495"/>
  <c r="E495"/>
  <c r="F495"/>
  <c r="G495"/>
  <c r="H495"/>
  <c r="I495"/>
  <c r="D494"/>
  <c r="E494"/>
  <c r="F494"/>
  <c r="G494"/>
  <c r="H494"/>
  <c r="I494"/>
  <c r="D493"/>
  <c r="E493"/>
  <c r="F493"/>
  <c r="G493"/>
  <c r="H493"/>
  <c r="I493"/>
  <c r="D492"/>
  <c r="E492"/>
  <c r="F492"/>
  <c r="G492"/>
  <c r="H492"/>
  <c r="I492"/>
  <c r="D491"/>
  <c r="E491"/>
  <c r="F491"/>
  <c r="G491"/>
  <c r="H491"/>
  <c r="I491"/>
  <c r="D490"/>
  <c r="E490"/>
  <c r="F490"/>
  <c r="G490"/>
  <c r="H490"/>
  <c r="I490"/>
  <c r="D489"/>
  <c r="E489"/>
  <c r="F489"/>
  <c r="G489"/>
  <c r="H489"/>
  <c r="I489"/>
  <c r="D488"/>
  <c r="E488"/>
  <c r="F488"/>
  <c r="G488"/>
  <c r="H488"/>
  <c r="I488"/>
  <c r="D487"/>
  <c r="E487"/>
  <c r="F487"/>
  <c r="G487"/>
  <c r="H487"/>
  <c r="I487"/>
  <c r="D486"/>
  <c r="E486"/>
  <c r="F486"/>
  <c r="G486"/>
  <c r="H486"/>
  <c r="I486"/>
  <c r="D485"/>
  <c r="E485"/>
  <c r="F485"/>
  <c r="G485"/>
  <c r="H485"/>
  <c r="I485"/>
  <c r="D484"/>
  <c r="E484"/>
  <c r="F484"/>
  <c r="G484"/>
  <c r="H484"/>
  <c r="I484"/>
  <c r="D483"/>
  <c r="E483"/>
  <c r="F483"/>
  <c r="G483"/>
  <c r="H483"/>
  <c r="I483"/>
  <c r="D482"/>
  <c r="E482"/>
  <c r="F482"/>
  <c r="G482"/>
  <c r="H482"/>
  <c r="I482"/>
  <c r="D481"/>
  <c r="E481"/>
  <c r="F481"/>
  <c r="G481"/>
  <c r="H481"/>
  <c r="I481"/>
  <c r="D480"/>
  <c r="E480"/>
  <c r="F480"/>
  <c r="G480"/>
  <c r="H480"/>
  <c r="I480"/>
  <c r="D479"/>
  <c r="E479"/>
  <c r="F479"/>
  <c r="G479"/>
  <c r="H479"/>
  <c r="I479"/>
  <c r="D478"/>
  <c r="E478"/>
  <c r="F478"/>
  <c r="G478"/>
  <c r="H478"/>
  <c r="I478"/>
  <c r="D477"/>
  <c r="E477"/>
  <c r="F477"/>
  <c r="G477"/>
  <c r="H477"/>
  <c r="I477"/>
  <c r="D476"/>
  <c r="E476"/>
  <c r="F476"/>
  <c r="G476"/>
  <c r="H476"/>
  <c r="I476"/>
  <c r="D475"/>
  <c r="E475"/>
  <c r="F475"/>
  <c r="G475"/>
  <c r="H475"/>
  <c r="I475"/>
  <c r="D474"/>
  <c r="E474"/>
  <c r="F474"/>
  <c r="G474"/>
  <c r="H474"/>
  <c r="I474"/>
  <c r="D473"/>
  <c r="E473"/>
  <c r="F473"/>
  <c r="G473"/>
  <c r="H473"/>
  <c r="I473"/>
  <c r="D472"/>
  <c r="E472"/>
  <c r="F472"/>
  <c r="G472"/>
  <c r="H472"/>
  <c r="I472"/>
  <c r="D471"/>
  <c r="E471"/>
  <c r="F471"/>
  <c r="G471"/>
  <c r="H471"/>
  <c r="I471"/>
  <c r="D470"/>
  <c r="E470"/>
  <c r="F470"/>
  <c r="G470"/>
  <c r="H470"/>
  <c r="I470"/>
  <c r="D469"/>
  <c r="E469"/>
  <c r="F469"/>
  <c r="G469"/>
  <c r="H469"/>
  <c r="I469"/>
  <c r="D468"/>
  <c r="E468"/>
  <c r="F468"/>
  <c r="G468"/>
  <c r="H468"/>
  <c r="I468"/>
  <c r="D467"/>
  <c r="E467"/>
  <c r="F467"/>
  <c r="G467"/>
  <c r="H467"/>
  <c r="I467"/>
  <c r="D466"/>
  <c r="E466"/>
  <c r="F466"/>
  <c r="G466"/>
  <c r="H466"/>
  <c r="I466"/>
  <c r="D465"/>
  <c r="E465"/>
  <c r="F465"/>
  <c r="G465"/>
  <c r="H465"/>
  <c r="I465"/>
  <c r="D464"/>
  <c r="E464"/>
  <c r="F464"/>
  <c r="G464"/>
  <c r="H464"/>
  <c r="I464"/>
  <c r="D463"/>
  <c r="E463"/>
  <c r="F463"/>
  <c r="G463"/>
  <c r="H463"/>
  <c r="I463"/>
  <c r="D462"/>
  <c r="E462"/>
  <c r="F462"/>
  <c r="G462"/>
  <c r="H462"/>
  <c r="I462"/>
  <c r="D461"/>
  <c r="E461"/>
  <c r="F461"/>
  <c r="G461"/>
  <c r="H461"/>
  <c r="I461"/>
  <c r="D460"/>
  <c r="E460"/>
  <c r="F460"/>
  <c r="G460"/>
  <c r="H460"/>
  <c r="I460"/>
  <c r="D459"/>
  <c r="E459"/>
  <c r="F459"/>
  <c r="G459"/>
  <c r="H459"/>
  <c r="I459"/>
  <c r="D458"/>
  <c r="E458"/>
  <c r="F458"/>
  <c r="G458"/>
  <c r="H458"/>
  <c r="I458"/>
  <c r="D457"/>
  <c r="E457"/>
  <c r="F457"/>
  <c r="G457"/>
  <c r="H457"/>
  <c r="I457"/>
  <c r="D456"/>
  <c r="E456"/>
  <c r="F456"/>
  <c r="G456"/>
  <c r="H456"/>
  <c r="I456"/>
  <c r="D455"/>
  <c r="E455"/>
  <c r="F455"/>
  <c r="G455"/>
  <c r="H455"/>
  <c r="I455"/>
  <c r="D454"/>
  <c r="E454"/>
  <c r="F454"/>
  <c r="G454"/>
  <c r="H454"/>
  <c r="I454"/>
  <c r="D453"/>
  <c r="E453"/>
  <c r="F453"/>
  <c r="G453"/>
  <c r="H453"/>
  <c r="I453"/>
  <c r="D452"/>
  <c r="E452"/>
  <c r="F452"/>
  <c r="G452"/>
  <c r="H452"/>
  <c r="I452"/>
  <c r="D451"/>
  <c r="E451"/>
  <c r="F451"/>
  <c r="G451"/>
  <c r="H451"/>
  <c r="I451"/>
  <c r="D450"/>
  <c r="E450"/>
  <c r="F450"/>
  <c r="G450"/>
  <c r="H450"/>
  <c r="I450"/>
  <c r="D449"/>
  <c r="E449"/>
  <c r="F449"/>
  <c r="G449"/>
  <c r="H449"/>
  <c r="I449"/>
  <c r="D448"/>
  <c r="E448"/>
  <c r="F448"/>
  <c r="G448"/>
  <c r="H448"/>
  <c r="I448"/>
  <c r="D447"/>
  <c r="E447"/>
  <c r="F447"/>
  <c r="G447"/>
  <c r="H447"/>
  <c r="I447"/>
  <c r="D446"/>
  <c r="E446"/>
  <c r="F446"/>
  <c r="G446"/>
  <c r="H446"/>
  <c r="I446"/>
  <c r="D445"/>
  <c r="E445"/>
  <c r="F445"/>
  <c r="G445"/>
  <c r="H445"/>
  <c r="I445"/>
  <c r="D444"/>
  <c r="E444"/>
  <c r="F444"/>
  <c r="G444"/>
  <c r="H444"/>
  <c r="I444"/>
  <c r="D443"/>
  <c r="E443"/>
  <c r="F443"/>
  <c r="G443"/>
  <c r="H443"/>
  <c r="I443"/>
  <c r="D442"/>
  <c r="E442"/>
  <c r="F442"/>
  <c r="G442"/>
  <c r="H442"/>
  <c r="I442"/>
  <c r="D441"/>
  <c r="E441"/>
  <c r="F441"/>
  <c r="G441"/>
  <c r="H441"/>
  <c r="I441"/>
  <c r="D440"/>
  <c r="E440"/>
  <c r="F440"/>
  <c r="G440"/>
  <c r="H440"/>
  <c r="I440"/>
  <c r="D439"/>
  <c r="E439"/>
  <c r="F439"/>
  <c r="G439"/>
  <c r="H439"/>
  <c r="I439"/>
  <c r="D438"/>
  <c r="E438"/>
  <c r="F438"/>
  <c r="G438"/>
  <c r="H438"/>
  <c r="I438"/>
  <c r="D437"/>
  <c r="E437"/>
  <c r="F437"/>
  <c r="G437"/>
  <c r="H437"/>
  <c r="I437"/>
  <c r="D436"/>
  <c r="E436"/>
  <c r="F436"/>
  <c r="G436"/>
  <c r="H436"/>
  <c r="I436"/>
  <c r="D435"/>
  <c r="E435"/>
  <c r="F435"/>
  <c r="G435"/>
  <c r="H435"/>
  <c r="I435"/>
  <c r="D434"/>
  <c r="E434"/>
  <c r="F434"/>
  <c r="G434"/>
  <c r="H434"/>
  <c r="I434"/>
  <c r="D433"/>
  <c r="E433"/>
  <c r="F433"/>
  <c r="G433"/>
  <c r="H433"/>
  <c r="I433"/>
  <c r="D432"/>
  <c r="E432"/>
  <c r="F432"/>
  <c r="G432"/>
  <c r="H432"/>
  <c r="I432"/>
  <c r="D431"/>
  <c r="E431"/>
  <c r="F431"/>
  <c r="G431"/>
  <c r="H431"/>
  <c r="I431"/>
  <c r="D430"/>
  <c r="E430"/>
  <c r="F430"/>
  <c r="G430"/>
  <c r="H430"/>
  <c r="I430"/>
  <c r="D429"/>
  <c r="E429"/>
  <c r="F429"/>
  <c r="G429"/>
  <c r="H429"/>
  <c r="I429"/>
  <c r="D428"/>
  <c r="E428"/>
  <c r="F428"/>
  <c r="G428"/>
  <c r="H428"/>
  <c r="I428"/>
  <c r="D427"/>
  <c r="E427"/>
  <c r="F427"/>
  <c r="G427"/>
  <c r="H427"/>
  <c r="I427"/>
  <c r="D426"/>
  <c r="E426"/>
  <c r="F426"/>
  <c r="G426"/>
  <c r="H426"/>
  <c r="I426"/>
  <c r="D425"/>
  <c r="E425"/>
  <c r="F425"/>
  <c r="G425"/>
  <c r="H425"/>
  <c r="I425"/>
  <c r="D424"/>
  <c r="E424"/>
  <c r="F424"/>
  <c r="G424"/>
  <c r="H424"/>
  <c r="I424"/>
  <c r="D423"/>
  <c r="E423"/>
  <c r="F423"/>
  <c r="G423"/>
  <c r="H423"/>
  <c r="I423"/>
  <c r="D422"/>
  <c r="E422"/>
  <c r="F422"/>
  <c r="G422"/>
  <c r="H422"/>
  <c r="I422"/>
  <c r="D421"/>
  <c r="E421"/>
  <c r="F421"/>
  <c r="G421"/>
  <c r="H421"/>
  <c r="I421"/>
  <c r="D420"/>
  <c r="E420"/>
  <c r="F420"/>
  <c r="G420"/>
  <c r="H420"/>
  <c r="I420"/>
  <c r="D419"/>
  <c r="E419"/>
  <c r="F419"/>
  <c r="G419"/>
  <c r="H419"/>
  <c r="I419"/>
  <c r="D418"/>
  <c r="E418"/>
  <c r="F418"/>
  <c r="G418"/>
  <c r="H418"/>
  <c r="I418"/>
  <c r="D417"/>
  <c r="E417"/>
  <c r="F417"/>
  <c r="G417"/>
  <c r="H417"/>
  <c r="I417"/>
  <c r="D416"/>
  <c r="E416"/>
  <c r="F416"/>
  <c r="G416"/>
  <c r="H416"/>
  <c r="I416"/>
  <c r="D415"/>
  <c r="E415"/>
  <c r="F415"/>
  <c r="G415"/>
  <c r="H415"/>
  <c r="I415"/>
  <c r="D414"/>
  <c r="E414"/>
  <c r="F414"/>
  <c r="G414"/>
  <c r="H414"/>
  <c r="I414"/>
  <c r="D413"/>
  <c r="E413"/>
  <c r="F413"/>
  <c r="G413"/>
  <c r="H413"/>
  <c r="I413"/>
  <c r="D412"/>
  <c r="E412"/>
  <c r="F412"/>
  <c r="G412"/>
  <c r="H412"/>
  <c r="I412"/>
  <c r="D411"/>
  <c r="E411"/>
  <c r="F411"/>
  <c r="G411"/>
  <c r="H411"/>
  <c r="I411"/>
  <c r="D410"/>
  <c r="E410"/>
  <c r="F410"/>
  <c r="G410"/>
  <c r="H410"/>
  <c r="I410"/>
  <c r="D409"/>
  <c r="E409"/>
  <c r="F409"/>
  <c r="G409"/>
  <c r="H409"/>
  <c r="I409"/>
  <c r="D408"/>
  <c r="E408"/>
  <c r="F408"/>
  <c r="G408"/>
  <c r="H408"/>
  <c r="I408"/>
  <c r="D407"/>
  <c r="E407"/>
  <c r="F407"/>
  <c r="G407"/>
  <c r="H407"/>
  <c r="I407"/>
  <c r="D406"/>
  <c r="E406"/>
  <c r="F406"/>
  <c r="G406"/>
  <c r="H406"/>
  <c r="I406"/>
  <c r="D405"/>
  <c r="E405"/>
  <c r="F405"/>
  <c r="G405"/>
  <c r="H405"/>
  <c r="I405"/>
  <c r="D404"/>
  <c r="E404"/>
  <c r="F404"/>
  <c r="G404"/>
  <c r="H404"/>
  <c r="I404"/>
  <c r="D403"/>
  <c r="E403"/>
  <c r="F403"/>
  <c r="G403"/>
  <c r="H403"/>
  <c r="I403"/>
  <c r="D402"/>
  <c r="E402"/>
  <c r="F402"/>
  <c r="G402"/>
  <c r="H402"/>
  <c r="I402"/>
  <c r="D401"/>
  <c r="E401"/>
  <c r="F401"/>
  <c r="G401"/>
  <c r="H401"/>
  <c r="I401"/>
  <c r="D400"/>
  <c r="E400"/>
  <c r="F400"/>
  <c r="G400"/>
  <c r="H400"/>
  <c r="I400"/>
  <c r="D399"/>
  <c r="E399"/>
  <c r="F399"/>
  <c r="G399"/>
  <c r="H399"/>
  <c r="I399"/>
  <c r="D398"/>
  <c r="E398"/>
  <c r="F398"/>
  <c r="G398"/>
  <c r="H398"/>
  <c r="I398"/>
  <c r="D397"/>
  <c r="E397"/>
  <c r="F397"/>
  <c r="G397"/>
  <c r="H397"/>
  <c r="I397"/>
  <c r="D396"/>
  <c r="E396"/>
  <c r="F396"/>
  <c r="G396"/>
  <c r="H396"/>
  <c r="I396"/>
  <c r="D395"/>
  <c r="E395"/>
  <c r="F395"/>
  <c r="G395"/>
  <c r="H395"/>
  <c r="I395"/>
  <c r="D394"/>
  <c r="E394"/>
  <c r="F394"/>
  <c r="G394"/>
  <c r="H394"/>
  <c r="I394"/>
  <c r="D393"/>
  <c r="E393"/>
  <c r="F393"/>
  <c r="G393"/>
  <c r="H393"/>
  <c r="I393"/>
  <c r="D392"/>
  <c r="E392"/>
  <c r="F392"/>
  <c r="G392"/>
  <c r="H392"/>
  <c r="I392"/>
  <c r="D391"/>
  <c r="E391"/>
  <c r="F391"/>
  <c r="G391"/>
  <c r="H391"/>
  <c r="I391"/>
  <c r="D390"/>
  <c r="E390"/>
  <c r="F390"/>
  <c r="G390"/>
  <c r="H390"/>
  <c r="I390"/>
  <c r="D389"/>
  <c r="E389"/>
  <c r="F389"/>
  <c r="G389"/>
  <c r="H389"/>
  <c r="I389"/>
  <c r="D388"/>
  <c r="E388"/>
  <c r="F388"/>
  <c r="G388"/>
  <c r="H388"/>
  <c r="I388"/>
  <c r="D387"/>
  <c r="E387"/>
  <c r="F387"/>
  <c r="G387"/>
  <c r="H387"/>
  <c r="I387"/>
  <c r="D386"/>
  <c r="E386"/>
  <c r="F386"/>
  <c r="G386"/>
  <c r="H386"/>
  <c r="I386"/>
  <c r="D385"/>
  <c r="E385"/>
  <c r="F385"/>
  <c r="G385"/>
  <c r="H385"/>
  <c r="I385"/>
  <c r="D384"/>
  <c r="E384"/>
  <c r="F384"/>
  <c r="G384"/>
  <c r="H384"/>
  <c r="I384"/>
  <c r="D383"/>
  <c r="E383"/>
  <c r="F383"/>
  <c r="G383"/>
  <c r="H383"/>
  <c r="I383"/>
  <c r="D382"/>
  <c r="E382"/>
  <c r="F382"/>
  <c r="G382"/>
  <c r="H382"/>
  <c r="I382"/>
  <c r="D381"/>
  <c r="E381"/>
  <c r="F381"/>
  <c r="G381"/>
  <c r="H381"/>
  <c r="I381"/>
  <c r="D380"/>
  <c r="E380"/>
  <c r="F380"/>
  <c r="G380"/>
  <c r="H380"/>
  <c r="I380"/>
  <c r="D379"/>
  <c r="E379"/>
  <c r="F379"/>
  <c r="G379"/>
  <c r="H379"/>
  <c r="I379"/>
  <c r="D378"/>
  <c r="E378"/>
  <c r="F378"/>
  <c r="G378"/>
  <c r="H378"/>
  <c r="I378"/>
  <c r="D377"/>
  <c r="E377"/>
  <c r="F377"/>
  <c r="G377"/>
  <c r="H377"/>
  <c r="I377"/>
  <c r="D376"/>
  <c r="E376"/>
  <c r="F376"/>
  <c r="G376"/>
  <c r="H376"/>
  <c r="I376"/>
  <c r="D375"/>
  <c r="E375"/>
  <c r="F375"/>
  <c r="G375"/>
  <c r="H375"/>
  <c r="I375"/>
  <c r="D374"/>
  <c r="E374"/>
  <c r="F374"/>
  <c r="G374"/>
  <c r="H374"/>
  <c r="I374"/>
  <c r="D373"/>
  <c r="E373"/>
  <c r="F373"/>
  <c r="G373"/>
  <c r="H373"/>
  <c r="I373"/>
  <c r="D372"/>
  <c r="E372"/>
  <c r="F372"/>
  <c r="G372"/>
  <c r="H372"/>
  <c r="I372"/>
  <c r="D371"/>
  <c r="E371"/>
  <c r="F371"/>
  <c r="G371"/>
  <c r="H371"/>
  <c r="I371"/>
  <c r="D370"/>
  <c r="E370"/>
  <c r="F370"/>
  <c r="G370"/>
  <c r="H370"/>
  <c r="I370"/>
  <c r="D369"/>
  <c r="E369"/>
  <c r="F369"/>
  <c r="G369"/>
  <c r="H369"/>
  <c r="I369"/>
  <c r="D368"/>
  <c r="E368"/>
  <c r="F368"/>
  <c r="G368"/>
  <c r="H368"/>
  <c r="I368"/>
  <c r="D367"/>
  <c r="E367"/>
  <c r="F367"/>
  <c r="G367"/>
  <c r="H367"/>
  <c r="I367"/>
  <c r="D366"/>
  <c r="E366"/>
  <c r="F366"/>
  <c r="G366"/>
  <c r="H366"/>
  <c r="I366"/>
  <c r="D365"/>
  <c r="E365"/>
  <c r="F365"/>
  <c r="G365"/>
  <c r="H365"/>
  <c r="I365"/>
  <c r="D364"/>
  <c r="E364"/>
  <c r="F364"/>
  <c r="G364"/>
  <c r="H364"/>
  <c r="I364"/>
  <c r="D363"/>
  <c r="E363"/>
  <c r="F363"/>
  <c r="G363"/>
  <c r="H363"/>
  <c r="I363"/>
  <c r="D362"/>
  <c r="E362"/>
  <c r="F362"/>
  <c r="G362"/>
  <c r="H362"/>
  <c r="I362"/>
  <c r="D361"/>
  <c r="E361"/>
  <c r="F361"/>
  <c r="G361"/>
  <c r="H361"/>
  <c r="I361"/>
  <c r="D360"/>
  <c r="E360"/>
  <c r="F360"/>
  <c r="G360"/>
  <c r="H360"/>
  <c r="I360"/>
  <c r="D359"/>
  <c r="E359"/>
  <c r="F359"/>
  <c r="G359"/>
  <c r="H359"/>
  <c r="I359"/>
  <c r="D358"/>
  <c r="E358"/>
  <c r="F358"/>
  <c r="G358"/>
  <c r="H358"/>
  <c r="I358"/>
  <c r="D357"/>
  <c r="E357"/>
  <c r="F357"/>
  <c r="G357"/>
  <c r="H357"/>
  <c r="I357"/>
  <c r="D356"/>
  <c r="E356"/>
  <c r="F356"/>
  <c r="G356"/>
  <c r="H356"/>
  <c r="I356"/>
  <c r="D355"/>
  <c r="E355"/>
  <c r="F355"/>
  <c r="G355"/>
  <c r="H355"/>
  <c r="I355"/>
  <c r="D354"/>
  <c r="E354"/>
  <c r="F354"/>
  <c r="G354"/>
  <c r="H354"/>
  <c r="I354"/>
  <c r="D353"/>
  <c r="E353"/>
  <c r="F353"/>
  <c r="G353"/>
  <c r="H353"/>
  <c r="I353"/>
  <c r="D352"/>
  <c r="E352"/>
  <c r="F352"/>
  <c r="G352"/>
  <c r="H352"/>
  <c r="I352"/>
  <c r="D351"/>
  <c r="E351"/>
  <c r="F351"/>
  <c r="G351"/>
  <c r="H351"/>
  <c r="I351"/>
  <c r="D350"/>
  <c r="E350"/>
  <c r="F350"/>
  <c r="G350"/>
  <c r="H350"/>
  <c r="I350"/>
  <c r="D349"/>
  <c r="E349"/>
  <c r="F349"/>
  <c r="G349"/>
  <c r="H349"/>
  <c r="I349"/>
  <c r="D348"/>
  <c r="E348"/>
  <c r="F348"/>
  <c r="G348"/>
  <c r="H348"/>
  <c r="I348"/>
  <c r="D347"/>
  <c r="E347"/>
  <c r="F347"/>
  <c r="G347"/>
  <c r="H347"/>
  <c r="I347"/>
  <c r="D346"/>
  <c r="E346"/>
  <c r="F346"/>
  <c r="G346"/>
  <c r="H346"/>
  <c r="I346"/>
  <c r="D345"/>
  <c r="E345"/>
  <c r="F345"/>
  <c r="G345"/>
  <c r="H345"/>
  <c r="I345"/>
  <c r="D344"/>
  <c r="E344"/>
  <c r="F344"/>
  <c r="G344"/>
  <c r="H344"/>
  <c r="I344"/>
  <c r="D343"/>
  <c r="E343"/>
  <c r="F343"/>
  <c r="G343"/>
  <c r="H343"/>
  <c r="I343"/>
  <c r="D342"/>
  <c r="E342"/>
  <c r="F342"/>
  <c r="G342"/>
  <c r="H342"/>
  <c r="I342"/>
  <c r="D341"/>
  <c r="E341"/>
  <c r="F341"/>
  <c r="G341"/>
  <c r="H341"/>
  <c r="I341"/>
  <c r="D340"/>
  <c r="E340"/>
  <c r="F340"/>
  <c r="G340"/>
  <c r="H340"/>
  <c r="I340"/>
  <c r="D339"/>
  <c r="E339"/>
  <c r="F339"/>
  <c r="G339"/>
  <c r="H339"/>
  <c r="I339"/>
  <c r="D338"/>
  <c r="E338"/>
  <c r="F338"/>
  <c r="G338"/>
  <c r="H338"/>
  <c r="I338"/>
  <c r="D337"/>
  <c r="E337"/>
  <c r="F337"/>
  <c r="G337"/>
  <c r="H337"/>
  <c r="I337"/>
  <c r="D336"/>
  <c r="E336"/>
  <c r="F336"/>
  <c r="G336"/>
  <c r="H336"/>
  <c r="I336"/>
  <c r="D335"/>
  <c r="E335"/>
  <c r="F335"/>
  <c r="G335"/>
  <c r="H335"/>
  <c r="I335"/>
  <c r="D334"/>
  <c r="E334"/>
  <c r="F334"/>
  <c r="G334"/>
  <c r="H334"/>
  <c r="I334"/>
  <c r="D333"/>
  <c r="E333"/>
  <c r="F333"/>
  <c r="G333"/>
  <c r="H333"/>
  <c r="I333"/>
  <c r="D332"/>
  <c r="E332"/>
  <c r="F332"/>
  <c r="G332"/>
  <c r="H332"/>
  <c r="I332"/>
  <c r="D331"/>
  <c r="E331"/>
  <c r="F331"/>
  <c r="G331"/>
  <c r="H331"/>
  <c r="I331"/>
  <c r="D330"/>
  <c r="E330"/>
  <c r="F330"/>
  <c r="G330"/>
  <c r="H330"/>
  <c r="I330"/>
  <c r="D329"/>
  <c r="E329"/>
  <c r="F329"/>
  <c r="G329"/>
  <c r="H329"/>
  <c r="I329"/>
  <c r="D328"/>
  <c r="E328"/>
  <c r="F328"/>
  <c r="G328"/>
  <c r="H328"/>
  <c r="I328"/>
  <c r="D327"/>
  <c r="E327"/>
  <c r="F327"/>
  <c r="G327"/>
  <c r="H327"/>
  <c r="I327"/>
  <c r="D326"/>
  <c r="E326"/>
  <c r="F326"/>
  <c r="G326"/>
  <c r="H326"/>
  <c r="I326"/>
  <c r="D325"/>
  <c r="E325"/>
  <c r="F325"/>
  <c r="G325"/>
  <c r="H325"/>
  <c r="I325"/>
  <c r="D324"/>
  <c r="E324"/>
  <c r="F324"/>
  <c r="G324"/>
  <c r="H324"/>
  <c r="I324"/>
  <c r="D323"/>
  <c r="E323"/>
  <c r="F323"/>
  <c r="G323"/>
  <c r="H323"/>
  <c r="I323"/>
  <c r="D322"/>
  <c r="E322"/>
  <c r="F322"/>
  <c r="G322"/>
  <c r="H322"/>
  <c r="I322"/>
  <c r="D321"/>
  <c r="E321"/>
  <c r="F321"/>
  <c r="G321"/>
  <c r="H321"/>
  <c r="I321"/>
  <c r="D320"/>
  <c r="E320"/>
  <c r="F320"/>
  <c r="G320"/>
  <c r="H320"/>
  <c r="I320"/>
  <c r="D319"/>
  <c r="E319"/>
  <c r="F319"/>
  <c r="G319"/>
  <c r="H319"/>
  <c r="I319"/>
  <c r="D318"/>
  <c r="E318"/>
  <c r="F318"/>
  <c r="G318"/>
  <c r="H318"/>
  <c r="I318"/>
  <c r="D317"/>
  <c r="E317"/>
  <c r="F317"/>
  <c r="G317"/>
  <c r="H317"/>
  <c r="I317"/>
  <c r="D316"/>
  <c r="E316"/>
  <c r="F316"/>
  <c r="G316"/>
  <c r="H316"/>
  <c r="I316"/>
  <c r="D315"/>
  <c r="E315"/>
  <c r="F315"/>
  <c r="G315"/>
  <c r="H315"/>
  <c r="I315"/>
  <c r="D314"/>
  <c r="E314"/>
  <c r="F314"/>
  <c r="G314"/>
  <c r="H314"/>
  <c r="I314"/>
  <c r="D313"/>
  <c r="E313"/>
  <c r="F313"/>
  <c r="G313"/>
  <c r="H313"/>
  <c r="I313"/>
  <c r="D312"/>
  <c r="E312"/>
  <c r="F312"/>
  <c r="G312"/>
  <c r="H312"/>
  <c r="I312"/>
  <c r="D311"/>
  <c r="E311"/>
  <c r="F311"/>
  <c r="G311"/>
  <c r="H311"/>
  <c r="I311"/>
  <c r="D310"/>
  <c r="E310"/>
  <c r="F310"/>
  <c r="G310"/>
  <c r="H310"/>
  <c r="I310"/>
  <c r="D309"/>
  <c r="E309"/>
  <c r="F309"/>
  <c r="G309"/>
  <c r="H309"/>
  <c r="I309"/>
  <c r="D308"/>
  <c r="E308"/>
  <c r="F308"/>
  <c r="G308"/>
  <c r="H308"/>
  <c r="I308"/>
  <c r="D307"/>
  <c r="E307"/>
  <c r="F307"/>
  <c r="G307"/>
  <c r="H307"/>
  <c r="I307"/>
  <c r="D306"/>
  <c r="E306"/>
  <c r="F306"/>
  <c r="G306"/>
  <c r="H306"/>
  <c r="I306"/>
  <c r="D305"/>
  <c r="E305"/>
  <c r="F305"/>
  <c r="G305"/>
  <c r="H305"/>
  <c r="I305"/>
  <c r="D304"/>
  <c r="E304"/>
  <c r="F304"/>
  <c r="G304"/>
  <c r="H304"/>
  <c r="I304"/>
  <c r="D303"/>
  <c r="E303"/>
  <c r="F303"/>
  <c r="G303"/>
  <c r="H303"/>
  <c r="I303"/>
  <c r="D302"/>
  <c r="E302"/>
  <c r="F302"/>
  <c r="G302"/>
  <c r="H302"/>
  <c r="I302"/>
  <c r="D301"/>
  <c r="E301"/>
  <c r="F301"/>
  <c r="G301"/>
  <c r="H301"/>
  <c r="I301"/>
  <c r="F300"/>
  <c r="G300"/>
  <c r="H300"/>
  <c r="I300"/>
  <c r="D300"/>
  <c r="E300"/>
  <c r="D299"/>
  <c r="E299"/>
  <c r="F299"/>
  <c r="G299"/>
  <c r="H299"/>
  <c r="I299"/>
  <c r="D298"/>
  <c r="E298"/>
  <c r="F298"/>
  <c r="G298"/>
  <c r="H298"/>
  <c r="I298"/>
  <c r="D297"/>
  <c r="E297"/>
  <c r="F297"/>
  <c r="G297"/>
  <c r="H297"/>
  <c r="I297"/>
  <c r="F296"/>
  <c r="G296"/>
  <c r="H296"/>
  <c r="I296"/>
  <c r="D296"/>
  <c r="E296"/>
  <c r="D295"/>
  <c r="E295"/>
  <c r="F295"/>
  <c r="G295"/>
  <c r="H295"/>
  <c r="I295"/>
  <c r="D294"/>
  <c r="E294"/>
  <c r="F294"/>
  <c r="G294"/>
  <c r="H294"/>
  <c r="I294"/>
  <c r="D293"/>
  <c r="E293"/>
  <c r="F293"/>
  <c r="G293"/>
  <c r="H293"/>
  <c r="I293"/>
  <c r="F292"/>
  <c r="G292"/>
  <c r="H292"/>
  <c r="I292"/>
  <c r="D292"/>
  <c r="E292"/>
  <c r="D291"/>
  <c r="E291"/>
  <c r="F291"/>
  <c r="G291"/>
  <c r="H291"/>
  <c r="I291"/>
  <c r="D290"/>
  <c r="E290"/>
  <c r="F290"/>
  <c r="G290"/>
  <c r="H290"/>
  <c r="I290"/>
  <c r="D289"/>
  <c r="E289"/>
  <c r="F289"/>
  <c r="G289"/>
  <c r="H289"/>
  <c r="I289"/>
  <c r="F288"/>
  <c r="G288"/>
  <c r="H288"/>
  <c r="I288"/>
  <c r="D288"/>
  <c r="E288"/>
  <c r="D287"/>
  <c r="E287"/>
  <c r="F287"/>
  <c r="G287"/>
  <c r="H287"/>
  <c r="I287"/>
  <c r="D286"/>
  <c r="E286"/>
  <c r="F286"/>
  <c r="G286"/>
  <c r="H286"/>
  <c r="I286"/>
  <c r="D285"/>
  <c r="E285"/>
  <c r="F285"/>
  <c r="G285"/>
  <c r="H285"/>
  <c r="I285"/>
  <c r="F284"/>
  <c r="G284"/>
  <c r="H284"/>
  <c r="I284"/>
  <c r="D284"/>
  <c r="E284"/>
  <c r="D283"/>
  <c r="E283"/>
  <c r="F283"/>
  <c r="G283"/>
  <c r="H283"/>
  <c r="I283"/>
  <c r="D282"/>
  <c r="E282"/>
  <c r="F282"/>
  <c r="G282"/>
  <c r="H282"/>
  <c r="I282"/>
  <c r="D281"/>
  <c r="E281"/>
  <c r="F281"/>
  <c r="G281"/>
  <c r="H281"/>
  <c r="I281"/>
  <c r="F280"/>
  <c r="G280"/>
  <c r="H280"/>
  <c r="I280"/>
  <c r="D280"/>
  <c r="E280"/>
  <c r="D279"/>
  <c r="E279"/>
  <c r="F279"/>
  <c r="G279"/>
  <c r="H279"/>
  <c r="I279"/>
  <c r="D278"/>
  <c r="E278"/>
  <c r="F278"/>
  <c r="G278"/>
  <c r="H278"/>
  <c r="I278"/>
  <c r="D277"/>
  <c r="E277"/>
  <c r="F277"/>
  <c r="G277"/>
  <c r="H277"/>
  <c r="I277"/>
  <c r="F276"/>
  <c r="G276"/>
  <c r="H276"/>
  <c r="I276"/>
  <c r="D276"/>
  <c r="E276"/>
  <c r="D275"/>
  <c r="E275"/>
  <c r="F275"/>
  <c r="G275"/>
  <c r="H275"/>
  <c r="I275"/>
  <c r="D274"/>
  <c r="E274"/>
  <c r="F274"/>
  <c r="G274"/>
  <c r="H274"/>
  <c r="I274"/>
  <c r="D273"/>
  <c r="E273"/>
  <c r="F273"/>
  <c r="G273"/>
  <c r="H273"/>
  <c r="I273"/>
  <c r="D272"/>
  <c r="E272"/>
  <c r="F272"/>
  <c r="G272"/>
  <c r="H272"/>
  <c r="I272"/>
  <c r="D271"/>
  <c r="E271"/>
  <c r="F271"/>
  <c r="G271"/>
  <c r="H271"/>
  <c r="I271"/>
  <c r="D270"/>
  <c r="E270"/>
  <c r="F270"/>
  <c r="G270"/>
  <c r="H270"/>
  <c r="I270"/>
  <c r="D269"/>
  <c r="E269"/>
  <c r="F269"/>
  <c r="G269"/>
  <c r="H269"/>
  <c r="I269"/>
  <c r="D268"/>
  <c r="E268"/>
  <c r="F268"/>
  <c r="G268"/>
  <c r="H268"/>
  <c r="I268"/>
  <c r="D267"/>
  <c r="E267"/>
  <c r="F267"/>
  <c r="G267"/>
  <c r="H267"/>
  <c r="I267"/>
  <c r="D266"/>
  <c r="E266"/>
  <c r="F266"/>
  <c r="G266"/>
  <c r="H266"/>
  <c r="I266"/>
  <c r="D265"/>
  <c r="E265"/>
  <c r="F265"/>
  <c r="G265"/>
  <c r="H265"/>
  <c r="I265"/>
  <c r="D264"/>
  <c r="E264"/>
  <c r="F264"/>
  <c r="G264"/>
  <c r="H264"/>
  <c r="I264"/>
  <c r="D263"/>
  <c r="E263"/>
  <c r="F263"/>
  <c r="G263"/>
  <c r="H263"/>
  <c r="I263"/>
  <c r="D262"/>
  <c r="E262"/>
  <c r="F262"/>
  <c r="G262"/>
  <c r="H262"/>
  <c r="I262"/>
  <c r="D261"/>
  <c r="E261"/>
  <c r="F261"/>
  <c r="G261"/>
  <c r="H261"/>
  <c r="I261"/>
  <c r="D260"/>
  <c r="E260"/>
  <c r="F260"/>
  <c r="G260"/>
  <c r="H260"/>
  <c r="I260"/>
  <c r="D259"/>
  <c r="E259"/>
  <c r="F259"/>
  <c r="G259"/>
  <c r="H259"/>
  <c r="I259"/>
  <c r="D258"/>
  <c r="E258"/>
  <c r="F258"/>
  <c r="G258"/>
  <c r="H258"/>
  <c r="I258"/>
  <c r="D257"/>
  <c r="E257"/>
  <c r="F257"/>
  <c r="G257"/>
  <c r="H257"/>
  <c r="I257"/>
  <c r="D256"/>
  <c r="E256"/>
  <c r="F256"/>
  <c r="G256"/>
  <c r="H256"/>
  <c r="I256"/>
  <c r="D255"/>
  <c r="E255"/>
  <c r="F255"/>
  <c r="G255"/>
  <c r="H255"/>
  <c r="I255"/>
  <c r="D254"/>
  <c r="E254"/>
  <c r="F254"/>
  <c r="G254"/>
  <c r="H254"/>
  <c r="I254"/>
  <c r="D253"/>
  <c r="E253"/>
  <c r="F253"/>
  <c r="G253"/>
  <c r="H253"/>
  <c r="I253"/>
  <c r="D252"/>
  <c r="E252"/>
  <c r="F252"/>
  <c r="G252"/>
  <c r="H252"/>
  <c r="I252"/>
  <c r="D251"/>
  <c r="E251"/>
  <c r="F251"/>
  <c r="G251"/>
  <c r="H251"/>
  <c r="I251"/>
  <c r="D250"/>
  <c r="E250"/>
  <c r="F250"/>
  <c r="G250"/>
  <c r="H250"/>
  <c r="I250"/>
  <c r="G249"/>
  <c r="I249"/>
  <c r="D249"/>
  <c r="E249"/>
  <c r="G248"/>
  <c r="I248"/>
  <c r="D248"/>
  <c r="E248"/>
  <c r="G247"/>
  <c r="I247"/>
  <c r="D247"/>
  <c r="E247"/>
  <c r="G246"/>
  <c r="D246"/>
  <c r="E246"/>
  <c r="E245"/>
  <c r="G245"/>
  <c r="H245"/>
  <c r="I245"/>
  <c r="D245"/>
  <c r="G244"/>
  <c r="H244"/>
  <c r="I244"/>
  <c r="D244"/>
  <c r="E244"/>
  <c r="G243"/>
  <c r="H243"/>
  <c r="I243"/>
  <c r="D243"/>
  <c r="E243"/>
  <c r="E242"/>
  <c r="G242"/>
  <c r="H242"/>
  <c r="I242"/>
  <c r="D242"/>
  <c r="F241"/>
  <c r="G241"/>
  <c r="H241"/>
  <c r="I241"/>
  <c r="D241"/>
  <c r="E241"/>
  <c r="D240"/>
  <c r="E240"/>
  <c r="F240"/>
  <c r="G240"/>
  <c r="H240"/>
  <c r="I240"/>
  <c r="D239"/>
  <c r="E239"/>
  <c r="F239"/>
  <c r="G239"/>
  <c r="H239"/>
  <c r="I239"/>
  <c r="D238"/>
  <c r="E238"/>
  <c r="F238"/>
  <c r="G238"/>
  <c r="H238"/>
  <c r="I238"/>
  <c r="D237"/>
  <c r="E237"/>
  <c r="F237"/>
  <c r="G237"/>
  <c r="H237"/>
  <c r="I237"/>
  <c r="D236"/>
  <c r="E236"/>
  <c r="F236"/>
  <c r="G236"/>
  <c r="H236"/>
  <c r="I236"/>
  <c r="D235"/>
  <c r="E235"/>
  <c r="F235"/>
  <c r="G235"/>
  <c r="H235"/>
  <c r="I235"/>
  <c r="D234"/>
  <c r="E234"/>
  <c r="F234"/>
  <c r="G234"/>
  <c r="H234"/>
  <c r="I234"/>
  <c r="D233"/>
  <c r="E233"/>
  <c r="F233"/>
  <c r="G233"/>
  <c r="H233"/>
  <c r="I233"/>
  <c r="D232"/>
  <c r="E232"/>
  <c r="F232"/>
  <c r="G232"/>
  <c r="H232"/>
  <c r="I232"/>
  <c r="D231"/>
  <c r="E231"/>
  <c r="F231"/>
  <c r="G231"/>
  <c r="H231"/>
  <c r="I231"/>
  <c r="D230"/>
  <c r="E230"/>
  <c r="F230"/>
  <c r="G230"/>
  <c r="H230"/>
  <c r="I230"/>
  <c r="D229"/>
  <c r="E229"/>
  <c r="F229"/>
  <c r="G229"/>
  <c r="H229"/>
  <c r="I229"/>
  <c r="D228"/>
  <c r="E228"/>
  <c r="F228"/>
  <c r="G228"/>
  <c r="H228"/>
  <c r="I228"/>
  <c r="D227"/>
  <c r="E227"/>
  <c r="F227"/>
  <c r="G227"/>
  <c r="H227"/>
  <c r="I227"/>
  <c r="D226"/>
  <c r="E226"/>
  <c r="F226"/>
  <c r="G226"/>
  <c r="H226"/>
  <c r="I226"/>
  <c r="D225"/>
  <c r="E225"/>
  <c r="F225"/>
  <c r="G225"/>
  <c r="H225"/>
  <c r="I225"/>
  <c r="D224"/>
  <c r="E224"/>
  <c r="F224"/>
  <c r="G224"/>
  <c r="H224"/>
  <c r="I224"/>
  <c r="D223"/>
  <c r="E223"/>
  <c r="F223"/>
  <c r="G223"/>
  <c r="H223"/>
  <c r="I223"/>
  <c r="D222"/>
  <c r="E222"/>
  <c r="F222"/>
  <c r="G222"/>
  <c r="H222"/>
  <c r="I222"/>
  <c r="D221"/>
  <c r="E221"/>
  <c r="F221"/>
  <c r="G221"/>
  <c r="H221"/>
  <c r="I221"/>
  <c r="D220"/>
  <c r="E220"/>
  <c r="F220"/>
  <c r="G220"/>
  <c r="H220"/>
  <c r="I220"/>
  <c r="D219"/>
  <c r="E219"/>
  <c r="F219"/>
  <c r="G219"/>
  <c r="H219"/>
  <c r="I219"/>
  <c r="D218"/>
  <c r="E218"/>
  <c r="F218"/>
  <c r="G218"/>
  <c r="H218"/>
  <c r="I218"/>
  <c r="D217"/>
  <c r="E217"/>
  <c r="F217"/>
  <c r="G217"/>
  <c r="H217"/>
  <c r="I217"/>
  <c r="D216"/>
  <c r="E216"/>
  <c r="F216"/>
  <c r="G216"/>
  <c r="H216"/>
  <c r="I216"/>
  <c r="D215"/>
  <c r="E215"/>
  <c r="F215"/>
  <c r="G215"/>
  <c r="H215"/>
  <c r="I215"/>
  <c r="D214"/>
  <c r="E214"/>
  <c r="F214"/>
  <c r="G214"/>
  <c r="H214"/>
  <c r="I214"/>
  <c r="D213"/>
  <c r="E213"/>
  <c r="F213"/>
  <c r="G213"/>
  <c r="H213"/>
  <c r="I213"/>
  <c r="D212"/>
  <c r="E212"/>
  <c r="F212"/>
  <c r="G212"/>
  <c r="H212"/>
  <c r="I212"/>
  <c r="D211"/>
  <c r="E211"/>
  <c r="F211"/>
  <c r="G211"/>
  <c r="H211"/>
  <c r="I211"/>
  <c r="D210"/>
  <c r="E210"/>
  <c r="F210"/>
  <c r="G210"/>
  <c r="H210"/>
  <c r="I210"/>
  <c r="D209"/>
  <c r="E209"/>
  <c r="F209"/>
  <c r="G209"/>
  <c r="H209"/>
  <c r="I209"/>
  <c r="D208"/>
  <c r="E208"/>
  <c r="F208"/>
  <c r="G208"/>
  <c r="H208"/>
  <c r="I208"/>
  <c r="D207"/>
  <c r="E207"/>
  <c r="F207"/>
  <c r="G207"/>
  <c r="H207"/>
  <c r="I207"/>
  <c r="D206"/>
  <c r="E206"/>
  <c r="F206"/>
  <c r="G206"/>
  <c r="H206"/>
  <c r="I206"/>
  <c r="D205"/>
  <c r="E205"/>
  <c r="F205"/>
  <c r="G205"/>
  <c r="H205"/>
  <c r="I205"/>
  <c r="D204"/>
  <c r="E204"/>
  <c r="F204"/>
  <c r="G204"/>
  <c r="H204"/>
  <c r="I204"/>
  <c r="D203"/>
  <c r="E203"/>
  <c r="F203"/>
  <c r="G203"/>
  <c r="H203"/>
  <c r="I203"/>
  <c r="D202"/>
  <c r="E202"/>
  <c r="F202"/>
  <c r="G202"/>
  <c r="H202"/>
  <c r="I202"/>
  <c r="D201"/>
  <c r="E201"/>
  <c r="F201"/>
  <c r="G201"/>
  <c r="H201"/>
  <c r="I201"/>
  <c r="D200"/>
  <c r="E200"/>
  <c r="F200"/>
  <c r="G200"/>
  <c r="H200"/>
  <c r="I200"/>
  <c r="D199"/>
  <c r="E199"/>
  <c r="F199"/>
  <c r="G199"/>
  <c r="H199"/>
  <c r="I199"/>
  <c r="D198"/>
  <c r="E198"/>
  <c r="F198"/>
  <c r="G198"/>
  <c r="H198"/>
  <c r="I198"/>
  <c r="D197"/>
  <c r="E197"/>
  <c r="F197"/>
  <c r="G197"/>
  <c r="H197"/>
  <c r="I197"/>
  <c r="D196"/>
  <c r="E196"/>
  <c r="F196"/>
  <c r="G196"/>
  <c r="H196"/>
  <c r="I196"/>
  <c r="D195"/>
  <c r="E195"/>
  <c r="F195"/>
  <c r="G195"/>
  <c r="H195"/>
  <c r="I195"/>
  <c r="D194"/>
  <c r="E194"/>
  <c r="F194"/>
  <c r="G194"/>
  <c r="H194"/>
  <c r="I194"/>
  <c r="D193"/>
  <c r="E193"/>
  <c r="F193"/>
  <c r="G193"/>
  <c r="H193"/>
  <c r="I193"/>
  <c r="D192"/>
  <c r="E192"/>
  <c r="F192"/>
  <c r="G192"/>
  <c r="H192"/>
  <c r="I192"/>
  <c r="D191"/>
  <c r="E191"/>
  <c r="F191"/>
  <c r="G191"/>
  <c r="H191"/>
  <c r="I191"/>
  <c r="D190"/>
  <c r="E190"/>
  <c r="F190"/>
  <c r="G190"/>
  <c r="H190"/>
  <c r="I190"/>
  <c r="D189"/>
  <c r="E189"/>
  <c r="F189"/>
  <c r="G189"/>
  <c r="H189"/>
  <c r="I189"/>
  <c r="D188"/>
  <c r="E188"/>
  <c r="F188"/>
  <c r="G188"/>
  <c r="H188"/>
  <c r="I188"/>
  <c r="D187"/>
  <c r="E187"/>
  <c r="F187"/>
  <c r="G187"/>
  <c r="H187"/>
  <c r="I187"/>
  <c r="D186"/>
  <c r="E186"/>
  <c r="F186"/>
  <c r="G186"/>
  <c r="H186"/>
  <c r="I186"/>
  <c r="D185"/>
  <c r="E185"/>
  <c r="F185"/>
  <c r="G185"/>
  <c r="H185"/>
  <c r="I185"/>
  <c r="D184"/>
  <c r="E184"/>
  <c r="F184"/>
  <c r="G184"/>
  <c r="H184"/>
  <c r="I184"/>
  <c r="D183"/>
  <c r="E183"/>
  <c r="F183"/>
  <c r="G183"/>
  <c r="H183"/>
  <c r="I183"/>
  <c r="D182"/>
  <c r="E182"/>
  <c r="F182"/>
  <c r="G182"/>
  <c r="H182"/>
  <c r="I182"/>
  <c r="D181"/>
  <c r="E181"/>
  <c r="F181"/>
  <c r="G181"/>
  <c r="H181"/>
  <c r="I181"/>
  <c r="D180"/>
  <c r="E180"/>
  <c r="F180"/>
  <c r="G180"/>
  <c r="H180"/>
  <c r="I180"/>
  <c r="D179"/>
  <c r="E179"/>
  <c r="F179"/>
  <c r="G179"/>
  <c r="H179"/>
  <c r="I179"/>
  <c r="D178"/>
  <c r="E178"/>
  <c r="F178"/>
  <c r="G178"/>
  <c r="H178"/>
  <c r="I178"/>
  <c r="D177"/>
  <c r="E177"/>
  <c r="F177"/>
  <c r="G177"/>
  <c r="H177"/>
  <c r="I177"/>
  <c r="D176"/>
  <c r="E176"/>
  <c r="F176"/>
  <c r="G176"/>
  <c r="H176"/>
  <c r="I176"/>
  <c r="D175"/>
  <c r="E175"/>
  <c r="F175"/>
  <c r="G175"/>
  <c r="H175"/>
  <c r="I175"/>
  <c r="D174"/>
  <c r="E174"/>
  <c r="F174"/>
  <c r="G174"/>
  <c r="H174"/>
  <c r="I174"/>
  <c r="D173"/>
  <c r="E173"/>
  <c r="F173"/>
  <c r="G173"/>
  <c r="H173"/>
  <c r="I173"/>
  <c r="D172"/>
  <c r="E172"/>
  <c r="F172"/>
  <c r="G172"/>
  <c r="H172"/>
  <c r="I172"/>
  <c r="D171"/>
  <c r="E171"/>
  <c r="F171"/>
  <c r="G171"/>
  <c r="H171"/>
  <c r="I171"/>
  <c r="D170"/>
  <c r="E170"/>
  <c r="F170"/>
  <c r="G170"/>
  <c r="H170"/>
  <c r="I170"/>
  <c r="D169"/>
  <c r="E169"/>
  <c r="F169"/>
  <c r="G169"/>
  <c r="H169"/>
  <c r="I169"/>
  <c r="D168"/>
  <c r="E168"/>
  <c r="F168"/>
  <c r="G168"/>
  <c r="H168"/>
  <c r="I168"/>
  <c r="D167"/>
  <c r="E167"/>
  <c r="F167"/>
  <c r="G167"/>
  <c r="H167"/>
  <c r="I167"/>
  <c r="D166"/>
  <c r="E166"/>
  <c r="F166"/>
  <c r="G166"/>
  <c r="H166"/>
  <c r="I166"/>
  <c r="D165"/>
  <c r="E165"/>
  <c r="F165"/>
  <c r="G165"/>
  <c r="H165"/>
  <c r="I165"/>
  <c r="D164"/>
  <c r="E164"/>
  <c r="F164"/>
  <c r="G164"/>
  <c r="H164"/>
  <c r="I164"/>
  <c r="D163"/>
  <c r="E163"/>
  <c r="F163"/>
  <c r="G163"/>
  <c r="H163"/>
  <c r="I163"/>
  <c r="D162"/>
  <c r="E162"/>
  <c r="F162"/>
  <c r="G162"/>
  <c r="H162"/>
  <c r="I162"/>
  <c r="D161"/>
  <c r="E161"/>
  <c r="F161"/>
  <c r="G161"/>
  <c r="H161"/>
  <c r="I161"/>
  <c r="D160"/>
  <c r="E160"/>
  <c r="F160"/>
  <c r="G160"/>
  <c r="H160"/>
  <c r="I160"/>
  <c r="D159"/>
  <c r="E159"/>
  <c r="F159"/>
  <c r="G159"/>
  <c r="H159"/>
  <c r="I159"/>
  <c r="D158"/>
  <c r="E158"/>
  <c r="F158"/>
  <c r="G158"/>
  <c r="H158"/>
  <c r="I158"/>
  <c r="D157"/>
  <c r="E157"/>
  <c r="F157"/>
  <c r="G157"/>
  <c r="H157"/>
  <c r="I157"/>
  <c r="D156"/>
  <c r="E156"/>
  <c r="F156"/>
  <c r="G156"/>
  <c r="H156"/>
  <c r="I156"/>
  <c r="D155"/>
  <c r="E155"/>
  <c r="F155"/>
  <c r="G155"/>
  <c r="H155"/>
  <c r="I155"/>
  <c r="D154"/>
  <c r="E154"/>
  <c r="F154"/>
  <c r="G154"/>
  <c r="H154"/>
  <c r="I154"/>
  <c r="D153"/>
  <c r="E153"/>
  <c r="F153"/>
  <c r="G153"/>
  <c r="H153"/>
  <c r="I153"/>
  <c r="D152"/>
  <c r="E152"/>
  <c r="F152"/>
  <c r="G152"/>
  <c r="H152"/>
  <c r="I152"/>
  <c r="D151"/>
  <c r="E151"/>
  <c r="F151"/>
  <c r="G151"/>
  <c r="H151"/>
  <c r="I151"/>
  <c r="D150"/>
  <c r="E150"/>
  <c r="F150"/>
  <c r="G150"/>
  <c r="H150"/>
  <c r="I150"/>
  <c r="D149"/>
  <c r="E149"/>
  <c r="F149"/>
  <c r="G149"/>
  <c r="H149"/>
  <c r="I149"/>
  <c r="D148"/>
  <c r="E148"/>
  <c r="F148"/>
  <c r="G148"/>
  <c r="H148"/>
  <c r="I148"/>
  <c r="D147"/>
  <c r="E147"/>
  <c r="F147"/>
  <c r="G147"/>
  <c r="H147"/>
  <c r="I147"/>
  <c r="D146"/>
  <c r="E146"/>
  <c r="F146"/>
  <c r="G146"/>
  <c r="H146"/>
  <c r="I146"/>
  <c r="D145"/>
  <c r="E145"/>
  <c r="F145"/>
  <c r="G145"/>
  <c r="H145"/>
  <c r="I145"/>
  <c r="D144"/>
  <c r="E144"/>
  <c r="F144"/>
  <c r="G144"/>
  <c r="H144"/>
  <c r="I144"/>
  <c r="D143"/>
  <c r="E143"/>
  <c r="F143"/>
  <c r="G143"/>
  <c r="H143"/>
  <c r="I143"/>
  <c r="D142"/>
  <c r="E142"/>
  <c r="F142"/>
  <c r="G142"/>
  <c r="H142"/>
  <c r="I142"/>
  <c r="D141"/>
  <c r="E141"/>
  <c r="F141"/>
  <c r="G141"/>
  <c r="H141"/>
  <c r="I141"/>
  <c r="D140"/>
  <c r="E140"/>
  <c r="F140"/>
  <c r="G140"/>
  <c r="H140"/>
  <c r="I140"/>
  <c r="D139"/>
  <c r="E139"/>
  <c r="F139"/>
  <c r="G139"/>
  <c r="H139"/>
  <c r="I139"/>
  <c r="D138"/>
  <c r="E138"/>
  <c r="F138"/>
  <c r="G138"/>
  <c r="H138"/>
  <c r="I138"/>
  <c r="D137"/>
  <c r="E137"/>
  <c r="F137"/>
  <c r="G137"/>
  <c r="H137"/>
  <c r="I137"/>
  <c r="D136"/>
  <c r="E136"/>
  <c r="F136"/>
  <c r="G136"/>
  <c r="H136"/>
  <c r="I136"/>
  <c r="D135"/>
  <c r="E135"/>
  <c r="F135"/>
  <c r="G135"/>
  <c r="H135"/>
  <c r="I135"/>
  <c r="D134"/>
  <c r="E134"/>
  <c r="F134"/>
  <c r="G134"/>
  <c r="H134"/>
  <c r="I134"/>
  <c r="D133"/>
  <c r="E133"/>
  <c r="F133"/>
  <c r="G133"/>
  <c r="H133"/>
  <c r="I133"/>
  <c r="D132"/>
  <c r="E132"/>
  <c r="F132"/>
  <c r="G132"/>
  <c r="H132"/>
  <c r="I132"/>
  <c r="D131"/>
  <c r="E131"/>
  <c r="F131"/>
  <c r="G131"/>
  <c r="H131"/>
  <c r="I131"/>
  <c r="D130"/>
  <c r="E130"/>
  <c r="F130"/>
  <c r="G130"/>
  <c r="H130"/>
  <c r="I130"/>
  <c r="D129"/>
  <c r="E129"/>
  <c r="F129"/>
  <c r="G129"/>
  <c r="H129"/>
  <c r="I129"/>
  <c r="D128"/>
  <c r="E128"/>
  <c r="F128"/>
  <c r="G128"/>
  <c r="H128"/>
  <c r="I128"/>
  <c r="D127"/>
  <c r="E127"/>
  <c r="F127"/>
  <c r="G127"/>
  <c r="H127"/>
  <c r="I127"/>
  <c r="D126"/>
  <c r="E126"/>
  <c r="F126"/>
  <c r="G126"/>
  <c r="H126"/>
  <c r="I126"/>
  <c r="D125"/>
  <c r="E125"/>
  <c r="F125"/>
  <c r="G125"/>
  <c r="H125"/>
  <c r="I125"/>
  <c r="D124"/>
  <c r="E124"/>
  <c r="F124"/>
  <c r="G124"/>
  <c r="H124"/>
  <c r="I124"/>
  <c r="D123"/>
  <c r="E123"/>
  <c r="F123"/>
  <c r="G123"/>
  <c r="H123"/>
  <c r="I123"/>
  <c r="D122"/>
  <c r="E122"/>
  <c r="F122"/>
  <c r="G122"/>
  <c r="H122"/>
  <c r="I122"/>
  <c r="D121"/>
  <c r="E121"/>
  <c r="F121"/>
  <c r="G121"/>
  <c r="H121"/>
  <c r="I121"/>
  <c r="D120"/>
  <c r="E120"/>
  <c r="F120"/>
  <c r="G120"/>
  <c r="H120"/>
  <c r="I120"/>
  <c r="D119"/>
  <c r="E119"/>
  <c r="F119"/>
  <c r="G119"/>
  <c r="H119"/>
  <c r="I119"/>
  <c r="D118"/>
  <c r="E118"/>
  <c r="F118"/>
  <c r="G118"/>
  <c r="H118"/>
  <c r="I118"/>
  <c r="D117"/>
  <c r="E117"/>
  <c r="F117"/>
  <c r="G117"/>
  <c r="H117"/>
  <c r="I117"/>
  <c r="D116"/>
  <c r="E116"/>
  <c r="F116"/>
  <c r="G116"/>
  <c r="H116"/>
  <c r="I116"/>
  <c r="D115"/>
  <c r="E115"/>
  <c r="F115"/>
  <c r="G115"/>
  <c r="H115"/>
  <c r="I115"/>
  <c r="D114"/>
  <c r="E114"/>
  <c r="F114"/>
  <c r="G114"/>
  <c r="H114"/>
  <c r="I114"/>
  <c r="D113"/>
  <c r="E113"/>
  <c r="F113"/>
  <c r="G113"/>
  <c r="H113"/>
  <c r="I113"/>
  <c r="D112"/>
  <c r="E112"/>
  <c r="F112"/>
  <c r="G112"/>
  <c r="H112"/>
  <c r="I112"/>
  <c r="D111"/>
  <c r="E111"/>
  <c r="F111"/>
  <c r="G111"/>
  <c r="H111"/>
  <c r="I111"/>
  <c r="D110"/>
  <c r="E110"/>
  <c r="F110"/>
  <c r="G110"/>
  <c r="H110"/>
  <c r="I110"/>
  <c r="D109"/>
  <c r="E109"/>
  <c r="F109"/>
  <c r="G109"/>
  <c r="H109"/>
  <c r="I109"/>
  <c r="D108"/>
  <c r="E108"/>
  <c r="F108"/>
  <c r="G108"/>
  <c r="H108"/>
  <c r="I108"/>
  <c r="D107"/>
  <c r="E107"/>
  <c r="F107"/>
  <c r="G107"/>
  <c r="H107"/>
  <c r="I107"/>
  <c r="D106"/>
  <c r="E106"/>
  <c r="F106"/>
  <c r="G106"/>
  <c r="H106"/>
  <c r="I106"/>
  <c r="D105"/>
  <c r="E105"/>
  <c r="F105"/>
  <c r="G105"/>
  <c r="H105"/>
  <c r="I105"/>
  <c r="D104"/>
  <c r="E104"/>
  <c r="F104"/>
  <c r="G104"/>
  <c r="H104"/>
  <c r="I104"/>
  <c r="D103"/>
  <c r="E103"/>
  <c r="F103"/>
  <c r="G103"/>
  <c r="H103"/>
  <c r="I103"/>
  <c r="D102"/>
  <c r="E102"/>
  <c r="F102"/>
  <c r="G102"/>
  <c r="H102"/>
  <c r="I102"/>
  <c r="D101"/>
  <c r="E101"/>
  <c r="F101"/>
  <c r="G101"/>
  <c r="H101"/>
  <c r="I101"/>
  <c r="D100"/>
  <c r="E100"/>
  <c r="F100"/>
  <c r="G100"/>
  <c r="H100"/>
  <c r="I100"/>
  <c r="D99"/>
  <c r="E99"/>
  <c r="F99"/>
  <c r="G99"/>
  <c r="H99"/>
  <c r="I99"/>
  <c r="D98"/>
  <c r="E98"/>
  <c r="F98"/>
  <c r="G98"/>
  <c r="H98"/>
  <c r="I98"/>
  <c r="D97"/>
  <c r="E97"/>
  <c r="F97"/>
  <c r="G97"/>
  <c r="H97"/>
  <c r="I97"/>
  <c r="D96"/>
  <c r="E96"/>
  <c r="F96"/>
  <c r="G96"/>
  <c r="H96"/>
  <c r="I96"/>
  <c r="D95"/>
  <c r="E95"/>
  <c r="F95"/>
  <c r="G95"/>
  <c r="H95"/>
  <c r="I95"/>
  <c r="D94"/>
  <c r="E94"/>
  <c r="F94"/>
  <c r="G94"/>
  <c r="H94"/>
  <c r="I94"/>
  <c r="D93"/>
  <c r="E93"/>
  <c r="F93"/>
  <c r="G93"/>
  <c r="H93"/>
  <c r="I93"/>
  <c r="D92"/>
  <c r="E92"/>
  <c r="F92"/>
  <c r="G92"/>
  <c r="H92"/>
  <c r="I92"/>
  <c r="D91"/>
  <c r="E91"/>
  <c r="F91"/>
  <c r="G91"/>
  <c r="H91"/>
  <c r="I91"/>
  <c r="D90"/>
  <c r="E90"/>
  <c r="F90"/>
  <c r="G90"/>
  <c r="H90"/>
  <c r="I90"/>
  <c r="D89"/>
  <c r="E89"/>
  <c r="F89"/>
  <c r="G89"/>
  <c r="H89"/>
  <c r="I89"/>
  <c r="D88"/>
  <c r="E88"/>
  <c r="F88"/>
  <c r="G88"/>
  <c r="H88"/>
  <c r="I88"/>
  <c r="D87"/>
  <c r="E87"/>
  <c r="F87"/>
  <c r="G87"/>
  <c r="H87"/>
  <c r="I87"/>
  <c r="D86"/>
  <c r="E86"/>
  <c r="F86"/>
  <c r="G86"/>
  <c r="H86"/>
  <c r="I86"/>
  <c r="D85"/>
  <c r="E85"/>
  <c r="F85"/>
  <c r="G85"/>
  <c r="H85"/>
  <c r="I85"/>
  <c r="D84"/>
  <c r="E84"/>
  <c r="F84"/>
  <c r="G84"/>
  <c r="H84"/>
  <c r="I84"/>
  <c r="D83"/>
  <c r="E83"/>
  <c r="F83"/>
  <c r="G83"/>
  <c r="H83"/>
  <c r="I83"/>
  <c r="D82"/>
  <c r="E82"/>
  <c r="F82"/>
  <c r="G82"/>
  <c r="H82"/>
  <c r="I82"/>
  <c r="D81"/>
  <c r="E81"/>
  <c r="F81"/>
  <c r="G81"/>
  <c r="H81"/>
  <c r="I81"/>
  <c r="D80"/>
  <c r="E80"/>
  <c r="F80"/>
  <c r="G80"/>
  <c r="H80"/>
  <c r="I80"/>
  <c r="D79"/>
  <c r="E79"/>
  <c r="F79"/>
  <c r="G79"/>
  <c r="H79"/>
  <c r="I79"/>
  <c r="D78"/>
  <c r="E78"/>
  <c r="F78"/>
  <c r="G78"/>
  <c r="H78"/>
  <c r="I78"/>
  <c r="D77"/>
  <c r="E77"/>
  <c r="F77"/>
  <c r="G77"/>
  <c r="H77"/>
  <c r="I77"/>
  <c r="D76"/>
  <c r="E76"/>
  <c r="F76"/>
  <c r="G76"/>
  <c r="H76"/>
  <c r="I76"/>
  <c r="D75"/>
  <c r="E75"/>
  <c r="F75"/>
  <c r="G75"/>
  <c r="H75"/>
  <c r="I75"/>
  <c r="D74"/>
  <c r="E74"/>
  <c r="F74"/>
  <c r="G74"/>
  <c r="H74"/>
  <c r="I74"/>
  <c r="D73"/>
  <c r="E73"/>
  <c r="F73"/>
  <c r="G73"/>
  <c r="H73"/>
  <c r="I73"/>
  <c r="D72"/>
  <c r="E72"/>
  <c r="F72"/>
  <c r="G72"/>
  <c r="H72"/>
  <c r="I72"/>
  <c r="D71"/>
  <c r="E71"/>
  <c r="F71"/>
  <c r="G71"/>
  <c r="H71"/>
  <c r="I71"/>
  <c r="D70"/>
  <c r="E70"/>
  <c r="F70"/>
  <c r="G70"/>
  <c r="H70"/>
  <c r="I70"/>
  <c r="D69"/>
  <c r="E69"/>
  <c r="F69"/>
  <c r="G69"/>
  <c r="H69"/>
  <c r="I69"/>
  <c r="D68"/>
  <c r="E68"/>
  <c r="F68"/>
  <c r="G68"/>
  <c r="H68"/>
  <c r="I68"/>
  <c r="D67"/>
  <c r="E67"/>
  <c r="F67"/>
  <c r="G67"/>
  <c r="H67"/>
  <c r="I67"/>
  <c r="D66"/>
  <c r="E66"/>
  <c r="F66"/>
  <c r="G66"/>
  <c r="H66"/>
  <c r="I66"/>
  <c r="D65"/>
  <c r="E65"/>
  <c r="F65"/>
  <c r="G65"/>
  <c r="H65"/>
  <c r="I65"/>
  <c r="D64"/>
  <c r="E64"/>
  <c r="F64"/>
  <c r="G64"/>
  <c r="H64"/>
  <c r="I64"/>
  <c r="D63"/>
  <c r="E63"/>
  <c r="F63"/>
  <c r="G63"/>
  <c r="H63"/>
  <c r="I63"/>
  <c r="D62"/>
  <c r="E62"/>
  <c r="F62"/>
  <c r="G62"/>
  <c r="H62"/>
  <c r="I62"/>
  <c r="D61"/>
  <c r="E61"/>
  <c r="F61"/>
  <c r="G61"/>
  <c r="H61"/>
  <c r="I61"/>
  <c r="D60"/>
  <c r="E60"/>
  <c r="F60"/>
  <c r="G60"/>
  <c r="H60"/>
  <c r="I60"/>
  <c r="D59"/>
  <c r="E59"/>
  <c r="F59"/>
  <c r="G59"/>
  <c r="H59"/>
  <c r="I59"/>
  <c r="D58"/>
  <c r="E58"/>
  <c r="F58"/>
  <c r="G58"/>
  <c r="H58"/>
  <c r="I58"/>
  <c r="D57"/>
  <c r="E57"/>
  <c r="F57"/>
  <c r="G57"/>
  <c r="H57"/>
  <c r="I57"/>
  <c r="D56"/>
  <c r="E56"/>
  <c r="F56"/>
  <c r="G56"/>
  <c r="H56"/>
  <c r="I56"/>
  <c r="D55"/>
  <c r="E55"/>
  <c r="F55"/>
  <c r="G55"/>
  <c r="H55"/>
  <c r="I55"/>
  <c r="D54"/>
  <c r="E54"/>
  <c r="F54"/>
  <c r="G54"/>
  <c r="H54"/>
  <c r="I54"/>
  <c r="D53"/>
  <c r="E53"/>
  <c r="F53"/>
  <c r="G53"/>
  <c r="H53"/>
  <c r="I53"/>
  <c r="D52"/>
  <c r="E52"/>
  <c r="F52"/>
  <c r="G52"/>
  <c r="H52"/>
  <c r="I52"/>
  <c r="D51"/>
  <c r="E51"/>
  <c r="F51"/>
  <c r="G51"/>
  <c r="H51"/>
  <c r="I51"/>
  <c r="D50"/>
  <c r="E50"/>
  <c r="F50"/>
  <c r="G50"/>
  <c r="H50"/>
  <c r="I50"/>
  <c r="D49"/>
  <c r="E49"/>
  <c r="F49"/>
  <c r="G49"/>
  <c r="H49"/>
  <c r="I49"/>
  <c r="D48"/>
  <c r="E48"/>
  <c r="F48"/>
  <c r="G48"/>
  <c r="H48"/>
  <c r="I48"/>
  <c r="D47"/>
  <c r="E47"/>
  <c r="F47"/>
  <c r="G47"/>
  <c r="H47"/>
  <c r="I47"/>
  <c r="D46"/>
  <c r="E46"/>
  <c r="F46"/>
  <c r="G46"/>
  <c r="H46"/>
  <c r="I46"/>
  <c r="D45"/>
  <c r="E45"/>
  <c r="F45"/>
  <c r="G45"/>
  <c r="H45"/>
  <c r="I45"/>
  <c r="D44"/>
  <c r="E44"/>
  <c r="F44"/>
  <c r="G44"/>
  <c r="H44"/>
  <c r="I44"/>
  <c r="D43"/>
  <c r="E43"/>
  <c r="F43"/>
  <c r="G43"/>
  <c r="H43"/>
  <c r="I43"/>
  <c r="D42"/>
  <c r="E42"/>
  <c r="F42"/>
  <c r="G42"/>
  <c r="H42"/>
  <c r="I42"/>
  <c r="D41"/>
  <c r="E41"/>
  <c r="F41"/>
  <c r="G41"/>
  <c r="H41"/>
  <c r="I41"/>
  <c r="D40"/>
  <c r="E40"/>
  <c r="F40"/>
  <c r="G40"/>
  <c r="H40"/>
  <c r="I40"/>
  <c r="D39"/>
  <c r="E39"/>
  <c r="F39"/>
  <c r="G39"/>
  <c r="H39"/>
  <c r="I39"/>
  <c r="D38"/>
  <c r="E38"/>
  <c r="F38"/>
  <c r="G38"/>
  <c r="H38"/>
  <c r="I38"/>
  <c r="D37"/>
  <c r="E37"/>
  <c r="F37"/>
  <c r="G37"/>
  <c r="H37"/>
  <c r="I37"/>
  <c r="D36"/>
  <c r="E36"/>
  <c r="F36"/>
  <c r="G36"/>
  <c r="H36"/>
  <c r="I36"/>
  <c r="D35"/>
  <c r="E35"/>
  <c r="F35"/>
  <c r="G35"/>
  <c r="H35"/>
  <c r="I35"/>
  <c r="D34"/>
  <c r="E34"/>
  <c r="F34"/>
  <c r="G34"/>
  <c r="H34"/>
  <c r="I34"/>
  <c r="D33"/>
  <c r="E33"/>
  <c r="F33"/>
  <c r="G33"/>
  <c r="H33"/>
  <c r="I33"/>
  <c r="D32"/>
  <c r="E32"/>
  <c r="F32"/>
  <c r="G32"/>
  <c r="H32"/>
  <c r="I32"/>
  <c r="D31"/>
  <c r="E31"/>
  <c r="F31"/>
  <c r="G31"/>
  <c r="H31"/>
  <c r="I31"/>
  <c r="D30"/>
  <c r="E30"/>
  <c r="F30"/>
  <c r="G30"/>
  <c r="H30"/>
  <c r="I30"/>
  <c r="D29"/>
  <c r="E29"/>
  <c r="F29"/>
  <c r="G29"/>
  <c r="H29"/>
  <c r="I29"/>
  <c r="D28"/>
  <c r="E28"/>
  <c r="F28"/>
  <c r="G28"/>
  <c r="H28"/>
  <c r="I28"/>
  <c r="D27"/>
  <c r="E27"/>
  <c r="F27"/>
  <c r="G27"/>
  <c r="H27"/>
  <c r="I27"/>
  <c r="D26"/>
  <c r="E26"/>
  <c r="F26"/>
  <c r="G26"/>
  <c r="H26"/>
  <c r="I26"/>
  <c r="D25"/>
  <c r="E25"/>
  <c r="F25"/>
  <c r="G25"/>
  <c r="H25"/>
  <c r="I25"/>
  <c r="D24"/>
  <c r="E24"/>
  <c r="F24"/>
  <c r="G24"/>
  <c r="H24"/>
  <c r="I24"/>
  <c r="D23"/>
  <c r="E23"/>
  <c r="F23"/>
  <c r="G23"/>
  <c r="H23"/>
  <c r="I23"/>
  <c r="D22"/>
  <c r="E22"/>
  <c r="F22"/>
  <c r="G22"/>
  <c r="H22"/>
  <c r="I22"/>
  <c r="D21"/>
  <c r="E21"/>
  <c r="F21"/>
  <c r="G21"/>
  <c r="H21"/>
  <c r="I21"/>
  <c r="D20"/>
  <c r="E20"/>
  <c r="F20"/>
  <c r="G20"/>
  <c r="H20"/>
  <c r="I20"/>
  <c r="D19"/>
  <c r="E19"/>
  <c r="F19"/>
  <c r="G19"/>
  <c r="H19"/>
  <c r="I19"/>
  <c r="D18"/>
  <c r="E18"/>
  <c r="F18"/>
  <c r="G18"/>
  <c r="H18"/>
  <c r="I18"/>
  <c r="D17"/>
  <c r="E17"/>
  <c r="F17"/>
  <c r="G17"/>
  <c r="H17"/>
  <c r="I17"/>
  <c r="D16"/>
  <c r="E16"/>
  <c r="F16"/>
  <c r="G16"/>
  <c r="H16"/>
  <c r="I16"/>
  <c r="D15"/>
  <c r="E15"/>
  <c r="F15"/>
  <c r="G15"/>
  <c r="H15"/>
  <c r="I15"/>
  <c r="D14"/>
  <c r="E14"/>
  <c r="F14"/>
  <c r="G14"/>
  <c r="H14"/>
  <c r="I14"/>
  <c r="D13"/>
  <c r="E13"/>
  <c r="F13"/>
  <c r="G13"/>
  <c r="H13"/>
  <c r="I13"/>
  <c r="D12"/>
  <c r="E12"/>
  <c r="F12"/>
  <c r="G12"/>
  <c r="H12"/>
  <c r="I12"/>
  <c r="D11"/>
  <c r="E11"/>
  <c r="F11"/>
  <c r="G11"/>
  <c r="H11"/>
  <c r="I11"/>
  <c r="D10"/>
  <c r="E10"/>
  <c r="F10"/>
  <c r="G10"/>
  <c r="H10"/>
  <c r="I10"/>
  <c r="D9"/>
  <c r="E9"/>
  <c r="F9"/>
  <c r="G9"/>
  <c r="H9"/>
  <c r="I9"/>
  <c r="D8"/>
  <c r="E8"/>
  <c r="F8"/>
  <c r="G8"/>
  <c r="H8"/>
  <c r="I8"/>
  <c r="D7"/>
  <c r="E7"/>
  <c r="F7"/>
  <c r="G7"/>
  <c r="H7"/>
  <c r="I7"/>
  <c r="D6"/>
  <c r="E6"/>
  <c r="F6"/>
  <c r="G6"/>
  <c r="H6"/>
  <c r="I6"/>
  <c r="D5"/>
  <c r="E5"/>
  <c r="F5"/>
  <c r="G5"/>
  <c r="H5"/>
  <c r="I5"/>
  <c r="D4"/>
  <c r="E4"/>
  <c r="F4"/>
  <c r="G4"/>
  <c r="H4"/>
  <c r="I4"/>
  <c r="D3"/>
  <c r="E3"/>
  <c r="F3"/>
  <c r="G3"/>
  <c r="H3"/>
  <c r="I3"/>
  <c r="D2"/>
  <c r="E2"/>
  <c r="F2"/>
  <c r="G2"/>
  <c r="H2"/>
  <c r="I2"/>
  <c r="B24" i="1"/>
  <c r="D23"/>
  <c r="D22"/>
  <c r="D21"/>
  <c r="D20"/>
  <c r="D19"/>
  <c r="D18"/>
  <c r="D17"/>
  <c r="D16"/>
  <c r="D15"/>
  <c r="D14"/>
  <c r="D503" i="4"/>
  <c r="E503"/>
  <c r="F503"/>
  <c r="G503"/>
  <c r="H503"/>
  <c r="I503"/>
  <c r="D502"/>
  <c r="E502"/>
  <c r="F502"/>
  <c r="G502"/>
  <c r="H502"/>
  <c r="I502"/>
  <c r="D501"/>
  <c r="E501"/>
  <c r="F501"/>
  <c r="G501"/>
  <c r="H501"/>
  <c r="I501"/>
  <c r="D500"/>
  <c r="E500"/>
  <c r="F500"/>
  <c r="G500"/>
  <c r="H500"/>
  <c r="I500"/>
  <c r="D499"/>
  <c r="E499"/>
  <c r="F499"/>
  <c r="G499"/>
  <c r="H499"/>
  <c r="I499"/>
  <c r="D498"/>
  <c r="E498"/>
  <c r="F498"/>
  <c r="G498"/>
  <c r="H498"/>
  <c r="I498"/>
  <c r="D497"/>
  <c r="E497"/>
  <c r="F497"/>
  <c r="G497"/>
  <c r="H497"/>
  <c r="I497"/>
  <c r="D496"/>
  <c r="E496"/>
  <c r="F496"/>
  <c r="G496"/>
  <c r="H496"/>
  <c r="I496"/>
  <c r="D495"/>
  <c r="E495"/>
  <c r="F495"/>
  <c r="G495"/>
  <c r="H495"/>
  <c r="I495"/>
  <c r="D494"/>
  <c r="E494"/>
  <c r="F494"/>
  <c r="G494"/>
  <c r="H494"/>
  <c r="I494"/>
  <c r="D493"/>
  <c r="E493"/>
  <c r="F493"/>
  <c r="G493"/>
  <c r="H493"/>
  <c r="I493"/>
  <c r="D492"/>
  <c r="E492"/>
  <c r="F492"/>
  <c r="G492"/>
  <c r="H492"/>
  <c r="I492"/>
  <c r="D491"/>
  <c r="E491"/>
  <c r="F491"/>
  <c r="G491"/>
  <c r="H491"/>
  <c r="I491"/>
  <c r="D490"/>
  <c r="E490"/>
  <c r="F490"/>
  <c r="G490"/>
  <c r="H490"/>
  <c r="I490"/>
  <c r="D489"/>
  <c r="E489"/>
  <c r="F489"/>
  <c r="G489"/>
  <c r="H489"/>
  <c r="I489"/>
  <c r="D488"/>
  <c r="E488"/>
  <c r="F488"/>
  <c r="G488"/>
  <c r="H488"/>
  <c r="I488"/>
  <c r="D487"/>
  <c r="E487"/>
  <c r="F487"/>
  <c r="G487"/>
  <c r="H487"/>
  <c r="I487"/>
  <c r="D486"/>
  <c r="E486"/>
  <c r="F486"/>
  <c r="G486"/>
  <c r="H486"/>
  <c r="I486"/>
  <c r="D485"/>
  <c r="E485"/>
  <c r="F485"/>
  <c r="G485"/>
  <c r="H485"/>
  <c r="I485"/>
  <c r="D484"/>
  <c r="E484"/>
  <c r="F484"/>
  <c r="G484"/>
  <c r="H484"/>
  <c r="I484"/>
  <c r="D483"/>
  <c r="E483"/>
  <c r="F483"/>
  <c r="G483"/>
  <c r="H483"/>
  <c r="I483"/>
  <c r="D482"/>
  <c r="E482"/>
  <c r="F482"/>
  <c r="G482"/>
  <c r="H482"/>
  <c r="I482"/>
  <c r="D481"/>
  <c r="E481"/>
  <c r="F481"/>
  <c r="G481"/>
  <c r="H481"/>
  <c r="I481"/>
  <c r="D480"/>
  <c r="E480"/>
  <c r="F480"/>
  <c r="G480"/>
  <c r="H480"/>
  <c r="I480"/>
  <c r="D479"/>
  <c r="E479"/>
  <c r="F479"/>
  <c r="G479"/>
  <c r="H479"/>
  <c r="I479"/>
  <c r="D478"/>
  <c r="E478"/>
  <c r="F478"/>
  <c r="G478"/>
  <c r="H478"/>
  <c r="I478"/>
  <c r="D477"/>
  <c r="E477"/>
  <c r="F477"/>
  <c r="G477"/>
  <c r="H477"/>
  <c r="I477"/>
  <c r="D476"/>
  <c r="E476"/>
  <c r="F476"/>
  <c r="G476"/>
  <c r="H476"/>
  <c r="I476"/>
  <c r="D475"/>
  <c r="E475"/>
  <c r="F475"/>
  <c r="G475"/>
  <c r="H475"/>
  <c r="I475"/>
  <c r="D474"/>
  <c r="E474"/>
  <c r="F474"/>
  <c r="G474"/>
  <c r="H474"/>
  <c r="I474"/>
  <c r="D473"/>
  <c r="E473"/>
  <c r="F473"/>
  <c r="G473"/>
  <c r="H473"/>
  <c r="I473"/>
  <c r="D472"/>
  <c r="E472"/>
  <c r="F472"/>
  <c r="G472"/>
  <c r="H472"/>
  <c r="I472"/>
  <c r="D471"/>
  <c r="E471"/>
  <c r="F471"/>
  <c r="G471"/>
  <c r="H471"/>
  <c r="I471"/>
  <c r="D470"/>
  <c r="E470"/>
  <c r="F470"/>
  <c r="G470"/>
  <c r="H470"/>
  <c r="I470"/>
  <c r="D469"/>
  <c r="E469"/>
  <c r="F469"/>
  <c r="G469"/>
  <c r="H469"/>
  <c r="I469"/>
  <c r="D468"/>
  <c r="E468"/>
  <c r="F468"/>
  <c r="G468"/>
  <c r="H468"/>
  <c r="I468"/>
  <c r="D467"/>
  <c r="E467"/>
  <c r="F467"/>
  <c r="G467"/>
  <c r="H467"/>
  <c r="I467"/>
  <c r="D466"/>
  <c r="E466"/>
  <c r="F466"/>
  <c r="G466"/>
  <c r="H466"/>
  <c r="I466"/>
  <c r="D465"/>
  <c r="E465"/>
  <c r="F465"/>
  <c r="G465"/>
  <c r="H465"/>
  <c r="I465"/>
  <c r="D464"/>
  <c r="E464"/>
  <c r="F464"/>
  <c r="G464"/>
  <c r="H464"/>
  <c r="I464"/>
  <c r="D463"/>
  <c r="E463"/>
  <c r="F463"/>
  <c r="G463"/>
  <c r="H463"/>
  <c r="I463"/>
  <c r="D462"/>
  <c r="E462"/>
  <c r="F462"/>
  <c r="G462"/>
  <c r="H462"/>
  <c r="I462"/>
  <c r="D461"/>
  <c r="E461"/>
  <c r="F461"/>
  <c r="G461"/>
  <c r="H461"/>
  <c r="I461"/>
  <c r="D460"/>
  <c r="E460"/>
  <c r="F460"/>
  <c r="G460"/>
  <c r="H460"/>
  <c r="I460"/>
  <c r="D459"/>
  <c r="E459"/>
  <c r="F459"/>
  <c r="G459"/>
  <c r="H459"/>
  <c r="I459"/>
  <c r="D458"/>
  <c r="E458"/>
  <c r="F458"/>
  <c r="G458"/>
  <c r="H458"/>
  <c r="I458"/>
  <c r="D457"/>
  <c r="E457"/>
  <c r="F457"/>
  <c r="G457"/>
  <c r="H457"/>
  <c r="I457"/>
  <c r="D456"/>
  <c r="E456"/>
  <c r="F456"/>
  <c r="G456"/>
  <c r="H456"/>
  <c r="I456"/>
  <c r="D455"/>
  <c r="E455"/>
  <c r="F455"/>
  <c r="G455"/>
  <c r="H455"/>
  <c r="I455"/>
  <c r="D454"/>
  <c r="E454"/>
  <c r="F454"/>
  <c r="G454"/>
  <c r="H454"/>
  <c r="I454"/>
  <c r="D453"/>
  <c r="E453"/>
  <c r="F453"/>
  <c r="G453"/>
  <c r="H453"/>
  <c r="I453"/>
  <c r="D452"/>
  <c r="E452"/>
  <c r="F452"/>
  <c r="G452"/>
  <c r="H452"/>
  <c r="I452"/>
  <c r="D451"/>
  <c r="E451"/>
  <c r="F451"/>
  <c r="G451"/>
  <c r="H451"/>
  <c r="I451"/>
  <c r="D450"/>
  <c r="E450"/>
  <c r="F450"/>
  <c r="G450"/>
  <c r="H450"/>
  <c r="I450"/>
  <c r="D449"/>
  <c r="E449"/>
  <c r="F449"/>
  <c r="G449"/>
  <c r="H449"/>
  <c r="I449"/>
  <c r="D448"/>
  <c r="E448"/>
  <c r="F448"/>
  <c r="G448"/>
  <c r="H448"/>
  <c r="I448"/>
  <c r="D447"/>
  <c r="E447"/>
  <c r="F447"/>
  <c r="G447"/>
  <c r="H447"/>
  <c r="I447"/>
  <c r="D446"/>
  <c r="E446"/>
  <c r="F446"/>
  <c r="G446"/>
  <c r="H446"/>
  <c r="I446"/>
  <c r="D445"/>
  <c r="E445"/>
  <c r="F445"/>
  <c r="G445"/>
  <c r="H445"/>
  <c r="I445"/>
  <c r="D444"/>
  <c r="E444"/>
  <c r="F444"/>
  <c r="G444"/>
  <c r="H444"/>
  <c r="I444"/>
  <c r="D443"/>
  <c r="E443"/>
  <c r="F443"/>
  <c r="G443"/>
  <c r="H443"/>
  <c r="I443"/>
  <c r="D442"/>
  <c r="E442"/>
  <c r="F442"/>
  <c r="G442"/>
  <c r="H442"/>
  <c r="I442"/>
  <c r="D441"/>
  <c r="E441"/>
  <c r="F441"/>
  <c r="G441"/>
  <c r="H441"/>
  <c r="I441"/>
  <c r="D440"/>
  <c r="E440"/>
  <c r="F440"/>
  <c r="G440"/>
  <c r="H440"/>
  <c r="I440"/>
  <c r="D439"/>
  <c r="E439"/>
  <c r="F439"/>
  <c r="G439"/>
  <c r="H439"/>
  <c r="I439"/>
  <c r="D438"/>
  <c r="E438"/>
  <c r="F438"/>
  <c r="G438"/>
  <c r="H438"/>
  <c r="I438"/>
  <c r="D437"/>
  <c r="E437"/>
  <c r="F437"/>
  <c r="G437"/>
  <c r="H437"/>
  <c r="I437"/>
  <c r="D436"/>
  <c r="E436"/>
  <c r="F436"/>
  <c r="G436"/>
  <c r="H436"/>
  <c r="I436"/>
  <c r="D435"/>
  <c r="E435"/>
  <c r="F435"/>
  <c r="G435"/>
  <c r="H435"/>
  <c r="I435"/>
  <c r="D434"/>
  <c r="E434"/>
  <c r="F434"/>
  <c r="G434"/>
  <c r="H434"/>
  <c r="I434"/>
  <c r="D433"/>
  <c r="E433"/>
  <c r="F433"/>
  <c r="G433"/>
  <c r="H433"/>
  <c r="I433"/>
  <c r="D432"/>
  <c r="E432"/>
  <c r="F432"/>
  <c r="G432"/>
  <c r="H432"/>
  <c r="I432"/>
  <c r="D431"/>
  <c r="E431"/>
  <c r="F431"/>
  <c r="G431"/>
  <c r="H431"/>
  <c r="I431"/>
  <c r="D430"/>
  <c r="E430"/>
  <c r="F430"/>
  <c r="G430"/>
  <c r="H430"/>
  <c r="I430"/>
  <c r="D429"/>
  <c r="E429"/>
  <c r="F429"/>
  <c r="G429"/>
  <c r="H429"/>
  <c r="I429"/>
  <c r="D428"/>
  <c r="E428"/>
  <c r="F428"/>
  <c r="G428"/>
  <c r="H428"/>
  <c r="I428"/>
  <c r="D427"/>
  <c r="E427"/>
  <c r="F427"/>
  <c r="G427"/>
  <c r="H427"/>
  <c r="I427"/>
  <c r="D426"/>
  <c r="E426"/>
  <c r="F426"/>
  <c r="G426"/>
  <c r="H426"/>
  <c r="I426"/>
  <c r="D425"/>
  <c r="E425"/>
  <c r="F425"/>
  <c r="G425"/>
  <c r="H425"/>
  <c r="I425"/>
  <c r="D424"/>
  <c r="E424"/>
  <c r="F424"/>
  <c r="G424"/>
  <c r="H424"/>
  <c r="I424"/>
  <c r="D423"/>
  <c r="E423"/>
  <c r="F423"/>
  <c r="G423"/>
  <c r="H423"/>
  <c r="I423"/>
  <c r="D422"/>
  <c r="E422"/>
  <c r="F422"/>
  <c r="G422"/>
  <c r="H422"/>
  <c r="I422"/>
  <c r="D421"/>
  <c r="E421"/>
  <c r="F421"/>
  <c r="G421"/>
  <c r="H421"/>
  <c r="I421"/>
  <c r="D420"/>
  <c r="E420"/>
  <c r="F420"/>
  <c r="G420"/>
  <c r="H420"/>
  <c r="I420"/>
  <c r="D419"/>
  <c r="E419"/>
  <c r="F419"/>
  <c r="G419"/>
  <c r="H419"/>
  <c r="I419"/>
  <c r="D418"/>
  <c r="E418"/>
  <c r="F418"/>
  <c r="G418"/>
  <c r="H418"/>
  <c r="I418"/>
  <c r="D417"/>
  <c r="E417"/>
  <c r="F417"/>
  <c r="G417"/>
  <c r="H417"/>
  <c r="I417"/>
  <c r="D416"/>
  <c r="E416"/>
  <c r="F416"/>
  <c r="G416"/>
  <c r="H416"/>
  <c r="I416"/>
  <c r="D415"/>
  <c r="E415"/>
  <c r="F415"/>
  <c r="G415"/>
  <c r="H415"/>
  <c r="I415"/>
  <c r="D414"/>
  <c r="E414"/>
  <c r="F414"/>
  <c r="G414"/>
  <c r="H414"/>
  <c r="I414"/>
  <c r="D413"/>
  <c r="E413"/>
  <c r="F413"/>
  <c r="G413"/>
  <c r="H413"/>
  <c r="I413"/>
  <c r="D412"/>
  <c r="E412"/>
  <c r="F412"/>
  <c r="G412"/>
  <c r="H412"/>
  <c r="I412"/>
  <c r="D411"/>
  <c r="E411"/>
  <c r="F411"/>
  <c r="G411"/>
  <c r="H411"/>
  <c r="I411"/>
  <c r="D410"/>
  <c r="E410"/>
  <c r="F410"/>
  <c r="G410"/>
  <c r="H410"/>
  <c r="I410"/>
  <c r="D409"/>
  <c r="E409"/>
  <c r="F409"/>
  <c r="G409"/>
  <c r="H409"/>
  <c r="I409"/>
  <c r="D408"/>
  <c r="E408"/>
  <c r="F408"/>
  <c r="G408"/>
  <c r="H408"/>
  <c r="I408"/>
  <c r="D407"/>
  <c r="E407"/>
  <c r="F407"/>
  <c r="G407"/>
  <c r="H407"/>
  <c r="I407"/>
  <c r="D406"/>
  <c r="E406"/>
  <c r="F406"/>
  <c r="G406"/>
  <c r="H406"/>
  <c r="I406"/>
  <c r="D405"/>
  <c r="E405"/>
  <c r="F405"/>
  <c r="G405"/>
  <c r="H405"/>
  <c r="I405"/>
  <c r="D404"/>
  <c r="E404"/>
  <c r="F404"/>
  <c r="G404"/>
  <c r="H404"/>
  <c r="I404"/>
  <c r="D403"/>
  <c r="E403"/>
  <c r="F403"/>
  <c r="G403"/>
  <c r="H403"/>
  <c r="I403"/>
  <c r="D402"/>
  <c r="E402"/>
  <c r="F402"/>
  <c r="G402"/>
  <c r="H402"/>
  <c r="I402"/>
  <c r="D401"/>
  <c r="E401"/>
  <c r="F401"/>
  <c r="G401"/>
  <c r="H401"/>
  <c r="I401"/>
  <c r="D400"/>
  <c r="E400"/>
  <c r="F400"/>
  <c r="G400"/>
  <c r="H400"/>
  <c r="I400"/>
  <c r="D399"/>
  <c r="E399"/>
  <c r="F399"/>
  <c r="G399"/>
  <c r="H399"/>
  <c r="I399"/>
  <c r="D398"/>
  <c r="E398"/>
  <c r="F398"/>
  <c r="G398"/>
  <c r="H398"/>
  <c r="I398"/>
  <c r="D397"/>
  <c r="E397"/>
  <c r="F397"/>
  <c r="G397"/>
  <c r="H397"/>
  <c r="I397"/>
  <c r="D396"/>
  <c r="E396"/>
  <c r="F396"/>
  <c r="G396"/>
  <c r="H396"/>
  <c r="I396"/>
  <c r="D395"/>
  <c r="E395"/>
  <c r="F395"/>
  <c r="G395"/>
  <c r="H395"/>
  <c r="I395"/>
  <c r="D394"/>
  <c r="E394"/>
  <c r="F394"/>
  <c r="G394"/>
  <c r="H394"/>
  <c r="I394"/>
  <c r="D393"/>
  <c r="E393"/>
  <c r="F393"/>
  <c r="G393"/>
  <c r="H393"/>
  <c r="I393"/>
  <c r="D392"/>
  <c r="E392"/>
  <c r="F392"/>
  <c r="G392"/>
  <c r="H392"/>
  <c r="I392"/>
  <c r="D391"/>
  <c r="E391"/>
  <c r="F391"/>
  <c r="G391"/>
  <c r="H391"/>
  <c r="I391"/>
  <c r="D390"/>
  <c r="E390"/>
  <c r="F390"/>
  <c r="G390"/>
  <c r="H390"/>
  <c r="I390"/>
  <c r="D389"/>
  <c r="E389"/>
  <c r="F389"/>
  <c r="G389"/>
  <c r="H389"/>
  <c r="I389"/>
  <c r="D388"/>
  <c r="E388"/>
  <c r="F388"/>
  <c r="G388"/>
  <c r="H388"/>
  <c r="I388"/>
  <c r="D387"/>
  <c r="E387"/>
  <c r="F387"/>
  <c r="G387"/>
  <c r="H387"/>
  <c r="I387"/>
  <c r="D386"/>
  <c r="E386"/>
  <c r="F386"/>
  <c r="G386"/>
  <c r="H386"/>
  <c r="I386"/>
  <c r="D385"/>
  <c r="E385"/>
  <c r="F385"/>
  <c r="G385"/>
  <c r="H385"/>
  <c r="I385"/>
  <c r="D384"/>
  <c r="E384"/>
  <c r="F384"/>
  <c r="G384"/>
  <c r="H384"/>
  <c r="I384"/>
  <c r="D383"/>
  <c r="E383"/>
  <c r="F383"/>
  <c r="G383"/>
  <c r="H383"/>
  <c r="I383"/>
  <c r="D382"/>
  <c r="E382"/>
  <c r="F382"/>
  <c r="G382"/>
  <c r="H382"/>
  <c r="I382"/>
  <c r="D381"/>
  <c r="E381"/>
  <c r="F381"/>
  <c r="G381"/>
  <c r="H381"/>
  <c r="I381"/>
  <c r="D380"/>
  <c r="E380"/>
  <c r="F380"/>
  <c r="G380"/>
  <c r="H380"/>
  <c r="I380"/>
  <c r="D379"/>
  <c r="E379"/>
  <c r="F379"/>
  <c r="G379"/>
  <c r="H379"/>
  <c r="I379"/>
  <c r="D378"/>
  <c r="E378"/>
  <c r="F378"/>
  <c r="G378"/>
  <c r="H378"/>
  <c r="I378"/>
  <c r="D377"/>
  <c r="E377"/>
  <c r="F377"/>
  <c r="G377"/>
  <c r="H377"/>
  <c r="I377"/>
  <c r="D376"/>
  <c r="E376"/>
  <c r="F376"/>
  <c r="G376"/>
  <c r="H376"/>
  <c r="I376"/>
  <c r="D375"/>
  <c r="E375"/>
  <c r="F375"/>
  <c r="G375"/>
  <c r="H375"/>
  <c r="I375"/>
  <c r="D374"/>
  <c r="E374"/>
  <c r="F374"/>
  <c r="G374"/>
  <c r="H374"/>
  <c r="I374"/>
  <c r="D373"/>
  <c r="E373"/>
  <c r="F373"/>
  <c r="G373"/>
  <c r="H373"/>
  <c r="I373"/>
  <c r="D372"/>
  <c r="E372"/>
  <c r="F372"/>
  <c r="G372"/>
  <c r="H372"/>
  <c r="I372"/>
  <c r="D371"/>
  <c r="E371"/>
  <c r="F371"/>
  <c r="G371"/>
  <c r="H371"/>
  <c r="I371"/>
  <c r="D370"/>
  <c r="E370"/>
  <c r="F370"/>
  <c r="G370"/>
  <c r="H370"/>
  <c r="I370"/>
  <c r="D369"/>
  <c r="E369"/>
  <c r="F369"/>
  <c r="G369"/>
  <c r="H369"/>
  <c r="I369"/>
  <c r="D368"/>
  <c r="E368"/>
  <c r="F368"/>
  <c r="G368"/>
  <c r="H368"/>
  <c r="I368"/>
  <c r="D367"/>
  <c r="E367"/>
  <c r="F367"/>
  <c r="G367"/>
  <c r="H367"/>
  <c r="I367"/>
  <c r="D366"/>
  <c r="E366"/>
  <c r="F366"/>
  <c r="G366"/>
  <c r="H366"/>
  <c r="I366"/>
  <c r="D365"/>
  <c r="E365"/>
  <c r="F365"/>
  <c r="G365"/>
  <c r="H365"/>
  <c r="I365"/>
  <c r="D364"/>
  <c r="E364"/>
  <c r="F364"/>
  <c r="G364"/>
  <c r="H364"/>
  <c r="I364"/>
  <c r="D363"/>
  <c r="E363"/>
  <c r="F363"/>
  <c r="G363"/>
  <c r="H363"/>
  <c r="I363"/>
  <c r="D362"/>
  <c r="E362"/>
  <c r="F362"/>
  <c r="G362"/>
  <c r="H362"/>
  <c r="I362"/>
  <c r="D361"/>
  <c r="E361"/>
  <c r="F361"/>
  <c r="G361"/>
  <c r="H361"/>
  <c r="I361"/>
  <c r="D360"/>
  <c r="E360"/>
  <c r="F360"/>
  <c r="G360"/>
  <c r="H360"/>
  <c r="I360"/>
  <c r="D359"/>
  <c r="E359"/>
  <c r="F359"/>
  <c r="G359"/>
  <c r="H359"/>
  <c r="I359"/>
  <c r="D358"/>
  <c r="E358"/>
  <c r="F358"/>
  <c r="G358"/>
  <c r="H358"/>
  <c r="I358"/>
  <c r="D357"/>
  <c r="E357"/>
  <c r="F357"/>
  <c r="G357"/>
  <c r="H357"/>
  <c r="I357"/>
  <c r="D356"/>
  <c r="E356"/>
  <c r="F356"/>
  <c r="G356"/>
  <c r="H356"/>
  <c r="I356"/>
  <c r="D355"/>
  <c r="E355"/>
  <c r="F355"/>
  <c r="G355"/>
  <c r="H355"/>
  <c r="I355"/>
  <c r="D354"/>
  <c r="E354"/>
  <c r="F354"/>
  <c r="G354"/>
  <c r="H354"/>
  <c r="I354"/>
  <c r="D353"/>
  <c r="E353"/>
  <c r="F353"/>
  <c r="G353"/>
  <c r="H353"/>
  <c r="I353"/>
  <c r="D352"/>
  <c r="E352"/>
  <c r="F352"/>
  <c r="G352"/>
  <c r="H352"/>
  <c r="I352"/>
  <c r="D351"/>
  <c r="E351"/>
  <c r="F351"/>
  <c r="G351"/>
  <c r="H351"/>
  <c r="I351"/>
  <c r="D350"/>
  <c r="E350"/>
  <c r="F350"/>
  <c r="G350"/>
  <c r="H350"/>
  <c r="I350"/>
  <c r="D349"/>
  <c r="E349"/>
  <c r="F349"/>
  <c r="G349"/>
  <c r="H349"/>
  <c r="I349"/>
  <c r="D348"/>
  <c r="E348"/>
  <c r="F348"/>
  <c r="G348"/>
  <c r="H348"/>
  <c r="I348"/>
  <c r="D347"/>
  <c r="E347"/>
  <c r="F347"/>
  <c r="G347"/>
  <c r="H347"/>
  <c r="I347"/>
  <c r="D346"/>
  <c r="E346"/>
  <c r="F346"/>
  <c r="G346"/>
  <c r="H346"/>
  <c r="I346"/>
  <c r="D345"/>
  <c r="E345"/>
  <c r="F345"/>
  <c r="G345"/>
  <c r="H345"/>
  <c r="I345"/>
  <c r="D344"/>
  <c r="E344"/>
  <c r="F344"/>
  <c r="G344"/>
  <c r="H344"/>
  <c r="I344"/>
  <c r="D343"/>
  <c r="E343"/>
  <c r="F343"/>
  <c r="G343"/>
  <c r="H343"/>
  <c r="I343"/>
  <c r="D342"/>
  <c r="E342"/>
  <c r="F342"/>
  <c r="G342"/>
  <c r="H342"/>
  <c r="I342"/>
  <c r="D341"/>
  <c r="E341"/>
  <c r="F341"/>
  <c r="G341"/>
  <c r="H341"/>
  <c r="I341"/>
  <c r="D340"/>
  <c r="E340"/>
  <c r="F340"/>
  <c r="G340"/>
  <c r="H340"/>
  <c r="I340"/>
  <c r="D339"/>
  <c r="E339"/>
  <c r="F339"/>
  <c r="G339"/>
  <c r="H339"/>
  <c r="I339"/>
  <c r="D338"/>
  <c r="E338"/>
  <c r="F338"/>
  <c r="G338"/>
  <c r="H338"/>
  <c r="I338"/>
  <c r="D337"/>
  <c r="E337"/>
  <c r="F337"/>
  <c r="G337"/>
  <c r="H337"/>
  <c r="I337"/>
  <c r="D336"/>
  <c r="E336"/>
  <c r="F336"/>
  <c r="G336"/>
  <c r="H336"/>
  <c r="I336"/>
  <c r="D335"/>
  <c r="E335"/>
  <c r="F335"/>
  <c r="G335"/>
  <c r="H335"/>
  <c r="I335"/>
  <c r="D334"/>
  <c r="E334"/>
  <c r="F334"/>
  <c r="G334"/>
  <c r="H334"/>
  <c r="I334"/>
  <c r="D333"/>
  <c r="E333"/>
  <c r="F333"/>
  <c r="G333"/>
  <c r="H333"/>
  <c r="I333"/>
  <c r="D332"/>
  <c r="E332"/>
  <c r="F332"/>
  <c r="G332"/>
  <c r="H332"/>
  <c r="I332"/>
  <c r="D331"/>
  <c r="E331"/>
  <c r="F331"/>
  <c r="G331"/>
  <c r="H331"/>
  <c r="I331"/>
  <c r="D330"/>
  <c r="E330"/>
  <c r="F330"/>
  <c r="G330"/>
  <c r="H330"/>
  <c r="I330"/>
  <c r="D329"/>
  <c r="E329"/>
  <c r="F329"/>
  <c r="G329"/>
  <c r="H329"/>
  <c r="I329"/>
  <c r="D328"/>
  <c r="E328"/>
  <c r="F328"/>
  <c r="G328"/>
  <c r="H328"/>
  <c r="I328"/>
  <c r="D327"/>
  <c r="E327"/>
  <c r="F327"/>
  <c r="G327"/>
  <c r="H327"/>
  <c r="I327"/>
  <c r="D326"/>
  <c r="E326"/>
  <c r="F326"/>
  <c r="G326"/>
  <c r="H326"/>
  <c r="I326"/>
  <c r="D325"/>
  <c r="E325"/>
  <c r="F325"/>
  <c r="G325"/>
  <c r="H325"/>
  <c r="I325"/>
  <c r="D324"/>
  <c r="E324"/>
  <c r="F324"/>
  <c r="G324"/>
  <c r="H324"/>
  <c r="I324"/>
  <c r="D323"/>
  <c r="E323"/>
  <c r="F323"/>
  <c r="G323"/>
  <c r="H323"/>
  <c r="I323"/>
  <c r="D322"/>
  <c r="E322"/>
  <c r="F322"/>
  <c r="G322"/>
  <c r="H322"/>
  <c r="I322"/>
  <c r="D321"/>
  <c r="E321"/>
  <c r="F321"/>
  <c r="G321"/>
  <c r="H321"/>
  <c r="I321"/>
  <c r="D320"/>
  <c r="E320"/>
  <c r="F320"/>
  <c r="G320"/>
  <c r="H320"/>
  <c r="I320"/>
  <c r="D319"/>
  <c r="E319"/>
  <c r="F319"/>
  <c r="G319"/>
  <c r="H319"/>
  <c r="I319"/>
  <c r="D318"/>
  <c r="E318"/>
  <c r="F318"/>
  <c r="G318"/>
  <c r="H318"/>
  <c r="I318"/>
  <c r="D317"/>
  <c r="E317"/>
  <c r="F317"/>
  <c r="G317"/>
  <c r="H317"/>
  <c r="I317"/>
  <c r="D316"/>
  <c r="E316"/>
  <c r="F316"/>
  <c r="G316"/>
  <c r="H316"/>
  <c r="I316"/>
  <c r="D315"/>
  <c r="E315"/>
  <c r="F315"/>
  <c r="G315"/>
  <c r="H315"/>
  <c r="I315"/>
  <c r="D314"/>
  <c r="E314"/>
  <c r="F314"/>
  <c r="G314"/>
  <c r="H314"/>
  <c r="I314"/>
  <c r="D313"/>
  <c r="E313"/>
  <c r="F313"/>
  <c r="G313"/>
  <c r="H313"/>
  <c r="I313"/>
  <c r="D312"/>
  <c r="E312"/>
  <c r="F312"/>
  <c r="G312"/>
  <c r="H312"/>
  <c r="I312"/>
  <c r="D311"/>
  <c r="E311"/>
  <c r="F311"/>
  <c r="G311"/>
  <c r="H311"/>
  <c r="I311"/>
  <c r="D310"/>
  <c r="E310"/>
  <c r="F310"/>
  <c r="G310"/>
  <c r="H310"/>
  <c r="I310"/>
  <c r="D309"/>
  <c r="E309"/>
  <c r="F309"/>
  <c r="G309"/>
  <c r="H309"/>
  <c r="I309"/>
  <c r="D308"/>
  <c r="E308"/>
  <c r="F308"/>
  <c r="G308"/>
  <c r="H308"/>
  <c r="I308"/>
  <c r="D307"/>
  <c r="E307"/>
  <c r="F307"/>
  <c r="G307"/>
  <c r="H307"/>
  <c r="I307"/>
  <c r="D306"/>
  <c r="E306"/>
  <c r="F306"/>
  <c r="G306"/>
  <c r="H306"/>
  <c r="I306"/>
  <c r="D305"/>
  <c r="E305"/>
  <c r="F305"/>
  <c r="G305"/>
  <c r="H305"/>
  <c r="I305"/>
  <c r="D304"/>
  <c r="E304"/>
  <c r="F304"/>
  <c r="G304"/>
  <c r="H304"/>
  <c r="I304"/>
  <c r="D303"/>
  <c r="E303"/>
  <c r="F303"/>
  <c r="G303"/>
  <c r="H303"/>
  <c r="I303"/>
  <c r="D302"/>
  <c r="E302"/>
  <c r="F302"/>
  <c r="G302"/>
  <c r="H302"/>
  <c r="I302"/>
  <c r="D301"/>
  <c r="E301"/>
  <c r="F301"/>
  <c r="G301"/>
  <c r="H301"/>
  <c r="I301"/>
  <c r="D300"/>
  <c r="E300"/>
  <c r="F300"/>
  <c r="G300"/>
  <c r="H300"/>
  <c r="I300"/>
  <c r="D299"/>
  <c r="E299"/>
  <c r="F299"/>
  <c r="G299"/>
  <c r="H299"/>
  <c r="I299"/>
  <c r="D298"/>
  <c r="E298"/>
  <c r="F298"/>
  <c r="G298"/>
  <c r="H298"/>
  <c r="I298"/>
  <c r="D297"/>
  <c r="E297"/>
  <c r="F297"/>
  <c r="G297"/>
  <c r="H297"/>
  <c r="I297"/>
  <c r="D296"/>
  <c r="E296"/>
  <c r="F296"/>
  <c r="G296"/>
  <c r="H296"/>
  <c r="I296"/>
  <c r="D295"/>
  <c r="E295"/>
  <c r="F295"/>
  <c r="G295"/>
  <c r="H295"/>
  <c r="I295"/>
  <c r="D294"/>
  <c r="E294"/>
  <c r="F294"/>
  <c r="G294"/>
  <c r="H294"/>
  <c r="I294"/>
  <c r="D293"/>
  <c r="E293"/>
  <c r="F293"/>
  <c r="G293"/>
  <c r="H293"/>
  <c r="I293"/>
  <c r="D292"/>
  <c r="E292"/>
  <c r="F292"/>
  <c r="G292"/>
  <c r="H292"/>
  <c r="I292"/>
  <c r="D291"/>
  <c r="E291"/>
  <c r="F291"/>
  <c r="G291"/>
  <c r="H291"/>
  <c r="I291"/>
  <c r="D290"/>
  <c r="E290"/>
  <c r="F290"/>
  <c r="G290"/>
  <c r="H290"/>
  <c r="I290"/>
  <c r="D289"/>
  <c r="E289"/>
  <c r="F289"/>
  <c r="G289"/>
  <c r="H289"/>
  <c r="I289"/>
  <c r="D288"/>
  <c r="E288"/>
  <c r="F288"/>
  <c r="G288"/>
  <c r="H288"/>
  <c r="I288"/>
  <c r="D287"/>
  <c r="E287"/>
  <c r="F287"/>
  <c r="G287"/>
  <c r="H287"/>
  <c r="I287"/>
  <c r="D286"/>
  <c r="E286"/>
  <c r="F286"/>
  <c r="G286"/>
  <c r="H286"/>
  <c r="I286"/>
  <c r="D285"/>
  <c r="E285"/>
  <c r="F285"/>
  <c r="G285"/>
  <c r="H285"/>
  <c r="I285"/>
  <c r="D284"/>
  <c r="E284"/>
  <c r="F284"/>
  <c r="G284"/>
  <c r="H284"/>
  <c r="I284"/>
  <c r="D283"/>
  <c r="E283"/>
  <c r="F283"/>
  <c r="G283"/>
  <c r="H283"/>
  <c r="I283"/>
  <c r="D282"/>
  <c r="E282"/>
  <c r="F282"/>
  <c r="G282"/>
  <c r="H282"/>
  <c r="I282"/>
  <c r="D281"/>
  <c r="E281"/>
  <c r="F281"/>
  <c r="G281"/>
  <c r="H281"/>
  <c r="I281"/>
  <c r="D280"/>
  <c r="E280"/>
  <c r="F280"/>
  <c r="G280"/>
  <c r="H280"/>
  <c r="I280"/>
  <c r="D279"/>
  <c r="E279"/>
  <c r="F279"/>
  <c r="G279"/>
  <c r="H279"/>
  <c r="I279"/>
  <c r="D278"/>
  <c r="E278"/>
  <c r="F278"/>
  <c r="G278"/>
  <c r="H278"/>
  <c r="I278"/>
  <c r="D277"/>
  <c r="E277"/>
  <c r="F277"/>
  <c r="G277"/>
  <c r="H277"/>
  <c r="I277"/>
  <c r="D276"/>
  <c r="E276"/>
  <c r="F276"/>
  <c r="G276"/>
  <c r="H276"/>
  <c r="I276"/>
  <c r="D275"/>
  <c r="E275"/>
  <c r="F275"/>
  <c r="G275"/>
  <c r="H275"/>
  <c r="I275"/>
  <c r="D274"/>
  <c r="E274"/>
  <c r="F274"/>
  <c r="G274"/>
  <c r="H274"/>
  <c r="I274"/>
  <c r="D273"/>
  <c r="E273"/>
  <c r="F273"/>
  <c r="G273"/>
  <c r="H273"/>
  <c r="I273"/>
  <c r="D272"/>
  <c r="E272"/>
  <c r="F272"/>
  <c r="G272"/>
  <c r="H272"/>
  <c r="I272"/>
  <c r="D271"/>
  <c r="E271"/>
  <c r="F271"/>
  <c r="G271"/>
  <c r="H271"/>
  <c r="I271"/>
  <c r="D270"/>
  <c r="E270"/>
  <c r="F270"/>
  <c r="G270"/>
  <c r="H270"/>
  <c r="I270"/>
  <c r="D269"/>
  <c r="E269"/>
  <c r="F269"/>
  <c r="G269"/>
  <c r="H269"/>
  <c r="I269"/>
  <c r="D268"/>
  <c r="E268"/>
  <c r="F268"/>
  <c r="G268"/>
  <c r="H268"/>
  <c r="I268"/>
  <c r="D267"/>
  <c r="E267"/>
  <c r="F267"/>
  <c r="G267"/>
  <c r="H267"/>
  <c r="I267"/>
  <c r="D266"/>
  <c r="E266"/>
  <c r="F266"/>
  <c r="G266"/>
  <c r="H266"/>
  <c r="I266"/>
  <c r="D265"/>
  <c r="E265"/>
  <c r="F265"/>
  <c r="G265"/>
  <c r="H265"/>
  <c r="I265"/>
  <c r="D264"/>
  <c r="E264"/>
  <c r="F264"/>
  <c r="G264"/>
  <c r="H264"/>
  <c r="I264"/>
  <c r="D263"/>
  <c r="E263"/>
  <c r="F263"/>
  <c r="G263"/>
  <c r="H263"/>
  <c r="I263"/>
  <c r="D262"/>
  <c r="E262"/>
  <c r="F262"/>
  <c r="G262"/>
  <c r="H262"/>
  <c r="I262"/>
  <c r="D261"/>
  <c r="E261"/>
  <c r="F261"/>
  <c r="G261"/>
  <c r="H261"/>
  <c r="I261"/>
  <c r="D260"/>
  <c r="E260"/>
  <c r="F260"/>
  <c r="G260"/>
  <c r="H260"/>
  <c r="I260"/>
  <c r="D259"/>
  <c r="E259"/>
  <c r="F259"/>
  <c r="G259"/>
  <c r="H259"/>
  <c r="I259"/>
  <c r="D258"/>
  <c r="E258"/>
  <c r="F258"/>
  <c r="G258"/>
  <c r="H258"/>
  <c r="I258"/>
  <c r="D257"/>
  <c r="E257"/>
  <c r="F257"/>
  <c r="G257"/>
  <c r="H257"/>
  <c r="I257"/>
  <c r="D256"/>
  <c r="E256"/>
  <c r="F256"/>
  <c r="G256"/>
  <c r="H256"/>
  <c r="I256"/>
  <c r="D255"/>
  <c r="E255"/>
  <c r="F255"/>
  <c r="G255"/>
  <c r="H255"/>
  <c r="I255"/>
  <c r="D254"/>
  <c r="E254"/>
  <c r="D253"/>
  <c r="E253"/>
  <c r="D252"/>
  <c r="E252"/>
  <c r="G252"/>
  <c r="I252"/>
  <c r="D251"/>
  <c r="E251"/>
  <c r="G251"/>
  <c r="I251"/>
  <c r="D250"/>
  <c r="E250"/>
  <c r="G250"/>
  <c r="I250"/>
  <c r="D249"/>
  <c r="E249"/>
  <c r="G249"/>
  <c r="I249"/>
  <c r="D248"/>
  <c r="E248"/>
  <c r="G248"/>
  <c r="I248"/>
  <c r="D247"/>
  <c r="E247"/>
  <c r="G247"/>
  <c r="H247"/>
  <c r="I247"/>
  <c r="D246"/>
  <c r="E246"/>
  <c r="G246"/>
  <c r="H246"/>
  <c r="I246"/>
  <c r="D245"/>
  <c r="E245"/>
  <c r="G245"/>
  <c r="H245"/>
  <c r="I245"/>
  <c r="D244"/>
  <c r="E244"/>
  <c r="F244"/>
  <c r="G244"/>
  <c r="H244"/>
  <c r="I244"/>
  <c r="D243"/>
  <c r="E243"/>
  <c r="F243"/>
  <c r="G243"/>
  <c r="H243"/>
  <c r="I243"/>
  <c r="D242"/>
  <c r="E242"/>
  <c r="F242"/>
  <c r="G242"/>
  <c r="H242"/>
  <c r="I242"/>
  <c r="D241"/>
  <c r="E241"/>
  <c r="F241"/>
  <c r="G241"/>
  <c r="H241"/>
  <c r="I241"/>
  <c r="D240"/>
  <c r="E240"/>
  <c r="F240"/>
  <c r="G240"/>
  <c r="H240"/>
  <c r="I240"/>
  <c r="D239"/>
  <c r="E239"/>
  <c r="F239"/>
  <c r="G239"/>
  <c r="H239"/>
  <c r="I239"/>
  <c r="D238"/>
  <c r="E238"/>
  <c r="F238"/>
  <c r="G238"/>
  <c r="H238"/>
  <c r="I238"/>
  <c r="D237"/>
  <c r="E237"/>
  <c r="F237"/>
  <c r="G237"/>
  <c r="H237"/>
  <c r="I237"/>
  <c r="D236"/>
  <c r="E236"/>
  <c r="F236"/>
  <c r="G236"/>
  <c r="H236"/>
  <c r="I236"/>
  <c r="D235"/>
  <c r="E235"/>
  <c r="F235"/>
  <c r="G235"/>
  <c r="H235"/>
  <c r="I235"/>
  <c r="D234"/>
  <c r="E234"/>
  <c r="F234"/>
  <c r="G234"/>
  <c r="H234"/>
  <c r="I234"/>
  <c r="D233"/>
  <c r="E233"/>
  <c r="F233"/>
  <c r="G233"/>
  <c r="H233"/>
  <c r="I233"/>
  <c r="D232"/>
  <c r="E232"/>
  <c r="F232"/>
  <c r="G232"/>
  <c r="H232"/>
  <c r="I232"/>
  <c r="D231"/>
  <c r="E231"/>
  <c r="F231"/>
  <c r="G231"/>
  <c r="H231"/>
  <c r="I231"/>
  <c r="D230"/>
  <c r="E230"/>
  <c r="F230"/>
  <c r="G230"/>
  <c r="H230"/>
  <c r="I230"/>
  <c r="D229"/>
  <c r="E229"/>
  <c r="F229"/>
  <c r="G229"/>
  <c r="H229"/>
  <c r="I229"/>
  <c r="D228"/>
  <c r="E228"/>
  <c r="F228"/>
  <c r="G228"/>
  <c r="H228"/>
  <c r="I228"/>
  <c r="D227"/>
  <c r="E227"/>
  <c r="F227"/>
  <c r="G227"/>
  <c r="H227"/>
  <c r="I227"/>
  <c r="D226"/>
  <c r="E226"/>
  <c r="F226"/>
  <c r="G226"/>
  <c r="H226"/>
  <c r="I226"/>
  <c r="D225"/>
  <c r="E225"/>
  <c r="F225"/>
  <c r="G225"/>
  <c r="H225"/>
  <c r="I225"/>
  <c r="D224"/>
  <c r="E224"/>
  <c r="F224"/>
  <c r="G224"/>
  <c r="H224"/>
  <c r="I224"/>
  <c r="D223"/>
  <c r="E223"/>
  <c r="F223"/>
  <c r="G223"/>
  <c r="H223"/>
  <c r="I223"/>
  <c r="D222"/>
  <c r="E222"/>
  <c r="F222"/>
  <c r="G222"/>
  <c r="H222"/>
  <c r="I222"/>
  <c r="D221"/>
  <c r="E221"/>
  <c r="F221"/>
  <c r="G221"/>
  <c r="H221"/>
  <c r="I221"/>
  <c r="D220"/>
  <c r="E220"/>
  <c r="F220"/>
  <c r="G220"/>
  <c r="H220"/>
  <c r="I220"/>
  <c r="D219"/>
  <c r="E219"/>
  <c r="F219"/>
  <c r="G219"/>
  <c r="H219"/>
  <c r="I219"/>
  <c r="D218"/>
  <c r="E218"/>
  <c r="F218"/>
  <c r="G218"/>
  <c r="H218"/>
  <c r="I218"/>
  <c r="D217"/>
  <c r="E217"/>
  <c r="F217"/>
  <c r="G217"/>
  <c r="H217"/>
  <c r="I217"/>
  <c r="D216"/>
  <c r="E216"/>
  <c r="F216"/>
  <c r="G216"/>
  <c r="H216"/>
  <c r="I216"/>
  <c r="D215"/>
  <c r="E215"/>
  <c r="F215"/>
  <c r="G215"/>
  <c r="H215"/>
  <c r="I215"/>
  <c r="D214"/>
  <c r="E214"/>
  <c r="F214"/>
  <c r="G214"/>
  <c r="H214"/>
  <c r="I214"/>
  <c r="D213"/>
  <c r="E213"/>
  <c r="F213"/>
  <c r="G213"/>
  <c r="H213"/>
  <c r="I213"/>
  <c r="D212"/>
  <c r="E212"/>
  <c r="F212"/>
  <c r="G212"/>
  <c r="H212"/>
  <c r="I212"/>
  <c r="D211"/>
  <c r="E211"/>
  <c r="F211"/>
  <c r="G211"/>
  <c r="H211"/>
  <c r="I211"/>
  <c r="D210"/>
  <c r="E210"/>
  <c r="F210"/>
  <c r="G210"/>
  <c r="H210"/>
  <c r="I210"/>
  <c r="D209"/>
  <c r="E209"/>
  <c r="F209"/>
  <c r="G209"/>
  <c r="H209"/>
  <c r="I209"/>
  <c r="D208"/>
  <c r="E208"/>
  <c r="F208"/>
  <c r="G208"/>
  <c r="H208"/>
  <c r="I208"/>
  <c r="D207"/>
  <c r="E207"/>
  <c r="F207"/>
  <c r="G207"/>
  <c r="H207"/>
  <c r="I207"/>
  <c r="D206"/>
  <c r="E206"/>
  <c r="F206"/>
  <c r="G206"/>
  <c r="H206"/>
  <c r="I206"/>
  <c r="D205"/>
  <c r="E205"/>
  <c r="F205"/>
  <c r="G205"/>
  <c r="H205"/>
  <c r="I205"/>
  <c r="D204"/>
  <c r="E204"/>
  <c r="F204"/>
  <c r="G204"/>
  <c r="H204"/>
  <c r="I204"/>
  <c r="D203"/>
  <c r="E203"/>
  <c r="F203"/>
  <c r="G203"/>
  <c r="H203"/>
  <c r="I203"/>
  <c r="D202"/>
  <c r="E202"/>
  <c r="F202"/>
  <c r="G202"/>
  <c r="H202"/>
  <c r="I202"/>
  <c r="D201"/>
  <c r="E201"/>
  <c r="F201"/>
  <c r="G201"/>
  <c r="H201"/>
  <c r="I201"/>
  <c r="D200"/>
  <c r="E200"/>
  <c r="F200"/>
  <c r="G200"/>
  <c r="H200"/>
  <c r="I200"/>
  <c r="D199"/>
  <c r="E199"/>
  <c r="F199"/>
  <c r="G199"/>
  <c r="H199"/>
  <c r="I199"/>
  <c r="D198"/>
  <c r="E198"/>
  <c r="F198"/>
  <c r="G198"/>
  <c r="H198"/>
  <c r="I198"/>
  <c r="D197"/>
  <c r="E197"/>
  <c r="F197"/>
  <c r="G197"/>
  <c r="H197"/>
  <c r="I197"/>
  <c r="D196"/>
  <c r="E196"/>
  <c r="F196"/>
  <c r="G196"/>
  <c r="H196"/>
  <c r="I196"/>
  <c r="D195"/>
  <c r="E195"/>
  <c r="F195"/>
  <c r="G195"/>
  <c r="H195"/>
  <c r="I195"/>
  <c r="D194"/>
  <c r="E194"/>
  <c r="F194"/>
  <c r="G194"/>
  <c r="H194"/>
  <c r="I194"/>
  <c r="D193"/>
  <c r="E193"/>
  <c r="F193"/>
  <c r="G193"/>
  <c r="H193"/>
  <c r="I193"/>
  <c r="D192"/>
  <c r="E192"/>
  <c r="F192"/>
  <c r="G192"/>
  <c r="H192"/>
  <c r="I192"/>
  <c r="D191"/>
  <c r="E191"/>
  <c r="F191"/>
  <c r="G191"/>
  <c r="H191"/>
  <c r="I191"/>
  <c r="D190"/>
  <c r="E190"/>
  <c r="F190"/>
  <c r="G190"/>
  <c r="H190"/>
  <c r="I190"/>
  <c r="D189"/>
  <c r="E189"/>
  <c r="F189"/>
  <c r="G189"/>
  <c r="H189"/>
  <c r="I189"/>
  <c r="D188"/>
  <c r="E188"/>
  <c r="F188"/>
  <c r="G188"/>
  <c r="H188"/>
  <c r="I188"/>
  <c r="D187"/>
  <c r="E187"/>
  <c r="F187"/>
  <c r="G187"/>
  <c r="H187"/>
  <c r="I187"/>
  <c r="D186"/>
  <c r="E186"/>
  <c r="F186"/>
  <c r="G186"/>
  <c r="H186"/>
  <c r="I186"/>
  <c r="D185"/>
  <c r="E185"/>
  <c r="F185"/>
  <c r="G185"/>
  <c r="H185"/>
  <c r="I185"/>
  <c r="D184"/>
  <c r="E184"/>
  <c r="F184"/>
  <c r="G184"/>
  <c r="H184"/>
  <c r="I184"/>
  <c r="D183"/>
  <c r="E183"/>
  <c r="F183"/>
  <c r="G183"/>
  <c r="H183"/>
  <c r="I183"/>
  <c r="D182"/>
  <c r="E182"/>
  <c r="F182"/>
  <c r="G182"/>
  <c r="H182"/>
  <c r="I182"/>
  <c r="D181"/>
  <c r="E181"/>
  <c r="F181"/>
  <c r="G181"/>
  <c r="H181"/>
  <c r="I181"/>
  <c r="D180"/>
  <c r="E180"/>
  <c r="F180"/>
  <c r="G180"/>
  <c r="H180"/>
  <c r="I180"/>
  <c r="D179"/>
  <c r="E179"/>
  <c r="F179"/>
  <c r="G179"/>
  <c r="H179"/>
  <c r="I179"/>
  <c r="D178"/>
  <c r="E178"/>
  <c r="F178"/>
  <c r="G178"/>
  <c r="H178"/>
  <c r="I178"/>
  <c r="D177"/>
  <c r="E177"/>
  <c r="F177"/>
  <c r="G177"/>
  <c r="H177"/>
  <c r="I177"/>
  <c r="D176"/>
  <c r="E176"/>
  <c r="F176"/>
  <c r="G176"/>
  <c r="H176"/>
  <c r="I176"/>
  <c r="D175"/>
  <c r="E175"/>
  <c r="F175"/>
  <c r="G175"/>
  <c r="H175"/>
  <c r="I175"/>
  <c r="D174"/>
  <c r="E174"/>
  <c r="F174"/>
  <c r="G174"/>
  <c r="H174"/>
  <c r="I174"/>
  <c r="D173"/>
  <c r="E173"/>
  <c r="F173"/>
  <c r="G173"/>
  <c r="H173"/>
  <c r="I173"/>
  <c r="D172"/>
  <c r="E172"/>
  <c r="F172"/>
  <c r="G172"/>
  <c r="H172"/>
  <c r="I172"/>
  <c r="D171"/>
  <c r="E171"/>
  <c r="F171"/>
  <c r="G171"/>
  <c r="H171"/>
  <c r="I171"/>
  <c r="D170"/>
  <c r="E170"/>
  <c r="F170"/>
  <c r="G170"/>
  <c r="H170"/>
  <c r="I170"/>
  <c r="D169"/>
  <c r="E169"/>
  <c r="F169"/>
  <c r="G169"/>
  <c r="H169"/>
  <c r="I169"/>
  <c r="D168"/>
  <c r="E168"/>
  <c r="F168"/>
  <c r="G168"/>
  <c r="H168"/>
  <c r="I168"/>
  <c r="D167"/>
  <c r="E167"/>
  <c r="F167"/>
  <c r="G167"/>
  <c r="H167"/>
  <c r="I167"/>
  <c r="D166"/>
  <c r="E166"/>
  <c r="F166"/>
  <c r="G166"/>
  <c r="H166"/>
  <c r="I166"/>
  <c r="D165"/>
  <c r="E165"/>
  <c r="F165"/>
  <c r="G165"/>
  <c r="H165"/>
  <c r="I165"/>
  <c r="D164"/>
  <c r="E164"/>
  <c r="F164"/>
  <c r="G164"/>
  <c r="H164"/>
  <c r="I164"/>
  <c r="D163"/>
  <c r="E163"/>
  <c r="F163"/>
  <c r="G163"/>
  <c r="H163"/>
  <c r="I163"/>
  <c r="D162"/>
  <c r="E162"/>
  <c r="F162"/>
  <c r="G162"/>
  <c r="H162"/>
  <c r="I162"/>
  <c r="D161"/>
  <c r="E161"/>
  <c r="F161"/>
  <c r="G161"/>
  <c r="H161"/>
  <c r="I161"/>
  <c r="D160"/>
  <c r="E160"/>
  <c r="F160"/>
  <c r="G160"/>
  <c r="H160"/>
  <c r="I160"/>
  <c r="D159"/>
  <c r="E159"/>
  <c r="F159"/>
  <c r="G159"/>
  <c r="H159"/>
  <c r="I159"/>
  <c r="D158"/>
  <c r="E158"/>
  <c r="F158"/>
  <c r="G158"/>
  <c r="H158"/>
  <c r="I158"/>
  <c r="D157"/>
  <c r="E157"/>
  <c r="F157"/>
  <c r="G157"/>
  <c r="H157"/>
  <c r="I157"/>
  <c r="D156"/>
  <c r="E156"/>
  <c r="F156"/>
  <c r="G156"/>
  <c r="H156"/>
  <c r="I156"/>
  <c r="D155"/>
  <c r="E155"/>
  <c r="F155"/>
  <c r="G155"/>
  <c r="H155"/>
  <c r="I155"/>
  <c r="D154"/>
  <c r="E154"/>
  <c r="F154"/>
  <c r="G154"/>
  <c r="H154"/>
  <c r="I154"/>
  <c r="D153"/>
  <c r="E153"/>
  <c r="F153"/>
  <c r="G153"/>
  <c r="H153"/>
  <c r="I153"/>
  <c r="D152"/>
  <c r="E152"/>
  <c r="F152"/>
  <c r="G152"/>
  <c r="H152"/>
  <c r="I152"/>
  <c r="D151"/>
  <c r="E151"/>
  <c r="F151"/>
  <c r="G151"/>
  <c r="H151"/>
  <c r="I151"/>
  <c r="D150"/>
  <c r="E150"/>
  <c r="F150"/>
  <c r="G150"/>
  <c r="H150"/>
  <c r="I150"/>
  <c r="D149"/>
  <c r="E149"/>
  <c r="F149"/>
  <c r="G149"/>
  <c r="H149"/>
  <c r="I149"/>
  <c r="D148"/>
  <c r="E148"/>
  <c r="F148"/>
  <c r="G148"/>
  <c r="H148"/>
  <c r="I148"/>
  <c r="D147"/>
  <c r="E147"/>
  <c r="F147"/>
  <c r="G147"/>
  <c r="H147"/>
  <c r="I147"/>
  <c r="D146"/>
  <c r="E146"/>
  <c r="F146"/>
  <c r="G146"/>
  <c r="H146"/>
  <c r="I146"/>
  <c r="D145"/>
  <c r="E145"/>
  <c r="F145"/>
  <c r="G145"/>
  <c r="H145"/>
  <c r="I145"/>
  <c r="D144"/>
  <c r="E144"/>
  <c r="F144"/>
  <c r="G144"/>
  <c r="H144"/>
  <c r="I144"/>
  <c r="D143"/>
  <c r="E143"/>
  <c r="F143"/>
  <c r="G143"/>
  <c r="H143"/>
  <c r="I143"/>
  <c r="D142"/>
  <c r="E142"/>
  <c r="F142"/>
  <c r="G142"/>
  <c r="H142"/>
  <c r="I142"/>
  <c r="D141"/>
  <c r="E141"/>
  <c r="F141"/>
  <c r="G141"/>
  <c r="H141"/>
  <c r="I141"/>
  <c r="D140"/>
  <c r="E140"/>
  <c r="F140"/>
  <c r="G140"/>
  <c r="H140"/>
  <c r="I140"/>
  <c r="D139"/>
  <c r="E139"/>
  <c r="F139"/>
  <c r="G139"/>
  <c r="H139"/>
  <c r="I139"/>
  <c r="D138"/>
  <c r="E138"/>
  <c r="F138"/>
  <c r="G138"/>
  <c r="H138"/>
  <c r="I138"/>
  <c r="D137"/>
  <c r="E137"/>
  <c r="F137"/>
  <c r="G137"/>
  <c r="H137"/>
  <c r="I137"/>
  <c r="D136"/>
  <c r="E136"/>
  <c r="F136"/>
  <c r="G136"/>
  <c r="H136"/>
  <c r="I136"/>
  <c r="D135"/>
  <c r="E135"/>
  <c r="F135"/>
  <c r="G135"/>
  <c r="H135"/>
  <c r="I135"/>
  <c r="D134"/>
  <c r="E134"/>
  <c r="F134"/>
  <c r="G134"/>
  <c r="H134"/>
  <c r="I134"/>
  <c r="D133"/>
  <c r="E133"/>
  <c r="F133"/>
  <c r="G133"/>
  <c r="H133"/>
  <c r="I133"/>
  <c r="D132"/>
  <c r="E132"/>
  <c r="F132"/>
  <c r="G132"/>
  <c r="H132"/>
  <c r="I132"/>
  <c r="D131"/>
  <c r="E131"/>
  <c r="F131"/>
  <c r="G131"/>
  <c r="H131"/>
  <c r="I131"/>
  <c r="D130"/>
  <c r="E130"/>
  <c r="F130"/>
  <c r="G130"/>
  <c r="H130"/>
  <c r="I130"/>
  <c r="D129"/>
  <c r="E129"/>
  <c r="F129"/>
  <c r="G129"/>
  <c r="H129"/>
  <c r="I129"/>
  <c r="D128"/>
  <c r="E128"/>
  <c r="F128"/>
  <c r="G128"/>
  <c r="H128"/>
  <c r="I128"/>
  <c r="D127"/>
  <c r="E127"/>
  <c r="F127"/>
  <c r="G127"/>
  <c r="H127"/>
  <c r="I127"/>
  <c r="D126"/>
  <c r="E126"/>
  <c r="F126"/>
  <c r="G126"/>
  <c r="H126"/>
  <c r="I126"/>
  <c r="D125"/>
  <c r="E125"/>
  <c r="F125"/>
  <c r="G125"/>
  <c r="H125"/>
  <c r="I125"/>
  <c r="D124"/>
  <c r="E124"/>
  <c r="F124"/>
  <c r="G124"/>
  <c r="H124"/>
  <c r="I124"/>
  <c r="D123"/>
  <c r="E123"/>
  <c r="F123"/>
  <c r="G123"/>
  <c r="H123"/>
  <c r="I123"/>
  <c r="D122"/>
  <c r="E122"/>
  <c r="F122"/>
  <c r="G122"/>
  <c r="H122"/>
  <c r="I122"/>
  <c r="D121"/>
  <c r="E121"/>
  <c r="F121"/>
  <c r="G121"/>
  <c r="H121"/>
  <c r="I121"/>
  <c r="D120"/>
  <c r="E120"/>
  <c r="F120"/>
  <c r="G120"/>
  <c r="H120"/>
  <c r="I120"/>
  <c r="D119"/>
  <c r="E119"/>
  <c r="F119"/>
  <c r="G119"/>
  <c r="H119"/>
  <c r="I119"/>
  <c r="D118"/>
  <c r="E118"/>
  <c r="F118"/>
  <c r="G118"/>
  <c r="H118"/>
  <c r="I118"/>
  <c r="D117"/>
  <c r="E117"/>
  <c r="F117"/>
  <c r="G117"/>
  <c r="H117"/>
  <c r="I117"/>
  <c r="D116"/>
  <c r="E116"/>
  <c r="F116"/>
  <c r="G116"/>
  <c r="H116"/>
  <c r="I116"/>
  <c r="D115"/>
  <c r="E115"/>
  <c r="F115"/>
  <c r="G115"/>
  <c r="H115"/>
  <c r="I115"/>
  <c r="D114"/>
  <c r="E114"/>
  <c r="F114"/>
  <c r="G114"/>
  <c r="H114"/>
  <c r="I114"/>
  <c r="D113"/>
  <c r="E113"/>
  <c r="F113"/>
  <c r="G113"/>
  <c r="H113"/>
  <c r="I113"/>
  <c r="D112"/>
  <c r="E112"/>
  <c r="F112"/>
  <c r="G112"/>
  <c r="H112"/>
  <c r="I112"/>
  <c r="D111"/>
  <c r="E111"/>
  <c r="F111"/>
  <c r="G111"/>
  <c r="H111"/>
  <c r="I111"/>
  <c r="D110"/>
  <c r="E110"/>
  <c r="F110"/>
  <c r="G110"/>
  <c r="H110"/>
  <c r="I110"/>
  <c r="D109"/>
  <c r="E109"/>
  <c r="F109"/>
  <c r="G109"/>
  <c r="H109"/>
  <c r="I109"/>
  <c r="D108"/>
  <c r="E108"/>
  <c r="F108"/>
  <c r="G108"/>
  <c r="H108"/>
  <c r="I108"/>
  <c r="D107"/>
  <c r="E107"/>
  <c r="F107"/>
  <c r="G107"/>
  <c r="H107"/>
  <c r="I107"/>
  <c r="D106"/>
  <c r="E106"/>
  <c r="F106"/>
  <c r="G106"/>
  <c r="H106"/>
  <c r="I106"/>
  <c r="D105"/>
  <c r="E105"/>
  <c r="F105"/>
  <c r="G105"/>
  <c r="H105"/>
  <c r="I105"/>
  <c r="D104"/>
  <c r="E104"/>
  <c r="F104"/>
  <c r="G104"/>
  <c r="H104"/>
  <c r="I104"/>
  <c r="D103"/>
  <c r="E103"/>
  <c r="F103"/>
  <c r="G103"/>
  <c r="H103"/>
  <c r="I103"/>
  <c r="D102"/>
  <c r="E102"/>
  <c r="F102"/>
  <c r="G102"/>
  <c r="H102"/>
  <c r="I102"/>
  <c r="D101"/>
  <c r="E101"/>
  <c r="F101"/>
  <c r="G101"/>
  <c r="H101"/>
  <c r="I101"/>
  <c r="D100"/>
  <c r="E100"/>
  <c r="F100"/>
  <c r="G100"/>
  <c r="H100"/>
  <c r="I100"/>
  <c r="D99"/>
  <c r="E99"/>
  <c r="F99"/>
  <c r="G99"/>
  <c r="H99"/>
  <c r="I99"/>
  <c r="D98"/>
  <c r="E98"/>
  <c r="F98"/>
  <c r="G98"/>
  <c r="H98"/>
  <c r="I98"/>
  <c r="D97"/>
  <c r="E97"/>
  <c r="F97"/>
  <c r="G97"/>
  <c r="H97"/>
  <c r="I97"/>
  <c r="D96"/>
  <c r="E96"/>
  <c r="F96"/>
  <c r="G96"/>
  <c r="H96"/>
  <c r="I96"/>
  <c r="D95"/>
  <c r="E95"/>
  <c r="F95"/>
  <c r="G95"/>
  <c r="H95"/>
  <c r="I95"/>
  <c r="D94"/>
  <c r="E94"/>
  <c r="F94"/>
  <c r="G94"/>
  <c r="H94"/>
  <c r="I94"/>
  <c r="D93"/>
  <c r="E93"/>
  <c r="F93"/>
  <c r="G93"/>
  <c r="H93"/>
  <c r="I93"/>
  <c r="D92"/>
  <c r="E92"/>
  <c r="F92"/>
  <c r="G92"/>
  <c r="H92"/>
  <c r="I92"/>
  <c r="D91"/>
  <c r="E91"/>
  <c r="F91"/>
  <c r="G91"/>
  <c r="H91"/>
  <c r="I91"/>
  <c r="D90"/>
  <c r="E90"/>
  <c r="F90"/>
  <c r="G90"/>
  <c r="H90"/>
  <c r="I90"/>
  <c r="D89"/>
  <c r="E89"/>
  <c r="F89"/>
  <c r="G89"/>
  <c r="H89"/>
  <c r="I89"/>
  <c r="D88"/>
  <c r="E88"/>
  <c r="F88"/>
  <c r="G88"/>
  <c r="H88"/>
  <c r="I88"/>
  <c r="D87"/>
  <c r="E87"/>
  <c r="F87"/>
  <c r="G87"/>
  <c r="H87"/>
  <c r="I87"/>
  <c r="D86"/>
  <c r="E86"/>
  <c r="F86"/>
  <c r="G86"/>
  <c r="H86"/>
  <c r="I86"/>
  <c r="D85"/>
  <c r="E85"/>
  <c r="F85"/>
  <c r="G85"/>
  <c r="H85"/>
  <c r="I85"/>
  <c r="D84"/>
  <c r="E84"/>
  <c r="F84"/>
  <c r="G84"/>
  <c r="H84"/>
  <c r="I84"/>
  <c r="D83"/>
  <c r="E83"/>
  <c r="F83"/>
  <c r="G83"/>
  <c r="H83"/>
  <c r="I83"/>
  <c r="D82"/>
  <c r="E82"/>
  <c r="F82"/>
  <c r="G82"/>
  <c r="H82"/>
  <c r="I82"/>
  <c r="D81"/>
  <c r="E81"/>
  <c r="F81"/>
  <c r="G81"/>
  <c r="H81"/>
  <c r="I81"/>
  <c r="D80"/>
  <c r="E80"/>
  <c r="F80"/>
  <c r="G80"/>
  <c r="H80"/>
  <c r="I80"/>
  <c r="D79"/>
  <c r="E79"/>
  <c r="F79"/>
  <c r="G79"/>
  <c r="H79"/>
  <c r="I79"/>
  <c r="D78"/>
  <c r="E78"/>
  <c r="F78"/>
  <c r="G78"/>
  <c r="H78"/>
  <c r="I78"/>
  <c r="D77"/>
  <c r="E77"/>
  <c r="F77"/>
  <c r="G77"/>
  <c r="H77"/>
  <c r="I77"/>
  <c r="D76"/>
  <c r="E76"/>
  <c r="F76"/>
  <c r="G76"/>
  <c r="H76"/>
  <c r="I76"/>
  <c r="D75"/>
  <c r="E75"/>
  <c r="F75"/>
  <c r="G75"/>
  <c r="H75"/>
  <c r="I75"/>
  <c r="D74"/>
  <c r="E74"/>
  <c r="F74"/>
  <c r="G74"/>
  <c r="H74"/>
  <c r="I74"/>
  <c r="D73"/>
  <c r="E73"/>
  <c r="F73"/>
  <c r="G73"/>
  <c r="H73"/>
  <c r="I73"/>
  <c r="D72"/>
  <c r="E72"/>
  <c r="F72"/>
  <c r="G72"/>
  <c r="H72"/>
  <c r="I72"/>
  <c r="D71"/>
  <c r="E71"/>
  <c r="F71"/>
  <c r="G71"/>
  <c r="H71"/>
  <c r="I71"/>
  <c r="D70"/>
  <c r="E70"/>
  <c r="F70"/>
  <c r="G70"/>
  <c r="H70"/>
  <c r="I70"/>
  <c r="D69"/>
  <c r="E69"/>
  <c r="F69"/>
  <c r="G69"/>
  <c r="H69"/>
  <c r="I69"/>
  <c r="D68"/>
  <c r="E68"/>
  <c r="F68"/>
  <c r="G68"/>
  <c r="H68"/>
  <c r="I68"/>
  <c r="D67"/>
  <c r="E67"/>
  <c r="F67"/>
  <c r="G67"/>
  <c r="H67"/>
  <c r="I67"/>
  <c r="D66"/>
  <c r="E66"/>
  <c r="F66"/>
  <c r="G66"/>
  <c r="H66"/>
  <c r="I66"/>
  <c r="D65"/>
  <c r="E65"/>
  <c r="F65"/>
  <c r="G65"/>
  <c r="H65"/>
  <c r="I65"/>
  <c r="D64"/>
  <c r="E64"/>
  <c r="F64"/>
  <c r="G64"/>
  <c r="H64"/>
  <c r="I64"/>
  <c r="D63"/>
  <c r="E63"/>
  <c r="F63"/>
  <c r="G63"/>
  <c r="H63"/>
  <c r="I63"/>
  <c r="D62"/>
  <c r="E62"/>
  <c r="F62"/>
  <c r="G62"/>
  <c r="H62"/>
  <c r="I62"/>
  <c r="D61"/>
  <c r="E61"/>
  <c r="F61"/>
  <c r="G61"/>
  <c r="H61"/>
  <c r="I61"/>
  <c r="D60"/>
  <c r="E60"/>
  <c r="F60"/>
  <c r="G60"/>
  <c r="H60"/>
  <c r="I60"/>
  <c r="D59"/>
  <c r="E59"/>
  <c r="F59"/>
  <c r="G59"/>
  <c r="H59"/>
  <c r="I59"/>
  <c r="D58"/>
  <c r="E58"/>
  <c r="F58"/>
  <c r="G58"/>
  <c r="H58"/>
  <c r="I58"/>
  <c r="D57"/>
  <c r="E57"/>
  <c r="F57"/>
  <c r="G57"/>
  <c r="H57"/>
  <c r="I57"/>
  <c r="D56"/>
  <c r="E56"/>
  <c r="F56"/>
  <c r="G56"/>
  <c r="H56"/>
  <c r="I56"/>
  <c r="D55"/>
  <c r="E55"/>
  <c r="F55"/>
  <c r="G55"/>
  <c r="H55"/>
  <c r="I55"/>
  <c r="D54"/>
  <c r="E54"/>
  <c r="F54"/>
  <c r="G54"/>
  <c r="H54"/>
  <c r="I54"/>
  <c r="D53"/>
  <c r="E53"/>
  <c r="F53"/>
  <c r="G53"/>
  <c r="H53"/>
  <c r="I53"/>
  <c r="D52"/>
  <c r="E52"/>
  <c r="F52"/>
  <c r="G52"/>
  <c r="H52"/>
  <c r="I52"/>
  <c r="D51"/>
  <c r="E51"/>
  <c r="F51"/>
  <c r="G51"/>
  <c r="H51"/>
  <c r="I51"/>
  <c r="D50"/>
  <c r="E50"/>
  <c r="F50"/>
  <c r="G50"/>
  <c r="H50"/>
  <c r="I50"/>
  <c r="D49"/>
  <c r="E49"/>
  <c r="F49"/>
  <c r="G49"/>
  <c r="H49"/>
  <c r="I49"/>
  <c r="D48"/>
  <c r="E48"/>
  <c r="F48"/>
  <c r="G48"/>
  <c r="H48"/>
  <c r="I48"/>
  <c r="D47"/>
  <c r="E47"/>
  <c r="F47"/>
  <c r="G47"/>
  <c r="H47"/>
  <c r="I47"/>
  <c r="D46"/>
  <c r="E46"/>
  <c r="F46"/>
  <c r="G46"/>
  <c r="H46"/>
  <c r="I46"/>
  <c r="D45"/>
  <c r="E45"/>
  <c r="F45"/>
  <c r="G45"/>
  <c r="H45"/>
  <c r="I45"/>
  <c r="D44"/>
  <c r="E44"/>
  <c r="F44"/>
  <c r="G44"/>
  <c r="H44"/>
  <c r="I44"/>
  <c r="D43"/>
  <c r="E43"/>
  <c r="F43"/>
  <c r="G43"/>
  <c r="H43"/>
  <c r="I43"/>
  <c r="D42"/>
  <c r="E42"/>
  <c r="F42"/>
  <c r="G42"/>
  <c r="H42"/>
  <c r="I42"/>
  <c r="D41"/>
  <c r="E41"/>
  <c r="F41"/>
  <c r="G41"/>
  <c r="H41"/>
  <c r="I41"/>
  <c r="D40"/>
  <c r="E40"/>
  <c r="F40"/>
  <c r="G40"/>
  <c r="H40"/>
  <c r="I40"/>
  <c r="D39"/>
  <c r="E39"/>
  <c r="F39"/>
  <c r="G39"/>
  <c r="H39"/>
  <c r="I39"/>
  <c r="D38"/>
  <c r="E38"/>
  <c r="F38"/>
  <c r="G38"/>
  <c r="H38"/>
  <c r="I38"/>
  <c r="D37"/>
  <c r="E37"/>
  <c r="F37"/>
  <c r="G37"/>
  <c r="H37"/>
  <c r="I37"/>
  <c r="D36"/>
  <c r="E36"/>
  <c r="F36"/>
  <c r="G36"/>
  <c r="H36"/>
  <c r="I36"/>
  <c r="D35"/>
  <c r="E35"/>
  <c r="F35"/>
  <c r="G35"/>
  <c r="H35"/>
  <c r="I35"/>
  <c r="D34"/>
  <c r="E34"/>
  <c r="F34"/>
  <c r="G34"/>
  <c r="H34"/>
  <c r="I34"/>
  <c r="D33"/>
  <c r="E33"/>
  <c r="F33"/>
  <c r="G33"/>
  <c r="H33"/>
  <c r="I33"/>
  <c r="D32"/>
  <c r="E32"/>
  <c r="F32"/>
  <c r="G32"/>
  <c r="H32"/>
  <c r="I32"/>
  <c r="D31"/>
  <c r="E31"/>
  <c r="F31"/>
  <c r="G31"/>
  <c r="H31"/>
  <c r="I31"/>
  <c r="D30"/>
  <c r="E30"/>
  <c r="F30"/>
  <c r="G30"/>
  <c r="H30"/>
  <c r="I30"/>
  <c r="D29"/>
  <c r="E29"/>
  <c r="F29"/>
  <c r="G29"/>
  <c r="H29"/>
  <c r="I29"/>
  <c r="D28"/>
  <c r="E28"/>
  <c r="F28"/>
  <c r="G28"/>
  <c r="H28"/>
  <c r="I28"/>
  <c r="D27"/>
  <c r="E27"/>
  <c r="F27"/>
  <c r="G27"/>
  <c r="H27"/>
  <c r="I27"/>
  <c r="D26"/>
  <c r="E26"/>
  <c r="F26"/>
  <c r="G26"/>
  <c r="H26"/>
  <c r="I26"/>
  <c r="D25"/>
  <c r="E25"/>
  <c r="F25"/>
  <c r="G25"/>
  <c r="H25"/>
  <c r="I25"/>
  <c r="D24"/>
  <c r="E24"/>
  <c r="F24"/>
  <c r="G24"/>
  <c r="H24"/>
  <c r="I24"/>
  <c r="D23"/>
  <c r="E23"/>
  <c r="F23"/>
  <c r="G23"/>
  <c r="H23"/>
  <c r="I23"/>
  <c r="D22"/>
  <c r="E22"/>
  <c r="F22"/>
  <c r="G22"/>
  <c r="H22"/>
  <c r="I22"/>
  <c r="D21"/>
  <c r="E21"/>
  <c r="F21"/>
  <c r="G21"/>
  <c r="H21"/>
  <c r="I21"/>
  <c r="D20"/>
  <c r="E20"/>
  <c r="F20"/>
  <c r="G20"/>
  <c r="H20"/>
  <c r="I20"/>
  <c r="D19"/>
  <c r="E19"/>
  <c r="F19"/>
  <c r="G19"/>
  <c r="H19"/>
  <c r="I19"/>
  <c r="D18"/>
  <c r="E18"/>
  <c r="F18"/>
  <c r="G18"/>
  <c r="H18"/>
  <c r="I18"/>
  <c r="D17"/>
  <c r="E17"/>
  <c r="F17"/>
  <c r="G17"/>
  <c r="H17"/>
  <c r="I17"/>
  <c r="D16"/>
  <c r="E16"/>
  <c r="F16"/>
  <c r="G16"/>
  <c r="H16"/>
  <c r="I16"/>
  <c r="D15"/>
  <c r="E15"/>
  <c r="F15"/>
  <c r="G15"/>
  <c r="H15"/>
  <c r="I15"/>
  <c r="D14"/>
  <c r="E14"/>
  <c r="F14"/>
  <c r="G14"/>
  <c r="H14"/>
  <c r="I14"/>
  <c r="D13"/>
  <c r="E13"/>
  <c r="F13"/>
  <c r="G13"/>
  <c r="H13"/>
  <c r="I13"/>
  <c r="D12"/>
  <c r="E12"/>
  <c r="F12"/>
  <c r="G12"/>
  <c r="H12"/>
  <c r="I12"/>
  <c r="D11"/>
  <c r="E11"/>
  <c r="F11"/>
  <c r="G11"/>
  <c r="H11"/>
  <c r="I11"/>
  <c r="D10"/>
  <c r="E10"/>
  <c r="F10"/>
  <c r="G10"/>
  <c r="H10"/>
  <c r="I10"/>
  <c r="D9"/>
  <c r="E9"/>
  <c r="F9"/>
  <c r="G9"/>
  <c r="H9"/>
  <c r="I9"/>
  <c r="D8"/>
  <c r="E8"/>
  <c r="F8"/>
  <c r="G8"/>
  <c r="H8"/>
  <c r="I8"/>
  <c r="D7"/>
  <c r="E7"/>
  <c r="F7"/>
  <c r="G7"/>
  <c r="H7"/>
  <c r="I7"/>
  <c r="D6"/>
  <c r="E6"/>
  <c r="F6"/>
  <c r="G6"/>
  <c r="H6"/>
  <c r="I6"/>
  <c r="D5"/>
  <c r="E5"/>
  <c r="F5"/>
  <c r="G5"/>
  <c r="H5"/>
  <c r="I5"/>
  <c r="D4"/>
  <c r="E4"/>
  <c r="F4"/>
  <c r="G4"/>
  <c r="H4"/>
  <c r="I4"/>
  <c r="D3"/>
  <c r="E3"/>
  <c r="F3"/>
  <c r="G3"/>
  <c r="H3"/>
  <c r="I3"/>
  <c r="D2"/>
  <c r="E2"/>
  <c r="F2"/>
  <c r="G2"/>
  <c r="H2"/>
  <c r="I2"/>
  <c r="D24" i="1"/>
  <c r="E24"/>
  <c r="G29" i="11"/>
  <c r="D30" i="1"/>
  <c r="D38" s="1"/>
  <c r="E15" i="8"/>
  <c r="G13" i="11"/>
  <c r="D42" i="1"/>
  <c r="G24" i="11"/>
  <c r="G21"/>
  <c r="D34" i="1"/>
  <c r="D43" i="17"/>
  <c r="E48"/>
  <c r="E43"/>
  <c r="F43"/>
  <c r="C48" s="1"/>
  <c r="E17" i="9"/>
  <c r="D26"/>
  <c r="E7"/>
  <c r="D48" i="17"/>
  <c r="E32" i="9"/>
  <c r="E23"/>
  <c r="E26" s="1"/>
  <c r="E29" s="1"/>
</calcChain>
</file>

<file path=xl/sharedStrings.xml><?xml version="1.0" encoding="utf-8"?>
<sst xmlns="http://schemas.openxmlformats.org/spreadsheetml/2006/main" count="350" uniqueCount="203">
  <si>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</si>
  <si>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</si>
  <si>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</si>
  <si>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</si>
  <si>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</si>
  <si>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</si>
  <si>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</si>
  <si>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</si>
  <si>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</si>
  <si>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</si>
  <si>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</si>
  <si>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</si>
  <si>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</si>
  <si>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</si>
  <si>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</si>
  <si>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</si>
  <si>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</si>
  <si>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</si>
  <si>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</si>
  <si>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</si>
  <si>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</si>
  <si>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</si>
  <si>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</si>
  <si>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</si>
  <si>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</si>
  <si>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</si>
  <si>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</si>
  <si>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</si>
  <si>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</si>
  <si>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</si>
  <si>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SY 2011-12 Weighted Average Price</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</si>
  <si>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</si>
  <si>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</si>
  <si>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</si>
  <si>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</si>
  <si>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</si>
  <si>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</si>
  <si>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</si>
  <si>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</si>
  <si>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</si>
  <si>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</si>
  <si>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</si>
  <si>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</si>
  <si>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Tab 1:</t>
  </si>
  <si>
    <t>Tab 2:</t>
  </si>
  <si>
    <t>Tab 3:</t>
  </si>
  <si>
    <t>Tab 4:</t>
  </si>
  <si>
    <t xml:space="preserve">Note: Users may want to print the instructions and use them to guide users through the PLE Tool. </t>
  </si>
  <si>
    <t>205 of the Healthy, Hunger-Free Kids Act of 2010.   If the pricing requirements calculated by the</t>
  </si>
  <si>
    <t xml:space="preserve">1.) SY 2010-11 Weighted Average Price </t>
  </si>
  <si>
    <r>
      <t>1.</t>
    </r>
    <r>
      <rPr>
        <sz val="7"/>
        <color indexed="8"/>
        <rFont val="Times New Roman"/>
        <family val="1"/>
      </rPr>
      <t>   </t>
    </r>
    <r>
      <rPr>
        <sz val="12"/>
        <color indexed="8"/>
        <rFont val="Calibri"/>
        <family val="2"/>
      </rPr>
      <t xml:space="preserve">Enter the paid lunch count for October associated with each paid meal price in the </t>
    </r>
    <r>
      <rPr>
        <b/>
        <sz val="12"/>
        <color indexed="8"/>
        <rFont val="Calibri"/>
        <family val="2"/>
      </rPr>
      <t>Monthly # of Paid Lunches</t>
    </r>
    <r>
      <rPr>
        <sz val="12"/>
        <color indexed="8"/>
        <rFont val="Calibri"/>
        <family val="2"/>
      </rPr>
      <t xml:space="preserve"> column.</t>
    </r>
  </si>
  <si>
    <t xml:space="preserve">Tool are not met or are exceeded, the Tool will also calculate any amounts carried over into </t>
  </si>
  <si>
    <t xml:space="preserve"> of all paid lunch prices charged in the SFA.</t>
  </si>
  <si>
    <t>the next year. Note, the weighted average prices calculated in the Tool are the weighted average</t>
  </si>
  <si>
    <t>Go to instructions</t>
  </si>
  <si>
    <t>Average Weighted Price Adjustments</t>
  </si>
  <si>
    <t>Increase SY2012-2013 average weighted price</t>
  </si>
  <si>
    <t>Non-Federal Source Contributions</t>
  </si>
  <si>
    <t>Contribute Non-Federal sources for SY2012-2013</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</si>
  <si>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</si>
  <si>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</si>
  <si>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</si>
  <si>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Enter annual # of Paid Lunches **</t>
  </si>
  <si>
    <t>Current Weighted Average Paid Price</t>
  </si>
  <si>
    <t>is the SY2010-2011 weighted average price</t>
  </si>
  <si>
    <t xml:space="preserve"> Tab 5: </t>
  </si>
  <si>
    <t>Cells shaded this color designate data entry cells. The SFA must enter the applicable data in these cells for the tool to calculate the requirements</t>
  </si>
  <si>
    <t>1.) SY2010-11 Weighted Average Price</t>
  </si>
  <si>
    <t>Hyperlinks are also placed throughout the tool to navigate to the different tabs</t>
  </si>
  <si>
    <r>
      <t>2.</t>
    </r>
    <r>
      <rPr>
        <sz val="7"/>
        <color indexed="8"/>
        <rFont val="Times New Roman"/>
        <family val="1"/>
      </rPr>
      <t>    </t>
    </r>
    <r>
      <rPr>
        <sz val="12"/>
        <color indexed="8"/>
        <rFont val="Calibri"/>
        <family val="2"/>
      </rPr>
      <t xml:space="preserve">Change individual paid lunch prices until the average paid lunch price reaches the new average paid lunch price requirement.  This amount will appear in the </t>
    </r>
    <r>
      <rPr>
        <b/>
        <sz val="12"/>
        <color indexed="8"/>
        <rFont val="Calibri"/>
        <family val="2"/>
      </rPr>
      <t>Weighted Average Price</t>
    </r>
    <r>
      <rPr>
        <sz val="12"/>
        <color indexed="8"/>
        <rFont val="Calibri"/>
        <family val="2"/>
      </rPr>
      <t xml:space="preserve"> box.</t>
    </r>
  </si>
  <si>
    <r>
      <t xml:space="preserve"> B</t>
    </r>
    <r>
      <rPr>
        <b/>
        <i/>
        <sz val="10"/>
        <rFont val="Calibri"/>
        <family val="2"/>
      </rPr>
      <t>.  Optional</t>
    </r>
    <r>
      <rPr>
        <b/>
        <sz val="10"/>
        <rFont val="Calibri"/>
        <family val="2"/>
      </rPr>
      <t xml:space="preserve"> Price ROUNDED DOWN to nearest 5 cents:</t>
    </r>
  </si>
  <si>
    <t xml:space="preserve">price increase requirement and non-Federal source contributions to meet the requirements in Section </t>
  </si>
  <si>
    <t>The PLE Tool (Tool) was created to help School Food Authorities (SFAs) calculate their paid lunch</t>
  </si>
  <si>
    <t>Enter this price in the first data entry box on the SY2011-12 Price Requirement tab</t>
  </si>
  <si>
    <t>Many price combinations can be used to reach the new weighted average paid lunch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</si>
  <si>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</si>
  <si>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</si>
  <si>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</si>
  <si>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</si>
  <si>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Complete if you do NOT know your SY2012-2013 Unrounded Price Requirement</t>
  </si>
  <si>
    <t>Price 1: 
SY 2011-2012
Requirement price to the nearest cent</t>
  </si>
  <si>
    <t>Price 2: 
SY 2012-2013
Requirement price to the nearest cent</t>
  </si>
  <si>
    <t>SY 2012-13 Weighed Average Price Calculator</t>
  </si>
  <si>
    <t>Enter the SY 2012-13 Unrounded Price Requirement in the box below</t>
  </si>
  <si>
    <t>SY 2013-14 Weighted Average Price Requirement</t>
  </si>
  <si>
    <r>
      <t xml:space="preserve">Enter the paid prices and number of paid lunches sold at each price for
 </t>
    </r>
    <r>
      <rPr>
        <b/>
        <sz val="10"/>
        <color indexed="62"/>
        <rFont val="Calibri"/>
        <family val="2"/>
      </rPr>
      <t>October 2012</t>
    </r>
    <r>
      <rPr>
        <sz val="10"/>
        <color indexed="8"/>
        <rFont val="Calibri"/>
        <family val="2"/>
      </rPr>
      <t>.</t>
    </r>
  </si>
  <si>
    <r>
      <rPr>
        <b/>
        <i/>
        <sz val="12"/>
        <rFont val="Calibri"/>
        <family val="2"/>
      </rPr>
      <t>Optional</t>
    </r>
    <r>
      <rPr>
        <b/>
        <sz val="12"/>
        <rFont val="Calibri"/>
        <family val="2"/>
      </rPr>
      <t xml:space="preserve"> price requirement ROUNDED DOWN to nearest 5 cent</t>
    </r>
  </si>
  <si>
    <t>Note:  Above prices are based on adjusting 
SY 2012-2013 price requirement by the 2% rate increase plus the Consumer Price Index (2.93%)</t>
  </si>
  <si>
    <t>Both</t>
  </si>
  <si>
    <t>Total Price Increase
for SY 2013-14</t>
  </si>
  <si>
    <r>
      <t xml:space="preserve">Required price increase for SY 2013-14 </t>
    </r>
    <r>
      <rPr>
        <b/>
        <sz val="10"/>
        <rFont val="Calibri"/>
        <family val="2"/>
      </rPr>
      <t>(with 10 cent cap)</t>
    </r>
  </si>
  <si>
    <t>Remaining increase carried forward
to SY 2014-15</t>
  </si>
  <si>
    <t>Remaining credit carried forward
to SY 2014-15</t>
  </si>
  <si>
    <t>Click here to determine SY2012-2013 weighted average price</t>
  </si>
  <si>
    <r>
      <t>Non-Federal Source Contribution Calculator for</t>
    </r>
    <r>
      <rPr>
        <b/>
        <sz val="12"/>
        <rFont val="Calibri"/>
        <family val="2"/>
      </rPr>
      <t xml:space="preserve"> SY 2013-14</t>
    </r>
  </si>
  <si>
    <r>
      <rPr>
        <b/>
        <i/>
        <sz val="12"/>
        <rFont val="Calibri"/>
        <family val="2"/>
      </rPr>
      <t>Optional</t>
    </r>
    <r>
      <rPr>
        <b/>
        <sz val="12"/>
        <rFont val="Calibri"/>
        <family val="2"/>
      </rPr>
      <t xml:space="preserve"> price ROUNDED DOWN to nearest 5 cent</t>
    </r>
  </si>
  <si>
    <t>Price Increase Requirement for SY 2013-14
(with 10 cent cap)</t>
  </si>
  <si>
    <t>SY 2013-14 Annual Non-Federal Source Contribution
(with 10 cent cap)</t>
  </si>
  <si>
    <t>Annual Non-Federal Source Contribution Requirement
for SY 2013-14</t>
  </si>
  <si>
    <t>Remaining Annual Non-Federal Source Contribution carried forward to SY 2014-15</t>
  </si>
  <si>
    <t>Remaining Credit carried forward to SY 2014-15</t>
  </si>
  <si>
    <t>Note:  This tool is created to allow the user to only enter the annual number of paid lunches and the amount of non-Federal Source funds contributed for SY 2012-13.  If any other parts of the tool are modified, the user runs the risk of calculating an incorrect annual non-Federal source contribution.  Users should not modify the tool's current functionality.</t>
  </si>
  <si>
    <r>
      <t xml:space="preserve">Enter current prices and number of lunches sold at each price using </t>
    </r>
    <r>
      <rPr>
        <b/>
        <sz val="10"/>
        <color indexed="56"/>
        <rFont val="Calibri"/>
        <family val="2"/>
      </rPr>
      <t>October 2012</t>
    </r>
    <r>
      <rPr>
        <sz val="10"/>
        <color indexed="8"/>
        <rFont val="Calibri"/>
        <family val="2"/>
      </rPr>
      <t xml:space="preserve"> data.</t>
    </r>
  </si>
  <si>
    <t>SY 2012-2013 Weighted Average Price Calculator</t>
  </si>
  <si>
    <t>is the SY2012-13 Weighted Average Price</t>
  </si>
  <si>
    <t>Enter this price in the first data entry box on the SY13-14 NonFederal Calculator</t>
  </si>
  <si>
    <t>Click to go back to SY 13-14 NonFederal Calculator</t>
  </si>
  <si>
    <t>SY 2012-13 Weighted Average Price</t>
  </si>
  <si>
    <t>SY 2013-14 Price Adjustment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</si>
  <si>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or SY2012-2013, enter the SY2010-11 weighted average price. Otherwise, click the link below.</t>
    </r>
  </si>
  <si>
    <r>
      <t xml:space="preserve">TOTAL Price Increase
for </t>
    </r>
    <r>
      <rPr>
        <b/>
        <sz val="11"/>
        <color indexed="10"/>
        <rFont val="Calibri"/>
        <family val="2"/>
      </rPr>
      <t>SY 2013-14</t>
    </r>
  </si>
  <si>
    <r>
      <t xml:space="preserve">TOTAL </t>
    </r>
    <r>
      <rPr>
        <b/>
        <sz val="11"/>
        <color indexed="10"/>
        <rFont val="Calibri"/>
        <family val="2"/>
      </rPr>
      <t xml:space="preserve">SY 2013-14 </t>
    </r>
    <r>
      <rPr>
        <b/>
        <sz val="11"/>
        <color indexed="8"/>
        <rFont val="Calibri"/>
        <family val="2"/>
      </rPr>
      <t>Annual Non-Federal Source Contribution</t>
    </r>
  </si>
  <si>
    <t>Note: Total price increase for SY 2013-2014 is based on the difference between the weighted average price entered above and SY 2013-2014 rounded DOWN requirement.</t>
  </si>
  <si>
    <r>
      <t>Note:  SY 2012-13 Weighted Average Price equal to or above</t>
    </r>
    <r>
      <rPr>
        <b/>
        <i/>
        <sz val="10"/>
        <rFont val="Calibri"/>
        <family val="2"/>
      </rPr>
      <t xml:space="preserve"> $2.59</t>
    </r>
    <r>
      <rPr>
        <i/>
        <sz val="10"/>
        <rFont val="Calibri"/>
        <family val="2"/>
      </rPr>
      <t xml:space="preserve"> are compliant for SY 2013-14.</t>
    </r>
    <r>
      <rPr>
        <b/>
        <i/>
        <sz val="10"/>
        <rFont val="Calibri"/>
        <family val="2"/>
      </rPr>
      <t xml:space="preserve"> $2.59 </t>
    </r>
    <r>
      <rPr>
        <i/>
        <sz val="10"/>
        <rFont val="Calibri"/>
        <family val="2"/>
      </rPr>
      <t>is the difference between the Free and Paid reimbursement rates for SY 2012-13.</t>
    </r>
  </si>
  <si>
    <t xml:space="preserve">New Price Increase </t>
  </si>
  <si>
    <t>Total required Price Increase</t>
  </si>
  <si>
    <t>SY2013-2014 Weighted Average Pricing Report</t>
  </si>
  <si>
    <t xml:space="preserve">This report assists in tracking the pricing requirements and amounts carried forward for SY 2014-2015. Information on this report is used to determine the 
SY 2014-2015 weighted average price requirements.
 Please print and keep in records. 
</t>
  </si>
  <si>
    <t>Section 2: Amounts Carried Forward to SY 2014-2015</t>
  </si>
  <si>
    <t>SY 2013-14 Split Price and NonFederal Calulator</t>
  </si>
  <si>
    <t>Split Calculations</t>
  </si>
  <si>
    <t>A.  Remaining increase carried forward to SY 2014-15:</t>
  </si>
  <si>
    <t>B.  Remaining credit carried forward to SY 2014-15:</t>
  </si>
  <si>
    <t>C.  Remaining Annual Non-Federal Source Contribution carried forward to SY 2014-15:</t>
  </si>
  <si>
    <t>D.  Remaining Credit carried forward to SY 2014-15:</t>
  </si>
  <si>
    <t>E.  Remaining Annual Non-Federal Source Contribution carried forward to SY 2014-15:</t>
  </si>
  <si>
    <t>F.  Remaining Credit carried forward to SY 2014-15:</t>
  </si>
  <si>
    <t>Select the SY 2013-2014 method used to ensure sufficient funds are provided for PAID Lunches</t>
  </si>
  <si>
    <t>Go to SY2013-2014 REPORT</t>
  </si>
  <si>
    <r>
      <t>Enter the total paid lunch count (for all prices).</t>
    </r>
    <r>
      <rPr>
        <b/>
        <sz val="10"/>
        <color indexed="10"/>
        <rFont val="Calibri"/>
        <family val="2"/>
      </rPr>
      <t xml:space="preserve">
</t>
    </r>
    <r>
      <rPr>
        <i/>
        <sz val="9"/>
        <rFont val="Calibri"/>
        <family val="2"/>
      </rPr>
      <t>** Annual Non-Federal Source funds for SY2013-2014 are estimated based on the ACTUAL lunch count entered below</t>
    </r>
  </si>
  <si>
    <r>
      <t>This is can be found in Section 1: Box A of the SY2012-2013 REPORT from the SY 2012-13 tool or you may find it below (</t>
    </r>
    <r>
      <rPr>
        <b/>
        <sz val="11"/>
        <rFont val="Calibri"/>
        <family val="2"/>
      </rPr>
      <t>Price 2</t>
    </r>
    <r>
      <rPr>
        <i/>
        <sz val="11"/>
        <rFont val="Calibri"/>
        <family val="2"/>
      </rPr>
      <t>)</t>
    </r>
  </si>
  <si>
    <t>Section 1: SY2013-2014 Weighted Average Paid Price Requirements</t>
  </si>
  <si>
    <r>
      <t xml:space="preserve">A.  </t>
    </r>
    <r>
      <rPr>
        <b/>
        <sz val="11"/>
        <rFont val="Calibri"/>
        <family val="2"/>
      </rPr>
      <t>SY 2013-14 Weighted Average Price Requirement*:</t>
    </r>
    <r>
      <rPr>
        <b/>
        <sz val="12"/>
        <rFont val="Calibri"/>
        <family val="2"/>
      </rPr>
      <t xml:space="preserve">
*</t>
    </r>
    <r>
      <rPr>
        <i/>
        <sz val="10"/>
        <rFont val="Calibri"/>
        <family val="2"/>
      </rPr>
      <t>This price will be entered into the SY 2014-2015 tool to determine the SY2014-2015 weighted average price requirements</t>
    </r>
  </si>
  <si>
    <t>Click to go back to Unrounded Requirement Finder</t>
  </si>
  <si>
    <t>Enter the new price increase for SY2013-2014 to assist in meeting the requirement</t>
  </si>
  <si>
    <t>Enter the total paid lunch count (for all prices).
** Annual Non-Federal Source funds for SY2013-2014 are estimated based on the ACTUAL lunch count entered below</t>
  </si>
  <si>
    <t>School Year (SY) 2013-14 Paid Lunch Equity (PLE) Tool Instructions</t>
  </si>
  <si>
    <t>Unrounded Requirement Finder</t>
  </si>
  <si>
    <t>SY 2013-14 Price Calculator</t>
  </si>
  <si>
    <t xml:space="preserve">SY 2013-14 Non-Federal Calculator </t>
  </si>
  <si>
    <t>SY 2013-14 Split Calculator</t>
  </si>
  <si>
    <t>SY 2013-14 REPORT</t>
  </si>
  <si>
    <t>SFAs need the following data to calculate the Weighted Average Price for SY 2013-14:</t>
  </si>
  <si>
    <t>2.) All paid lunch prices for October 2012</t>
  </si>
  <si>
    <t>3.) Number of paid lunches served associated with each paid lunch price in October 2012</t>
  </si>
  <si>
    <t>SFAs who have opted to contribute non-Federal sources for SY 2013-14 need:</t>
  </si>
  <si>
    <t>2.) Total number of paid lunches served in SY 2011-12</t>
  </si>
  <si>
    <t>3.) The total dollar amount of SY 2012-13 non-Federal contribution</t>
  </si>
  <si>
    <t>2.) SY2012-13 Weighted Average Price (if different from SY2010-11 Weighted Average Price)</t>
  </si>
  <si>
    <t>This version of the PLE tool is only applicable to SY 2013-2014.  A new version of the tool will be issued for SY 2014-2015</t>
  </si>
  <si>
    <t xml:space="preserve">SY 2013-14 WEIGHTED AVERAGE PAID LUNCH PRICE CALCULATION </t>
  </si>
  <si>
    <t>These instructions are for SFAs increasing their weighted average prices to meet the SY 2013-14 paid lunch price requirement</t>
  </si>
  <si>
    <t xml:space="preserve">This figure sets the pricing requirements throughout the Tool and helps determine any amounts carried forward. This figure was calculated through the SY 2012-13 PLE Tool.  </t>
  </si>
  <si>
    <t>Click here to go to SY 2013-14 Price Calculator</t>
  </si>
  <si>
    <t>Click here to go to SY 2013-14 Non-Federal Source Calculator</t>
  </si>
  <si>
    <r>
      <t>After calculating the SY 2012-13 weighted average price requirement for paid lunches, click on the link labeled "</t>
    </r>
    <r>
      <rPr>
        <b/>
        <i/>
        <sz val="12"/>
        <color indexed="8"/>
        <rFont val="Calibri"/>
        <family val="2"/>
      </rPr>
      <t>Click here to go to SY 2013-14 Price Calculator</t>
    </r>
    <r>
      <rPr>
        <i/>
        <sz val="12"/>
        <color indexed="8"/>
        <rFont val="Calibri"/>
        <family val="2"/>
      </rPr>
      <t>"</t>
    </r>
  </si>
  <si>
    <t>The box at the top of this tab displays the SY2013-14 Weighted Average Price Requirement</t>
  </si>
  <si>
    <t>To calculate the SY 2012-13 Weighted Average Price the SFA must:</t>
  </si>
  <si>
    <r>
      <t>1.</t>
    </r>
    <r>
      <rPr>
        <sz val="7"/>
        <color indexed="8"/>
        <rFont val="Times New Roman"/>
        <family val="1"/>
      </rPr>
      <t>   </t>
    </r>
    <r>
      <rPr>
        <sz val="12"/>
        <color indexed="8"/>
        <rFont val="Calibri"/>
        <family val="2"/>
      </rPr>
      <t xml:space="preserve">Enter the paid lunch count for October 2012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</si>
  <si>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2012 in the </t>
    </r>
    <r>
      <rPr>
        <b/>
        <sz val="12"/>
        <color indexed="8"/>
        <rFont val="Calibri"/>
        <family val="2"/>
      </rPr>
      <t>Paid Lunch Price</t>
    </r>
    <r>
      <rPr>
        <sz val="12"/>
        <color indexed="8"/>
        <rFont val="Calibri"/>
        <family val="2"/>
      </rPr>
      <t xml:space="preserve"> column. </t>
    </r>
  </si>
  <si>
    <t>Using the SY2012-13 weighted average price, the tool calculates any amounts necessary to meet the SY2013-14 weighted average price requirements and any amounts carried forward to SY2014-15.</t>
  </si>
  <si>
    <t>SY2013-2014 REPORT</t>
  </si>
  <si>
    <t>This report is generated for use in the SY2014-15 PLE tool and displays the SY2013-2014 requirements and any amount carried forward determined on the SY2013-2014 Price Calculator</t>
  </si>
  <si>
    <t>Select the SY 2013-2014 method used to ensure sufficient funds are provided for PAID lunches</t>
  </si>
  <si>
    <t xml:space="preserve">Once an SFA has calculated the SY 2013-14 average paid lunch price requirement, they can   </t>
  </si>
  <si>
    <t>SFAs have the flexibility to raise individual prices as long as the weighted average price equals the new SY2013-2014 required level.</t>
  </si>
  <si>
    <t>Go to SY 2013-14 Price Calculator</t>
  </si>
  <si>
    <t>SY 2013-14 NON-FEDERAL SOURCE CONTRIBUTION CALCULATION</t>
  </si>
  <si>
    <r>
      <t xml:space="preserve">1. Enter SY 2012-13 Weighted Average Price in the orange box.
 </t>
    </r>
    <r>
      <rPr>
        <i/>
        <sz val="12"/>
        <color indexed="8"/>
        <rFont val="Calibri"/>
        <family val="2"/>
      </rPr>
      <t>If the SY 2012-13 weighted average price is not known then use the unrounded requirement finder</t>
    </r>
  </si>
  <si>
    <r>
      <t xml:space="preserve">1. Enter SY 2012-13 Weighted Average Price in the orange box.
 </t>
    </r>
    <r>
      <rPr>
        <i/>
        <sz val="12"/>
        <color indexed="8"/>
        <rFont val="Calibri"/>
        <family val="2"/>
      </rPr>
      <t>If the SY 2012-13 weighted average price is not known then use the unrounded requirement finder.</t>
    </r>
  </si>
  <si>
    <t>After calculating the SY 2012-13 weighted average price requirement for paid lunches, go to SY 2013-14 Non-Federal Source Calculator tab</t>
  </si>
  <si>
    <t>SY 2013-14 Non-Federal Source Contribution Requirement</t>
  </si>
  <si>
    <t xml:space="preserve">2.) Enter the paid lunch count for the entire 2011-2012 School Year in the </t>
  </si>
  <si>
    <r>
      <t xml:space="preserve">1). Enter the current weighted average paid lunch price.
</t>
    </r>
    <r>
      <rPr>
        <i/>
        <sz val="12"/>
        <rFont val="Calibri"/>
        <family val="2"/>
      </rPr>
      <t>This price may be the same as the SY 2011-2012 weighted average price determined on the Unrounded Requirement Finder tab if the SFA did not raise the weighted average price in SY 2012-2013. To determine the most current average weighted price go to the SY2011-2012 Price Calculator tab.</t>
    </r>
  </si>
  <si>
    <t>1). Enter the current weighted average paid lunch price.
This price may be the same as the SY 2011-2012 weighted average price determined on the Unrounded Requirement Finder tab if the SFA did not raise the weighted average price in SY 2012-2013. To determine the most current average weighted price go to the Unrounded Requirement Finder tab.</t>
  </si>
  <si>
    <t>for SY 2013-14.</t>
  </si>
  <si>
    <t>The Tool will calculate the annual non-Federal source contribution for SY 2013-14 with and will apply the 10 cent cap if applicable</t>
  </si>
  <si>
    <t>2.) Enter the actual amount of the SY 2012-13 non-Federal source contribution in the orange box</t>
  </si>
  <si>
    <t>Based on the actual amount contributed for SY 2012-13, the tool calculates the following:</t>
  </si>
  <si>
    <t>∙ Remaining Annual Non-Federal Source Contribution for SY 2013-14</t>
  </si>
  <si>
    <t>∙ Remaining Annual Non-Federal Source Contribution carried forward to SY 2014-15</t>
  </si>
  <si>
    <t>∙ Remaining Credit carried forward to SY 2014-15</t>
  </si>
  <si>
    <t xml:space="preserve">This tab is for those SFAs wishing to split their requirement by both raising prices and contributing a </t>
  </si>
  <si>
    <t>non-Federal source</t>
  </si>
  <si>
    <r>
      <t>After calculating the SY 2012-13 weighted average price requirement for paid lunches, click on the link labeled "</t>
    </r>
    <r>
      <rPr>
        <b/>
        <i/>
        <sz val="12"/>
        <color indexed="8"/>
        <rFont val="Calibri"/>
        <family val="2"/>
      </rPr>
      <t>Click here to go to SY 2013-14 Split Calculator</t>
    </r>
    <r>
      <rPr>
        <i/>
        <sz val="12"/>
        <color indexed="8"/>
        <rFont val="Calibri"/>
        <family val="2"/>
      </rPr>
      <t>"</t>
    </r>
  </si>
  <si>
    <t xml:space="preserve">SY 2013-14 Split Calculator </t>
  </si>
  <si>
    <t>Step 3</t>
  </si>
  <si>
    <t>Step 4</t>
  </si>
  <si>
    <t>To calculate the remaining amount of non-Federal sources contributions needed, the SFA must:</t>
  </si>
  <si>
    <t xml:space="preserve">1.) Enter the paid lunch count for the entire 2011-2012 School Year in the </t>
  </si>
  <si>
    <r>
      <rPr>
        <b/>
        <i/>
        <sz val="12"/>
        <color indexed="8"/>
        <rFont val="Calibri"/>
        <family val="2"/>
      </rPr>
      <t>SFAs may use tabs 6 and 7 if they need to make calculations from previous years</t>
    </r>
    <r>
      <rPr>
        <sz val="12"/>
        <color indexed="8"/>
        <rFont val="Calibri"/>
        <family val="2"/>
      </rPr>
      <t xml:space="preserve">.  </t>
    </r>
  </si>
  <si>
    <t>1. Enter the amount they plan to charge for paid lunches in SY 2013-14 in the "New Price Increase "</t>
  </si>
  <si>
    <t>Enter total amount of Non-Federal Source Funds Contributed for SY 2011-12 and SY 2012-13</t>
  </si>
  <si>
    <t>Enter amount of Non-Federal Source Funds Contributed for SY 2011-12 and SY 2012-13</t>
  </si>
  <si>
    <t xml:space="preserve">Annual Non-Federal Source Contribution Requirement
for SY 2013-14 </t>
  </si>
  <si>
    <t>The SY 2013-14 PLE Tool consists of 5 tabs:</t>
  </si>
  <si>
    <t>* The last two tabs (SY 12-13 and SY 10-11 Price Calculators) are for reference only</t>
  </si>
  <si>
    <t xml:space="preserve">Tab 5: </t>
  </si>
  <si>
    <t>1.   Enter the paid lunch count for October 2012 associated with each paid meal price in the Monthly # of Paid Lunches column.</t>
  </si>
  <si>
    <r>
      <t>labeled</t>
    </r>
    <r>
      <rPr>
        <b/>
        <sz val="12"/>
        <color indexed="8"/>
        <rFont val="Calibri"/>
        <family val="2"/>
      </rPr>
      <t xml:space="preserve"> Amount of Non-Federal Source Funds Contributed for SY 2011-12 AND SY 2012-13.</t>
    </r>
  </si>
  <si>
    <t>If you do not know your SY2010-2011 Weighted Average Price 
CLICK HERE</t>
  </si>
  <si>
    <t>Go to SY2013-2014 Report</t>
  </si>
  <si>
    <t>SY 2013-14 Non-Federal Contribution Calculator</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</si>
</sst>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0">
    <font>
      <sz val="11"/>
      <color theme="1"/>
      <name val="Calibri"/>
      <family val="2"/>
      <scheme val="minor"/>
    </font>
    <font>
      <b/>
      <sz val="11"/>
      <color indexed="8"/>
      <name val="Calibri"/>
      <family val="2"/>
    </font>
    <font>
      <sz val="12"/>
      <color indexed="8"/>
      <name val="Calibri"/>
      <family val="2"/>
    </font>
    <font>
      <sz val="7"/>
      <color indexed="8"/>
      <name val="Times New Roman"/>
      <family val="1"/>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sz val="11"/>
      <color theme="1"/>
      <name val="Calibri"/>
      <family val="2"/>
      <scheme val="minor"/>
    </font>
    <font>
      <u/>
      <sz val="11"/>
      <color theme="10"/>
      <name val="Calibri"/>
      <family val="2"/>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sz val="11"/>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sz val="11"/>
      <color theme="0"/>
      <name val="Calibri"/>
      <family val="2"/>
      <scheme val="minor"/>
    </font>
    <font>
      <b/>
      <sz val="11"/>
      <color theme="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u/>
      <sz val="12"/>
      <color theme="10"/>
      <name val="Calibri"/>
      <family val="2"/>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9"/>
      <color theme="1"/>
      <name val="Calibri"/>
      <family val="2"/>
      <scheme val="minor"/>
    </font>
    <font>
      <b/>
      <u/>
      <sz val="14"/>
      <color theme="10"/>
      <name val="Calibri"/>
      <family val="2"/>
    </font>
    <font>
      <sz val="18"/>
      <color theme="0"/>
      <name val="Calibri"/>
      <family val="2"/>
      <scheme val="minor"/>
    </font>
    <font>
      <b/>
      <u/>
      <sz val="12"/>
      <color theme="1"/>
      <name val="Times New Roman"/>
      <family val="1"/>
    </font>
    <font>
      <i/>
      <sz val="10"/>
      <name val="Calibri"/>
      <family val="2"/>
      <scheme val="minor"/>
    </font>
    <font>
      <i/>
      <sz val="11"/>
      <name val="Calibri"/>
      <family val="2"/>
      <scheme val="minor"/>
    </font>
    <font>
      <i/>
      <sz val="11"/>
      <color rgb="FF002060"/>
      <name val="Calibri"/>
      <family val="2"/>
      <scheme val="minor"/>
    </font>
    <font>
      <b/>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alignment vertical="top"/>
      <protection locked="0"/>
    </xf>
  </cellStyleXfs>
  <cellXfs count="498">
    <xf numFmtId="0" fontId="0" fillId="0" borderId="0" xfId="0"/>
    <xf numFmtId="164" fontId="29" fillId="0" borderId="1" xfId="0" applyNumberFormat="1" applyFont="1" applyBorder="1"/>
    <xf numFmtId="0" fontId="29" fillId="0" borderId="2" xfId="0" applyFont="1" applyBorder="1"/>
    <xf numFmtId="0" fontId="29"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0" fillId="2" borderId="8" xfId="0" applyFont="1" applyFill="1" applyBorder="1"/>
    <xf numFmtId="0" fontId="0" fillId="2" borderId="9" xfId="0" applyFill="1" applyBorder="1"/>
    <xf numFmtId="0" fontId="31" fillId="2" borderId="8" xfId="0" applyFont="1" applyFill="1" applyBorder="1"/>
    <xf numFmtId="0" fontId="30"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1"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29" fillId="0" borderId="1" xfId="0" applyNumberFormat="1" applyFont="1" applyBorder="1" applyAlignment="1">
      <alignment wrapText="1"/>
    </xf>
    <xf numFmtId="0" fontId="29" fillId="0" borderId="2" xfId="0" applyFont="1" applyBorder="1" applyAlignment="1">
      <alignment wrapText="1"/>
    </xf>
    <xf numFmtId="0" fontId="29" fillId="0" borderId="3" xfId="0" applyFont="1" applyBorder="1" applyAlignment="1">
      <alignment wrapText="1"/>
    </xf>
    <xf numFmtId="0" fontId="32" fillId="2" borderId="8" xfId="0" applyFont="1" applyFill="1" applyBorder="1"/>
    <xf numFmtId="0" fontId="30" fillId="2" borderId="0" xfId="0" applyFont="1" applyFill="1" applyBorder="1"/>
    <xf numFmtId="0" fontId="33"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4" fillId="2" borderId="8" xfId="0" applyFont="1" applyFill="1" applyBorder="1"/>
    <xf numFmtId="0" fontId="29" fillId="2" borderId="0" xfId="0" applyFont="1" applyFill="1" applyBorder="1"/>
    <xf numFmtId="0" fontId="29" fillId="2" borderId="9" xfId="0" applyFont="1" applyFill="1" applyBorder="1"/>
    <xf numFmtId="0" fontId="35" fillId="2" borderId="0" xfId="0" applyFont="1" applyFill="1" applyBorder="1"/>
    <xf numFmtId="0" fontId="35" fillId="2" borderId="9" xfId="0" applyFont="1" applyFill="1" applyBorder="1"/>
    <xf numFmtId="0" fontId="36" fillId="2" borderId="0" xfId="0" applyFont="1" applyFill="1" applyBorder="1"/>
    <xf numFmtId="0" fontId="37" fillId="2" borderId="8" xfId="0" applyNumberFormat="1" applyFont="1" applyFill="1" applyBorder="1"/>
    <xf numFmtId="0" fontId="38" fillId="2" borderId="8" xfId="0" applyFont="1" applyFill="1" applyBorder="1"/>
    <xf numFmtId="0" fontId="38" fillId="2" borderId="0" xfId="0" applyFont="1" applyFill="1" applyBorder="1"/>
    <xf numFmtId="0" fontId="38" fillId="2" borderId="0" xfId="0" applyFont="1" applyFill="1" applyBorder="1" applyAlignment="1"/>
    <xf numFmtId="0" fontId="0" fillId="2" borderId="8" xfId="0" applyFill="1" applyBorder="1"/>
    <xf numFmtId="0" fontId="39" fillId="2" borderId="8" xfId="0" applyFont="1" applyFill="1" applyBorder="1"/>
    <xf numFmtId="0" fontId="0" fillId="2" borderId="12" xfId="0" applyFill="1" applyBorder="1"/>
    <xf numFmtId="44" fontId="40" fillId="0" borderId="0" xfId="2" applyFont="1" applyFill="1" applyBorder="1" applyAlignment="1" applyProtection="1">
      <alignment horizontal="left" wrapText="1"/>
    </xf>
    <xf numFmtId="44" fontId="41" fillId="0" borderId="13" xfId="2" applyFont="1" applyFill="1" applyBorder="1" applyAlignment="1" applyProtection="1">
      <alignment horizontal="center"/>
    </xf>
    <xf numFmtId="44" fontId="41" fillId="0" borderId="14" xfId="2" applyFont="1" applyFill="1" applyBorder="1" applyAlignment="1" applyProtection="1">
      <alignment horizontal="center"/>
    </xf>
    <xf numFmtId="0" fontId="42" fillId="0" borderId="0" xfId="3" applyFont="1" applyFill="1" applyBorder="1" applyAlignment="1" applyProtection="1">
      <alignment horizontal="center" vertical="center"/>
    </xf>
    <xf numFmtId="0" fontId="36"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28" fillId="0" borderId="0" xfId="3" applyAlignment="1" applyProtection="1">
      <alignment horizontal="center" vertical="center"/>
    </xf>
    <xf numFmtId="0" fontId="41" fillId="0" borderId="0" xfId="0" applyFont="1" applyFill="1" applyBorder="1" applyAlignment="1">
      <alignment horizontal="center" vertical="center" wrapText="1"/>
    </xf>
    <xf numFmtId="0" fontId="43" fillId="0" borderId="0" xfId="0" applyFont="1" applyFill="1"/>
    <xf numFmtId="164" fontId="41" fillId="0" borderId="0" xfId="0" applyNumberFormat="1" applyFont="1" applyBorder="1" applyAlignment="1">
      <alignment horizontal="center" vertical="center"/>
    </xf>
    <xf numFmtId="0" fontId="41" fillId="0" borderId="0" xfId="0" applyFont="1" applyFill="1" applyBorder="1" applyAlignment="1">
      <alignment vertical="center" wrapText="1"/>
    </xf>
    <xf numFmtId="0" fontId="0" fillId="0" borderId="0" xfId="0" applyAlignment="1">
      <alignment horizontal="right"/>
    </xf>
    <xf numFmtId="0" fontId="41" fillId="0" borderId="9" xfId="0" applyFont="1" applyFill="1" applyBorder="1" applyAlignment="1">
      <alignment vertical="center" wrapText="1"/>
    </xf>
    <xf numFmtId="0" fontId="36" fillId="0" borderId="0" xfId="0" applyFont="1" applyBorder="1" applyAlignment="1">
      <alignment vertical="center" wrapText="1"/>
    </xf>
    <xf numFmtId="0" fontId="36" fillId="0" borderId="10" xfId="0" applyFont="1" applyBorder="1" applyAlignment="1">
      <alignment horizontal="center" vertical="center" wrapText="1"/>
    </xf>
    <xf numFmtId="0" fontId="44" fillId="0" borderId="0" xfId="0" applyFont="1" applyFill="1" applyBorder="1" applyAlignment="1">
      <alignment vertical="center"/>
    </xf>
    <xf numFmtId="0" fontId="44"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5" fillId="4" borderId="15" xfId="0" applyFont="1" applyFill="1" applyBorder="1" applyProtection="1"/>
    <xf numFmtId="0" fontId="45" fillId="4" borderId="16" xfId="0" applyFont="1" applyFill="1" applyBorder="1" applyProtection="1"/>
    <xf numFmtId="0" fontId="0" fillId="4" borderId="16" xfId="0" applyFill="1" applyBorder="1" applyProtection="1"/>
    <xf numFmtId="0" fontId="0" fillId="4" borderId="17" xfId="0" applyFill="1" applyBorder="1" applyProtection="1"/>
    <xf numFmtId="0" fontId="45" fillId="2" borderId="0" xfId="0" applyFont="1" applyFill="1" applyBorder="1" applyProtection="1"/>
    <xf numFmtId="0" fontId="43"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3"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41" fillId="2" borderId="0" xfId="0" applyFont="1" applyFill="1" applyBorder="1" applyAlignment="1" applyProtection="1">
      <alignment horizontal="center"/>
    </xf>
    <xf numFmtId="0" fontId="41" fillId="2" borderId="0" xfId="0" applyFont="1" applyFill="1" applyBorder="1" applyAlignment="1" applyProtection="1"/>
    <xf numFmtId="0" fontId="4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41" fillId="2" borderId="0" xfId="0" applyFont="1" applyFill="1" applyProtection="1"/>
    <xf numFmtId="166" fontId="41" fillId="0" borderId="19" xfId="0" applyNumberFormat="1" applyFont="1" applyFill="1" applyBorder="1" applyProtection="1"/>
    <xf numFmtId="0" fontId="41" fillId="0" borderId="20" xfId="0" applyFont="1" applyFill="1" applyBorder="1" applyProtection="1"/>
    <xf numFmtId="44" fontId="41" fillId="0" borderId="20" xfId="2" applyFont="1" applyFill="1" applyBorder="1" applyProtection="1"/>
    <xf numFmtId="167" fontId="41" fillId="0" borderId="21" xfId="2" applyNumberFormat="1" applyFont="1" applyFill="1" applyBorder="1" applyProtection="1"/>
    <xf numFmtId="167" fontId="41" fillId="2" borderId="0" xfId="2" applyNumberFormat="1" applyFont="1" applyFill="1" applyBorder="1" applyProtection="1"/>
    <xf numFmtId="168" fontId="41" fillId="2" borderId="0" xfId="2" applyNumberFormat="1" applyFont="1" applyFill="1" applyBorder="1" applyProtection="1"/>
    <xf numFmtId="166" fontId="41" fillId="2" borderId="0" xfId="0" applyNumberFormat="1" applyFont="1" applyFill="1" applyBorder="1" applyProtection="1"/>
    <xf numFmtId="0" fontId="41" fillId="2" borderId="0" xfId="0" applyFont="1" applyFill="1" applyBorder="1" applyProtection="1"/>
    <xf numFmtId="44" fontId="41" fillId="2" borderId="0" xfId="2" applyFont="1" applyFill="1" applyBorder="1" applyProtection="1"/>
    <xf numFmtId="0" fontId="46" fillId="2" borderId="0" xfId="0" applyFont="1" applyFill="1" applyAlignment="1" applyProtection="1">
      <alignment horizontal="center"/>
    </xf>
    <xf numFmtId="166" fontId="0" fillId="2" borderId="0" xfId="0" applyNumberFormat="1" applyFill="1" applyProtection="1"/>
    <xf numFmtId="44" fontId="36" fillId="2" borderId="0" xfId="2" applyFont="1" applyFill="1" applyBorder="1" applyProtection="1"/>
    <xf numFmtId="2" fontId="0" fillId="2" borderId="0" xfId="0" applyNumberFormat="1" applyFill="1" applyProtection="1"/>
    <xf numFmtId="0" fontId="0" fillId="0" borderId="0" xfId="0" applyFill="1" applyProtection="1"/>
    <xf numFmtId="0" fontId="45"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47" fillId="4" borderId="8" xfId="0" applyFont="1" applyFill="1" applyBorder="1" applyAlignment="1" applyProtection="1">
      <alignment horizontal="right"/>
    </xf>
    <xf numFmtId="44" fontId="27" fillId="0" borderId="18" xfId="2" applyNumberFormat="1" applyFont="1" applyFill="1" applyBorder="1" applyProtection="1"/>
    <xf numFmtId="0" fontId="48" fillId="4" borderId="8" xfId="0" applyFont="1" applyFill="1" applyBorder="1" applyAlignment="1" applyProtection="1">
      <alignment horizontal="right"/>
    </xf>
    <xf numFmtId="166" fontId="41" fillId="0" borderId="22" xfId="0" applyNumberFormat="1" applyFont="1" applyFill="1" applyBorder="1" applyProtection="1"/>
    <xf numFmtId="0" fontId="41" fillId="0" borderId="23" xfId="0" applyFont="1" applyFill="1" applyBorder="1" applyProtection="1"/>
    <xf numFmtId="44" fontId="41" fillId="0" borderId="23" xfId="2" applyFont="1" applyFill="1" applyBorder="1" applyProtection="1"/>
    <xf numFmtId="167" fontId="4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5" fillId="4" borderId="12" xfId="0" applyFont="1" applyFill="1" applyBorder="1" applyProtection="1"/>
    <xf numFmtId="0" fontId="43" fillId="2" borderId="0" xfId="0" applyFont="1" applyFill="1" applyBorder="1" applyAlignment="1" applyProtection="1">
      <alignment wrapText="1"/>
    </xf>
    <xf numFmtId="0" fontId="28" fillId="0" borderId="0" xfId="3" applyFill="1" applyBorder="1" applyAlignment="1" applyProtection="1">
      <alignment horizontal="center" vertical="center"/>
      <protection locked="0"/>
    </xf>
    <xf numFmtId="0" fontId="45"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6"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41" fillId="0" borderId="14" xfId="0" applyFont="1" applyBorder="1" applyAlignment="1" applyProtection="1">
      <alignment horizontal="center" wrapText="1"/>
    </xf>
    <xf numFmtId="0" fontId="0" fillId="0" borderId="14" xfId="0" applyBorder="1" applyProtection="1"/>
    <xf numFmtId="0" fontId="41" fillId="2" borderId="0" xfId="0" applyFont="1" applyFill="1" applyBorder="1" applyAlignment="1" applyProtection="1">
      <alignment wrapText="1"/>
    </xf>
    <xf numFmtId="166" fontId="41" fillId="0" borderId="22" xfId="0" applyNumberFormat="1" applyFont="1" applyBorder="1" applyProtection="1"/>
    <xf numFmtId="0" fontId="41" fillId="0" borderId="23" xfId="0" applyFont="1" applyBorder="1" applyProtection="1"/>
    <xf numFmtId="0" fontId="43" fillId="0" borderId="0" xfId="0" applyFont="1"/>
    <xf numFmtId="0" fontId="43" fillId="2" borderId="0" xfId="0" applyFont="1" applyFill="1" applyBorder="1" applyAlignment="1" applyProtection="1">
      <alignment horizontal="center" wrapText="1"/>
    </xf>
    <xf numFmtId="0" fontId="41" fillId="5" borderId="26" xfId="0" applyFont="1" applyFill="1" applyBorder="1" applyAlignment="1" applyProtection="1">
      <alignment horizontal="center" vertical="center" wrapText="1"/>
    </xf>
    <xf numFmtId="0" fontId="41" fillId="5" borderId="27" xfId="0" applyFont="1" applyFill="1" applyBorder="1" applyAlignment="1" applyProtection="1">
      <alignment horizontal="center" vertical="center" wrapText="1"/>
    </xf>
    <xf numFmtId="0" fontId="4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41" fillId="5" borderId="29" xfId="0" applyFont="1" applyFill="1" applyBorder="1" applyAlignment="1" applyProtection="1">
      <alignment horizontal="center" wrapText="1"/>
    </xf>
    <xf numFmtId="0" fontId="41" fillId="5" borderId="26" xfId="0" applyFont="1" applyFill="1" applyBorder="1" applyAlignment="1" applyProtection="1">
      <alignment horizontal="center" wrapText="1"/>
    </xf>
    <xf numFmtId="0" fontId="41" fillId="5" borderId="27" xfId="0" applyFont="1" applyFill="1" applyBorder="1" applyAlignment="1" applyProtection="1">
      <alignment horizontal="center" wrapText="1"/>
    </xf>
    <xf numFmtId="0" fontId="41" fillId="7" borderId="26" xfId="0" applyFont="1" applyFill="1" applyBorder="1" applyAlignment="1" applyProtection="1">
      <alignment horizontal="center" vertical="center" wrapText="1"/>
    </xf>
    <xf numFmtId="0" fontId="41" fillId="7" borderId="27" xfId="0" applyFont="1" applyFill="1" applyBorder="1" applyAlignment="1" applyProtection="1">
      <alignment horizontal="center" vertical="center" wrapText="1"/>
    </xf>
    <xf numFmtId="0" fontId="4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41" fillId="0" borderId="0" xfId="2" applyFont="1" applyFill="1" applyBorder="1" applyAlignment="1" applyProtection="1">
      <alignment horizontal="center"/>
    </xf>
    <xf numFmtId="44" fontId="41" fillId="0" borderId="30" xfId="2" applyFont="1" applyBorder="1" applyProtection="1"/>
    <xf numFmtId="0" fontId="0" fillId="0" borderId="21" xfId="0" applyBorder="1" applyProtection="1"/>
    <xf numFmtId="167" fontId="41" fillId="2" borderId="16" xfId="2" applyNumberFormat="1" applyFont="1" applyFill="1" applyBorder="1" applyProtection="1"/>
    <xf numFmtId="167" fontId="41" fillId="0" borderId="17" xfId="2" applyNumberFormat="1" applyFont="1" applyFill="1" applyBorder="1" applyAlignment="1" applyProtection="1">
      <alignment horizontal="center"/>
    </xf>
    <xf numFmtId="167" fontId="41" fillId="0" borderId="15" xfId="2" applyNumberFormat="1" applyFont="1" applyFill="1" applyBorder="1" applyProtection="1"/>
    <xf numFmtId="44" fontId="41" fillId="5" borderId="26" xfId="2" applyFont="1" applyFill="1" applyBorder="1" applyAlignment="1" applyProtection="1">
      <alignment horizontal="center" wrapText="1"/>
    </xf>
    <xf numFmtId="44" fontId="4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41" fillId="9" borderId="31" xfId="0" applyFont="1" applyFill="1" applyBorder="1" applyAlignment="1" applyProtection="1">
      <alignment horizontal="center" wrapText="1"/>
    </xf>
    <xf numFmtId="0" fontId="53" fillId="0" borderId="0" xfId="0" applyFont="1" applyFill="1" applyBorder="1" applyProtection="1"/>
    <xf numFmtId="0" fontId="30" fillId="2" borderId="8" xfId="0" applyFont="1" applyFill="1" applyBorder="1" applyAlignment="1">
      <alignment horizontal="center"/>
    </xf>
    <xf numFmtId="0" fontId="54" fillId="2" borderId="0" xfId="3" applyFont="1" applyFill="1" applyBorder="1" applyAlignment="1" applyProtection="1">
      <alignment horizontal="left"/>
    </xf>
    <xf numFmtId="0" fontId="28" fillId="2" borderId="0" xfId="3" applyFill="1" applyBorder="1" applyAlignment="1" applyProtection="1">
      <alignment horizontal="left"/>
    </xf>
    <xf numFmtId="0" fontId="30" fillId="6" borderId="8" xfId="0" applyFont="1" applyFill="1" applyBorder="1"/>
    <xf numFmtId="0" fontId="0" fillId="6" borderId="0" xfId="0" applyFill="1" applyBorder="1"/>
    <xf numFmtId="0" fontId="0" fillId="6" borderId="9" xfId="0" applyFill="1" applyBorder="1"/>
    <xf numFmtId="0" fontId="30" fillId="2" borderId="8" xfId="0" applyFont="1" applyFill="1" applyBorder="1" applyAlignment="1">
      <alignment horizontal="center" wrapText="1"/>
    </xf>
    <xf numFmtId="0" fontId="41" fillId="6" borderId="0" xfId="0" applyFont="1" applyFill="1" applyBorder="1" applyAlignment="1">
      <alignment vertical="center" wrapText="1"/>
    </xf>
    <xf numFmtId="0" fontId="41" fillId="6" borderId="0" xfId="0" applyFont="1" applyFill="1" applyBorder="1" applyAlignment="1" applyProtection="1">
      <alignment horizontal="center" vertical="center" wrapText="1"/>
      <protection locked="0"/>
    </xf>
    <xf numFmtId="0" fontId="41" fillId="6" borderId="0" xfId="0" applyFont="1" applyFill="1" applyBorder="1" applyAlignment="1">
      <alignment horizontal="center" vertical="center" wrapText="1"/>
    </xf>
    <xf numFmtId="0" fontId="30" fillId="2" borderId="25" xfId="0" applyFont="1" applyFill="1" applyBorder="1" applyAlignment="1">
      <alignment horizontal="left" indent="5"/>
    </xf>
    <xf numFmtId="0" fontId="38" fillId="6" borderId="8" xfId="0" applyFont="1" applyFill="1" applyBorder="1"/>
    <xf numFmtId="0" fontId="55"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28" fillId="2" borderId="0" xfId="3" applyFill="1" applyAlignment="1" applyProtection="1">
      <alignment horizontal="center"/>
    </xf>
    <xf numFmtId="0" fontId="0" fillId="0" borderId="8" xfId="0" applyFill="1" applyBorder="1" applyAlignment="1">
      <alignment horizontal="center" vertical="center" wrapText="1"/>
    </xf>
    <xf numFmtId="0" fontId="41" fillId="2" borderId="10" xfId="0" applyFont="1" applyFill="1" applyBorder="1"/>
    <xf numFmtId="0" fontId="30" fillId="2" borderId="12" xfId="0" applyFont="1" applyFill="1" applyBorder="1"/>
    <xf numFmtId="0" fontId="36" fillId="2" borderId="8" xfId="0" applyFont="1" applyFill="1" applyBorder="1"/>
    <xf numFmtId="0" fontId="38" fillId="6" borderId="8" xfId="0" applyFont="1" applyFill="1" applyBorder="1" applyAlignment="1">
      <alignment horizontal="left" wrapText="1"/>
    </xf>
    <xf numFmtId="0" fontId="38" fillId="6" borderId="0" xfId="0" applyFont="1" applyFill="1" applyBorder="1" applyAlignment="1">
      <alignment horizontal="left" wrapText="1"/>
    </xf>
    <xf numFmtId="0" fontId="38" fillId="6" borderId="9" xfId="0" applyFont="1" applyFill="1" applyBorder="1" applyAlignment="1">
      <alignment horizontal="left" wrapText="1"/>
    </xf>
    <xf numFmtId="0" fontId="39" fillId="2" borderId="8" xfId="0" applyFont="1" applyFill="1" applyBorder="1" applyAlignment="1">
      <alignment horizontal="center" wrapText="1"/>
    </xf>
    <xf numFmtId="0" fontId="39" fillId="2" borderId="0" xfId="0" applyFont="1" applyFill="1" applyBorder="1" applyAlignment="1">
      <alignment horizontal="center" wrapText="1"/>
    </xf>
    <xf numFmtId="0" fontId="39" fillId="2" borderId="9" xfId="0" applyFont="1" applyFill="1" applyBorder="1" applyAlignment="1">
      <alignment horizontal="center" wrapText="1"/>
    </xf>
    <xf numFmtId="0" fontId="30" fillId="2" borderId="8" xfId="0" applyFont="1" applyFill="1" applyBorder="1" applyAlignment="1">
      <alignment horizontal="center"/>
    </xf>
    <xf numFmtId="0" fontId="33" fillId="2" borderId="12" xfId="0" applyFont="1" applyFill="1" applyBorder="1"/>
    <xf numFmtId="0" fontId="36" fillId="2" borderId="6" xfId="0" applyFont="1" applyFill="1" applyBorder="1"/>
    <xf numFmtId="0" fontId="43" fillId="0" borderId="0" xfId="0" applyFont="1" applyProtection="1">
      <protection locked="0"/>
    </xf>
    <xf numFmtId="0" fontId="56" fillId="0" borderId="0" xfId="0" applyFont="1" applyAlignment="1" applyProtection="1">
      <alignment horizontal="left" vertical="top" wrapText="1"/>
    </xf>
    <xf numFmtId="0" fontId="28" fillId="2" borderId="0" xfId="3" applyFill="1" applyBorder="1" applyAlignment="1" applyProtection="1">
      <alignment horizontal="center" vertical="top"/>
    </xf>
    <xf numFmtId="0" fontId="9" fillId="8" borderId="13" xfId="0" applyFont="1" applyFill="1" applyBorder="1" applyAlignment="1" applyProtection="1">
      <alignment horizontal="center" wrapText="1"/>
    </xf>
    <xf numFmtId="44" fontId="31" fillId="0" borderId="22" xfId="2" applyFont="1" applyFill="1" applyBorder="1" applyAlignment="1" applyProtection="1">
      <alignment horizontal="center"/>
    </xf>
    <xf numFmtId="44" fontId="31" fillId="10" borderId="32" xfId="2" applyFont="1" applyFill="1" applyBorder="1" applyAlignment="1" applyProtection="1">
      <alignment horizontal="center"/>
    </xf>
    <xf numFmtId="0" fontId="9" fillId="8" borderId="13"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56"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0" fillId="2" borderId="35" xfId="0" applyFill="1" applyBorder="1" applyProtection="1"/>
    <xf numFmtId="0" fontId="41" fillId="5" borderId="13" xfId="0" applyFont="1" applyFill="1" applyBorder="1" applyAlignment="1" applyProtection="1">
      <alignment horizontal="center" vertical="center" wrapText="1"/>
    </xf>
    <xf numFmtId="44" fontId="41" fillId="5" borderId="18" xfId="2" applyFont="1" applyFill="1" applyBorder="1" applyAlignment="1" applyProtection="1">
      <alignment horizontal="center" vertical="center" wrapText="1"/>
    </xf>
    <xf numFmtId="44" fontId="41" fillId="5" borderId="18" xfId="0" applyNumberFormat="1" applyFont="1" applyFill="1" applyBorder="1" applyAlignment="1" applyProtection="1">
      <alignment horizontal="center" vertical="center" wrapText="1"/>
    </xf>
    <xf numFmtId="49" fontId="49" fillId="8" borderId="18" xfId="2" applyNumberFormat="1" applyFont="1" applyFill="1" applyBorder="1" applyAlignment="1" applyProtection="1">
      <alignment horizontal="center" vertical="center" wrapText="1"/>
    </xf>
    <xf numFmtId="0" fontId="49" fillId="8" borderId="14" xfId="0"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44" fontId="27" fillId="2" borderId="18" xfId="2" applyFont="1" applyFill="1" applyBorder="1" applyAlignment="1" applyProtection="1">
      <alignment horizontal="center" wrapText="1"/>
    </xf>
    <xf numFmtId="44" fontId="49" fillId="7" borderId="26" xfId="0" applyNumberFormat="1" applyFont="1" applyFill="1" applyBorder="1" applyAlignment="1" applyProtection="1">
      <alignment horizontal="center" vertical="center" wrapText="1"/>
    </xf>
    <xf numFmtId="0" fontId="49" fillId="8" borderId="27" xfId="0" applyFont="1" applyFill="1" applyBorder="1" applyAlignment="1" applyProtection="1">
      <alignment horizontal="center" vertical="center" wrapText="1"/>
    </xf>
    <xf numFmtId="0" fontId="41" fillId="9" borderId="27" xfId="0" applyFont="1" applyFill="1" applyBorder="1" applyAlignment="1" applyProtection="1">
      <alignment horizontal="center" vertical="center" wrapText="1"/>
    </xf>
    <xf numFmtId="0" fontId="41" fillId="9" borderId="28" xfId="0" applyFont="1" applyFill="1" applyBorder="1" applyAlignment="1" applyProtection="1">
      <alignment horizontal="center" vertical="center" wrapText="1"/>
    </xf>
    <xf numFmtId="44" fontId="27" fillId="6" borderId="22" xfId="2" applyFont="1" applyFill="1" applyBorder="1" applyAlignment="1" applyProtection="1">
      <alignment horizontal="center"/>
      <protection locked="0"/>
    </xf>
    <xf numFmtId="44" fontId="27" fillId="2" borderId="23" xfId="2" applyFont="1" applyFill="1" applyBorder="1" applyAlignment="1" applyProtection="1">
      <alignment horizontal="center" wrapText="1"/>
    </xf>
    <xf numFmtId="0" fontId="50" fillId="2" borderId="0" xfId="2" applyNumberFormat="1" applyFont="1" applyFill="1" applyBorder="1" applyAlignment="1" applyProtection="1">
      <alignment vertical="top" wrapText="1"/>
    </xf>
    <xf numFmtId="44" fontId="41" fillId="0" borderId="14" xfId="2" applyFont="1" applyFill="1" applyBorder="1" applyAlignment="1" applyProtection="1"/>
    <xf numFmtId="0" fontId="9" fillId="10" borderId="36" xfId="0" applyFont="1" applyFill="1" applyBorder="1" applyAlignment="1" applyProtection="1">
      <alignment horizontal="center" wrapText="1"/>
    </xf>
    <xf numFmtId="0" fontId="57" fillId="0" borderId="0" xfId="0" applyFont="1" applyAlignment="1"/>
    <xf numFmtId="166" fontId="0" fillId="6" borderId="13" xfId="0" applyNumberFormat="1" applyFill="1" applyBorder="1" applyAlignment="1" applyProtection="1">
      <alignment horizontal="center"/>
      <protection locked="0"/>
    </xf>
    <xf numFmtId="0" fontId="28" fillId="2" borderId="32" xfId="3" applyFill="1" applyBorder="1" applyAlignment="1" applyProtection="1">
      <alignment horizontal="center" vertical="center" wrapText="1"/>
    </xf>
    <xf numFmtId="0" fontId="33" fillId="5" borderId="14" xfId="0" applyFont="1" applyFill="1" applyBorder="1" applyAlignment="1" applyProtection="1">
      <alignment horizontal="center" vertical="center" wrapText="1"/>
    </xf>
    <xf numFmtId="0" fontId="39" fillId="2" borderId="0" xfId="0" applyFont="1" applyFill="1" applyBorder="1" applyAlignment="1">
      <alignment horizontal="left" vertical="top" wrapText="1"/>
    </xf>
    <xf numFmtId="0" fontId="39" fillId="2" borderId="9" xfId="0" applyFont="1" applyFill="1" applyBorder="1" applyAlignment="1">
      <alignment horizontal="left" vertical="top" wrapText="1"/>
    </xf>
    <xf numFmtId="0" fontId="0" fillId="0" borderId="0" xfId="0" applyAlignment="1">
      <alignment wrapText="1"/>
    </xf>
    <xf numFmtId="0" fontId="36" fillId="0" borderId="8" xfId="0" applyFont="1" applyBorder="1"/>
    <xf numFmtId="0" fontId="39" fillId="2" borderId="0" xfId="0" applyFont="1" applyFill="1" applyBorder="1" applyAlignment="1">
      <alignment wrapText="1"/>
    </xf>
    <xf numFmtId="0" fontId="39" fillId="2" borderId="9" xfId="0" applyFont="1" applyFill="1" applyBorder="1" applyAlignment="1">
      <alignment wrapText="1"/>
    </xf>
    <xf numFmtId="0" fontId="36" fillId="0" borderId="0" xfId="0" applyFont="1"/>
    <xf numFmtId="0" fontId="58" fillId="2" borderId="0" xfId="0" applyFont="1" applyFill="1" applyBorder="1"/>
    <xf numFmtId="0" fontId="58" fillId="2" borderId="9" xfId="0" applyFont="1" applyFill="1" applyBorder="1"/>
    <xf numFmtId="0" fontId="58" fillId="0" borderId="0" xfId="0" applyFont="1"/>
    <xf numFmtId="0" fontId="32" fillId="2" borderId="8" xfId="0" applyFont="1" applyFill="1" applyBorder="1" applyAlignment="1">
      <alignment horizontal="center"/>
    </xf>
    <xf numFmtId="0" fontId="32" fillId="2" borderId="8" xfId="0" applyFont="1" applyFill="1" applyBorder="1" applyAlignment="1">
      <alignment horizontal="left" vertical="top" wrapText="1"/>
    </xf>
    <xf numFmtId="0" fontId="43" fillId="2" borderId="0" xfId="0" applyFont="1" applyFill="1" applyBorder="1"/>
    <xf numFmtId="0" fontId="43" fillId="2" borderId="9" xfId="0" applyFont="1" applyFill="1" applyBorder="1"/>
    <xf numFmtId="0" fontId="43" fillId="6" borderId="0" xfId="0" applyFont="1" applyFill="1" applyBorder="1"/>
    <xf numFmtId="0" fontId="43" fillId="6" borderId="9" xfId="0" applyFont="1" applyFill="1" applyBorder="1"/>
    <xf numFmtId="0" fontId="43"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3"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5" xfId="0" applyNumberFormat="1" applyFill="1" applyBorder="1" applyAlignment="1" applyProtection="1">
      <alignment horizontal="center"/>
      <protection locked="0"/>
    </xf>
    <xf numFmtId="0" fontId="36" fillId="2" borderId="9" xfId="0" applyFont="1" applyFill="1" applyBorder="1"/>
    <xf numFmtId="0" fontId="39" fillId="2" borderId="8" xfId="0" applyFont="1" applyFill="1" applyBorder="1" applyAlignment="1">
      <alignment horizontal="center" wrapText="1"/>
    </xf>
    <xf numFmtId="0" fontId="39" fillId="2" borderId="0" xfId="0" applyFont="1" applyFill="1" applyBorder="1" applyAlignment="1">
      <alignment horizontal="center" wrapText="1"/>
    </xf>
    <xf numFmtId="0" fontId="39" fillId="2" borderId="9" xfId="0" applyFont="1" applyFill="1" applyBorder="1" applyAlignment="1">
      <alignment horizontal="center" wrapText="1"/>
    </xf>
    <xf numFmtId="0" fontId="28"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8" xfId="0" applyFont="1" applyFill="1" applyBorder="1" applyAlignment="1">
      <alignment horizontal="left" wrapText="1"/>
    </xf>
    <xf numFmtId="0" fontId="30" fillId="6" borderId="0" xfId="0" applyFont="1" applyFill="1" applyBorder="1" applyAlignment="1">
      <alignment horizontal="left" wrapText="1"/>
    </xf>
    <xf numFmtId="0" fontId="30" fillId="6" borderId="9" xfId="0" applyFont="1" applyFill="1" applyBorder="1" applyAlignment="1">
      <alignment horizontal="left" wrapText="1"/>
    </xf>
    <xf numFmtId="0" fontId="39" fillId="2" borderId="12" xfId="0" applyFont="1" applyFill="1" applyBorder="1" applyAlignment="1">
      <alignment horizontal="left" vertical="top" wrapText="1"/>
    </xf>
    <xf numFmtId="0" fontId="39" fillId="2" borderId="6" xfId="0" applyFont="1" applyFill="1" applyBorder="1" applyAlignment="1">
      <alignment horizontal="left" vertical="top" wrapText="1"/>
    </xf>
    <xf numFmtId="0" fontId="39" fillId="2" borderId="7" xfId="0" applyFont="1" applyFill="1" applyBorder="1" applyAlignment="1">
      <alignment horizontal="left" vertical="top" wrapText="1"/>
    </xf>
    <xf numFmtId="0" fontId="39" fillId="2" borderId="8" xfId="0" applyFont="1" applyFill="1" applyBorder="1" applyAlignment="1">
      <alignment horizontal="left" vertical="top" wrapText="1"/>
    </xf>
    <xf numFmtId="0" fontId="39" fillId="2" borderId="0" xfId="0" applyFont="1" applyFill="1" applyBorder="1" applyAlignment="1">
      <alignment horizontal="left" vertical="top" wrapText="1"/>
    </xf>
    <xf numFmtId="0" fontId="39" fillId="2" borderId="9" xfId="0" applyFont="1" applyFill="1" applyBorder="1" applyAlignment="1">
      <alignment horizontal="left" vertical="top" wrapText="1"/>
    </xf>
    <xf numFmtId="0" fontId="28" fillId="2" borderId="8" xfId="3" applyFill="1" applyBorder="1" applyAlignment="1" applyProtection="1">
      <alignment horizontal="center"/>
    </xf>
    <xf numFmtId="0" fontId="28" fillId="2" borderId="0" xfId="3" applyFill="1" applyBorder="1" applyAlignment="1" applyProtection="1">
      <alignment horizontal="center"/>
    </xf>
    <xf numFmtId="0" fontId="28" fillId="2" borderId="9" xfId="3" applyFill="1" applyBorder="1" applyAlignment="1" applyProtection="1">
      <alignment horizontal="center"/>
    </xf>
    <xf numFmtId="0" fontId="30" fillId="2" borderId="8"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9" xfId="0" applyFont="1" applyFill="1" applyBorder="1" applyAlignment="1">
      <alignment horizontal="left" vertical="top" wrapText="1"/>
    </xf>
    <xf numFmtId="0" fontId="38" fillId="2" borderId="8" xfId="0" applyFont="1" applyFill="1" applyBorder="1" applyAlignment="1">
      <alignment horizontal="left" vertical="top" wrapText="1"/>
    </xf>
    <xf numFmtId="0" fontId="38" fillId="2" borderId="0" xfId="0" applyFont="1" applyFill="1" applyBorder="1" applyAlignment="1">
      <alignment horizontal="left" vertical="top" wrapText="1"/>
    </xf>
    <xf numFmtId="0" fontId="38" fillId="2" borderId="9" xfId="0" applyFont="1" applyFill="1" applyBorder="1" applyAlignment="1">
      <alignment horizontal="left" vertical="top" wrapText="1"/>
    </xf>
    <xf numFmtId="0" fontId="38" fillId="2" borderId="25" xfId="0" applyFont="1" applyFill="1" applyBorder="1" applyAlignment="1">
      <alignment horizontal="left" vertical="top" wrapText="1"/>
    </xf>
    <xf numFmtId="0" fontId="38" fillId="2" borderId="10" xfId="0" applyFont="1" applyFill="1" applyBorder="1" applyAlignment="1">
      <alignment horizontal="left" vertical="top" wrapText="1"/>
    </xf>
    <xf numFmtId="0" fontId="38" fillId="2" borderId="11" xfId="0" applyFont="1" applyFill="1" applyBorder="1" applyAlignment="1">
      <alignment horizontal="left" vertical="top" wrapText="1"/>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38" fillId="6" borderId="8" xfId="0" applyFont="1" applyFill="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30" fillId="2" borderId="8" xfId="0" applyFont="1" applyFill="1" applyBorder="1" applyAlignment="1">
      <alignment horizontal="left" wrapText="1"/>
    </xf>
    <xf numFmtId="0" fontId="30" fillId="2" borderId="0" xfId="0" applyFont="1" applyFill="1" applyBorder="1" applyAlignment="1">
      <alignment horizontal="left" wrapText="1"/>
    </xf>
    <xf numFmtId="0" fontId="30" fillId="2" borderId="9" xfId="0" applyFont="1" applyFill="1" applyBorder="1" applyAlignment="1">
      <alignment horizontal="left" wrapText="1"/>
    </xf>
    <xf numFmtId="0" fontId="30" fillId="6" borderId="8" xfId="0" applyFont="1" applyFill="1" applyBorder="1" applyAlignment="1">
      <alignment horizontal="center"/>
    </xf>
    <xf numFmtId="0" fontId="21" fillId="2" borderId="0" xfId="3" applyFont="1" applyFill="1" applyBorder="1" applyAlignment="1" applyProtection="1">
      <alignment horizontal="left" wrapText="1"/>
    </xf>
    <xf numFmtId="0" fontId="21" fillId="2" borderId="9" xfId="3" applyFont="1" applyFill="1" applyBorder="1" applyAlignment="1" applyProtection="1">
      <alignment horizontal="left" wrapText="1"/>
    </xf>
    <xf numFmtId="0" fontId="31" fillId="2" borderId="8" xfId="0" applyFont="1" applyFill="1" applyBorder="1" applyAlignment="1">
      <alignment horizontal="left" wrapText="1"/>
    </xf>
    <xf numFmtId="0" fontId="31" fillId="2" borderId="0" xfId="0" applyFont="1" applyFill="1" applyBorder="1" applyAlignment="1">
      <alignment horizontal="left" wrapText="1"/>
    </xf>
    <xf numFmtId="0" fontId="31" fillId="2" borderId="9" xfId="0" applyFont="1" applyFill="1" applyBorder="1" applyAlignment="1">
      <alignment horizontal="left" wrapText="1"/>
    </xf>
    <xf numFmtId="0" fontId="34" fillId="2" borderId="8" xfId="0" applyFont="1" applyFill="1" applyBorder="1" applyAlignment="1">
      <alignment horizontal="center" wrapText="1"/>
    </xf>
    <xf numFmtId="0" fontId="34" fillId="2" borderId="0" xfId="0" applyFont="1" applyFill="1" applyBorder="1" applyAlignment="1">
      <alignment horizontal="center" wrapText="1"/>
    </xf>
    <xf numFmtId="0" fontId="34" fillId="2" borderId="9" xfId="0" applyFont="1" applyFill="1" applyBorder="1" applyAlignment="1">
      <alignment horizontal="center" wrapText="1"/>
    </xf>
    <xf numFmtId="0" fontId="39" fillId="2" borderId="25" xfId="0" applyFont="1" applyFill="1" applyBorder="1" applyAlignment="1">
      <alignment horizontal="left" vertical="top" wrapText="1"/>
    </xf>
    <xf numFmtId="0" fontId="39" fillId="2" borderId="10" xfId="0" applyFont="1" applyFill="1" applyBorder="1" applyAlignment="1">
      <alignment horizontal="left" vertical="top" wrapText="1"/>
    </xf>
    <xf numFmtId="0" fontId="39" fillId="2" borderId="11" xfId="0" applyFont="1" applyFill="1" applyBorder="1" applyAlignment="1">
      <alignment horizontal="left" vertical="top"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8" fillId="2" borderId="15" xfId="0" applyFont="1" applyFill="1" applyBorder="1" applyAlignment="1" applyProtection="1">
      <alignment horizontal="center" wrapText="1"/>
    </xf>
    <xf numFmtId="0" fontId="38" fillId="2" borderId="16" xfId="0" applyFont="1" applyFill="1" applyBorder="1" applyAlignment="1" applyProtection="1">
      <alignment horizontal="center" wrapText="1"/>
    </xf>
    <xf numFmtId="0" fontId="38" fillId="2" borderId="17" xfId="0" applyFont="1" applyFill="1" applyBorder="1" applyAlignment="1" applyProtection="1">
      <alignment horizontal="center" wrapText="1"/>
    </xf>
    <xf numFmtId="0" fontId="62" fillId="2" borderId="0" xfId="0" applyFont="1" applyFill="1" applyAlignment="1" applyProtection="1">
      <alignment horizontal="left" wrapText="1"/>
    </xf>
    <xf numFmtId="0" fontId="56" fillId="0" borderId="0" xfId="0" applyFont="1" applyAlignment="1" applyProtection="1">
      <alignment horizontal="left" vertical="top" wrapText="1"/>
    </xf>
    <xf numFmtId="0" fontId="28" fillId="0" borderId="15" xfId="3" applyFill="1" applyBorder="1" applyAlignment="1" applyProtection="1">
      <alignment horizontal="center" vertical="center"/>
      <protection locked="0"/>
    </xf>
    <xf numFmtId="0" fontId="28" fillId="0" borderId="16" xfId="3" applyFill="1" applyBorder="1" applyAlignment="1" applyProtection="1">
      <alignment horizontal="center" vertical="center"/>
      <protection locked="0"/>
    </xf>
    <xf numFmtId="0" fontId="28" fillId="0" borderId="17" xfId="3" applyFill="1" applyBorder="1" applyAlignment="1" applyProtection="1">
      <alignment horizontal="center" vertical="center"/>
      <protection locked="0"/>
    </xf>
    <xf numFmtId="0" fontId="44" fillId="5" borderId="15" xfId="0" applyFont="1" applyFill="1" applyBorder="1" applyAlignment="1" applyProtection="1">
      <alignment horizontal="center" wrapText="1"/>
    </xf>
    <xf numFmtId="0" fontId="44" fillId="5" borderId="16" xfId="0" applyFont="1" applyFill="1" applyBorder="1" applyAlignment="1" applyProtection="1">
      <alignment horizontal="center" wrapText="1"/>
    </xf>
    <xf numFmtId="0" fontId="44" fillId="5" borderId="17" xfId="0" applyFont="1" applyFill="1" applyBorder="1" applyAlignment="1" applyProtection="1">
      <alignment horizontal="center" wrapText="1"/>
    </xf>
    <xf numFmtId="0" fontId="63" fillId="0" borderId="12" xfId="3" applyFont="1" applyBorder="1" applyAlignment="1" applyProtection="1">
      <alignment horizontal="center" vertical="center" wrapText="1"/>
      <protection locked="0"/>
    </xf>
    <xf numFmtId="0" fontId="63" fillId="0" borderId="6" xfId="3" applyFont="1" applyBorder="1" applyAlignment="1" applyProtection="1">
      <alignment horizontal="center" vertical="center" wrapText="1"/>
      <protection locked="0"/>
    </xf>
    <xf numFmtId="0" fontId="63" fillId="0" borderId="7" xfId="3" applyFont="1" applyBorder="1" applyAlignment="1" applyProtection="1">
      <alignment horizontal="center" vertical="center" wrapText="1"/>
      <protection locked="0"/>
    </xf>
    <xf numFmtId="0" fontId="63" fillId="0" borderId="25" xfId="3" applyFont="1" applyBorder="1" applyAlignment="1" applyProtection="1">
      <alignment horizontal="center" vertical="center" wrapText="1"/>
      <protection locked="0"/>
    </xf>
    <xf numFmtId="0" fontId="63" fillId="0" borderId="10" xfId="3" applyFont="1" applyBorder="1" applyAlignment="1" applyProtection="1">
      <alignment horizontal="center" vertical="center" wrapText="1"/>
      <protection locked="0"/>
    </xf>
    <xf numFmtId="0" fontId="63" fillId="0" borderId="11" xfId="3" applyFont="1" applyBorder="1" applyAlignment="1" applyProtection="1">
      <alignment horizontal="center" vertical="center" wrapText="1"/>
      <protection locked="0"/>
    </xf>
    <xf numFmtId="0" fontId="64" fillId="4" borderId="15" xfId="0" applyFont="1" applyFill="1" applyBorder="1" applyAlignment="1" applyProtection="1">
      <alignment horizontal="center" vertical="center" wrapText="1"/>
    </xf>
    <xf numFmtId="0" fontId="64" fillId="4" borderId="16" xfId="0" applyFont="1" applyFill="1" applyBorder="1" applyAlignment="1" applyProtection="1">
      <alignment horizontal="center" vertical="center" wrapText="1"/>
    </xf>
    <xf numFmtId="0" fontId="64" fillId="4" borderId="17" xfId="0" applyFont="1" applyFill="1" applyBorder="1" applyAlignment="1" applyProtection="1">
      <alignment horizontal="center" vertical="center" wrapText="1"/>
    </xf>
    <xf numFmtId="0" fontId="33" fillId="5" borderId="26" xfId="0" applyFont="1" applyFill="1" applyBorder="1" applyAlignment="1" applyProtection="1">
      <alignment horizontal="center" wrapText="1"/>
    </xf>
    <xf numFmtId="0" fontId="33" fillId="5" borderId="28" xfId="0" applyFont="1" applyFill="1" applyBorder="1" applyAlignment="1" applyProtection="1">
      <alignment horizontal="center" wrapText="1"/>
    </xf>
    <xf numFmtId="167" fontId="33" fillId="6" borderId="25" xfId="2" applyNumberFormat="1" applyFont="1" applyFill="1" applyBorder="1" applyAlignment="1" applyProtection="1">
      <alignment horizontal="center"/>
      <protection locked="0"/>
    </xf>
    <xf numFmtId="167" fontId="33" fillId="6" borderId="11" xfId="2" applyNumberFormat="1" applyFont="1" applyFill="1" applyBorder="1" applyAlignment="1" applyProtection="1">
      <alignment horizontal="center"/>
      <protection locked="0"/>
    </xf>
    <xf numFmtId="0" fontId="33" fillId="5" borderId="12" xfId="0" applyFont="1" applyFill="1" applyBorder="1" applyAlignment="1" applyProtection="1">
      <alignment horizontal="center" vertical="center" wrapText="1"/>
    </xf>
    <xf numFmtId="0" fontId="33" fillId="5" borderId="7" xfId="0" applyFont="1" applyFill="1" applyBorder="1" applyAlignment="1" applyProtection="1">
      <alignment horizontal="center" vertical="center" wrapText="1"/>
    </xf>
    <xf numFmtId="0" fontId="33" fillId="5" borderId="37" xfId="0" applyFont="1" applyFill="1" applyBorder="1" applyAlignment="1" applyProtection="1">
      <alignment horizontal="center" vertical="center" wrapText="1"/>
    </xf>
    <xf numFmtId="0" fontId="33" fillId="5" borderId="38" xfId="0" applyFont="1" applyFill="1" applyBorder="1" applyAlignment="1" applyProtection="1">
      <alignment horizontal="center" vertical="center" wrapText="1"/>
    </xf>
    <xf numFmtId="0" fontId="65" fillId="2" borderId="10" xfId="0" applyFont="1" applyFill="1" applyBorder="1" applyAlignment="1" applyProtection="1">
      <alignment horizontal="center" vertical="top"/>
    </xf>
    <xf numFmtId="0" fontId="64" fillId="4" borderId="12" xfId="0" applyFont="1" applyFill="1" applyBorder="1" applyAlignment="1" applyProtection="1">
      <alignment horizontal="center" vertical="center" wrapText="1"/>
    </xf>
    <xf numFmtId="0" fontId="64" fillId="4" borderId="6" xfId="0" applyFont="1" applyFill="1" applyBorder="1" applyAlignment="1" applyProtection="1">
      <alignment horizontal="center" vertical="center" wrapText="1"/>
    </xf>
    <xf numFmtId="0" fontId="64" fillId="4" borderId="7" xfId="0" applyFont="1" applyFill="1" applyBorder="1" applyAlignment="1" applyProtection="1">
      <alignment horizontal="center" vertical="center" wrapText="1"/>
    </xf>
    <xf numFmtId="0" fontId="66" fillId="0" borderId="22" xfId="2" applyNumberFormat="1" applyFont="1" applyFill="1" applyBorder="1" applyAlignment="1" applyProtection="1">
      <alignment horizontal="center" vertical="center" wrapText="1"/>
    </xf>
    <xf numFmtId="0" fontId="66" fillId="0" borderId="23" xfId="2" applyNumberFormat="1" applyFont="1" applyFill="1" applyBorder="1" applyAlignment="1" applyProtection="1">
      <alignment horizontal="center" vertical="center" wrapText="1"/>
    </xf>
    <xf numFmtId="0" fontId="66" fillId="0" borderId="24" xfId="2" applyNumberFormat="1" applyFont="1" applyFill="1" applyBorder="1" applyAlignment="1" applyProtection="1">
      <alignment horizontal="center" vertical="center" wrapText="1"/>
    </xf>
    <xf numFmtId="0" fontId="33" fillId="10" borderId="13" xfId="0" applyFont="1" applyFill="1" applyBorder="1" applyAlignment="1" applyProtection="1">
      <alignment horizontal="center" vertical="center" wrapText="1"/>
    </xf>
    <xf numFmtId="0" fontId="33" fillId="10" borderId="18" xfId="0" applyFont="1" applyFill="1" applyBorder="1" applyAlignment="1" applyProtection="1">
      <alignment horizontal="center" vertical="center" wrapText="1"/>
    </xf>
    <xf numFmtId="0" fontId="67" fillId="10" borderId="13" xfId="0" applyFont="1" applyFill="1" applyBorder="1" applyAlignment="1" applyProtection="1">
      <alignment horizontal="center" vertical="top" wrapText="1"/>
    </xf>
    <xf numFmtId="0" fontId="67" fillId="10" borderId="18" xfId="0" applyFont="1" applyFill="1" applyBorder="1" applyAlignment="1" applyProtection="1">
      <alignment horizontal="center" vertical="top" wrapText="1"/>
    </xf>
    <xf numFmtId="44" fontId="41" fillId="6" borderId="13" xfId="2" applyFont="1" applyFill="1" applyBorder="1" applyAlignment="1" applyProtection="1">
      <alignment horizontal="center"/>
      <protection locked="0"/>
    </xf>
    <xf numFmtId="44" fontId="41" fillId="6" borderId="18" xfId="2" applyFont="1" applyFill="1" applyBorder="1" applyAlignment="1" applyProtection="1">
      <alignment horizontal="center"/>
      <protection locked="0"/>
    </xf>
    <xf numFmtId="167" fontId="41" fillId="0" borderId="25" xfId="2" applyNumberFormat="1" applyFont="1" applyFill="1" applyBorder="1" applyAlignment="1" applyProtection="1">
      <alignment horizontal="center"/>
    </xf>
    <xf numFmtId="167" fontId="41" fillId="0" borderId="11" xfId="2" applyNumberFormat="1" applyFont="1" applyFill="1" applyBorder="1" applyAlignment="1" applyProtection="1">
      <alignment horizontal="center"/>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41" fillId="0" borderId="21" xfId="0" applyFont="1" applyBorder="1" applyAlignment="1" applyProtection="1">
      <alignment horizontal="center" wrapText="1"/>
    </xf>
    <xf numFmtId="0" fontId="41" fillId="0" borderId="39" xfId="0" applyFont="1" applyBorder="1" applyAlignment="1" applyProtection="1">
      <alignment horizontal="center" wrapText="1"/>
    </xf>
    <xf numFmtId="0" fontId="41" fillId="0" borderId="40" xfId="0" applyFont="1" applyBorder="1" applyAlignment="1" applyProtection="1">
      <alignment horizontal="center" wrapText="1"/>
    </xf>
    <xf numFmtId="0" fontId="56" fillId="0" borderId="12" xfId="0" applyFont="1" applyFill="1" applyBorder="1" applyAlignment="1" applyProtection="1">
      <alignment horizontal="center" wrapText="1"/>
    </xf>
    <xf numFmtId="0" fontId="56" fillId="0" borderId="6" xfId="0" applyFont="1" applyFill="1" applyBorder="1" applyAlignment="1" applyProtection="1">
      <alignment horizontal="center" wrapText="1"/>
    </xf>
    <xf numFmtId="0" fontId="56" fillId="0" borderId="7" xfId="0" applyFont="1" applyFill="1" applyBorder="1" applyAlignment="1" applyProtection="1">
      <alignment horizontal="center" wrapText="1"/>
    </xf>
    <xf numFmtId="0" fontId="56" fillId="0" borderId="25" xfId="0" applyFont="1" applyFill="1" applyBorder="1" applyAlignment="1" applyProtection="1">
      <alignment horizontal="center" wrapText="1"/>
    </xf>
    <xf numFmtId="0" fontId="56" fillId="0" borderId="10" xfId="0" applyFont="1" applyFill="1" applyBorder="1" applyAlignment="1" applyProtection="1">
      <alignment horizontal="center" wrapText="1"/>
    </xf>
    <xf numFmtId="0" fontId="56" fillId="0" borderId="11" xfId="0" applyFont="1" applyFill="1" applyBorder="1" applyAlignment="1" applyProtection="1">
      <alignment horizontal="center" wrapText="1"/>
    </xf>
    <xf numFmtId="0" fontId="66" fillId="0" borderId="41" xfId="2" applyNumberFormat="1" applyFont="1" applyFill="1" applyBorder="1" applyAlignment="1" applyProtection="1">
      <alignment horizontal="center" vertical="center" wrapText="1"/>
    </xf>
    <xf numFmtId="0" fontId="66" fillId="0" borderId="42" xfId="2" applyNumberFormat="1" applyFont="1" applyFill="1" applyBorder="1" applyAlignment="1" applyProtection="1">
      <alignment horizontal="center" vertical="center" wrapText="1"/>
    </xf>
    <xf numFmtId="0" fontId="50" fillId="0" borderId="35"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4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2" fillId="2" borderId="0" xfId="0" applyNumberFormat="1" applyFont="1" applyFill="1" applyAlignment="1" applyProtection="1">
      <alignment horizontal="left" wrapText="1"/>
    </xf>
    <xf numFmtId="0" fontId="41" fillId="5" borderId="15" xfId="0" applyFont="1" applyFill="1" applyBorder="1" applyAlignment="1" applyProtection="1">
      <alignment horizontal="center"/>
    </xf>
    <xf numFmtId="0" fontId="41" fillId="5" borderId="16" xfId="0" applyFont="1" applyFill="1" applyBorder="1" applyAlignment="1" applyProtection="1">
      <alignment horizontal="center"/>
    </xf>
    <xf numFmtId="0" fontId="41" fillId="5" borderId="17" xfId="0" applyFont="1" applyFill="1" applyBorder="1" applyAlignment="1" applyProtection="1">
      <alignment horizontal="center"/>
    </xf>
    <xf numFmtId="0" fontId="56" fillId="2" borderId="12" xfId="0" applyFont="1" applyFill="1" applyBorder="1" applyAlignment="1" applyProtection="1">
      <alignment horizontal="left" wrapText="1"/>
    </xf>
    <xf numFmtId="0" fontId="56" fillId="2" borderId="6" xfId="0" applyFont="1" applyFill="1" applyBorder="1" applyAlignment="1" applyProtection="1">
      <alignment horizontal="left" wrapText="1"/>
    </xf>
    <xf numFmtId="0" fontId="56" fillId="2" borderId="7" xfId="0" applyFont="1" applyFill="1" applyBorder="1" applyAlignment="1" applyProtection="1">
      <alignment horizontal="left" wrapText="1"/>
    </xf>
    <xf numFmtId="0" fontId="56" fillId="2" borderId="25" xfId="0" applyFont="1" applyFill="1" applyBorder="1" applyAlignment="1" applyProtection="1">
      <alignment horizontal="left" wrapText="1"/>
    </xf>
    <xf numFmtId="0" fontId="56" fillId="2" borderId="10" xfId="0" applyFont="1" applyFill="1" applyBorder="1" applyAlignment="1" applyProtection="1">
      <alignment horizontal="left" wrapText="1"/>
    </xf>
    <xf numFmtId="0" fontId="56" fillId="2" borderId="11" xfId="0" applyFont="1" applyFill="1" applyBorder="1" applyAlignment="1" applyProtection="1">
      <alignment horizontal="left" wrapText="1"/>
    </xf>
    <xf numFmtId="0" fontId="41" fillId="4" borderId="10" xfId="0" applyFont="1" applyFill="1" applyBorder="1" applyAlignment="1" applyProtection="1">
      <alignment horizontal="left" wrapText="1"/>
    </xf>
    <xf numFmtId="0" fontId="41" fillId="9" borderId="12" xfId="0" applyFont="1" applyFill="1" applyBorder="1" applyAlignment="1" applyProtection="1">
      <alignment horizontal="center" wrapText="1"/>
    </xf>
    <xf numFmtId="0" fontId="41" fillId="9" borderId="7" xfId="0" applyFont="1" applyFill="1" applyBorder="1" applyAlignment="1" applyProtection="1">
      <alignment horizontal="center" wrapText="1"/>
    </xf>
    <xf numFmtId="0" fontId="41" fillId="9" borderId="37" xfId="0" applyFont="1" applyFill="1" applyBorder="1" applyAlignment="1" applyProtection="1">
      <alignment horizontal="center" wrapText="1"/>
    </xf>
    <xf numFmtId="0" fontId="41" fillId="9" borderId="38" xfId="0" applyFont="1" applyFill="1" applyBorder="1" applyAlignment="1" applyProtection="1">
      <alignment horizontal="center" wrapText="1"/>
    </xf>
    <xf numFmtId="0" fontId="28" fillId="2" borderId="0" xfId="3" applyFill="1" applyAlignment="1" applyProtection="1">
      <alignment horizontal="center"/>
    </xf>
    <xf numFmtId="0" fontId="41" fillId="0" borderId="21" xfId="0" applyFont="1" applyFill="1" applyBorder="1" applyAlignment="1" applyProtection="1">
      <alignment horizontal="center" wrapText="1"/>
    </xf>
    <xf numFmtId="0" fontId="41" fillId="0" borderId="39" xfId="0" applyFont="1" applyFill="1" applyBorder="1" applyAlignment="1" applyProtection="1">
      <alignment horizontal="center" wrapText="1"/>
    </xf>
    <xf numFmtId="0" fontId="41" fillId="0" borderId="40" xfId="0" applyFont="1" applyFill="1" applyBorder="1" applyAlignment="1" applyProtection="1">
      <alignment horizontal="center" wrapText="1"/>
    </xf>
    <xf numFmtId="0" fontId="5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49" fontId="66" fillId="2" borderId="35" xfId="2" applyNumberFormat="1" applyFont="1" applyFill="1" applyBorder="1" applyAlignment="1" applyProtection="1">
      <alignment horizontal="center" vertical="top" wrapText="1"/>
    </xf>
    <xf numFmtId="49" fontId="66" fillId="2" borderId="43" xfId="2" applyNumberFormat="1" applyFont="1" applyFill="1" applyBorder="1" applyAlignment="1" applyProtection="1">
      <alignment horizontal="center" vertical="top" wrapText="1"/>
    </xf>
    <xf numFmtId="49" fontId="66" fillId="2" borderId="34" xfId="2" applyNumberFormat="1" applyFont="1" applyFill="1" applyBorder="1" applyAlignment="1" applyProtection="1">
      <alignment horizontal="center" vertical="top" wrapText="1"/>
    </xf>
    <xf numFmtId="49" fontId="66" fillId="2" borderId="25" xfId="2" applyNumberFormat="1" applyFont="1" applyFill="1" applyBorder="1" applyAlignment="1" applyProtection="1">
      <alignment horizontal="center" vertical="top" wrapText="1"/>
    </xf>
    <xf numFmtId="49" fontId="66" fillId="2" borderId="10" xfId="2" applyNumberFormat="1" applyFont="1" applyFill="1" applyBorder="1" applyAlignment="1" applyProtection="1">
      <alignment horizontal="center" vertical="top" wrapText="1"/>
    </xf>
    <xf numFmtId="49" fontId="66"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3" fillId="5" borderId="29" xfId="0" applyFont="1" applyFill="1" applyBorder="1" applyAlignment="1" applyProtection="1">
      <alignment horizontal="center" vertical="center" wrapText="1"/>
    </xf>
    <xf numFmtId="0" fontId="33" fillId="5" borderId="45" xfId="0" applyFont="1" applyFill="1" applyBorder="1" applyAlignment="1" applyProtection="1">
      <alignment horizontal="center" vertical="center" wrapText="1"/>
    </xf>
    <xf numFmtId="0" fontId="66" fillId="0" borderId="46" xfId="2" applyNumberFormat="1" applyFont="1" applyFill="1" applyBorder="1" applyAlignment="1" applyProtection="1">
      <alignment horizontal="center" vertical="center" wrapText="1"/>
    </xf>
    <xf numFmtId="0" fontId="66" fillId="0" borderId="47" xfId="2" applyNumberFormat="1" applyFont="1" applyFill="1" applyBorder="1" applyAlignment="1" applyProtection="1">
      <alignment horizontal="center" vertical="center" wrapText="1"/>
    </xf>
    <xf numFmtId="49" fontId="66" fillId="2" borderId="13" xfId="2" applyNumberFormat="1" applyFont="1" applyFill="1" applyBorder="1" applyAlignment="1" applyProtection="1">
      <alignment horizontal="center" vertical="top" wrapText="1"/>
    </xf>
    <xf numFmtId="49" fontId="66" fillId="2" borderId="18" xfId="2" applyNumberFormat="1" applyFont="1" applyFill="1" applyBorder="1" applyAlignment="1" applyProtection="1">
      <alignment horizontal="center" vertical="top" wrapText="1"/>
    </xf>
    <xf numFmtId="49" fontId="66" fillId="2" borderId="14" xfId="2" applyNumberFormat="1" applyFont="1" applyFill="1" applyBorder="1" applyAlignment="1" applyProtection="1">
      <alignment horizontal="center" vertical="top" wrapText="1"/>
    </xf>
    <xf numFmtId="49" fontId="66" fillId="2" borderId="22" xfId="2" applyNumberFormat="1" applyFont="1" applyFill="1" applyBorder="1" applyAlignment="1" applyProtection="1">
      <alignment horizontal="center" vertical="top" wrapText="1"/>
    </xf>
    <xf numFmtId="49" fontId="66" fillId="2" borderId="23" xfId="2" applyNumberFormat="1" applyFont="1" applyFill="1" applyBorder="1" applyAlignment="1" applyProtection="1">
      <alignment horizontal="center" vertical="top" wrapText="1"/>
    </xf>
    <xf numFmtId="49" fontId="66" fillId="2" borderId="24" xfId="2" applyNumberFormat="1" applyFont="1" applyFill="1" applyBorder="1" applyAlignment="1" applyProtection="1">
      <alignment horizontal="center" vertical="top" wrapText="1"/>
    </xf>
    <xf numFmtId="0" fontId="56" fillId="0" borderId="13"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vertical="center" wrapText="1"/>
    </xf>
    <xf numFmtId="0" fontId="33" fillId="5" borderId="26" xfId="0" applyFont="1" applyFill="1" applyBorder="1" applyAlignment="1" applyProtection="1">
      <alignment horizontal="center" vertical="center" wrapText="1"/>
    </xf>
    <xf numFmtId="0" fontId="33" fillId="5" borderId="27" xfId="0" applyFont="1" applyFill="1" applyBorder="1" applyAlignment="1" applyProtection="1">
      <alignment horizontal="center" vertical="center" wrapText="1"/>
    </xf>
    <xf numFmtId="0" fontId="33" fillId="5" borderId="28" xfId="0" applyFont="1" applyFill="1" applyBorder="1" applyAlignment="1" applyProtection="1">
      <alignment horizontal="center" vertical="center" wrapText="1"/>
    </xf>
    <xf numFmtId="0" fontId="66" fillId="0" borderId="13" xfId="2" applyNumberFormat="1" applyFont="1" applyFill="1" applyBorder="1" applyAlignment="1" applyProtection="1">
      <alignment horizontal="center" vertical="center" wrapText="1"/>
    </xf>
    <xf numFmtId="0" fontId="66" fillId="0" borderId="18" xfId="2" applyNumberFormat="1" applyFont="1" applyFill="1" applyBorder="1" applyAlignment="1" applyProtection="1">
      <alignment horizontal="center" vertical="center" wrapText="1"/>
    </xf>
    <xf numFmtId="0" fontId="66" fillId="0" borderId="14" xfId="2" applyNumberFormat="1" applyFont="1" applyFill="1" applyBorder="1" applyAlignment="1" applyProtection="1">
      <alignment horizontal="center" vertical="center" wrapText="1"/>
    </xf>
    <xf numFmtId="0" fontId="41" fillId="9" borderId="15" xfId="0" applyFont="1" applyFill="1" applyBorder="1" applyAlignment="1">
      <alignment horizontal="right" vertical="center" wrapText="1"/>
    </xf>
    <xf numFmtId="0" fontId="41" fillId="9" borderId="16" xfId="0" applyFont="1" applyFill="1" applyBorder="1" applyAlignment="1">
      <alignment horizontal="right" vertical="center" wrapText="1"/>
    </xf>
    <xf numFmtId="164" fontId="41" fillId="0" borderId="48" xfId="0" applyNumberFormat="1" applyFont="1" applyBorder="1" applyAlignment="1">
      <alignment horizontal="center" vertical="center"/>
    </xf>
    <xf numFmtId="164" fontId="41" fillId="0" borderId="17" xfId="0" applyNumberFormat="1" applyFont="1" applyBorder="1" applyAlignment="1">
      <alignment horizontal="center" vertical="center"/>
    </xf>
    <xf numFmtId="0" fontId="33" fillId="8" borderId="29" xfId="0" applyFont="1" applyFill="1" applyBorder="1" applyAlignment="1" applyProtection="1">
      <alignment horizontal="right" vertical="center" wrapText="1"/>
    </xf>
    <xf numFmtId="0" fontId="33" fillId="8" borderId="49" xfId="0" applyFont="1" applyFill="1" applyBorder="1" applyAlignment="1" applyProtection="1">
      <alignment horizontal="right" vertical="center" wrapText="1"/>
    </xf>
    <xf numFmtId="0" fontId="33" fillId="8" borderId="50" xfId="0" applyFont="1" applyFill="1" applyBorder="1" applyAlignment="1" applyProtection="1">
      <alignment horizontal="right" vertical="center" wrapText="1"/>
    </xf>
    <xf numFmtId="164" fontId="41" fillId="0" borderId="51" xfId="0" applyNumberFormat="1" applyFont="1" applyBorder="1" applyAlignment="1">
      <alignment horizontal="center" vertical="center"/>
    </xf>
    <xf numFmtId="164" fontId="41" fillId="0" borderId="7" xfId="0" applyNumberFormat="1" applyFont="1" applyBorder="1" applyAlignment="1">
      <alignment horizontal="center" vertical="center"/>
    </xf>
    <xf numFmtId="164" fontId="41" fillId="0" borderId="44" xfId="0" applyNumberFormat="1" applyFont="1" applyBorder="1" applyAlignment="1">
      <alignment horizontal="center" vertical="center"/>
    </xf>
    <xf numFmtId="164" fontId="41" fillId="0" borderId="11" xfId="0" applyNumberFormat="1" applyFont="1" applyBorder="1" applyAlignment="1">
      <alignment horizontal="center" vertical="center"/>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57" fillId="0" borderId="0" xfId="0" applyFont="1" applyAlignment="1">
      <alignment horizontal="center"/>
    </xf>
    <xf numFmtId="0" fontId="41" fillId="9" borderId="12" xfId="0" applyFont="1" applyFill="1" applyBorder="1" applyAlignment="1">
      <alignment horizontal="right" vertical="center" wrapText="1"/>
    </xf>
    <xf numFmtId="0" fontId="41" fillId="9" borderId="6" xfId="0" applyFont="1" applyFill="1" applyBorder="1" applyAlignment="1">
      <alignment horizontal="right" vertical="center" wrapText="1"/>
    </xf>
    <xf numFmtId="0" fontId="41" fillId="9" borderId="25" xfId="0" applyFont="1" applyFill="1" applyBorder="1" applyAlignment="1">
      <alignment horizontal="right" vertical="center" wrapText="1"/>
    </xf>
    <xf numFmtId="0" fontId="41" fillId="9" borderId="10" xfId="0" applyFont="1" applyFill="1" applyBorder="1" applyAlignment="1">
      <alignment horizontal="right" vertical="center" wrapText="1"/>
    </xf>
    <xf numFmtId="0" fontId="28" fillId="0" borderId="0" xfId="3" applyAlignment="1" applyProtection="1">
      <alignment horizont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6" fillId="0" borderId="6" xfId="0" applyFont="1" applyBorder="1" applyAlignment="1">
      <alignment horizontal="center" vertical="center" wrapText="1"/>
    </xf>
    <xf numFmtId="0" fontId="31" fillId="7" borderId="15"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1" fillId="7" borderId="17" xfId="0" applyFont="1" applyFill="1" applyBorder="1" applyAlignment="1">
      <alignment horizontal="center" vertical="center" wrapText="1"/>
    </xf>
    <xf numFmtId="164" fontId="44" fillId="0" borderId="6" xfId="0" applyNumberFormat="1" applyFont="1" applyFill="1" applyBorder="1" applyAlignment="1" applyProtection="1">
      <alignment horizontal="center" vertical="center" wrapText="1"/>
    </xf>
    <xf numFmtId="164" fontId="44" fillId="0" borderId="7" xfId="0" applyNumberFormat="1" applyFont="1" applyFill="1" applyBorder="1" applyAlignment="1" applyProtection="1">
      <alignment horizontal="center" vertical="center" wrapText="1"/>
    </xf>
    <xf numFmtId="0" fontId="44" fillId="11" borderId="12" xfId="0" applyFont="1" applyFill="1" applyBorder="1" applyAlignment="1">
      <alignment horizontal="center" vertical="center"/>
    </xf>
    <xf numFmtId="0" fontId="44" fillId="11" borderId="6" xfId="0" applyFont="1" applyFill="1" applyBorder="1" applyAlignment="1">
      <alignment horizontal="center" vertical="center"/>
    </xf>
    <xf numFmtId="0" fontId="44" fillId="11" borderId="7" xfId="0" applyFont="1" applyFill="1" applyBorder="1" applyAlignment="1">
      <alignment horizontal="center" vertical="center"/>
    </xf>
    <xf numFmtId="0" fontId="44" fillId="11" borderId="8"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9" xfId="0" applyFont="1" applyFill="1" applyBorder="1" applyAlignment="1">
      <alignment horizontal="center" vertical="center"/>
    </xf>
    <xf numFmtId="0" fontId="44" fillId="11" borderId="25" xfId="0" applyFont="1" applyFill="1" applyBorder="1" applyAlignment="1">
      <alignment horizontal="center" vertical="center"/>
    </xf>
    <xf numFmtId="0" fontId="44" fillId="11" borderId="10" xfId="0" applyFont="1" applyFill="1" applyBorder="1" applyAlignment="1">
      <alignment horizontal="center" vertical="center"/>
    </xf>
    <xf numFmtId="0" fontId="44" fillId="11" borderId="11" xfId="0" applyFont="1" applyFill="1" applyBorder="1" applyAlignment="1">
      <alignment horizontal="center" vertical="center"/>
    </xf>
    <xf numFmtId="164" fontId="41" fillId="0" borderId="30" xfId="0" applyNumberFormat="1" applyFont="1" applyBorder="1" applyAlignment="1">
      <alignment horizontal="center" vertical="center"/>
    </xf>
    <xf numFmtId="164" fontId="41" fillId="0" borderId="42" xfId="0" applyNumberFormat="1" applyFont="1" applyBorder="1" applyAlignment="1">
      <alignment horizontal="center" vertical="center"/>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28" fillId="2" borderId="0" xfId="3" applyFill="1" applyAlignment="1" applyProtection="1">
      <alignment horizontal="center" vertical="center"/>
    </xf>
    <xf numFmtId="0" fontId="56" fillId="2" borderId="0" xfId="0" applyNumberFormat="1" applyFont="1" applyFill="1" applyAlignment="1" applyProtection="1">
      <alignment horizontal="center" wrapText="1"/>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167" fontId="41" fillId="2" borderId="16" xfId="2" applyNumberFormat="1" applyFont="1" applyFill="1" applyBorder="1" applyAlignment="1" applyProtection="1">
      <alignment horizontal="center"/>
    </xf>
    <xf numFmtId="167" fontId="4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4</xdr:col>
      <xdr:colOff>523875</xdr:colOff>
      <xdr:row>1</xdr:row>
      <xdr:rowOff>247650</xdr:rowOff>
    </xdr:to>
    <xdr:pic>
      <xdr:nvPicPr>
        <xdr:cNvPr id="6145"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57150"/>
          <a:ext cx="2867025" cy="381000"/>
        </a:xfrm>
        <a:prstGeom prst="rect">
          <a:avLst/>
        </a:prstGeom>
        <a:noFill/>
        <a:ln w="9525">
          <a:noFill/>
          <a:miter lim="800000"/>
          <a:headEnd/>
          <a:tailEnd/>
        </a:ln>
      </xdr:spPr>
    </xdr:pic>
    <xdr:clientData/>
  </xdr:twoCellAnchor>
  <xdr:twoCellAnchor editAs="oneCell">
    <xdr:from>
      <xdr:col>0</xdr:col>
      <xdr:colOff>104775</xdr:colOff>
      <xdr:row>51</xdr:row>
      <xdr:rowOff>76200</xdr:rowOff>
    </xdr:from>
    <xdr:to>
      <xdr:col>3</xdr:col>
      <xdr:colOff>561975</xdr:colOff>
      <xdr:row>53</xdr:row>
      <xdr:rowOff>104775</xdr:rowOff>
    </xdr:to>
    <xdr:pic>
      <xdr:nvPicPr>
        <xdr:cNvPr id="6146"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104775" y="10439400"/>
          <a:ext cx="2286000" cy="428625"/>
        </a:xfrm>
        <a:prstGeom prst="rect">
          <a:avLst/>
        </a:prstGeom>
        <a:noFill/>
        <a:ln w="9525">
          <a:noFill/>
          <a:miter lim="800000"/>
          <a:headEnd/>
          <a:tailEnd/>
        </a:ln>
      </xdr:spPr>
    </xdr:pic>
    <xdr:clientData/>
  </xdr:twoCellAnchor>
  <xdr:twoCellAnchor editAs="oneCell">
    <xdr:from>
      <xdr:col>0</xdr:col>
      <xdr:colOff>95250</xdr:colOff>
      <xdr:row>104</xdr:row>
      <xdr:rowOff>57150</xdr:rowOff>
    </xdr:from>
    <xdr:to>
      <xdr:col>3</xdr:col>
      <xdr:colOff>581025</xdr:colOff>
      <xdr:row>106</xdr:row>
      <xdr:rowOff>104775</xdr:rowOff>
    </xdr:to>
    <xdr:pic>
      <xdr:nvPicPr>
        <xdr:cNvPr id="6147"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20774025"/>
          <a:ext cx="2314575" cy="438150"/>
        </a:xfrm>
        <a:prstGeom prst="rect">
          <a:avLst/>
        </a:prstGeom>
        <a:noFill/>
        <a:ln w="9525">
          <a:noFill/>
          <a:miter lim="800000"/>
          <a:headEnd/>
          <a:tailEnd/>
        </a:ln>
      </xdr:spPr>
    </xdr:pic>
    <xdr:clientData/>
  </xdr:twoCellAnchor>
  <xdr:twoCellAnchor editAs="oneCell">
    <xdr:from>
      <xdr:col>0</xdr:col>
      <xdr:colOff>95250</xdr:colOff>
      <xdr:row>157</xdr:row>
      <xdr:rowOff>57150</xdr:rowOff>
    </xdr:from>
    <xdr:to>
      <xdr:col>3</xdr:col>
      <xdr:colOff>581025</xdr:colOff>
      <xdr:row>159</xdr:row>
      <xdr:rowOff>104775</xdr:rowOff>
    </xdr:to>
    <xdr:pic>
      <xdr:nvPicPr>
        <xdr:cNvPr id="614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31232475"/>
          <a:ext cx="2314575"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1228725</xdr:colOff>
      <xdr:row>2</xdr:row>
      <xdr:rowOff>0</xdr:rowOff>
    </xdr:to>
    <xdr:pic>
      <xdr:nvPicPr>
        <xdr:cNvPr id="7169"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24479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2</xdr:row>
      <xdr:rowOff>95250</xdr:rowOff>
    </xdr:to>
    <xdr:pic>
      <xdr:nvPicPr>
        <xdr:cNvPr id="819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2880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1095375</xdr:colOff>
      <xdr:row>2</xdr:row>
      <xdr:rowOff>133350</xdr:rowOff>
    </xdr:to>
    <xdr:pic>
      <xdr:nvPicPr>
        <xdr:cNvPr id="9217"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438400"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733425</xdr:colOff>
      <xdr:row>3</xdr:row>
      <xdr:rowOff>19050</xdr:rowOff>
    </xdr:to>
    <xdr:pic>
      <xdr:nvPicPr>
        <xdr:cNvPr id="10241"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14575" cy="600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4</xdr:col>
      <xdr:colOff>476250</xdr:colOff>
      <xdr:row>2</xdr:row>
      <xdr:rowOff>180975</xdr:rowOff>
    </xdr:to>
    <xdr:pic>
      <xdr:nvPicPr>
        <xdr:cNvPr id="5124"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2390775" cy="5048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11265"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12289"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0"/>
  <sheetViews>
    <sheetView showGridLines="0" tabSelected="1" zoomScaleNormal="100" workbookViewId="0">
      <selection activeCell="B20" sqref="B20:E20"/>
    </sheetView>
  </sheetViews>
  <sheetFormatPr defaultColWidth="0" defaultRowHeight="15"/>
  <cols>
    <col min="1" max="7" width="9.140625" customWidth="1"/>
    <col min="8" max="8" width="30.85546875" customWidth="1"/>
    <col min="9" max="9" width="0.5703125" hidden="1" customWidth="1"/>
    <col min="10" max="16384" width="9.140625" hidden="1"/>
  </cols>
  <sheetData>
    <row r="1" spans="1:9">
      <c r="A1" s="46"/>
      <c r="B1" s="10"/>
      <c r="C1" s="10"/>
      <c r="D1" s="10"/>
      <c r="E1" s="10"/>
      <c r="F1" s="10"/>
      <c r="G1" s="10"/>
      <c r="H1" s="11"/>
    </row>
    <row r="2" spans="1:9" ht="30" customHeight="1" thickBot="1">
      <c r="A2" s="44"/>
      <c r="B2" s="9"/>
      <c r="C2" s="9"/>
      <c r="D2" s="9"/>
      <c r="E2" s="9"/>
      <c r="F2" s="9"/>
      <c r="G2" s="9"/>
      <c r="H2" s="13"/>
    </row>
    <row r="3" spans="1:9" ht="18.75">
      <c r="A3" s="312" t="s">
        <v>136</v>
      </c>
      <c r="B3" s="313"/>
      <c r="C3" s="313"/>
      <c r="D3" s="313"/>
      <c r="E3" s="313"/>
      <c r="F3" s="313"/>
      <c r="G3" s="313"/>
      <c r="H3" s="314"/>
    </row>
    <row r="4" spans="1:9" ht="15" customHeight="1">
      <c r="A4" s="315" t="s">
        <v>47</v>
      </c>
      <c r="B4" s="316"/>
      <c r="C4" s="316"/>
      <c r="D4" s="316"/>
      <c r="E4" s="316"/>
      <c r="F4" s="316"/>
      <c r="G4" s="316"/>
      <c r="H4" s="317"/>
    </row>
    <row r="5" spans="1:9">
      <c r="A5" s="315"/>
      <c r="B5" s="316"/>
      <c r="C5" s="316"/>
      <c r="D5" s="316"/>
      <c r="E5" s="316"/>
      <c r="F5" s="316"/>
      <c r="G5" s="316"/>
      <c r="H5" s="317"/>
    </row>
    <row r="6" spans="1:9" ht="15.75">
      <c r="A6" s="12" t="s">
        <v>72</v>
      </c>
      <c r="B6" s="9"/>
      <c r="C6" s="9"/>
      <c r="D6" s="9"/>
      <c r="E6" s="9"/>
      <c r="F6" s="9"/>
      <c r="G6" s="9"/>
      <c r="H6" s="13"/>
    </row>
    <row r="7" spans="1:9" ht="15.75">
      <c r="A7" s="12" t="s">
        <v>71</v>
      </c>
      <c r="B7" s="9"/>
      <c r="C7" s="9"/>
      <c r="D7" s="9"/>
      <c r="E7" s="9"/>
      <c r="F7" s="9"/>
      <c r="G7" s="9"/>
      <c r="H7" s="13"/>
    </row>
    <row r="8" spans="1:9" ht="15.75">
      <c r="A8" s="12" t="s">
        <v>48</v>
      </c>
      <c r="B8" s="9"/>
      <c r="C8" s="9"/>
      <c r="D8" s="9"/>
      <c r="E8" s="9"/>
      <c r="F8" s="9"/>
      <c r="G8" s="9"/>
      <c r="H8" s="13"/>
    </row>
    <row r="9" spans="1:9" ht="15.75">
      <c r="A9" s="12" t="s">
        <v>51</v>
      </c>
      <c r="B9" s="9"/>
      <c r="C9" s="9"/>
      <c r="D9" s="9"/>
      <c r="E9" s="9"/>
      <c r="F9" s="9"/>
      <c r="G9" s="9"/>
      <c r="H9" s="13"/>
    </row>
    <row r="10" spans="1:9" ht="15.75">
      <c r="A10" s="12" t="s">
        <v>53</v>
      </c>
      <c r="B10" s="9"/>
      <c r="C10" s="9"/>
      <c r="D10" s="9"/>
      <c r="E10" s="9"/>
      <c r="F10" s="9"/>
      <c r="G10" s="9"/>
      <c r="H10" s="13"/>
    </row>
    <row r="11" spans="1:9" ht="15.75">
      <c r="A11" s="12" t="s">
        <v>52</v>
      </c>
      <c r="B11" s="9"/>
      <c r="C11" s="9"/>
      <c r="D11" s="9"/>
      <c r="E11" s="9"/>
      <c r="F11" s="9"/>
      <c r="G11" s="9"/>
      <c r="H11" s="13"/>
    </row>
    <row r="12" spans="1:9" ht="15.75">
      <c r="A12" s="12"/>
      <c r="B12" s="9"/>
      <c r="C12" s="9"/>
      <c r="D12" s="9"/>
      <c r="E12" s="9"/>
      <c r="F12" s="9"/>
      <c r="G12" s="9"/>
      <c r="H12" s="13"/>
    </row>
    <row r="13" spans="1:9" ht="15.75">
      <c r="A13" s="14" t="s">
        <v>75</v>
      </c>
      <c r="B13" s="9"/>
      <c r="C13" s="9"/>
      <c r="D13" s="9"/>
      <c r="E13" s="9"/>
      <c r="F13" s="9"/>
      <c r="G13" s="9"/>
      <c r="H13" s="13"/>
    </row>
    <row r="14" spans="1:9" ht="15.75">
      <c r="A14" s="12"/>
      <c r="B14" s="9"/>
      <c r="C14" s="9"/>
      <c r="D14" s="9"/>
      <c r="E14" s="9"/>
      <c r="F14" s="9"/>
      <c r="G14" s="9"/>
      <c r="H14" s="13"/>
    </row>
    <row r="15" spans="1:9" ht="15.75" customHeight="1">
      <c r="A15" s="260" t="s">
        <v>149</v>
      </c>
      <c r="B15" s="261"/>
      <c r="C15" s="261"/>
      <c r="D15" s="261"/>
      <c r="E15" s="261"/>
      <c r="F15" s="261"/>
      <c r="G15" s="261"/>
      <c r="H15" s="262"/>
      <c r="I15" s="53" t="s">
        <v>149</v>
      </c>
    </row>
    <row r="16" spans="1:9" ht="15.75" customHeight="1">
      <c r="A16" s="260"/>
      <c r="B16" s="261"/>
      <c r="C16" s="261"/>
      <c r="D16" s="261"/>
      <c r="E16" s="261"/>
      <c r="F16" s="261"/>
      <c r="G16" s="261"/>
      <c r="H16" s="262"/>
    </row>
    <row r="17" spans="1:8" ht="15.75">
      <c r="A17" s="12"/>
      <c r="B17" s="9"/>
      <c r="C17" s="9"/>
      <c r="D17" s="9"/>
      <c r="E17" s="9"/>
      <c r="F17" s="9"/>
      <c r="G17" s="9"/>
      <c r="H17" s="13"/>
    </row>
    <row r="18" spans="1:8" ht="15.75">
      <c r="A18" s="14" t="s">
        <v>195</v>
      </c>
      <c r="B18" s="9"/>
      <c r="C18" s="9"/>
      <c r="D18" s="9"/>
      <c r="E18" s="9"/>
      <c r="F18" s="9"/>
      <c r="G18" s="9"/>
      <c r="H18" s="13"/>
    </row>
    <row r="19" spans="1:8" ht="15.75">
      <c r="A19" s="12" t="s">
        <v>68</v>
      </c>
      <c r="B19" s="9"/>
      <c r="C19" s="9"/>
      <c r="D19" s="9"/>
      <c r="E19" s="9"/>
      <c r="F19" s="9"/>
      <c r="G19" s="9"/>
      <c r="H19" s="13"/>
    </row>
    <row r="20" spans="1:8" ht="15.75">
      <c r="A20" s="174" t="s">
        <v>43</v>
      </c>
      <c r="B20" s="263" t="s">
        <v>137</v>
      </c>
      <c r="C20" s="263"/>
      <c r="D20" s="263"/>
      <c r="E20" s="263"/>
      <c r="F20" s="29"/>
      <c r="G20" s="9"/>
      <c r="H20" s="13"/>
    </row>
    <row r="21" spans="1:8" ht="15.75">
      <c r="A21" s="174" t="s">
        <v>44</v>
      </c>
      <c r="B21" s="263" t="s">
        <v>138</v>
      </c>
      <c r="C21" s="263"/>
      <c r="D21" s="263"/>
      <c r="E21" s="263"/>
      <c r="F21" s="29"/>
      <c r="G21" s="9"/>
      <c r="H21" s="13"/>
    </row>
    <row r="22" spans="1:8" ht="15.75">
      <c r="A22" s="174" t="s">
        <v>45</v>
      </c>
      <c r="B22" s="263" t="s">
        <v>139</v>
      </c>
      <c r="C22" s="263"/>
      <c r="D22" s="263"/>
      <c r="E22" s="263"/>
      <c r="F22" s="263"/>
      <c r="G22" s="9"/>
      <c r="H22" s="13"/>
    </row>
    <row r="23" spans="1:8" ht="15.75">
      <c r="A23" s="174" t="s">
        <v>46</v>
      </c>
      <c r="B23" s="263" t="s">
        <v>140</v>
      </c>
      <c r="C23" s="263"/>
      <c r="D23" s="263"/>
      <c r="E23" s="29"/>
      <c r="F23" s="29"/>
      <c r="G23" s="9"/>
      <c r="H23" s="13"/>
    </row>
    <row r="24" spans="1:8" ht="15.75">
      <c r="A24" s="174" t="s">
        <v>65</v>
      </c>
      <c r="B24" s="263" t="s">
        <v>141</v>
      </c>
      <c r="C24" s="263"/>
      <c r="D24" s="263"/>
      <c r="E24" s="29"/>
      <c r="F24" s="29"/>
      <c r="G24" s="9"/>
      <c r="H24" s="13"/>
    </row>
    <row r="25" spans="1:8" s="240" customFormat="1" ht="15.75">
      <c r="A25" s="45" t="s">
        <v>196</v>
      </c>
      <c r="B25" s="39"/>
      <c r="C25" s="39"/>
      <c r="D25" s="39"/>
      <c r="E25" s="39"/>
      <c r="F25" s="39"/>
      <c r="G25" s="39"/>
      <c r="H25" s="259"/>
    </row>
    <row r="26" spans="1:8" ht="15.75">
      <c r="A26" s="174"/>
      <c r="B26" s="176"/>
      <c r="C26" s="175"/>
      <c r="D26" s="175"/>
      <c r="E26" s="29"/>
      <c r="F26" s="29"/>
      <c r="G26" s="9"/>
      <c r="H26" s="13"/>
    </row>
    <row r="27" spans="1:8">
      <c r="A27" s="300"/>
      <c r="B27" s="301" t="s">
        <v>66</v>
      </c>
      <c r="C27" s="301"/>
      <c r="D27" s="301"/>
      <c r="E27" s="301"/>
      <c r="F27" s="301"/>
      <c r="G27" s="301"/>
      <c r="H27" s="302"/>
    </row>
    <row r="28" spans="1:8">
      <c r="A28" s="300"/>
      <c r="B28" s="301"/>
      <c r="C28" s="301"/>
      <c r="D28" s="301"/>
      <c r="E28" s="301"/>
      <c r="F28" s="301"/>
      <c r="G28" s="301"/>
      <c r="H28" s="302"/>
    </row>
    <row r="29" spans="1:8" ht="15.75">
      <c r="A29" s="45"/>
      <c r="B29" s="9"/>
      <c r="C29" s="9"/>
      <c r="D29" s="9"/>
      <c r="E29" s="9"/>
      <c r="F29" s="9"/>
      <c r="G29" s="9"/>
      <c r="H29" s="13"/>
    </row>
    <row r="30" spans="1:8" ht="15.75" customHeight="1">
      <c r="A30" s="303" t="s">
        <v>142</v>
      </c>
      <c r="B30" s="304"/>
      <c r="C30" s="304"/>
      <c r="D30" s="304"/>
      <c r="E30" s="304"/>
      <c r="F30" s="304"/>
      <c r="G30" s="304"/>
      <c r="H30" s="305"/>
    </row>
    <row r="31" spans="1:8" s="53" customFormat="1" ht="15.75" customHeight="1">
      <c r="A31" s="303"/>
      <c r="B31" s="304"/>
      <c r="C31" s="304"/>
      <c r="D31" s="304"/>
      <c r="E31" s="304"/>
      <c r="F31" s="304"/>
      <c r="G31" s="304"/>
      <c r="H31" s="305"/>
    </row>
    <row r="32" spans="1:8" ht="15.75">
      <c r="A32" s="177" t="s">
        <v>49</v>
      </c>
      <c r="B32" s="178"/>
      <c r="C32" s="178"/>
      <c r="D32" s="178"/>
      <c r="E32" s="178"/>
      <c r="F32" s="178"/>
      <c r="G32" s="178"/>
      <c r="H32" s="179"/>
    </row>
    <row r="33" spans="1:9" ht="15.75">
      <c r="A33" s="177" t="s">
        <v>143</v>
      </c>
      <c r="B33" s="178"/>
      <c r="C33" s="178"/>
      <c r="D33" s="178"/>
      <c r="E33" s="178"/>
      <c r="F33" s="178"/>
      <c r="G33" s="178"/>
      <c r="H33" s="179"/>
    </row>
    <row r="34" spans="1:9" ht="15.75">
      <c r="A34" s="177" t="s">
        <v>144</v>
      </c>
      <c r="B34" s="178"/>
      <c r="C34" s="178"/>
      <c r="D34" s="178"/>
      <c r="E34" s="178"/>
      <c r="F34" s="178"/>
      <c r="G34" s="178"/>
      <c r="H34" s="179"/>
    </row>
    <row r="35" spans="1:9" ht="15.75">
      <c r="A35" s="14"/>
      <c r="B35" s="9"/>
      <c r="C35" s="9"/>
      <c r="D35" s="9"/>
      <c r="E35" s="9"/>
      <c r="F35" s="9"/>
      <c r="G35" s="9"/>
      <c r="H35" s="13"/>
    </row>
    <row r="36" spans="1:9" ht="15.75">
      <c r="A36" s="14" t="s">
        <v>145</v>
      </c>
      <c r="B36" s="9"/>
      <c r="C36" s="9"/>
      <c r="D36" s="9"/>
      <c r="E36" s="9"/>
      <c r="F36" s="9"/>
      <c r="G36" s="9"/>
      <c r="H36" s="13"/>
    </row>
    <row r="37" spans="1:9" ht="15.75">
      <c r="A37" s="177" t="s">
        <v>67</v>
      </c>
      <c r="B37" s="178"/>
      <c r="C37" s="178"/>
      <c r="D37" s="178"/>
      <c r="E37" s="178"/>
      <c r="F37" s="178"/>
      <c r="G37" s="178"/>
      <c r="H37" s="179"/>
    </row>
    <row r="38" spans="1:9" ht="15.75">
      <c r="A38" s="177" t="s">
        <v>148</v>
      </c>
      <c r="B38" s="178"/>
      <c r="C38" s="178"/>
      <c r="D38" s="178"/>
      <c r="E38" s="178"/>
      <c r="F38" s="178"/>
      <c r="G38" s="178"/>
      <c r="H38" s="179"/>
    </row>
    <row r="39" spans="1:9" ht="15.75">
      <c r="A39" s="177" t="s">
        <v>146</v>
      </c>
      <c r="B39" s="178"/>
      <c r="C39" s="178"/>
      <c r="D39" s="178"/>
      <c r="E39" s="178"/>
      <c r="F39" s="178"/>
      <c r="G39" s="178"/>
      <c r="H39" s="179"/>
    </row>
    <row r="40" spans="1:9" ht="15.75">
      <c r="A40" s="177" t="s">
        <v>147</v>
      </c>
      <c r="B40" s="178"/>
      <c r="C40" s="178"/>
      <c r="D40" s="178"/>
      <c r="E40" s="178"/>
      <c r="F40" s="178"/>
      <c r="G40" s="178"/>
      <c r="H40" s="179"/>
    </row>
    <row r="41" spans="1:9" ht="15.75">
      <c r="A41" s="14"/>
      <c r="B41" s="9"/>
      <c r="C41" s="9"/>
      <c r="D41" s="9"/>
      <c r="E41" s="9"/>
      <c r="F41" s="9"/>
      <c r="G41" s="9"/>
      <c r="H41" s="13"/>
    </row>
    <row r="42" spans="1:9" ht="18.75">
      <c r="A42" s="186" t="s">
        <v>150</v>
      </c>
      <c r="B42" s="9"/>
      <c r="C42" s="9"/>
      <c r="D42" s="9"/>
      <c r="E42" s="9"/>
      <c r="F42" s="9"/>
      <c r="G42" s="9"/>
      <c r="H42" s="13"/>
    </row>
    <row r="43" spans="1:9">
      <c r="A43" s="306" t="s">
        <v>151</v>
      </c>
      <c r="B43" s="307"/>
      <c r="C43" s="307"/>
      <c r="D43" s="307"/>
      <c r="E43" s="307"/>
      <c r="F43" s="307"/>
      <c r="G43" s="307"/>
      <c r="H43" s="308"/>
      <c r="I43" s="53" t="s">
        <v>151</v>
      </c>
    </row>
    <row r="44" spans="1:9">
      <c r="A44" s="306"/>
      <c r="B44" s="307"/>
      <c r="C44" s="307"/>
      <c r="D44" s="307"/>
      <c r="E44" s="307"/>
      <c r="F44" s="307"/>
      <c r="G44" s="307"/>
      <c r="H44" s="308"/>
    </row>
    <row r="45" spans="1:9" ht="15.75">
      <c r="A45" s="28" t="s">
        <v>28</v>
      </c>
      <c r="B45" s="9"/>
      <c r="C45" s="9"/>
      <c r="D45" s="9"/>
      <c r="E45" s="9"/>
      <c r="F45" s="9"/>
      <c r="G45" s="9"/>
      <c r="H45" s="13"/>
    </row>
    <row r="46" spans="1:9" ht="15.75">
      <c r="A46" s="174" t="s">
        <v>43</v>
      </c>
      <c r="B46" s="263" t="s">
        <v>137</v>
      </c>
      <c r="C46" s="263"/>
      <c r="D46" s="263"/>
      <c r="E46" s="263"/>
      <c r="F46" s="9"/>
      <c r="G46" s="9"/>
      <c r="H46" s="13"/>
    </row>
    <row r="47" spans="1:9" ht="15.75">
      <c r="A47" s="14"/>
      <c r="B47" s="9"/>
      <c r="C47" s="9"/>
      <c r="D47" s="9"/>
      <c r="E47" s="9"/>
      <c r="F47" s="9"/>
      <c r="G47" s="9"/>
      <c r="H47" s="13"/>
    </row>
    <row r="48" spans="1:9">
      <c r="A48" s="269" t="s">
        <v>169</v>
      </c>
      <c r="B48" s="270"/>
      <c r="C48" s="270"/>
      <c r="D48" s="270"/>
      <c r="E48" s="270"/>
      <c r="F48" s="270"/>
      <c r="G48" s="270"/>
      <c r="H48" s="271"/>
    </row>
    <row r="49" spans="1:8">
      <c r="A49" s="269"/>
      <c r="B49" s="270"/>
      <c r="C49" s="270"/>
      <c r="D49" s="270"/>
      <c r="E49" s="270"/>
      <c r="F49" s="270"/>
      <c r="G49" s="270"/>
      <c r="H49" s="271"/>
    </row>
    <row r="50" spans="1:8">
      <c r="A50" s="275" t="s">
        <v>152</v>
      </c>
      <c r="B50" s="276"/>
      <c r="C50" s="276"/>
      <c r="D50" s="276"/>
      <c r="E50" s="276"/>
      <c r="F50" s="276"/>
      <c r="G50" s="276"/>
      <c r="H50" s="277"/>
    </row>
    <row r="51" spans="1:8" ht="15.75" thickBot="1">
      <c r="A51" s="309"/>
      <c r="B51" s="310"/>
      <c r="C51" s="310"/>
      <c r="D51" s="310"/>
      <c r="E51" s="310"/>
      <c r="F51" s="310"/>
      <c r="G51" s="310"/>
      <c r="H51" s="311"/>
    </row>
    <row r="52" spans="1:8" ht="15.75">
      <c r="A52" s="192"/>
      <c r="B52" s="10"/>
      <c r="C52" s="10"/>
      <c r="D52" s="10"/>
      <c r="E52" s="10"/>
      <c r="F52" s="10"/>
      <c r="G52" s="10"/>
      <c r="H52" s="11"/>
    </row>
    <row r="53" spans="1:8" ht="15.75">
      <c r="A53" s="15"/>
      <c r="B53" s="9"/>
      <c r="C53" s="9"/>
      <c r="D53" s="9"/>
      <c r="E53" s="9"/>
      <c r="F53" s="9"/>
      <c r="G53" s="9"/>
      <c r="H53" s="13"/>
    </row>
    <row r="54" spans="1:8" ht="16.5" thickBot="1">
      <c r="A54" s="184"/>
      <c r="B54" s="16"/>
      <c r="C54" s="16"/>
      <c r="D54" s="16"/>
      <c r="E54" s="16"/>
      <c r="F54" s="16"/>
      <c r="G54" s="16"/>
      <c r="H54" s="17"/>
    </row>
    <row r="55" spans="1:8">
      <c r="A55" s="272" t="s">
        <v>155</v>
      </c>
      <c r="B55" s="273"/>
      <c r="C55" s="273"/>
      <c r="D55" s="273"/>
      <c r="E55" s="273"/>
      <c r="F55" s="273"/>
      <c r="G55" s="273"/>
      <c r="H55" s="274"/>
    </row>
    <row r="56" spans="1:8">
      <c r="A56" s="275"/>
      <c r="B56" s="276"/>
      <c r="C56" s="276"/>
      <c r="D56" s="276"/>
      <c r="E56" s="276"/>
      <c r="F56" s="276"/>
      <c r="G56" s="276"/>
      <c r="H56" s="277"/>
    </row>
    <row r="57" spans="1:8" ht="15.75">
      <c r="A57" s="28" t="s">
        <v>29</v>
      </c>
      <c r="B57" s="9"/>
      <c r="C57" s="9"/>
      <c r="D57" s="9"/>
      <c r="E57" s="9"/>
      <c r="F57" s="9"/>
      <c r="G57" s="9"/>
      <c r="H57" s="13"/>
    </row>
    <row r="58" spans="1:8" ht="15.75">
      <c r="A58" s="200" t="s">
        <v>44</v>
      </c>
      <c r="B58" s="263" t="s">
        <v>138</v>
      </c>
      <c r="C58" s="263"/>
      <c r="D58" s="263"/>
      <c r="E58" s="263"/>
      <c r="F58" s="9"/>
      <c r="G58" s="9"/>
      <c r="H58" s="13"/>
    </row>
    <row r="59" spans="1:8" ht="15.75">
      <c r="A59" s="193" t="s">
        <v>156</v>
      </c>
      <c r="B59" s="14"/>
      <c r="C59" s="9"/>
      <c r="D59" s="9"/>
      <c r="E59" s="9"/>
      <c r="F59" s="9"/>
      <c r="G59" s="9"/>
      <c r="H59" s="13"/>
    </row>
    <row r="60" spans="1:8" ht="15.75">
      <c r="A60" s="14"/>
      <c r="B60" s="39"/>
      <c r="C60" s="9"/>
      <c r="D60" s="9"/>
      <c r="E60" s="9"/>
      <c r="F60" s="9"/>
      <c r="G60" s="9"/>
      <c r="H60" s="13"/>
    </row>
    <row r="61" spans="1:8" ht="15.75">
      <c r="A61" s="12" t="s">
        <v>157</v>
      </c>
      <c r="B61" s="9"/>
      <c r="C61" s="9"/>
      <c r="D61" s="9"/>
      <c r="E61" s="9"/>
      <c r="F61" s="9"/>
      <c r="G61" s="9"/>
      <c r="H61" s="13"/>
    </row>
    <row r="62" spans="1:8" ht="15.75">
      <c r="A62" s="12"/>
      <c r="B62" s="9"/>
      <c r="C62" s="9"/>
      <c r="D62" s="9"/>
      <c r="E62" s="9"/>
      <c r="F62" s="9"/>
      <c r="G62" s="9"/>
      <c r="H62" s="13"/>
    </row>
    <row r="63" spans="1:8">
      <c r="A63" s="269" t="s">
        <v>158</v>
      </c>
      <c r="B63" s="270"/>
      <c r="C63" s="270"/>
      <c r="D63" s="270"/>
      <c r="E63" s="270"/>
      <c r="F63" s="270"/>
      <c r="G63" s="270"/>
      <c r="H63" s="271"/>
    </row>
    <row r="64" spans="1:8">
      <c r="A64" s="269"/>
      <c r="B64" s="270"/>
      <c r="C64" s="270"/>
      <c r="D64" s="270"/>
      <c r="E64" s="270"/>
      <c r="F64" s="270"/>
      <c r="G64" s="270"/>
      <c r="H64" s="271"/>
    </row>
    <row r="65" spans="1:8">
      <c r="A65" s="269" t="s">
        <v>159</v>
      </c>
      <c r="B65" s="270"/>
      <c r="C65" s="270"/>
      <c r="D65" s="270"/>
      <c r="E65" s="270"/>
      <c r="F65" s="270"/>
      <c r="G65" s="270"/>
      <c r="H65" s="271"/>
    </row>
    <row r="66" spans="1:8">
      <c r="A66" s="269"/>
      <c r="B66" s="270"/>
      <c r="C66" s="270"/>
      <c r="D66" s="270"/>
      <c r="E66" s="270"/>
      <c r="F66" s="270"/>
      <c r="G66" s="270"/>
      <c r="H66" s="271"/>
    </row>
    <row r="67" spans="1:8" ht="15.75">
      <c r="A67" s="12"/>
      <c r="B67" s="9"/>
      <c r="C67" s="9"/>
      <c r="D67" s="9"/>
      <c r="E67" s="9"/>
      <c r="F67" s="9"/>
      <c r="G67" s="9"/>
      <c r="H67" s="13"/>
    </row>
    <row r="68" spans="1:8">
      <c r="A68" s="260" t="s">
        <v>160</v>
      </c>
      <c r="B68" s="261"/>
      <c r="C68" s="261"/>
      <c r="D68" s="261"/>
      <c r="E68" s="261"/>
      <c r="F68" s="261"/>
      <c r="G68" s="261"/>
      <c r="H68" s="262"/>
    </row>
    <row r="69" spans="1:8">
      <c r="A69" s="260"/>
      <c r="B69" s="261"/>
      <c r="C69" s="261"/>
      <c r="D69" s="261"/>
      <c r="E69" s="261"/>
      <c r="F69" s="261"/>
      <c r="G69" s="261"/>
      <c r="H69" s="262"/>
    </row>
    <row r="70" spans="1:8" ht="15.75">
      <c r="A70" s="197"/>
      <c r="B70" s="198"/>
      <c r="C70" s="198"/>
      <c r="D70" s="198"/>
      <c r="E70" s="198"/>
      <c r="F70" s="198"/>
      <c r="G70" s="198"/>
      <c r="H70" s="199"/>
    </row>
    <row r="71" spans="1:8" ht="15.75">
      <c r="A71" s="180" t="s">
        <v>197</v>
      </c>
      <c r="B71" s="263" t="s">
        <v>161</v>
      </c>
      <c r="C71" s="263"/>
      <c r="D71" s="263"/>
      <c r="E71" s="198"/>
      <c r="F71" s="198"/>
      <c r="G71" s="198"/>
      <c r="H71" s="199"/>
    </row>
    <row r="72" spans="1:8" ht="15.75">
      <c r="A72" s="12"/>
      <c r="B72" s="264" t="s">
        <v>162</v>
      </c>
      <c r="C72" s="264"/>
      <c r="D72" s="264"/>
      <c r="E72" s="264"/>
      <c r="F72" s="264"/>
      <c r="G72" s="264"/>
      <c r="H72" s="265"/>
    </row>
    <row r="73" spans="1:8" ht="15.75">
      <c r="A73" s="12"/>
      <c r="B73" s="264"/>
      <c r="C73" s="264"/>
      <c r="D73" s="264"/>
      <c r="E73" s="264"/>
      <c r="F73" s="264"/>
      <c r="G73" s="264"/>
      <c r="H73" s="265"/>
    </row>
    <row r="74" spans="1:8">
      <c r="A74" s="266" t="s">
        <v>163</v>
      </c>
      <c r="B74" s="267"/>
      <c r="C74" s="267"/>
      <c r="D74" s="267"/>
      <c r="E74" s="267"/>
      <c r="F74" s="267"/>
      <c r="G74" s="267"/>
      <c r="H74" s="268"/>
    </row>
    <row r="75" spans="1:8">
      <c r="A75" s="190"/>
      <c r="B75" s="187"/>
      <c r="C75" s="187"/>
      <c r="D75" s="187"/>
      <c r="E75" s="187"/>
      <c r="F75" s="187"/>
      <c r="G75" s="187"/>
      <c r="H75" s="188"/>
    </row>
    <row r="76" spans="1:8" ht="15.75">
      <c r="A76" s="40" t="s">
        <v>40</v>
      </c>
      <c r="B76" s="9"/>
      <c r="C76" s="9"/>
      <c r="D76" s="9"/>
      <c r="E76" s="9"/>
      <c r="F76" s="9"/>
      <c r="G76" s="9"/>
      <c r="H76" s="13"/>
    </row>
    <row r="77" spans="1:8" ht="15.75">
      <c r="A77" s="19" t="s">
        <v>9</v>
      </c>
      <c r="B77" s="9"/>
      <c r="C77" s="9"/>
      <c r="D77" s="9"/>
      <c r="E77" s="9"/>
      <c r="F77" s="9"/>
      <c r="G77" s="9"/>
      <c r="H77" s="13"/>
    </row>
    <row r="78" spans="1:8" ht="15.75">
      <c r="A78" s="12" t="s">
        <v>164</v>
      </c>
      <c r="B78" s="9"/>
      <c r="C78" s="9"/>
      <c r="D78" s="9"/>
      <c r="E78" s="9"/>
      <c r="F78" s="9"/>
      <c r="G78" s="9"/>
      <c r="H78" s="13"/>
    </row>
    <row r="79" spans="1:8" ht="15.75">
      <c r="A79" s="12" t="s">
        <v>34</v>
      </c>
      <c r="B79" s="9"/>
      <c r="C79" s="9"/>
      <c r="D79" s="9"/>
      <c r="E79" s="9"/>
      <c r="F79" s="9"/>
      <c r="G79" s="9"/>
      <c r="H79" s="13"/>
    </row>
    <row r="80" spans="1:8" ht="15.75">
      <c r="A80" s="12" t="s">
        <v>24</v>
      </c>
      <c r="B80" s="9"/>
      <c r="C80" s="9"/>
      <c r="D80" s="9"/>
      <c r="E80" s="9"/>
      <c r="F80" s="9"/>
      <c r="G80" s="9"/>
      <c r="H80" s="13"/>
    </row>
    <row r="81" spans="1:9" ht="15.75">
      <c r="A81" s="12"/>
      <c r="B81" s="9"/>
      <c r="C81" s="9"/>
      <c r="D81" s="9"/>
      <c r="E81" s="9"/>
      <c r="F81" s="9"/>
      <c r="G81" s="9"/>
      <c r="H81" s="13"/>
    </row>
    <row r="82" spans="1:9">
      <c r="A82" s="269" t="s">
        <v>50</v>
      </c>
      <c r="B82" s="270"/>
      <c r="C82" s="270"/>
      <c r="D82" s="270"/>
      <c r="E82" s="270"/>
      <c r="F82" s="270"/>
      <c r="G82" s="270"/>
      <c r="H82" s="271"/>
      <c r="I82" s="53" t="s">
        <v>198</v>
      </c>
    </row>
    <row r="83" spans="1:9">
      <c r="A83" s="269"/>
      <c r="B83" s="270"/>
      <c r="C83" s="270"/>
      <c r="D83" s="270"/>
      <c r="E83" s="270"/>
      <c r="F83" s="270"/>
      <c r="G83" s="270"/>
      <c r="H83" s="271"/>
    </row>
    <row r="84" spans="1:9">
      <c r="A84" s="269" t="s">
        <v>69</v>
      </c>
      <c r="B84" s="270"/>
      <c r="C84" s="270"/>
      <c r="D84" s="270"/>
      <c r="E84" s="270"/>
      <c r="F84" s="270"/>
      <c r="G84" s="270"/>
      <c r="H84" s="271"/>
    </row>
    <row r="85" spans="1:9">
      <c r="A85" s="269"/>
      <c r="B85" s="270"/>
      <c r="C85" s="270"/>
      <c r="D85" s="270"/>
      <c r="E85" s="270"/>
      <c r="F85" s="270"/>
      <c r="G85" s="270"/>
      <c r="H85" s="271"/>
    </row>
    <row r="86" spans="1:9" ht="15.75">
      <c r="A86" s="15"/>
      <c r="B86" s="9"/>
      <c r="C86" s="9"/>
      <c r="D86" s="9"/>
      <c r="E86" s="9"/>
      <c r="F86" s="9"/>
      <c r="G86" s="9"/>
      <c r="H86" s="13"/>
    </row>
    <row r="87" spans="1:9" ht="15.75">
      <c r="A87" s="12" t="s">
        <v>74</v>
      </c>
      <c r="B87" s="9"/>
      <c r="C87" s="9"/>
      <c r="D87" s="9"/>
      <c r="E87" s="9"/>
      <c r="F87" s="9"/>
      <c r="G87" s="9"/>
      <c r="H87" s="13"/>
    </row>
    <row r="88" spans="1:9">
      <c r="A88" s="297" t="s">
        <v>165</v>
      </c>
      <c r="B88" s="298"/>
      <c r="C88" s="298"/>
      <c r="D88" s="298"/>
      <c r="E88" s="298"/>
      <c r="F88" s="298"/>
      <c r="G88" s="298"/>
      <c r="H88" s="299"/>
    </row>
    <row r="89" spans="1:9">
      <c r="A89" s="297"/>
      <c r="B89" s="298"/>
      <c r="C89" s="298"/>
      <c r="D89" s="298"/>
      <c r="E89" s="298"/>
      <c r="F89" s="298"/>
      <c r="G89" s="298"/>
      <c r="H89" s="299"/>
    </row>
    <row r="90" spans="1:9" ht="15.75">
      <c r="A90" s="12"/>
      <c r="B90" s="9"/>
      <c r="C90" s="9"/>
      <c r="D90" s="9"/>
      <c r="E90" s="9"/>
      <c r="F90" s="9"/>
      <c r="G90" s="9"/>
      <c r="H90" s="13"/>
    </row>
    <row r="91" spans="1:9">
      <c r="A91" s="278" t="s">
        <v>166</v>
      </c>
      <c r="B91" s="279"/>
      <c r="C91" s="279"/>
      <c r="D91" s="279"/>
      <c r="E91" s="279"/>
      <c r="F91" s="279"/>
      <c r="G91" s="279"/>
      <c r="H91" s="280"/>
    </row>
    <row r="92" spans="1:9" ht="15" customHeight="1">
      <c r="A92" s="186" t="s">
        <v>167</v>
      </c>
      <c r="B92" s="35"/>
      <c r="C92" s="35"/>
      <c r="D92" s="35"/>
      <c r="E92" s="35"/>
      <c r="F92" s="35"/>
      <c r="G92" s="35"/>
      <c r="H92" s="36"/>
    </row>
    <row r="93" spans="1:9" ht="15" customHeight="1">
      <c r="A93" s="34"/>
      <c r="B93" s="37"/>
      <c r="C93" s="37"/>
      <c r="D93" s="37"/>
      <c r="E93" s="37"/>
      <c r="F93" s="37"/>
      <c r="G93" s="37"/>
      <c r="H93" s="38"/>
    </row>
    <row r="94" spans="1:9" ht="15" customHeight="1">
      <c r="A94" s="28" t="s">
        <v>28</v>
      </c>
      <c r="B94" s="37"/>
      <c r="C94" s="37"/>
      <c r="D94" s="37"/>
      <c r="E94" s="37"/>
      <c r="F94" s="37"/>
      <c r="G94" s="37"/>
      <c r="H94" s="38"/>
    </row>
    <row r="95" spans="1:9" ht="15.75">
      <c r="A95" s="200" t="s">
        <v>43</v>
      </c>
      <c r="B95" s="263" t="s">
        <v>137</v>
      </c>
      <c r="C95" s="263"/>
      <c r="D95" s="263"/>
      <c r="E95" s="263"/>
      <c r="F95" s="9"/>
      <c r="G95" s="9"/>
      <c r="H95" s="13"/>
    </row>
    <row r="96" spans="1:9" ht="15.75">
      <c r="A96" s="14"/>
      <c r="B96" s="9"/>
      <c r="C96" s="9"/>
      <c r="D96" s="9"/>
      <c r="E96" s="9"/>
      <c r="F96" s="9"/>
      <c r="G96" s="9"/>
      <c r="H96" s="13"/>
    </row>
    <row r="97" spans="1:9">
      <c r="A97" s="269" t="s">
        <v>168</v>
      </c>
      <c r="B97" s="270"/>
      <c r="C97" s="270"/>
      <c r="D97" s="270"/>
      <c r="E97" s="270"/>
      <c r="F97" s="270"/>
      <c r="G97" s="270"/>
      <c r="H97" s="271"/>
    </row>
    <row r="98" spans="1:9">
      <c r="A98" s="269"/>
      <c r="B98" s="270"/>
      <c r="C98" s="270"/>
      <c r="D98" s="270"/>
      <c r="E98" s="270"/>
      <c r="F98" s="270"/>
      <c r="G98" s="270"/>
      <c r="H98" s="271"/>
    </row>
    <row r="99" spans="1:9">
      <c r="A99" s="281" t="s">
        <v>152</v>
      </c>
      <c r="B99" s="282"/>
      <c r="C99" s="282"/>
      <c r="D99" s="282"/>
      <c r="E99" s="282"/>
      <c r="F99" s="282"/>
      <c r="G99" s="282"/>
      <c r="H99" s="283"/>
    </row>
    <row r="100" spans="1:9">
      <c r="A100" s="281"/>
      <c r="B100" s="282"/>
      <c r="C100" s="282"/>
      <c r="D100" s="282"/>
      <c r="E100" s="282"/>
      <c r="F100" s="282"/>
      <c r="G100" s="282"/>
      <c r="H100" s="283"/>
    </row>
    <row r="101" spans="1:9">
      <c r="A101" s="284" t="s">
        <v>170</v>
      </c>
      <c r="B101" s="285"/>
      <c r="C101" s="285"/>
      <c r="D101" s="285"/>
      <c r="E101" s="285"/>
      <c r="F101" s="285"/>
      <c r="G101" s="285"/>
      <c r="H101" s="286"/>
    </row>
    <row r="102" spans="1:9" s="53" customFormat="1">
      <c r="A102" s="284"/>
      <c r="B102" s="285"/>
      <c r="C102" s="285"/>
      <c r="D102" s="285"/>
      <c r="E102" s="285"/>
      <c r="F102" s="285"/>
      <c r="G102" s="285"/>
      <c r="H102" s="286"/>
    </row>
    <row r="103" spans="1:9" s="53" customFormat="1">
      <c r="A103" s="284"/>
      <c r="B103" s="285"/>
      <c r="C103" s="285"/>
      <c r="D103" s="285"/>
      <c r="E103" s="285"/>
      <c r="F103" s="285"/>
      <c r="G103" s="285"/>
      <c r="H103" s="286"/>
    </row>
    <row r="104" spans="1:9" ht="15.75" thickBot="1">
      <c r="A104" s="287"/>
      <c r="B104" s="288"/>
      <c r="C104" s="288"/>
      <c r="D104" s="288"/>
      <c r="E104" s="288"/>
      <c r="F104" s="288"/>
      <c r="G104" s="288"/>
      <c r="H104" s="289"/>
    </row>
    <row r="105" spans="1:9" ht="15.75">
      <c r="A105" s="192"/>
      <c r="B105" s="10"/>
      <c r="C105" s="10"/>
      <c r="D105" s="10"/>
      <c r="E105" s="10"/>
      <c r="F105" s="10"/>
      <c r="G105" s="10"/>
      <c r="H105" s="11"/>
    </row>
    <row r="106" spans="1:9" s="53" customFormat="1" ht="15" customHeight="1">
      <c r="A106" s="15"/>
      <c r="B106" s="9"/>
      <c r="C106" s="9"/>
      <c r="D106" s="9"/>
      <c r="E106" s="9"/>
      <c r="F106" s="9"/>
      <c r="G106" s="9"/>
      <c r="H106" s="13"/>
      <c r="I106"/>
    </row>
    <row r="107" spans="1:9" s="53" customFormat="1" ht="15" customHeight="1" thickBot="1">
      <c r="A107" s="184"/>
      <c r="B107" s="16"/>
      <c r="C107" s="16"/>
      <c r="D107" s="16"/>
      <c r="E107" s="16"/>
      <c r="F107" s="16"/>
      <c r="G107" s="16"/>
      <c r="H107" s="17"/>
      <c r="I107"/>
    </row>
    <row r="108" spans="1:9" ht="15.75">
      <c r="A108" s="201"/>
      <c r="B108" s="202" t="s">
        <v>156</v>
      </c>
      <c r="C108" s="10"/>
      <c r="D108" s="10"/>
      <c r="E108" s="10"/>
      <c r="F108" s="10"/>
      <c r="G108" s="10"/>
      <c r="H108" s="11"/>
    </row>
    <row r="109" spans="1:9" ht="15.75">
      <c r="A109" s="30" t="s">
        <v>171</v>
      </c>
      <c r="B109" s="9"/>
      <c r="C109" s="9"/>
      <c r="D109" s="9"/>
      <c r="E109" s="9"/>
      <c r="F109" s="9"/>
      <c r="G109" s="9"/>
      <c r="H109" s="13"/>
    </row>
    <row r="110" spans="1:9" ht="15.75">
      <c r="A110" s="30"/>
      <c r="B110" s="9"/>
      <c r="C110" s="9"/>
      <c r="D110" s="9"/>
      <c r="E110" s="9"/>
      <c r="F110" s="9"/>
      <c r="G110" s="9"/>
      <c r="H110" s="13"/>
    </row>
    <row r="111" spans="1:9" ht="15" customHeight="1">
      <c r="A111" s="293" t="s">
        <v>173</v>
      </c>
      <c r="B111" s="294"/>
      <c r="C111" s="294"/>
      <c r="D111" s="294"/>
      <c r="E111" s="294"/>
      <c r="F111" s="294"/>
      <c r="G111" s="294"/>
      <c r="H111" s="295"/>
      <c r="I111" s="236" t="s">
        <v>174</v>
      </c>
    </row>
    <row r="112" spans="1:9" ht="15" customHeight="1">
      <c r="A112" s="296"/>
      <c r="B112" s="294"/>
      <c r="C112" s="294"/>
      <c r="D112" s="294"/>
      <c r="E112" s="294"/>
      <c r="F112" s="294"/>
      <c r="G112" s="294"/>
      <c r="H112" s="295"/>
    </row>
    <row r="113" spans="1:8" s="53" customFormat="1">
      <c r="A113" s="296"/>
      <c r="B113" s="294"/>
      <c r="C113" s="294"/>
      <c r="D113" s="294"/>
      <c r="E113" s="294"/>
      <c r="F113" s="294"/>
      <c r="G113" s="294"/>
      <c r="H113" s="295"/>
    </row>
    <row r="114" spans="1:8" s="53" customFormat="1">
      <c r="A114" s="296"/>
      <c r="B114" s="294"/>
      <c r="C114" s="294"/>
      <c r="D114" s="294"/>
      <c r="E114" s="294"/>
      <c r="F114" s="294"/>
      <c r="G114" s="294"/>
      <c r="H114" s="295"/>
    </row>
    <row r="115" spans="1:8" s="53" customFormat="1" ht="15.75">
      <c r="A115" s="194"/>
      <c r="B115" s="195"/>
      <c r="C115" s="195"/>
      <c r="D115" s="195"/>
      <c r="E115" s="195"/>
      <c r="F115" s="195"/>
      <c r="G115" s="195"/>
      <c r="H115" s="196"/>
    </row>
    <row r="116" spans="1:8" ht="15.75">
      <c r="A116" s="177" t="s">
        <v>172</v>
      </c>
      <c r="B116" s="178"/>
      <c r="C116" s="178"/>
      <c r="D116" s="178"/>
      <c r="E116" s="178"/>
      <c r="F116" s="178"/>
      <c r="G116" s="178"/>
      <c r="H116" s="179"/>
    </row>
    <row r="117" spans="1:8" ht="15.75">
      <c r="A117" s="177" t="s">
        <v>35</v>
      </c>
      <c r="B117" s="178"/>
      <c r="C117" s="178"/>
      <c r="D117" s="178"/>
      <c r="E117" s="178"/>
      <c r="F117" s="178"/>
      <c r="G117" s="178"/>
      <c r="H117" s="179"/>
    </row>
    <row r="118" spans="1:8" ht="15.75">
      <c r="A118" s="185" t="s">
        <v>175</v>
      </c>
      <c r="B118" s="178"/>
      <c r="C118" s="178"/>
      <c r="D118" s="178"/>
      <c r="E118" s="178"/>
      <c r="F118" s="178"/>
      <c r="G118" s="178"/>
      <c r="H118" s="179"/>
    </row>
    <row r="119" spans="1:8" ht="15.75">
      <c r="A119" s="41"/>
      <c r="B119" s="9"/>
      <c r="C119" s="9"/>
      <c r="D119" s="9"/>
      <c r="E119" s="9"/>
      <c r="F119" s="9"/>
      <c r="G119" s="9"/>
      <c r="H119" s="13"/>
    </row>
    <row r="120" spans="1:8">
      <c r="A120" s="290" t="s">
        <v>176</v>
      </c>
      <c r="B120" s="291"/>
      <c r="C120" s="291"/>
      <c r="D120" s="291"/>
      <c r="E120" s="291"/>
      <c r="F120" s="291"/>
      <c r="G120" s="291"/>
      <c r="H120" s="292"/>
    </row>
    <row r="121" spans="1:8">
      <c r="A121" s="290"/>
      <c r="B121" s="291"/>
      <c r="C121" s="291"/>
      <c r="D121" s="291"/>
      <c r="E121" s="291"/>
      <c r="F121" s="291"/>
      <c r="G121" s="291"/>
      <c r="H121" s="292"/>
    </row>
    <row r="122" spans="1:8" ht="15.75">
      <c r="A122" s="12"/>
      <c r="B122" s="9"/>
      <c r="C122" s="9"/>
      <c r="D122" s="9"/>
      <c r="E122" s="9"/>
      <c r="F122" s="9"/>
      <c r="G122" s="9"/>
      <c r="H122" s="13"/>
    </row>
    <row r="123" spans="1:8" ht="15.75">
      <c r="A123" s="177" t="s">
        <v>177</v>
      </c>
      <c r="B123" s="178"/>
      <c r="C123" s="178"/>
      <c r="D123" s="178"/>
      <c r="E123" s="178"/>
      <c r="F123" s="178"/>
      <c r="G123" s="178"/>
      <c r="H123" s="179"/>
    </row>
    <row r="124" spans="1:8" ht="15.75">
      <c r="A124" s="177" t="s">
        <v>199</v>
      </c>
      <c r="B124" s="178"/>
      <c r="C124" s="178"/>
      <c r="D124" s="178"/>
      <c r="E124" s="178"/>
      <c r="F124" s="178"/>
      <c r="G124" s="178"/>
      <c r="H124" s="179"/>
    </row>
    <row r="125" spans="1:8" ht="15.75">
      <c r="A125" s="12"/>
      <c r="B125" s="9"/>
      <c r="C125" s="9"/>
      <c r="D125" s="9"/>
      <c r="E125" s="9"/>
      <c r="F125" s="9"/>
      <c r="G125" s="9"/>
      <c r="H125" s="13"/>
    </row>
    <row r="126" spans="1:8" ht="15.75">
      <c r="A126" s="41" t="s">
        <v>178</v>
      </c>
      <c r="B126" s="9"/>
      <c r="C126" s="9"/>
      <c r="D126" s="9"/>
      <c r="E126" s="9"/>
      <c r="F126" s="9"/>
      <c r="G126" s="9"/>
      <c r="H126" s="13"/>
    </row>
    <row r="127" spans="1:8" ht="15.75">
      <c r="A127" s="44"/>
      <c r="B127" s="43" t="s">
        <v>179</v>
      </c>
      <c r="C127" s="42"/>
      <c r="D127" s="9"/>
      <c r="E127" s="9"/>
      <c r="F127" s="9"/>
      <c r="G127" s="9"/>
      <c r="H127" s="13"/>
    </row>
    <row r="128" spans="1:8" ht="15.75">
      <c r="A128" s="44"/>
      <c r="B128" s="43" t="s">
        <v>180</v>
      </c>
      <c r="C128" s="42"/>
      <c r="D128" s="9"/>
      <c r="E128" s="9"/>
      <c r="F128" s="9"/>
      <c r="G128" s="9"/>
      <c r="H128" s="13"/>
    </row>
    <row r="129" spans="1:8" ht="15.75">
      <c r="A129" s="44"/>
      <c r="B129" s="43" t="s">
        <v>181</v>
      </c>
      <c r="C129" s="42"/>
      <c r="D129" s="9"/>
      <c r="E129" s="9"/>
      <c r="F129" s="9"/>
      <c r="G129" s="9"/>
      <c r="H129" s="13"/>
    </row>
    <row r="130" spans="1:8">
      <c r="A130" s="44"/>
      <c r="B130" s="9"/>
      <c r="C130" s="9"/>
      <c r="D130" s="9"/>
      <c r="E130" s="9"/>
      <c r="F130" s="9"/>
      <c r="G130" s="9"/>
      <c r="H130" s="13"/>
    </row>
    <row r="131" spans="1:8" ht="15.75">
      <c r="A131" s="180" t="s">
        <v>197</v>
      </c>
      <c r="B131" s="263" t="s">
        <v>161</v>
      </c>
      <c r="C131" s="263"/>
      <c r="D131" s="263"/>
      <c r="E131" s="198"/>
      <c r="F131" s="198"/>
      <c r="G131" s="198"/>
      <c r="H131" s="199"/>
    </row>
    <row r="132" spans="1:8" ht="15.75">
      <c r="A132" s="12"/>
      <c r="B132" s="264" t="s">
        <v>162</v>
      </c>
      <c r="C132" s="264"/>
      <c r="D132" s="264"/>
      <c r="E132" s="264"/>
      <c r="F132" s="264"/>
      <c r="G132" s="264"/>
      <c r="H132" s="265"/>
    </row>
    <row r="133" spans="1:8" ht="15.75">
      <c r="A133" s="12"/>
      <c r="B133" s="264"/>
      <c r="C133" s="264"/>
      <c r="D133" s="264"/>
      <c r="E133" s="264"/>
      <c r="F133" s="264"/>
      <c r="G133" s="264"/>
      <c r="H133" s="265"/>
    </row>
    <row r="134" spans="1:8">
      <c r="A134" s="266" t="s">
        <v>163</v>
      </c>
      <c r="B134" s="267"/>
      <c r="C134" s="267"/>
      <c r="D134" s="267"/>
      <c r="E134" s="267"/>
      <c r="F134" s="267"/>
      <c r="G134" s="267"/>
      <c r="H134" s="268"/>
    </row>
    <row r="135" spans="1:8" s="254" customFormat="1">
      <c r="A135" s="251"/>
      <c r="B135" s="252"/>
      <c r="C135" s="252"/>
      <c r="D135" s="252"/>
      <c r="E135" s="252"/>
      <c r="F135" s="252"/>
      <c r="G135" s="252"/>
      <c r="H135" s="253"/>
    </row>
    <row r="136" spans="1:8" s="243" customFormat="1" ht="18.75">
      <c r="A136" s="186" t="s">
        <v>185</v>
      </c>
      <c r="B136" s="241"/>
      <c r="C136" s="241"/>
      <c r="D136" s="241"/>
      <c r="E136" s="241"/>
      <c r="F136" s="241"/>
      <c r="G136" s="241"/>
      <c r="H136" s="242"/>
    </row>
    <row r="137" spans="1:8" s="240" customFormat="1" ht="15.75">
      <c r="A137" s="237" t="s">
        <v>182</v>
      </c>
      <c r="B137" s="238"/>
      <c r="C137" s="238"/>
      <c r="D137" s="238"/>
      <c r="E137" s="238"/>
      <c r="F137" s="238"/>
      <c r="G137" s="238"/>
      <c r="H137" s="239"/>
    </row>
    <row r="138" spans="1:8" s="240" customFormat="1" ht="15.75">
      <c r="A138" s="237" t="s">
        <v>183</v>
      </c>
      <c r="B138" s="238"/>
      <c r="C138" s="238"/>
      <c r="D138" s="238"/>
      <c r="E138" s="238"/>
      <c r="F138" s="238"/>
      <c r="G138" s="238"/>
      <c r="H138" s="239"/>
    </row>
    <row r="139" spans="1:8" ht="15.75">
      <c r="A139" s="244" t="s">
        <v>28</v>
      </c>
      <c r="B139" s="263"/>
      <c r="C139" s="263"/>
      <c r="D139" s="263"/>
      <c r="E139" s="263"/>
      <c r="F139" s="9"/>
      <c r="G139" s="9"/>
      <c r="H139" s="13"/>
    </row>
    <row r="140" spans="1:8" s="53" customFormat="1" ht="15.75">
      <c r="A140" s="200" t="s">
        <v>43</v>
      </c>
      <c r="B140" s="263" t="s">
        <v>137</v>
      </c>
      <c r="C140" s="263"/>
      <c r="D140" s="263"/>
      <c r="E140" s="263"/>
      <c r="F140" s="9"/>
      <c r="G140" s="9"/>
      <c r="H140" s="13"/>
    </row>
    <row r="141" spans="1:8" s="53" customFormat="1" ht="15.75">
      <c r="A141" s="14"/>
      <c r="B141" s="9"/>
      <c r="C141" s="9"/>
      <c r="D141" s="9"/>
      <c r="E141" s="9"/>
      <c r="F141" s="9"/>
      <c r="G141" s="9"/>
      <c r="H141" s="13"/>
    </row>
    <row r="142" spans="1:8" s="53" customFormat="1">
      <c r="A142" s="269" t="s">
        <v>169</v>
      </c>
      <c r="B142" s="270"/>
      <c r="C142" s="270"/>
      <c r="D142" s="270"/>
      <c r="E142" s="270"/>
      <c r="F142" s="270"/>
      <c r="G142" s="270"/>
      <c r="H142" s="271"/>
    </row>
    <row r="143" spans="1:8" s="53" customFormat="1" ht="15.75" thickBot="1">
      <c r="A143" s="269"/>
      <c r="B143" s="270"/>
      <c r="C143" s="270"/>
      <c r="D143" s="270"/>
      <c r="E143" s="270"/>
      <c r="F143" s="270"/>
      <c r="G143" s="270"/>
      <c r="H143" s="271"/>
    </row>
    <row r="144" spans="1:8" s="53" customFormat="1">
      <c r="A144" s="272" t="s">
        <v>184</v>
      </c>
      <c r="B144" s="273"/>
      <c r="C144" s="273"/>
      <c r="D144" s="273"/>
      <c r="E144" s="273"/>
      <c r="F144" s="273"/>
      <c r="G144" s="273"/>
      <c r="H144" s="274"/>
    </row>
    <row r="145" spans="1:8" s="53" customFormat="1">
      <c r="A145" s="275"/>
      <c r="B145" s="276"/>
      <c r="C145" s="276"/>
      <c r="D145" s="276"/>
      <c r="E145" s="276"/>
      <c r="F145" s="276"/>
      <c r="G145" s="276"/>
      <c r="H145" s="277"/>
    </row>
    <row r="146" spans="1:8" s="53" customFormat="1" ht="15.75">
      <c r="A146" s="245" t="s">
        <v>29</v>
      </c>
      <c r="B146" s="234"/>
      <c r="C146" s="234"/>
      <c r="D146" s="234"/>
      <c r="E146" s="234"/>
      <c r="F146" s="234"/>
      <c r="G146" s="234"/>
      <c r="H146" s="235"/>
    </row>
    <row r="147" spans="1:8" s="53" customFormat="1" ht="15.75">
      <c r="A147" s="200" t="s">
        <v>46</v>
      </c>
      <c r="B147" s="263" t="s">
        <v>140</v>
      </c>
      <c r="C147" s="263"/>
      <c r="D147" s="263"/>
      <c r="E147" s="263"/>
      <c r="F147" s="9"/>
      <c r="G147" s="9"/>
      <c r="H147" s="13"/>
    </row>
    <row r="148" spans="1:8" s="53" customFormat="1" ht="15.75">
      <c r="A148" s="193" t="s">
        <v>156</v>
      </c>
      <c r="B148" s="14"/>
      <c r="C148" s="9"/>
      <c r="D148" s="9"/>
      <c r="E148" s="9"/>
      <c r="F148" s="9"/>
      <c r="G148" s="9"/>
      <c r="H148" s="13"/>
    </row>
    <row r="149" spans="1:8" s="53" customFormat="1" ht="15.75">
      <c r="A149" s="12" t="s">
        <v>157</v>
      </c>
      <c r="B149" s="9"/>
      <c r="C149" s="9"/>
      <c r="D149" s="9"/>
      <c r="E149" s="9"/>
      <c r="F149" s="9"/>
      <c r="G149" s="9"/>
      <c r="H149" s="13"/>
    </row>
    <row r="150" spans="1:8" s="53" customFormat="1" ht="15.75">
      <c r="A150" s="12"/>
      <c r="B150" s="9"/>
      <c r="C150" s="9"/>
      <c r="D150" s="9"/>
      <c r="E150" s="9"/>
      <c r="F150" s="9"/>
      <c r="G150" s="9"/>
      <c r="H150" s="13"/>
    </row>
    <row r="151" spans="1:8" s="53" customFormat="1">
      <c r="A151" s="269" t="s">
        <v>158</v>
      </c>
      <c r="B151" s="270"/>
      <c r="C151" s="270"/>
      <c r="D151" s="270"/>
      <c r="E151" s="270"/>
      <c r="F151" s="270"/>
      <c r="G151" s="270"/>
      <c r="H151" s="271"/>
    </row>
    <row r="152" spans="1:8" s="53" customFormat="1">
      <c r="A152" s="269"/>
      <c r="B152" s="270"/>
      <c r="C152" s="270"/>
      <c r="D152" s="270"/>
      <c r="E152" s="270"/>
      <c r="F152" s="270"/>
      <c r="G152" s="270"/>
      <c r="H152" s="271"/>
    </row>
    <row r="153" spans="1:8" s="53" customFormat="1">
      <c r="A153" s="269" t="s">
        <v>159</v>
      </c>
      <c r="B153" s="270"/>
      <c r="C153" s="270"/>
      <c r="D153" s="270"/>
      <c r="E153" s="270"/>
      <c r="F153" s="270"/>
      <c r="G153" s="270"/>
      <c r="H153" s="271"/>
    </row>
    <row r="154" spans="1:8" s="53" customFormat="1">
      <c r="A154" s="269"/>
      <c r="B154" s="270"/>
      <c r="C154" s="270"/>
      <c r="D154" s="270"/>
      <c r="E154" s="270"/>
      <c r="F154" s="270"/>
      <c r="G154" s="270"/>
      <c r="H154" s="271"/>
    </row>
    <row r="155" spans="1:8" s="53" customFormat="1" ht="15.75">
      <c r="A155" s="12"/>
      <c r="B155" s="9"/>
      <c r="C155" s="9"/>
      <c r="D155" s="9"/>
      <c r="E155" s="9"/>
      <c r="F155" s="9"/>
      <c r="G155" s="9"/>
      <c r="H155" s="13"/>
    </row>
    <row r="156" spans="1:8" s="53" customFormat="1">
      <c r="A156" s="260" t="s">
        <v>160</v>
      </c>
      <c r="B156" s="261"/>
      <c r="C156" s="261"/>
      <c r="D156" s="261"/>
      <c r="E156" s="261"/>
      <c r="F156" s="261"/>
      <c r="G156" s="261"/>
      <c r="H156" s="262"/>
    </row>
    <row r="157" spans="1:8" s="53" customFormat="1" ht="15.75" thickBot="1">
      <c r="A157" s="260"/>
      <c r="B157" s="261"/>
      <c r="C157" s="261"/>
      <c r="D157" s="261"/>
      <c r="E157" s="261"/>
      <c r="F157" s="261"/>
      <c r="G157" s="261"/>
      <c r="H157" s="262"/>
    </row>
    <row r="158" spans="1:8" s="53" customFormat="1" ht="15.75">
      <c r="A158" s="192"/>
      <c r="B158" s="10"/>
      <c r="C158" s="10"/>
      <c r="D158" s="10"/>
      <c r="E158" s="10"/>
      <c r="F158" s="10"/>
      <c r="G158" s="10"/>
      <c r="H158" s="11"/>
    </row>
    <row r="159" spans="1:8" s="53" customFormat="1" ht="15" customHeight="1">
      <c r="A159" s="15"/>
      <c r="B159" s="9"/>
      <c r="C159" s="9"/>
      <c r="D159" s="9"/>
      <c r="E159" s="9"/>
      <c r="F159" s="9"/>
      <c r="G159" s="9"/>
      <c r="H159" s="13"/>
    </row>
    <row r="160" spans="1:8" s="53" customFormat="1" ht="15" customHeight="1" thickBot="1">
      <c r="A160" s="184"/>
      <c r="B160" s="16"/>
      <c r="C160" s="16"/>
      <c r="D160" s="16"/>
      <c r="E160" s="16"/>
      <c r="F160" s="16"/>
      <c r="G160" s="16"/>
      <c r="H160" s="17"/>
    </row>
    <row r="161" spans="1:8" ht="15.75">
      <c r="A161" s="28" t="s">
        <v>186</v>
      </c>
      <c r="B161" s="9"/>
      <c r="C161" s="9"/>
      <c r="D161" s="9"/>
      <c r="E161" s="9"/>
      <c r="F161" s="9"/>
      <c r="G161" s="9"/>
      <c r="H161" s="13"/>
    </row>
    <row r="162" spans="1:8" s="250" customFormat="1" ht="15.75">
      <c r="A162" s="185" t="s">
        <v>191</v>
      </c>
      <c r="B162" s="248"/>
      <c r="C162" s="248"/>
      <c r="D162" s="248"/>
      <c r="E162" s="248"/>
      <c r="F162" s="248"/>
      <c r="G162" s="248"/>
      <c r="H162" s="249"/>
    </row>
    <row r="163" spans="1:8" s="255" customFormat="1" ht="15.75">
      <c r="A163" s="41"/>
      <c r="B163" s="246"/>
      <c r="C163" s="246"/>
      <c r="D163" s="246"/>
      <c r="E163" s="246"/>
      <c r="F163" s="246"/>
      <c r="G163" s="246"/>
      <c r="H163" s="247"/>
    </row>
    <row r="164" spans="1:8" s="138" customFormat="1" ht="15.75">
      <c r="A164" s="28" t="s">
        <v>187</v>
      </c>
      <c r="B164" s="246"/>
      <c r="C164" s="246"/>
      <c r="D164" s="246"/>
      <c r="E164" s="246"/>
      <c r="F164" s="246"/>
      <c r="G164" s="246"/>
      <c r="H164" s="247"/>
    </row>
    <row r="165" spans="1:8" s="138" customFormat="1" ht="15.75">
      <c r="A165" s="41" t="s">
        <v>188</v>
      </c>
      <c r="B165" s="246"/>
      <c r="C165" s="246"/>
      <c r="D165" s="246"/>
      <c r="E165" s="246"/>
      <c r="F165" s="246"/>
      <c r="G165" s="246"/>
      <c r="H165" s="247"/>
    </row>
    <row r="166" spans="1:8" s="138" customFormat="1" ht="15.75">
      <c r="A166" s="28"/>
      <c r="B166" s="246"/>
      <c r="C166" s="246"/>
      <c r="D166" s="246"/>
      <c r="E166" s="246"/>
      <c r="F166" s="246"/>
      <c r="G166" s="246"/>
      <c r="H166" s="247"/>
    </row>
    <row r="167" spans="1:8" s="53" customFormat="1" ht="15.75">
      <c r="A167" s="177" t="s">
        <v>189</v>
      </c>
      <c r="B167" s="178"/>
      <c r="C167" s="178"/>
      <c r="D167" s="178"/>
      <c r="E167" s="178"/>
      <c r="F167" s="178"/>
      <c r="G167" s="178"/>
      <c r="H167" s="179"/>
    </row>
    <row r="168" spans="1:8" s="53" customFormat="1" ht="15.75">
      <c r="A168" s="177" t="s">
        <v>35</v>
      </c>
      <c r="B168" s="178"/>
      <c r="C168" s="178"/>
      <c r="D168" s="178"/>
      <c r="E168" s="178"/>
      <c r="F168" s="178"/>
      <c r="G168" s="178"/>
      <c r="H168" s="179"/>
    </row>
    <row r="169" spans="1:8" s="53" customFormat="1" ht="15.75">
      <c r="A169" s="185" t="s">
        <v>175</v>
      </c>
      <c r="B169" s="178"/>
      <c r="C169" s="178"/>
      <c r="D169" s="178"/>
      <c r="E169" s="178"/>
      <c r="F169" s="178"/>
      <c r="G169" s="178"/>
      <c r="H169" s="179"/>
    </row>
    <row r="170" spans="1:8" s="53" customFormat="1" ht="15.75">
      <c r="A170" s="177" t="s">
        <v>177</v>
      </c>
      <c r="B170" s="178"/>
      <c r="C170" s="178"/>
      <c r="D170" s="178"/>
      <c r="E170" s="178"/>
      <c r="F170" s="178"/>
      <c r="G170" s="178"/>
      <c r="H170" s="179"/>
    </row>
    <row r="171" spans="1:8" s="53" customFormat="1" ht="15.75">
      <c r="A171" s="177" t="s">
        <v>199</v>
      </c>
      <c r="B171" s="178"/>
      <c r="C171" s="178"/>
      <c r="D171" s="178"/>
      <c r="E171" s="178"/>
      <c r="F171" s="178"/>
      <c r="G171" s="178"/>
      <c r="H171" s="179"/>
    </row>
    <row r="172" spans="1:8" s="254" customFormat="1" ht="15.75">
      <c r="A172" s="12"/>
      <c r="B172" s="9"/>
      <c r="C172" s="9"/>
      <c r="D172" s="9"/>
      <c r="E172" s="9"/>
      <c r="F172" s="9"/>
      <c r="G172" s="9"/>
      <c r="H172" s="13"/>
    </row>
    <row r="173" spans="1:8" s="53" customFormat="1" ht="15.75">
      <c r="A173" s="41" t="s">
        <v>178</v>
      </c>
      <c r="B173" s="9"/>
      <c r="C173" s="9"/>
      <c r="D173" s="9"/>
      <c r="E173" s="9"/>
      <c r="F173" s="9"/>
      <c r="G173" s="9"/>
      <c r="H173" s="13"/>
    </row>
    <row r="174" spans="1:8" s="53" customFormat="1" ht="15.75">
      <c r="A174" s="44"/>
      <c r="B174" s="43" t="s">
        <v>179</v>
      </c>
      <c r="C174" s="42"/>
      <c r="D174" s="9"/>
      <c r="E174" s="9"/>
      <c r="F174" s="9"/>
      <c r="G174" s="9"/>
      <c r="H174" s="13"/>
    </row>
    <row r="175" spans="1:8" s="53" customFormat="1" ht="15.75">
      <c r="A175" s="44"/>
      <c r="B175" s="43" t="s">
        <v>180</v>
      </c>
      <c r="C175" s="42"/>
      <c r="D175" s="9"/>
      <c r="E175" s="9"/>
      <c r="F175" s="9"/>
      <c r="G175" s="9"/>
      <c r="H175" s="13"/>
    </row>
    <row r="176" spans="1:8" s="53" customFormat="1" ht="15.75">
      <c r="A176" s="44"/>
      <c r="B176" s="43" t="s">
        <v>181</v>
      </c>
      <c r="C176" s="42"/>
      <c r="D176" s="9"/>
      <c r="E176" s="9"/>
      <c r="F176" s="9"/>
      <c r="G176" s="9"/>
      <c r="H176" s="13"/>
    </row>
    <row r="177" spans="1:8" ht="15" customHeight="1">
      <c r="A177" s="12"/>
      <c r="B177" s="9"/>
      <c r="C177" s="9"/>
      <c r="D177" s="9"/>
      <c r="E177" s="9"/>
      <c r="F177" s="9"/>
      <c r="G177" s="9"/>
      <c r="H177" s="13"/>
    </row>
    <row r="178" spans="1:8" ht="15" customHeight="1" thickBot="1">
      <c r="A178" s="184" t="s">
        <v>190</v>
      </c>
      <c r="B178" s="191"/>
      <c r="C178" s="16"/>
      <c r="D178" s="16"/>
      <c r="E178" s="16"/>
      <c r="F178" s="16"/>
      <c r="G178" s="16"/>
      <c r="H178" s="17"/>
    </row>
    <row r="179" spans="1:8" ht="15" customHeight="1"/>
    <row r="180" spans="1:8" ht="15" customHeight="1"/>
  </sheetData>
  <sheetProtection password="CDF0" sheet="1" objects="1" scenarios="1"/>
  <mergeCells count="44">
    <mergeCell ref="B71:D71"/>
    <mergeCell ref="B72:H73"/>
    <mergeCell ref="A3:H3"/>
    <mergeCell ref="B20:E20"/>
    <mergeCell ref="B21:E21"/>
    <mergeCell ref="B22:F22"/>
    <mergeCell ref="B23:D23"/>
    <mergeCell ref="A4:H5"/>
    <mergeCell ref="A15:H16"/>
    <mergeCell ref="B46:E46"/>
    <mergeCell ref="A50:H51"/>
    <mergeCell ref="A55:H56"/>
    <mergeCell ref="A63:H64"/>
    <mergeCell ref="A65:H66"/>
    <mergeCell ref="A68:H69"/>
    <mergeCell ref="B95:E95"/>
    <mergeCell ref="A111:H114"/>
    <mergeCell ref="A88:H89"/>
    <mergeCell ref="A48:H49"/>
    <mergeCell ref="B24:D24"/>
    <mergeCell ref="B58:E58"/>
    <mergeCell ref="A27:A28"/>
    <mergeCell ref="B27:H28"/>
    <mergeCell ref="A30:H31"/>
    <mergeCell ref="A43:H44"/>
    <mergeCell ref="A74:H74"/>
    <mergeCell ref="A82:H83"/>
    <mergeCell ref="A84:H85"/>
    <mergeCell ref="A151:H152"/>
    <mergeCell ref="A153:H154"/>
    <mergeCell ref="A91:H91"/>
    <mergeCell ref="A99:H100"/>
    <mergeCell ref="A101:H104"/>
    <mergeCell ref="A120:H121"/>
    <mergeCell ref="A97:H98"/>
    <mergeCell ref="A156:H157"/>
    <mergeCell ref="B147:E147"/>
    <mergeCell ref="B131:D131"/>
    <mergeCell ref="B132:H133"/>
    <mergeCell ref="A134:H134"/>
    <mergeCell ref="B139:E139"/>
    <mergeCell ref="B140:E140"/>
    <mergeCell ref="A142:H143"/>
    <mergeCell ref="A144:H145"/>
  </mergeCells>
  <hyperlinks>
    <hyperlink ref="A91:H91" location="'SY 13-14 Price Calculator'!A1" display="Go to SY 2013-14 Price Calculator"/>
    <hyperlink ref="B20" location="'SY 2011-12 Price Requirement'!A1" display="Tab 1: SY 2011-12 Price Requirement"/>
    <hyperlink ref="B21" location="Instructions!A1" display="Tab 2: SY 2012-13 Price Requirement"/>
    <hyperlink ref="B22" location="Instructions!A1" display="Tab 3: SY 2012-13 Non-Federal Calculator "/>
    <hyperlink ref="B23" location="Instructions!A1" display="SY 2010-11 Price Calculator"/>
    <hyperlink ref="B20:E20" location="'Unrounded Requirement Finder'!A1" display="Unrounded Requirement Finder"/>
    <hyperlink ref="B21:E21" location="'SY 13-14 Price Calculator'!A1" display="SY 2013-14 Price Calculator"/>
    <hyperlink ref="B22:F22" location="'SY 13-14 NonFederal Calculator'!A1" display="SY 2013-14 Non-Federal Calculator "/>
    <hyperlink ref="B23:D23" location="'SY 13-14 Split Calculator'!A1" display="SY 2013-14 Split Calculator"/>
    <hyperlink ref="B58" location="Instructions!A1" display="Tab 2: SY 2012-13 Price Requirement"/>
    <hyperlink ref="B58:E58" location="'SY 13-14 Price Calculator'!A1" display="SY 2012-13 Price Calculator"/>
    <hyperlink ref="B46" location="'SY 2011-12 Price Requirement'!A1" display="Tab 1: SY 2011-12 Price Requirement"/>
    <hyperlink ref="B46:E46" location="'Unrounded Requirement Finder'!A1" display="Unrounded Requirement Finder"/>
    <hyperlink ref="B24" location="'SY 2011-12 Price Calculator'!A1" display="SY 2011-12 Price Calculator"/>
    <hyperlink ref="B71" location="'SY2012-2013 REPORT'!A1" display="SY2012-2013 REPORT"/>
    <hyperlink ref="B95" location="'SY 2011-12 Price Requirement'!A1" display="Tab 1: SY 2011-12 Price Requirement"/>
    <hyperlink ref="B95:E95" location="'Unrounded Requirement Finder'!A1" display="Unrounded Requirement Finder"/>
    <hyperlink ref="B131" location="'SY2012-2013 REPORT'!A1" display="SY2012-2013 REPORT"/>
    <hyperlink ref="B24:D24" location="'SY2013-2014 REPORT'!A1" display="SY 2013-14 REPORT"/>
    <hyperlink ref="B71:D71" location="'SY2013-2014 REPORT'!A1" display="SY2012-2013 REPORT"/>
    <hyperlink ref="B131:D131" location="'SY2013-2014 REPORT'!A1" display="SY2013-2014 REPORT"/>
    <hyperlink ref="B140" location="'SY 2011-12 Price Requirement'!A1" display="Tab 1: SY 2011-12 Price Requirement"/>
    <hyperlink ref="B140:E140" location="'Unrounded Requirement Finder'!A1" display="Unrounded Requirement Finder"/>
    <hyperlink ref="B147" location="Instructions!A1" display="Tab 2: SY 2012-13 Price Requirement"/>
    <hyperlink ref="B147:E147" location="'SY 13-14 Split Calculator'!A1" display="SY 2013-14 Split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sheetPr codeName="Sheet5"/>
  <dimension ref="A1:J503"/>
  <sheetViews>
    <sheetView zoomScale="80" zoomScaleNormal="80" workbookViewId="0">
      <pane ySplit="1" topLeftCell="A213" activePane="bottomLeft" state="frozen"/>
      <selection pane="bottomLeft" activeCell="F241" sqref="F241"/>
    </sheetView>
  </sheetViews>
  <sheetFormatPr defaultRowHeight="1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c r="A1" s="1" t="s">
        <v>0</v>
      </c>
      <c r="B1" s="2" t="s">
        <v>1</v>
      </c>
      <c r="C1" s="2" t="s">
        <v>2</v>
      </c>
      <c r="D1" s="2" t="s">
        <v>3</v>
      </c>
      <c r="E1" s="2" t="s">
        <v>4</v>
      </c>
      <c r="F1" s="2" t="s">
        <v>5</v>
      </c>
      <c r="G1" s="2" t="s">
        <v>6</v>
      </c>
      <c r="H1" s="2" t="s">
        <v>7</v>
      </c>
      <c r="I1" s="3" t="s">
        <v>8</v>
      </c>
    </row>
    <row r="2" spans="1:10">
      <c r="A2" s="4">
        <v>0</v>
      </c>
      <c r="B2" s="5">
        <v>0.02</v>
      </c>
      <c r="C2" s="5">
        <v>1.14E-2</v>
      </c>
      <c r="D2" s="5">
        <f>B2+C2</f>
        <v>3.1399999999999997E-2</v>
      </c>
      <c r="E2" s="5">
        <f>A2*D2</f>
        <v>0</v>
      </c>
      <c r="F2" s="5">
        <f>A2+E2</f>
        <v>0</v>
      </c>
      <c r="G2" s="5">
        <f t="shared" ref="G2:H17" si="0">FLOOR(F2,0.05)</f>
        <v>0</v>
      </c>
      <c r="H2" s="5">
        <f t="shared" si="0"/>
        <v>0</v>
      </c>
      <c r="I2" s="6">
        <f>H2-A2</f>
        <v>0</v>
      </c>
      <c r="J2" s="8"/>
    </row>
    <row r="3" spans="1:10">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31</v>
      </c>
    </row>
    <row r="244" spans="1:10">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31</v>
      </c>
    </row>
    <row r="245" spans="1:10">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31</v>
      </c>
    </row>
    <row r="246" spans="1:10">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31</v>
      </c>
    </row>
    <row r="247" spans="1:10" s="24" customFormat="1">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31</v>
      </c>
    </row>
    <row r="248" spans="1:10" s="24" customFormat="1">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31</v>
      </c>
    </row>
    <row r="249" spans="1:10" s="24" customFormat="1">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31</v>
      </c>
    </row>
    <row r="250" spans="1:10" s="24" customFormat="1">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sheetPr codeName="Sheet3"/>
  <dimension ref="A1:IS31"/>
  <sheetViews>
    <sheetView showGridLines="0" zoomScaleNormal="100" workbookViewId="0"/>
  </sheetViews>
  <sheetFormatPr defaultColWidth="0" defaultRowHeight="15" zeroHeight="1"/>
  <cols>
    <col min="1" max="1" width="9.140625" style="67" customWidth="1"/>
    <col min="2" max="2" width="9.140625" style="68" customWidth="1"/>
    <col min="3" max="3" width="19" style="68" customWidth="1"/>
    <col min="4" max="4" width="23.42578125" style="68" customWidth="1"/>
    <col min="5" max="5" width="25.140625" style="68" customWidth="1"/>
    <col min="6" max="6" width="9.140625" style="68" customWidth="1"/>
    <col min="7" max="8" width="0" style="68" hidden="1" customWidth="1"/>
    <col min="9" max="253" width="9.140625" style="68" hidden="1" customWidth="1"/>
    <col min="254" max="16384" width="0" style="68" hidden="1"/>
  </cols>
  <sheetData>
    <row r="1" spans="2:11" ht="19.5" customHeight="1">
      <c r="B1" s="67"/>
      <c r="C1" s="67"/>
      <c r="D1" s="67"/>
      <c r="E1" s="67"/>
      <c r="F1" s="322"/>
      <c r="G1" s="67"/>
      <c r="H1" s="67"/>
      <c r="I1" s="67"/>
      <c r="J1" s="67"/>
      <c r="K1" s="67"/>
    </row>
    <row r="2" spans="2:11" ht="26.25" customHeight="1">
      <c r="B2" s="67"/>
      <c r="C2" s="67"/>
      <c r="D2" s="67"/>
      <c r="E2" s="116"/>
      <c r="F2" s="322"/>
      <c r="G2" s="67"/>
      <c r="H2" s="67"/>
      <c r="I2" s="67"/>
      <c r="J2" s="67"/>
      <c r="K2" s="67"/>
    </row>
    <row r="3" spans="2:11" ht="12.75" customHeight="1" thickBot="1">
      <c r="B3" s="67"/>
      <c r="C3" s="67"/>
      <c r="D3" s="67"/>
      <c r="E3" s="116"/>
      <c r="F3" s="211"/>
      <c r="G3" s="67"/>
      <c r="H3" s="67"/>
      <c r="I3" s="67"/>
      <c r="J3" s="67"/>
      <c r="K3" s="67"/>
    </row>
    <row r="4" spans="2:11" ht="26.25" customHeight="1">
      <c r="B4" s="347" t="s">
        <v>28</v>
      </c>
      <c r="C4" s="348"/>
      <c r="D4" s="349"/>
      <c r="E4" s="116"/>
      <c r="F4" s="204"/>
      <c r="G4" s="67"/>
      <c r="H4" s="67"/>
      <c r="I4" s="67"/>
      <c r="J4" s="67"/>
      <c r="K4" s="67"/>
    </row>
    <row r="5" spans="2:11" ht="66" customHeight="1">
      <c r="B5" s="353" t="s">
        <v>83</v>
      </c>
      <c r="C5" s="354"/>
      <c r="D5" s="233" t="s">
        <v>84</v>
      </c>
      <c r="E5" s="116"/>
      <c r="F5" s="204"/>
      <c r="G5" s="67"/>
      <c r="H5" s="67"/>
      <c r="I5" s="67"/>
      <c r="J5" s="67"/>
      <c r="K5" s="67"/>
    </row>
    <row r="6" spans="2:11" ht="75.75" customHeight="1">
      <c r="B6" s="355" t="s">
        <v>130</v>
      </c>
      <c r="C6" s="356"/>
      <c r="D6" s="210" t="s">
        <v>33</v>
      </c>
      <c r="E6" s="116"/>
      <c r="F6" s="204"/>
      <c r="G6" s="67"/>
      <c r="H6" s="67"/>
      <c r="I6" s="67"/>
      <c r="J6" s="67"/>
      <c r="K6" s="67"/>
    </row>
    <row r="7" spans="2:11" ht="26.25" customHeight="1">
      <c r="B7" s="357"/>
      <c r="C7" s="358"/>
      <c r="D7" s="228">
        <f>ROUND(IF(B7&gt;=2.59,2.59,IF(((B7*0.0493)+B7)&gt;=2.59,2.59,(B7*0.0493)+B7)),2)</f>
        <v>0</v>
      </c>
      <c r="E7" s="116"/>
      <c r="F7" s="204"/>
      <c r="G7" s="67"/>
      <c r="H7" s="67"/>
      <c r="I7" s="67"/>
      <c r="J7" s="67"/>
      <c r="K7" s="67"/>
    </row>
    <row r="8" spans="2:11" ht="42" customHeight="1" thickBot="1">
      <c r="B8" s="350" t="s">
        <v>87</v>
      </c>
      <c r="C8" s="351"/>
      <c r="D8" s="352"/>
      <c r="E8" s="116"/>
      <c r="F8" s="204"/>
      <c r="G8" s="67"/>
      <c r="H8" s="67"/>
      <c r="I8" s="67"/>
      <c r="J8" s="67"/>
      <c r="K8" s="67"/>
    </row>
    <row r="9" spans="2:11" ht="26.25" customHeight="1" thickBot="1">
      <c r="B9" s="67"/>
      <c r="C9" s="67"/>
      <c r="D9" s="67"/>
      <c r="E9" s="116"/>
      <c r="F9" s="204"/>
      <c r="G9" s="67"/>
      <c r="H9" s="67"/>
      <c r="I9" s="67"/>
      <c r="J9" s="67"/>
      <c r="K9" s="67"/>
    </row>
    <row r="10" spans="2:11" ht="59.25" customHeight="1" thickBot="1">
      <c r="B10" s="335" t="s">
        <v>79</v>
      </c>
      <c r="C10" s="336"/>
      <c r="D10" s="336"/>
      <c r="E10" s="337"/>
      <c r="F10" s="205"/>
      <c r="G10" s="67"/>
      <c r="H10" s="67"/>
      <c r="I10" s="67"/>
      <c r="J10" s="67"/>
      <c r="K10" s="67"/>
    </row>
    <row r="11" spans="2:11" ht="19.5" thickBot="1">
      <c r="B11" s="326" t="s">
        <v>76</v>
      </c>
      <c r="C11" s="327"/>
      <c r="D11" s="327"/>
      <c r="E11" s="328"/>
      <c r="F11" s="75"/>
      <c r="G11" s="67"/>
      <c r="H11" s="67"/>
      <c r="I11" s="67"/>
      <c r="J11" s="67"/>
      <c r="K11" s="67"/>
    </row>
    <row r="12" spans="2:11" ht="51" customHeight="1" thickBot="1">
      <c r="B12" s="318" t="s">
        <v>78</v>
      </c>
      <c r="C12" s="319"/>
      <c r="D12" s="319"/>
      <c r="E12" s="320"/>
      <c r="F12" s="75"/>
      <c r="G12" s="67"/>
      <c r="H12" s="67"/>
      <c r="I12" s="67"/>
      <c r="J12" s="67"/>
      <c r="K12" s="67"/>
    </row>
    <row r="13" spans="2:11" ht="20.25" customHeight="1">
      <c r="B13" s="342" t="s">
        <v>41</v>
      </c>
      <c r="C13" s="343"/>
      <c r="D13" s="338" t="s">
        <v>77</v>
      </c>
      <c r="E13" s="339"/>
      <c r="F13" s="118"/>
      <c r="G13" s="67"/>
      <c r="H13" s="67"/>
      <c r="I13" s="67"/>
      <c r="J13" s="67"/>
      <c r="K13" s="67"/>
    </row>
    <row r="14" spans="2:11" ht="67.5" customHeight="1">
      <c r="B14" s="344"/>
      <c r="C14" s="345"/>
      <c r="D14" s="206" t="s">
        <v>80</v>
      </c>
      <c r="E14" s="229" t="s">
        <v>81</v>
      </c>
      <c r="F14" s="118"/>
      <c r="G14" s="67"/>
      <c r="H14" s="67"/>
      <c r="I14" s="67"/>
      <c r="J14" s="67"/>
      <c r="K14" s="67"/>
    </row>
    <row r="15" spans="2:11" ht="36.75" customHeight="1" thickBot="1">
      <c r="B15" s="340"/>
      <c r="C15" s="341"/>
      <c r="D15" s="207">
        <f>ROUND(IF(B15&gt;=2.46,2.46,IF((((B15*0.0314)+B15)&gt;=2.46),2.46, (B15*0.0314)+B15)),2)</f>
        <v>0</v>
      </c>
      <c r="E15" s="208">
        <f>ROUND(IF(D15&gt;=2.51,2.51,IF(((D15*0.0418)+D15)&gt;=2.51,2.51,(D15*0.0418)+D15)),2)</f>
        <v>0</v>
      </c>
      <c r="F15" s="139"/>
      <c r="G15" s="67"/>
      <c r="H15" s="67"/>
      <c r="I15" s="67"/>
      <c r="J15" s="67"/>
      <c r="K15" s="67"/>
    </row>
    <row r="16" spans="2:11" ht="31.5" customHeight="1">
      <c r="B16" s="329" t="s">
        <v>200</v>
      </c>
      <c r="C16" s="330"/>
      <c r="D16" s="330"/>
      <c r="E16" s="331"/>
      <c r="F16" s="75"/>
      <c r="G16" s="67"/>
      <c r="H16" s="67"/>
      <c r="I16" s="67"/>
      <c r="J16" s="67"/>
      <c r="K16" s="67"/>
    </row>
    <row r="17" spans="1:11" ht="27" customHeight="1" thickBot="1">
      <c r="B17" s="332"/>
      <c r="C17" s="333"/>
      <c r="D17" s="333"/>
      <c r="E17" s="334"/>
      <c r="F17" s="75"/>
      <c r="G17" s="67"/>
      <c r="H17" s="67"/>
      <c r="I17" s="67"/>
      <c r="J17" s="67"/>
      <c r="K17" s="67"/>
    </row>
    <row r="18" spans="1:11" ht="22.5" customHeight="1">
      <c r="B18" s="76"/>
      <c r="C18" s="76"/>
      <c r="D18" s="76"/>
      <c r="E18" s="76"/>
      <c r="F18" s="67"/>
      <c r="G18" s="67"/>
      <c r="H18" s="67"/>
      <c r="I18" s="67"/>
      <c r="J18" s="67"/>
      <c r="K18" s="67"/>
    </row>
    <row r="19" spans="1:11" ht="25.5" customHeight="1" thickBot="1">
      <c r="B19" s="346" t="s">
        <v>38</v>
      </c>
      <c r="C19" s="346"/>
      <c r="D19" s="346"/>
      <c r="E19" s="346"/>
      <c r="F19" s="67"/>
      <c r="G19" s="67"/>
      <c r="H19" s="67"/>
      <c r="I19" s="67"/>
      <c r="J19" s="67"/>
      <c r="K19" s="67"/>
    </row>
    <row r="20" spans="1:11" ht="27.75" customHeight="1" thickBot="1">
      <c r="B20" s="323" t="s">
        <v>153</v>
      </c>
      <c r="C20" s="324"/>
      <c r="D20" s="324"/>
      <c r="E20" s="325"/>
      <c r="F20" s="67"/>
      <c r="G20" s="67"/>
      <c r="H20" s="67"/>
      <c r="I20" s="67"/>
      <c r="J20" s="67"/>
      <c r="K20" s="67"/>
    </row>
    <row r="21" spans="1:11" ht="27.75" customHeight="1" thickBot="1">
      <c r="B21" s="323" t="s">
        <v>154</v>
      </c>
      <c r="C21" s="324"/>
      <c r="D21" s="324"/>
      <c r="E21" s="325"/>
      <c r="F21" s="67"/>
      <c r="G21" s="67"/>
      <c r="H21" s="67"/>
      <c r="I21" s="67"/>
      <c r="J21" s="67"/>
      <c r="K21" s="67"/>
    </row>
    <row r="22" spans="1:11" ht="27.75" customHeight="1">
      <c r="B22" s="50"/>
      <c r="C22" s="50"/>
      <c r="D22" s="119" t="s">
        <v>39</v>
      </c>
      <c r="E22" s="50"/>
      <c r="F22" s="67"/>
      <c r="G22" s="67"/>
      <c r="H22" s="67"/>
      <c r="I22" s="67"/>
      <c r="J22" s="67"/>
      <c r="K22" s="67"/>
    </row>
    <row r="23" spans="1:11" ht="9.75" customHeight="1">
      <c r="B23" s="67"/>
      <c r="C23" s="67"/>
      <c r="D23" s="67"/>
      <c r="E23" s="67"/>
      <c r="F23" s="67"/>
      <c r="G23" s="67"/>
      <c r="H23" s="67"/>
      <c r="I23" s="67"/>
      <c r="J23" s="67"/>
      <c r="K23" s="67"/>
    </row>
    <row r="24" spans="1:11" ht="15" customHeight="1">
      <c r="A24" s="321" t="s">
        <v>42</v>
      </c>
      <c r="B24" s="321"/>
      <c r="C24" s="321"/>
      <c r="D24" s="321"/>
      <c r="E24" s="321"/>
      <c r="F24" s="321"/>
    </row>
    <row r="25" spans="1:11">
      <c r="A25" s="321"/>
      <c r="B25" s="321"/>
      <c r="C25" s="321"/>
      <c r="D25" s="321"/>
      <c r="E25" s="321"/>
      <c r="F25" s="321"/>
    </row>
    <row r="26" spans="1:11">
      <c r="A26" s="321"/>
      <c r="B26" s="321"/>
      <c r="C26" s="321"/>
      <c r="D26" s="321"/>
      <c r="E26" s="321"/>
      <c r="F26" s="321"/>
    </row>
    <row r="27" spans="1:11"/>
    <row r="28" spans="1:11"/>
    <row r="29" spans="1:11"/>
    <row r="30" spans="1:11"/>
    <row r="31" spans="1:11"/>
  </sheetData>
  <sheetProtection password="CDF0" sheet="1" objects="1" scenarios="1"/>
  <mergeCells count="17">
    <mergeCell ref="B13:C14"/>
    <mergeCell ref="B19:E19"/>
    <mergeCell ref="B4:D4"/>
    <mergeCell ref="B8:D8"/>
    <mergeCell ref="B5:C5"/>
    <mergeCell ref="B6:C6"/>
    <mergeCell ref="B7:C7"/>
    <mergeCell ref="B12:E12"/>
    <mergeCell ref="A24:F26"/>
    <mergeCell ref="F1:F2"/>
    <mergeCell ref="B20:E20"/>
    <mergeCell ref="B21:E21"/>
    <mergeCell ref="B11:E11"/>
    <mergeCell ref="B16:E17"/>
    <mergeCell ref="B10:E10"/>
    <mergeCell ref="D13:E13"/>
    <mergeCell ref="B15:C15"/>
  </mergeCells>
  <hyperlinks>
    <hyperlink ref="B20" location="'SY 2012-13 Price Requirement'!A1" display="Click here to calculate the Weighted Average Price"/>
    <hyperlink ref="B21" location="'SY 2012-13 Non-Federal Contrib'!A1" display="Click here to calculate Non-Federal Source funds"/>
    <hyperlink ref="B20:E20" location="'SY 13-14 Price Calculator'!A1" display="Click here to go to SY 2013-14 Price Calculator"/>
    <hyperlink ref="B21:E21" location="'SY 13-14 NonFederal Calculator'!A1" display="Click here to go to SY 2013-14 Non-Federal Source Calculator"/>
    <hyperlink ref="D22" location="Instructions!A1" display="Go to Instructions"/>
    <hyperlink ref="B16:E17" location="'SY 10-11 Price Calculator'!A1" display="'SY 10-11 Price Calculator'!A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T91"/>
  <sheetViews>
    <sheetView zoomScaleNormal="100" workbookViewId="0">
      <selection activeCell="A42" sqref="A42:C42"/>
    </sheetView>
  </sheetViews>
  <sheetFormatPr defaultColWidth="0" defaultRowHeight="15" zeroHeight="1"/>
  <cols>
    <col min="1" max="1" width="7.42578125" style="68" customWidth="1"/>
    <col min="2" max="2" width="16.28515625" style="68" customWidth="1"/>
    <col min="3" max="3" width="12.5703125" style="68" customWidth="1"/>
    <col min="4" max="4" width="17.5703125" style="68" customWidth="1"/>
    <col min="5" max="5" width="20.140625" style="68" customWidth="1"/>
    <col min="6" max="6" width="7.28515625"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c r="A1" s="67"/>
      <c r="B1" s="67"/>
      <c r="C1" s="67"/>
      <c r="D1" s="67"/>
      <c r="E1" s="67"/>
      <c r="F1" s="67"/>
      <c r="G1" s="67"/>
      <c r="H1" s="67"/>
    </row>
    <row r="2" spans="1:8">
      <c r="A2" s="67"/>
      <c r="B2" s="67"/>
      <c r="C2" s="67"/>
      <c r="D2" s="67"/>
      <c r="E2" s="67"/>
      <c r="F2" s="67"/>
      <c r="G2" s="67"/>
      <c r="H2" s="67"/>
    </row>
    <row r="3" spans="1:8" ht="15.75" thickBot="1">
      <c r="A3" s="67"/>
      <c r="B3" s="67"/>
      <c r="C3" s="67"/>
      <c r="D3" s="67"/>
      <c r="E3" s="69"/>
      <c r="F3" s="67"/>
      <c r="G3" s="67"/>
      <c r="H3" s="67"/>
    </row>
    <row r="4" spans="1:8" ht="25.5" customHeight="1" thickBot="1">
      <c r="A4" s="70"/>
      <c r="B4" s="71" t="s">
        <v>108</v>
      </c>
      <c r="C4" s="72"/>
      <c r="D4" s="72"/>
      <c r="E4" s="72"/>
      <c r="F4" s="72"/>
      <c r="G4" s="73"/>
      <c r="H4" s="73"/>
    </row>
    <row r="5" spans="1:8" ht="39.75" customHeight="1">
      <c r="A5" s="77"/>
      <c r="B5" s="77"/>
      <c r="C5" s="77"/>
      <c r="D5" s="338" t="s">
        <v>84</v>
      </c>
      <c r="E5" s="339"/>
      <c r="F5" s="75"/>
      <c r="G5" s="75"/>
      <c r="H5" s="75"/>
    </row>
    <row r="6" spans="1:8" ht="66" customHeight="1">
      <c r="A6" s="77"/>
      <c r="B6" s="77"/>
      <c r="C6" s="77"/>
      <c r="D6" s="209" t="s">
        <v>33</v>
      </c>
      <c r="E6" s="210" t="s">
        <v>86</v>
      </c>
      <c r="F6" s="75"/>
      <c r="G6" s="75"/>
      <c r="H6" s="75"/>
    </row>
    <row r="7" spans="1:8" ht="27.75" customHeight="1">
      <c r="A7" s="77"/>
      <c r="B7" s="77"/>
      <c r="C7" s="77"/>
      <c r="D7" s="48">
        <f>'Unrounded Requirement Finder'!D7</f>
        <v>0</v>
      </c>
      <c r="E7" s="49">
        <f>ROUND(IF(D7&gt;2.59,D7,FLOOR(D7,0.05)),2)</f>
        <v>0</v>
      </c>
      <c r="F7" s="75"/>
      <c r="G7" s="75"/>
      <c r="H7" s="75"/>
    </row>
    <row r="8" spans="1:8" s="79" customFormat="1" ht="40.5" customHeight="1" thickBot="1">
      <c r="A8" s="77"/>
      <c r="B8" s="77"/>
      <c r="C8" s="77"/>
      <c r="D8" s="374" t="s">
        <v>87</v>
      </c>
      <c r="E8" s="375"/>
      <c r="F8" s="78"/>
      <c r="G8" s="78"/>
      <c r="H8" s="78"/>
    </row>
    <row r="9" spans="1:8" ht="9.75" customHeight="1" thickBot="1">
      <c r="A9" s="74"/>
      <c r="B9" s="75"/>
      <c r="C9" s="75"/>
      <c r="D9" s="75"/>
      <c r="E9" s="75"/>
      <c r="F9" s="75"/>
      <c r="G9" s="75"/>
      <c r="H9" s="75"/>
    </row>
    <row r="10" spans="1:8" ht="15.75" customHeight="1" thickBot="1">
      <c r="A10" s="67"/>
      <c r="B10" s="387" t="s">
        <v>82</v>
      </c>
      <c r="C10" s="388"/>
      <c r="D10" s="388"/>
      <c r="E10" s="389"/>
      <c r="F10" s="67"/>
      <c r="G10" s="67"/>
      <c r="H10" s="67"/>
    </row>
    <row r="11" spans="1:8" ht="15" customHeight="1">
      <c r="A11" s="67"/>
      <c r="B11" s="368" t="s">
        <v>85</v>
      </c>
      <c r="C11" s="369"/>
      <c r="D11" s="369"/>
      <c r="E11" s="370"/>
      <c r="F11" s="80"/>
      <c r="G11" s="81"/>
      <c r="H11" s="67"/>
    </row>
    <row r="12" spans="1:8" ht="15.75" thickBot="1">
      <c r="A12" s="67"/>
      <c r="B12" s="371"/>
      <c r="C12" s="372"/>
      <c r="D12" s="372"/>
      <c r="E12" s="373"/>
      <c r="F12" s="80"/>
      <c r="G12" s="80"/>
      <c r="H12" s="67"/>
    </row>
    <row r="13" spans="1:8" ht="44.25" customHeight="1">
      <c r="A13" s="67"/>
      <c r="B13" s="140" t="s">
        <v>10</v>
      </c>
      <c r="C13" s="141" t="s">
        <v>11</v>
      </c>
      <c r="D13" s="141" t="s">
        <v>12</v>
      </c>
      <c r="E13" s="142" t="s">
        <v>107</v>
      </c>
      <c r="F13" s="82"/>
      <c r="G13" s="82"/>
      <c r="H13" s="67"/>
    </row>
    <row r="14" spans="1:8" ht="15.75" customHeight="1">
      <c r="A14" s="83" t="s">
        <v>13</v>
      </c>
      <c r="B14" s="143"/>
      <c r="C14" s="144"/>
      <c r="D14" s="84">
        <f t="shared" ref="D14:D23" si="0">B14*C14</f>
        <v>0</v>
      </c>
      <c r="E14" s="365"/>
      <c r="F14" s="82"/>
      <c r="G14" s="82"/>
      <c r="H14" s="67"/>
    </row>
    <row r="15" spans="1:8">
      <c r="A15" s="83" t="s">
        <v>14</v>
      </c>
      <c r="B15" s="143"/>
      <c r="C15" s="144"/>
      <c r="D15" s="84">
        <f t="shared" si="0"/>
        <v>0</v>
      </c>
      <c r="E15" s="366"/>
      <c r="F15" s="82"/>
      <c r="G15" s="82"/>
      <c r="H15" s="67"/>
    </row>
    <row r="16" spans="1:8">
      <c r="A16" s="83" t="s">
        <v>15</v>
      </c>
      <c r="B16" s="143"/>
      <c r="C16" s="144"/>
      <c r="D16" s="84">
        <f t="shared" si="0"/>
        <v>0</v>
      </c>
      <c r="E16" s="366"/>
      <c r="F16" s="76"/>
      <c r="G16" s="76"/>
      <c r="H16" s="67"/>
    </row>
    <row r="17" spans="1:8">
      <c r="A17" s="83" t="s">
        <v>16</v>
      </c>
      <c r="B17" s="143"/>
      <c r="C17" s="144"/>
      <c r="D17" s="84">
        <f t="shared" si="0"/>
        <v>0</v>
      </c>
      <c r="E17" s="366"/>
      <c r="F17" s="76"/>
      <c r="G17" s="76"/>
      <c r="H17" s="67"/>
    </row>
    <row r="18" spans="1:8" ht="15" customHeight="1">
      <c r="A18" s="83" t="s">
        <v>17</v>
      </c>
      <c r="B18" s="143"/>
      <c r="C18" s="144"/>
      <c r="D18" s="84">
        <f t="shared" si="0"/>
        <v>0</v>
      </c>
      <c r="E18" s="366"/>
      <c r="F18" s="76"/>
      <c r="G18" s="76"/>
      <c r="H18" s="67"/>
    </row>
    <row r="19" spans="1:8" ht="16.5" customHeight="1">
      <c r="A19" s="83" t="s">
        <v>18</v>
      </c>
      <c r="B19" s="143"/>
      <c r="C19" s="144"/>
      <c r="D19" s="84">
        <f t="shared" si="0"/>
        <v>0</v>
      </c>
      <c r="E19" s="366"/>
      <c r="F19" s="76"/>
      <c r="G19" s="76"/>
      <c r="H19" s="67"/>
    </row>
    <row r="20" spans="1:8" ht="15" customHeight="1">
      <c r="A20" s="83" t="s">
        <v>19</v>
      </c>
      <c r="B20" s="143"/>
      <c r="C20" s="144"/>
      <c r="D20" s="84">
        <f t="shared" si="0"/>
        <v>0</v>
      </c>
      <c r="E20" s="366"/>
      <c r="F20" s="76"/>
      <c r="G20" s="76"/>
      <c r="H20" s="67"/>
    </row>
    <row r="21" spans="1:8" ht="15" customHeight="1">
      <c r="A21" s="83" t="s">
        <v>20</v>
      </c>
      <c r="B21" s="143"/>
      <c r="C21" s="144"/>
      <c r="D21" s="84">
        <f t="shared" si="0"/>
        <v>0</v>
      </c>
      <c r="E21" s="366"/>
      <c r="F21" s="76"/>
      <c r="G21" s="76"/>
      <c r="H21" s="67"/>
    </row>
    <row r="22" spans="1:8" ht="15" customHeight="1">
      <c r="A22" s="83" t="s">
        <v>21</v>
      </c>
      <c r="B22" s="143"/>
      <c r="C22" s="144"/>
      <c r="D22" s="84">
        <f t="shared" si="0"/>
        <v>0</v>
      </c>
      <c r="E22" s="366"/>
      <c r="F22" s="76"/>
      <c r="G22" s="76"/>
      <c r="H22" s="67"/>
    </row>
    <row r="23" spans="1:8" ht="15" customHeight="1">
      <c r="A23" s="83" t="s">
        <v>22</v>
      </c>
      <c r="B23" s="143"/>
      <c r="C23" s="144"/>
      <c r="D23" s="84">
        <f t="shared" si="0"/>
        <v>0</v>
      </c>
      <c r="E23" s="367"/>
      <c r="F23" s="76"/>
      <c r="G23" s="76"/>
      <c r="H23" s="67"/>
    </row>
    <row r="24" spans="1:8">
      <c r="A24" s="85" t="s">
        <v>23</v>
      </c>
      <c r="B24" s="86">
        <f>SUM(B14:B23)</f>
        <v>0</v>
      </c>
      <c r="C24" s="87"/>
      <c r="D24" s="88">
        <f>SUM(D14:D23)</f>
        <v>0</v>
      </c>
      <c r="E24" s="89">
        <f>ROUND((IF(D24=0,0,IF(B24=0,0,D24/B24))),2)</f>
        <v>0</v>
      </c>
      <c r="F24" s="90"/>
      <c r="G24" s="91"/>
      <c r="H24" s="67"/>
    </row>
    <row r="25" spans="1:8" ht="18" customHeight="1">
      <c r="A25" s="85"/>
      <c r="B25" s="376" t="s">
        <v>113</v>
      </c>
      <c r="C25" s="377"/>
      <c r="D25" s="377"/>
      <c r="E25" s="378"/>
      <c r="F25" s="90"/>
      <c r="G25" s="91"/>
      <c r="H25" s="67"/>
    </row>
    <row r="26" spans="1:8" ht="21.75" customHeight="1" thickBot="1">
      <c r="A26" s="85"/>
      <c r="B26" s="379"/>
      <c r="C26" s="380"/>
      <c r="D26" s="380"/>
      <c r="E26" s="381"/>
      <c r="F26" s="90"/>
      <c r="G26" s="91"/>
      <c r="H26" s="67"/>
    </row>
    <row r="27" spans="1:8" ht="9.75" customHeight="1" thickBot="1">
      <c r="A27" s="85"/>
      <c r="B27" s="92"/>
      <c r="C27" s="93"/>
      <c r="D27" s="94"/>
      <c r="E27" s="90"/>
      <c r="F27" s="90"/>
      <c r="G27" s="91"/>
      <c r="H27" s="67"/>
    </row>
    <row r="28" spans="1:8" ht="15" customHeight="1">
      <c r="A28" s="67"/>
      <c r="B28" s="67"/>
      <c r="C28" s="67"/>
      <c r="D28" s="382" t="s">
        <v>89</v>
      </c>
      <c r="E28" s="383"/>
      <c r="F28" s="90"/>
      <c r="G28" s="91"/>
      <c r="H28" s="67"/>
    </row>
    <row r="29" spans="1:8" ht="15.75" customHeight="1">
      <c r="A29" s="67"/>
      <c r="B29" s="67"/>
      <c r="C29" s="95"/>
      <c r="D29" s="384"/>
      <c r="E29" s="385"/>
      <c r="F29" s="90"/>
      <c r="G29" s="91"/>
      <c r="H29" s="67"/>
    </row>
    <row r="30" spans="1:8" ht="18.75" customHeight="1" thickBot="1">
      <c r="A30" s="67"/>
      <c r="B30" s="95"/>
      <c r="C30" s="95"/>
      <c r="D30" s="386">
        <f>IF(E24=0,0,IF(E7-E24&lt;=0,0,E7-E24))</f>
        <v>0</v>
      </c>
      <c r="E30" s="360"/>
      <c r="F30" s="90"/>
      <c r="G30" s="91"/>
      <c r="H30" s="67"/>
    </row>
    <row r="31" spans="1:8" ht="10.5" customHeight="1" thickBot="1">
      <c r="A31" s="67"/>
      <c r="B31" s="95"/>
      <c r="C31" s="95"/>
      <c r="D31" s="94"/>
      <c r="E31" s="90"/>
      <c r="F31" s="90"/>
      <c r="G31" s="91"/>
      <c r="H31" s="67"/>
    </row>
    <row r="32" spans="1:8" ht="15.75" customHeight="1">
      <c r="A32" s="67"/>
      <c r="B32" s="95"/>
      <c r="C32" s="95"/>
      <c r="D32" s="361" t="s">
        <v>90</v>
      </c>
      <c r="E32" s="362"/>
      <c r="F32" s="90"/>
      <c r="G32" s="91"/>
      <c r="H32" s="67"/>
    </row>
    <row r="33" spans="1:8" ht="15.75" customHeight="1">
      <c r="A33" s="67"/>
      <c r="B33" s="67"/>
      <c r="C33" s="67"/>
      <c r="D33" s="363"/>
      <c r="E33" s="364"/>
      <c r="F33" s="90"/>
      <c r="G33" s="91"/>
      <c r="H33" s="67"/>
    </row>
    <row r="34" spans="1:8" ht="15.75" thickBot="1">
      <c r="A34" s="67"/>
      <c r="B34" s="67"/>
      <c r="C34" s="67"/>
      <c r="D34" s="359">
        <f>IF(E24=0,0,IF(D30&gt;0.1,E24+0.1,IF(D30=0,"No price increase necessary",E24+D30)))</f>
        <v>0</v>
      </c>
      <c r="E34" s="360"/>
      <c r="F34" s="90"/>
      <c r="G34" s="67"/>
      <c r="H34" s="96"/>
    </row>
    <row r="35" spans="1:8" ht="15.75" thickBot="1">
      <c r="A35" s="67"/>
      <c r="B35" s="67"/>
      <c r="C35" s="67"/>
      <c r="D35" s="94"/>
      <c r="E35" s="90"/>
      <c r="F35" s="90"/>
      <c r="G35" s="67"/>
      <c r="H35" s="96"/>
    </row>
    <row r="36" spans="1:8" ht="15.75" customHeight="1">
      <c r="A36" s="67"/>
      <c r="B36" s="67"/>
      <c r="C36" s="67"/>
      <c r="D36" s="401" t="s">
        <v>91</v>
      </c>
      <c r="E36" s="402"/>
      <c r="F36" s="90"/>
      <c r="G36" s="97"/>
      <c r="H36" s="96"/>
    </row>
    <row r="37" spans="1:8" ht="15.75" customHeight="1">
      <c r="A37" s="67"/>
      <c r="B37" s="67"/>
      <c r="C37" s="67"/>
      <c r="D37" s="403"/>
      <c r="E37" s="404"/>
      <c r="F37" s="90"/>
      <c r="G37" s="97"/>
      <c r="H37" s="96"/>
    </row>
    <row r="38" spans="1:8" ht="15.75" thickBot="1">
      <c r="A38" s="67"/>
      <c r="B38" s="67"/>
      <c r="C38" s="67"/>
      <c r="D38" s="359">
        <f>IF(D30&gt;0.1,D30-0.1,0)</f>
        <v>0</v>
      </c>
      <c r="E38" s="360"/>
      <c r="F38" s="90"/>
      <c r="G38" s="97"/>
      <c r="H38" s="96"/>
    </row>
    <row r="39" spans="1:8" ht="15.75" thickBot="1">
      <c r="A39" s="67"/>
      <c r="B39" s="98"/>
      <c r="C39" s="67"/>
      <c r="D39" s="94"/>
      <c r="E39" s="90"/>
      <c r="F39" s="90"/>
      <c r="G39" s="97"/>
      <c r="H39" s="96"/>
    </row>
    <row r="40" spans="1:8">
      <c r="A40" s="67"/>
      <c r="B40" s="98"/>
      <c r="C40" s="67"/>
      <c r="D40" s="401" t="s">
        <v>92</v>
      </c>
      <c r="E40" s="402"/>
      <c r="F40" s="90"/>
      <c r="G40" s="97"/>
      <c r="H40" s="96"/>
    </row>
    <row r="41" spans="1:8">
      <c r="A41" s="67"/>
      <c r="B41" s="98"/>
      <c r="C41" s="67"/>
      <c r="D41" s="403"/>
      <c r="E41" s="404"/>
      <c r="F41" s="90"/>
      <c r="G41" s="97"/>
      <c r="H41" s="96"/>
    </row>
    <row r="42" spans="1:8" ht="15.75" thickBot="1">
      <c r="A42" s="405" t="s">
        <v>201</v>
      </c>
      <c r="B42" s="405"/>
      <c r="C42" s="280"/>
      <c r="D42" s="359">
        <f>IF(E24=0,0,IF(D38&gt;0,0,IF(D30&gt;0,0,E24-E7)))</f>
        <v>0</v>
      </c>
      <c r="E42" s="360"/>
      <c r="F42" s="90"/>
      <c r="G42" s="97"/>
      <c r="H42" s="96"/>
    </row>
    <row r="43" spans="1:8">
      <c r="A43" s="67"/>
      <c r="B43" s="67"/>
      <c r="C43" s="67"/>
      <c r="D43" s="67"/>
      <c r="E43" s="67"/>
      <c r="F43" s="99"/>
      <c r="G43" s="97"/>
      <c r="H43" s="96"/>
    </row>
    <row r="44" spans="1:8" ht="25.5" customHeight="1">
      <c r="A44" s="100"/>
      <c r="B44" s="100" t="s">
        <v>36</v>
      </c>
      <c r="C44" s="101"/>
      <c r="D44" s="101"/>
      <c r="E44" s="101"/>
      <c r="F44" s="101"/>
      <c r="G44" s="101"/>
      <c r="H44" s="101"/>
    </row>
    <row r="45" spans="1:8" ht="15.75" thickBot="1">
      <c r="A45" s="67"/>
      <c r="B45" s="67"/>
      <c r="C45" s="67"/>
      <c r="D45" s="67"/>
      <c r="E45" s="67"/>
      <c r="F45" s="67"/>
      <c r="G45" s="97"/>
      <c r="H45" s="96"/>
    </row>
    <row r="46" spans="1:8" ht="15.75" thickBot="1">
      <c r="A46" s="391" t="s">
        <v>9</v>
      </c>
      <c r="B46" s="392"/>
      <c r="C46" s="392"/>
      <c r="D46" s="392"/>
      <c r="E46" s="392"/>
      <c r="F46" s="393"/>
      <c r="G46" s="97"/>
      <c r="H46" s="96"/>
    </row>
    <row r="47" spans="1:8">
      <c r="A47" s="394" t="s">
        <v>26</v>
      </c>
      <c r="B47" s="395"/>
      <c r="C47" s="395"/>
      <c r="D47" s="395"/>
      <c r="E47" s="395"/>
      <c r="F47" s="396"/>
      <c r="G47" s="97"/>
      <c r="H47" s="96"/>
    </row>
    <row r="48" spans="1:8" ht="15.75" thickBot="1">
      <c r="A48" s="397"/>
      <c r="B48" s="398"/>
      <c r="C48" s="398"/>
      <c r="D48" s="398"/>
      <c r="E48" s="398"/>
      <c r="F48" s="399"/>
      <c r="G48" s="97"/>
      <c r="H48" s="96"/>
    </row>
    <row r="49" spans="1:8" ht="30">
      <c r="A49" s="102"/>
      <c r="B49" s="146" t="s">
        <v>10</v>
      </c>
      <c r="C49" s="147" t="s">
        <v>11</v>
      </c>
      <c r="D49" s="147" t="s">
        <v>12</v>
      </c>
      <c r="E49" s="142" t="s">
        <v>27</v>
      </c>
      <c r="F49" s="103"/>
      <c r="G49" s="97"/>
      <c r="H49" s="96"/>
    </row>
    <row r="50" spans="1:8">
      <c r="A50" s="104" t="s">
        <v>13</v>
      </c>
      <c r="B50" s="143"/>
      <c r="C50" s="144"/>
      <c r="D50" s="105">
        <f t="shared" ref="D50:D59" si="1">B50*C50</f>
        <v>0</v>
      </c>
      <c r="E50" s="406"/>
      <c r="F50" s="103"/>
      <c r="G50" s="97"/>
      <c r="H50" s="96"/>
    </row>
    <row r="51" spans="1:8">
      <c r="A51" s="104" t="s">
        <v>14</v>
      </c>
      <c r="B51" s="143"/>
      <c r="C51" s="144"/>
      <c r="D51" s="105">
        <f t="shared" si="1"/>
        <v>0</v>
      </c>
      <c r="E51" s="407"/>
      <c r="F51" s="103"/>
      <c r="G51" s="97"/>
      <c r="H51" s="96"/>
    </row>
    <row r="52" spans="1:8">
      <c r="A52" s="104" t="s">
        <v>15</v>
      </c>
      <c r="B52" s="143"/>
      <c r="C52" s="144"/>
      <c r="D52" s="105">
        <f t="shared" si="1"/>
        <v>0</v>
      </c>
      <c r="E52" s="407"/>
      <c r="F52" s="103"/>
      <c r="G52" s="97"/>
      <c r="H52" s="96"/>
    </row>
    <row r="53" spans="1:8">
      <c r="A53" s="104" t="s">
        <v>16</v>
      </c>
      <c r="B53" s="143"/>
      <c r="C53" s="144"/>
      <c r="D53" s="105">
        <f t="shared" si="1"/>
        <v>0</v>
      </c>
      <c r="E53" s="407"/>
      <c r="F53" s="103"/>
      <c r="G53" s="97"/>
      <c r="H53" s="96"/>
    </row>
    <row r="54" spans="1:8">
      <c r="A54" s="104" t="s">
        <v>17</v>
      </c>
      <c r="B54" s="143"/>
      <c r="C54" s="144"/>
      <c r="D54" s="105">
        <f t="shared" si="1"/>
        <v>0</v>
      </c>
      <c r="E54" s="407"/>
      <c r="F54" s="103"/>
      <c r="G54" s="97"/>
      <c r="H54" s="96"/>
    </row>
    <row r="55" spans="1:8">
      <c r="A55" s="104" t="s">
        <v>18</v>
      </c>
      <c r="B55" s="143"/>
      <c r="C55" s="144"/>
      <c r="D55" s="105">
        <f t="shared" si="1"/>
        <v>0</v>
      </c>
      <c r="E55" s="407"/>
      <c r="F55" s="103"/>
      <c r="G55" s="97"/>
      <c r="H55" s="96"/>
    </row>
    <row r="56" spans="1:8">
      <c r="A56" s="104" t="s">
        <v>19</v>
      </c>
      <c r="B56" s="143"/>
      <c r="C56" s="144"/>
      <c r="D56" s="105">
        <f t="shared" si="1"/>
        <v>0</v>
      </c>
      <c r="E56" s="407"/>
      <c r="F56" s="103"/>
      <c r="G56" s="97"/>
      <c r="H56" s="96"/>
    </row>
    <row r="57" spans="1:8">
      <c r="A57" s="104" t="s">
        <v>20</v>
      </c>
      <c r="B57" s="143"/>
      <c r="C57" s="144"/>
      <c r="D57" s="105">
        <f t="shared" si="1"/>
        <v>0</v>
      </c>
      <c r="E57" s="407"/>
      <c r="F57" s="103"/>
      <c r="G57" s="97"/>
      <c r="H57" s="96"/>
    </row>
    <row r="58" spans="1:8">
      <c r="A58" s="104" t="s">
        <v>21</v>
      </c>
      <c r="B58" s="143"/>
      <c r="C58" s="144"/>
      <c r="D58" s="84">
        <f t="shared" si="1"/>
        <v>0</v>
      </c>
      <c r="E58" s="407"/>
      <c r="F58" s="103"/>
      <c r="G58" s="97"/>
      <c r="H58" s="96"/>
    </row>
    <row r="59" spans="1:8">
      <c r="A59" s="104" t="s">
        <v>22</v>
      </c>
      <c r="B59" s="143"/>
      <c r="C59" s="144"/>
      <c r="D59" s="84">
        <f t="shared" si="1"/>
        <v>0</v>
      </c>
      <c r="E59" s="408"/>
      <c r="F59" s="103"/>
      <c r="G59" s="97"/>
      <c r="H59" s="96"/>
    </row>
    <row r="60" spans="1:8" ht="15.75" thickBot="1">
      <c r="A60" s="106" t="s">
        <v>23</v>
      </c>
      <c r="B60" s="107">
        <f>SUM(B50:B59)</f>
        <v>0</v>
      </c>
      <c r="C60" s="108"/>
      <c r="D60" s="109">
        <f>SUM(D50:D59)</f>
        <v>0</v>
      </c>
      <c r="E60" s="110">
        <f>(IF(D60=0,0,IF(B60=0,0,D60/B60)))</f>
        <v>0</v>
      </c>
      <c r="F60" s="103"/>
      <c r="G60" s="97"/>
      <c r="H60" s="96"/>
    </row>
    <row r="61" spans="1:8" ht="15.75" thickBot="1">
      <c r="A61" s="111"/>
      <c r="B61" s="112"/>
      <c r="C61" s="112"/>
      <c r="D61" s="112"/>
      <c r="E61" s="113">
        <f>ROUND(E60,2)</f>
        <v>0</v>
      </c>
      <c r="F61" s="114"/>
      <c r="G61" s="97"/>
      <c r="H61" s="96"/>
    </row>
    <row r="62" spans="1:8" ht="15.75" thickBot="1">
      <c r="A62" s="111"/>
      <c r="B62" s="400"/>
      <c r="C62" s="400"/>
      <c r="D62" s="115"/>
      <c r="E62" s="112"/>
      <c r="F62" s="114"/>
      <c r="G62" s="97"/>
      <c r="H62" s="96"/>
    </row>
    <row r="63" spans="1:8" ht="19.5" customHeight="1">
      <c r="A63" s="390" t="s">
        <v>25</v>
      </c>
      <c r="B63" s="390"/>
      <c r="C63" s="390"/>
      <c r="D63" s="390"/>
      <c r="E63" s="390"/>
      <c r="F63" s="390"/>
      <c r="G63" s="390"/>
      <c r="H63" s="390"/>
    </row>
    <row r="64" spans="1:8" ht="19.5" customHeight="1">
      <c r="A64" s="390"/>
      <c r="B64" s="390"/>
      <c r="C64" s="390"/>
      <c r="D64" s="390"/>
      <c r="E64" s="390"/>
      <c r="F64" s="390"/>
      <c r="G64" s="390"/>
      <c r="H64" s="390"/>
    </row>
    <row r="65" spans="1:8">
      <c r="A65" s="67"/>
      <c r="B65" s="67"/>
      <c r="C65" s="67"/>
      <c r="D65" s="67"/>
      <c r="E65" s="67"/>
      <c r="F65" s="67"/>
      <c r="G65" s="67"/>
      <c r="H65" s="67"/>
    </row>
    <row r="66" spans="1:8" hidden="1"/>
    <row r="67" spans="1:8" hidden="1"/>
    <row r="68" spans="1:8" hidden="1"/>
    <row r="69" spans="1:8" hidden="1"/>
    <row r="70" spans="1:8" hidden="1"/>
    <row r="71" spans="1:8" hidden="1"/>
    <row r="72" spans="1:8" hidden="1"/>
    <row r="73" spans="1:8" hidden="1"/>
    <row r="74" spans="1:8" hidden="1"/>
    <row r="75" spans="1:8" hidden="1"/>
    <row r="76" spans="1:8" hidden="1"/>
    <row r="77" spans="1:8" hidden="1"/>
    <row r="78" spans="1:8" hidden="1"/>
    <row r="79" spans="1:8" hidden="1"/>
    <row r="80" spans="1:8" hidden="1"/>
    <row r="81" hidden="1"/>
    <row r="82" hidden="1"/>
    <row r="83" hidden="1"/>
    <row r="84" hidden="1"/>
    <row r="85" hidden="1"/>
    <row r="86" hidden="1"/>
    <row r="87" hidden="1"/>
    <row r="88" hidden="1"/>
    <row r="89" hidden="1"/>
    <row r="90" hidden="1"/>
    <row r="91" hidden="1"/>
  </sheetData>
  <sheetProtection password="CDF0" sheet="1" objects="1" scenarios="1"/>
  <mergeCells count="20">
    <mergeCell ref="A63:H64"/>
    <mergeCell ref="A46:F46"/>
    <mergeCell ref="A47:F48"/>
    <mergeCell ref="B62:C62"/>
    <mergeCell ref="D36:E37"/>
    <mergeCell ref="D38:E38"/>
    <mergeCell ref="D40:E41"/>
    <mergeCell ref="D42:E42"/>
    <mergeCell ref="A42:C42"/>
    <mergeCell ref="E50:E59"/>
    <mergeCell ref="D34:E34"/>
    <mergeCell ref="D32:E33"/>
    <mergeCell ref="E14:E23"/>
    <mergeCell ref="B11:E12"/>
    <mergeCell ref="D5:E5"/>
    <mergeCell ref="D8:E8"/>
    <mergeCell ref="B25:E26"/>
    <mergeCell ref="D28:E29"/>
    <mergeCell ref="D30:E30"/>
    <mergeCell ref="B10:E10"/>
  </mergeCells>
  <hyperlinks>
    <hyperlink ref="A42:C42" location="'SY2013-2014 REPORT'!A1" display="Go to SY2013-2014 Report"/>
  </hyperlinks>
  <pageMargins left="0.4" right="0.4" top="0.5" bottom="0.5" header="0.55000000000000004" footer="0.55000000000000004"/>
  <pageSetup scale="65" orientation="portrait" r:id="rId1"/>
  <ignoredErrors>
    <ignoredError sqref="A14:A23 A50:A59" numberStoredAsText="1"/>
  </ignoredErrors>
  <drawing r:id="rId2"/>
</worksheet>
</file>

<file path=xl/worksheets/sheet4.xml><?xml version="1.0" encoding="utf-8"?>
<worksheet xmlns="http://schemas.openxmlformats.org/spreadsheetml/2006/main" xmlns:r="http://schemas.openxmlformats.org/officeDocument/2006/relationships">
  <sheetPr codeName="Sheet6">
    <pageSetUpPr fitToPage="1"/>
  </sheetPr>
  <dimension ref="A1:F85"/>
  <sheetViews>
    <sheetView showGridLines="0" zoomScaleNormal="100" workbookViewId="0"/>
  </sheetViews>
  <sheetFormatPr defaultColWidth="0" defaultRowHeight="15" customHeight="1" zeroHeight="1"/>
  <cols>
    <col min="1" max="1" width="14.140625" style="68" customWidth="1"/>
    <col min="2" max="2" width="6" style="68" customWidth="1"/>
    <col min="3" max="3" width="17.5703125" style="68" customWidth="1"/>
    <col min="4" max="4" width="27.85546875" style="68" customWidth="1"/>
    <col min="5" max="5" width="29.85546875" style="68" customWidth="1"/>
    <col min="6" max="6" width="17.7109375" style="68" customWidth="1"/>
    <col min="7" max="16384" width="9.140625" style="68" hidden="1"/>
  </cols>
  <sheetData>
    <row r="1" spans="1:6">
      <c r="A1" s="67"/>
      <c r="B1" s="67"/>
      <c r="C1" s="67"/>
      <c r="D1" s="67"/>
      <c r="E1" s="67"/>
      <c r="F1" s="67"/>
    </row>
    <row r="2" spans="1:6">
      <c r="A2" s="67"/>
      <c r="B2" s="67"/>
      <c r="C2" s="67"/>
      <c r="D2" s="67"/>
      <c r="E2" s="67"/>
      <c r="F2" s="67"/>
    </row>
    <row r="3" spans="1:6" ht="15.75" thickBot="1">
      <c r="A3" s="67"/>
      <c r="B3" s="67"/>
      <c r="C3" s="67"/>
      <c r="D3" s="67"/>
      <c r="E3" s="67"/>
      <c r="F3" s="67"/>
    </row>
    <row r="4" spans="1:6" s="101" customFormat="1" ht="27" thickBot="1">
      <c r="A4" s="117" t="s">
        <v>202</v>
      </c>
      <c r="B4" s="117"/>
      <c r="C4" s="117"/>
      <c r="D4" s="117"/>
      <c r="E4" s="117"/>
      <c r="F4" s="117"/>
    </row>
    <row r="5" spans="1:6" s="99" customFormat="1" ht="33.75" customHeight="1">
      <c r="A5" s="120"/>
      <c r="B5" s="120"/>
      <c r="C5" s="120"/>
      <c r="D5" s="338" t="s">
        <v>84</v>
      </c>
      <c r="E5" s="339"/>
      <c r="F5" s="120"/>
    </row>
    <row r="6" spans="1:6" s="99" customFormat="1" ht="55.5" customHeight="1">
      <c r="A6" s="120"/>
      <c r="B6" s="120"/>
      <c r="C6" s="120"/>
      <c r="D6" s="209" t="s">
        <v>33</v>
      </c>
      <c r="E6" s="210" t="s">
        <v>95</v>
      </c>
      <c r="F6" s="120"/>
    </row>
    <row r="7" spans="1:6" s="101" customFormat="1" ht="29.25" customHeight="1">
      <c r="A7" s="120"/>
      <c r="B7" s="120"/>
      <c r="C7" s="120"/>
      <c r="D7" s="48">
        <f>'Unrounded Requirement Finder'!D7</f>
        <v>0</v>
      </c>
      <c r="E7" s="49">
        <f>ROUND(IF(D7&gt;2.59,D7,FLOOR(D7,0.05)),2)</f>
        <v>0</v>
      </c>
      <c r="F7" s="120"/>
    </row>
    <row r="8" spans="1:6" s="101" customFormat="1" ht="39" customHeight="1" thickBot="1">
      <c r="A8" s="120"/>
      <c r="B8" s="120"/>
      <c r="C8" s="120"/>
      <c r="D8" s="374" t="s">
        <v>87</v>
      </c>
      <c r="E8" s="375"/>
      <c r="F8" s="120"/>
    </row>
    <row r="9" spans="1:6" s="101" customFormat="1" ht="9" customHeight="1" thickBot="1">
      <c r="A9" s="120"/>
      <c r="B9" s="120"/>
      <c r="C9" s="120"/>
      <c r="D9" s="151"/>
      <c r="E9" s="152"/>
      <c r="F9" s="120"/>
    </row>
    <row r="10" spans="1:6" s="101" customFormat="1" ht="18" customHeight="1">
      <c r="A10" s="120"/>
      <c r="B10" s="120"/>
      <c r="C10" s="120"/>
      <c r="D10" s="423" t="s">
        <v>63</v>
      </c>
      <c r="E10" s="424"/>
      <c r="F10" s="120"/>
    </row>
    <row r="11" spans="1:6" s="101" customFormat="1" ht="72" customHeight="1">
      <c r="A11" s="120"/>
      <c r="B11" s="120"/>
      <c r="C11" s="120"/>
      <c r="D11" s="425" t="s">
        <v>109</v>
      </c>
      <c r="E11" s="426"/>
      <c r="F11" s="120"/>
    </row>
    <row r="12" spans="1:6" s="101" customFormat="1" ht="31.5" customHeight="1" thickBot="1">
      <c r="A12" s="120"/>
      <c r="B12" s="120"/>
      <c r="C12" s="173"/>
      <c r="D12" s="169"/>
      <c r="E12" s="232" t="s">
        <v>93</v>
      </c>
      <c r="F12" s="120"/>
    </row>
    <row r="13" spans="1:6" s="99" customFormat="1" ht="10.5" customHeight="1" thickBot="1">
      <c r="A13" s="120"/>
      <c r="B13" s="120"/>
      <c r="C13" s="120"/>
      <c r="D13" s="47"/>
      <c r="E13" s="47"/>
      <c r="F13" s="120"/>
    </row>
    <row r="14" spans="1:6" ht="16.5" thickBot="1">
      <c r="A14" s="67"/>
      <c r="B14" s="67"/>
      <c r="C14" s="410" t="s">
        <v>94</v>
      </c>
      <c r="D14" s="411"/>
      <c r="E14" s="412"/>
      <c r="F14" s="67"/>
    </row>
    <row r="15" spans="1:6" ht="38.25" customHeight="1" thickBot="1">
      <c r="A15" s="56"/>
      <c r="B15" s="56"/>
      <c r="C15" s="413" t="s">
        <v>129</v>
      </c>
      <c r="D15" s="414"/>
      <c r="E15" s="415"/>
      <c r="F15" s="67"/>
    </row>
    <row r="16" spans="1:6" ht="46.5" customHeight="1">
      <c r="A16" s="121"/>
      <c r="B16" s="121"/>
      <c r="C16" s="145" t="s">
        <v>62</v>
      </c>
      <c r="D16" s="159" t="s">
        <v>110</v>
      </c>
      <c r="E16" s="160" t="s">
        <v>111</v>
      </c>
      <c r="F16" s="422"/>
    </row>
    <row r="17" spans="1:6" ht="34.5" customHeight="1">
      <c r="A17" s="121"/>
      <c r="B17" s="121"/>
      <c r="C17" s="258"/>
      <c r="D17" s="161">
        <f>IF(D7=0,0,IF(D12="",0,IF(AND(D12&gt;2.59,E7-D12&lt;0),0,IF(AND(D12&gt;2.59,E7-D12&gt;0),E7-D12,IF(AND(D12&lt;=2.59,E7-D12&lt;0),0,E7-D12)))))</f>
        <v>0</v>
      </c>
      <c r="E17" s="162">
        <f>C17*D17</f>
        <v>0</v>
      </c>
      <c r="F17" s="422"/>
    </row>
    <row r="18" spans="1:6" ht="15" customHeight="1">
      <c r="A18" s="121"/>
      <c r="B18" s="121"/>
      <c r="C18" s="416" t="s">
        <v>112</v>
      </c>
      <c r="D18" s="417"/>
      <c r="E18" s="418"/>
      <c r="F18" s="122"/>
    </row>
    <row r="19" spans="1:6" ht="15" customHeight="1" thickBot="1">
      <c r="A19" s="121"/>
      <c r="B19" s="121"/>
      <c r="C19" s="419"/>
      <c r="D19" s="420"/>
      <c r="E19" s="421"/>
      <c r="F19" s="122"/>
    </row>
    <row r="20" spans="1:6" ht="15" customHeight="1">
      <c r="A20" s="121"/>
      <c r="B20" s="121"/>
      <c r="C20" s="123"/>
      <c r="E20" s="124"/>
      <c r="F20" s="122"/>
    </row>
    <row r="21" spans="1:6" ht="15.75" thickBot="1">
      <c r="A21" s="121"/>
      <c r="B21" s="121"/>
      <c r="D21" s="121"/>
      <c r="E21" s="127"/>
      <c r="F21" s="122"/>
    </row>
    <row r="22" spans="1:6" ht="60">
      <c r="A22" s="67"/>
      <c r="B22" s="67"/>
      <c r="C22" s="129"/>
      <c r="D22" s="167" t="s">
        <v>192</v>
      </c>
      <c r="E22" s="168" t="s">
        <v>194</v>
      </c>
      <c r="F22" s="128"/>
    </row>
    <row r="23" spans="1:6" ht="24.75" customHeight="1" thickBot="1">
      <c r="A23" s="67"/>
      <c r="B23" s="67"/>
      <c r="C23" s="129"/>
      <c r="D23" s="169"/>
      <c r="E23" s="170">
        <f>IF((E17-D23)&lt;0,0,E17-D23)</f>
        <v>0</v>
      </c>
      <c r="F23" s="69"/>
    </row>
    <row r="24" spans="1:6" ht="24.75" customHeight="1" thickBot="1">
      <c r="A24" s="67"/>
      <c r="B24" s="67"/>
      <c r="C24" s="129"/>
      <c r="D24" s="257"/>
      <c r="E24" s="256"/>
      <c r="F24" s="69"/>
    </row>
    <row r="25" spans="1:6" ht="45.75" customHeight="1">
      <c r="A25" s="125"/>
      <c r="B25" s="125"/>
      <c r="C25" s="126"/>
      <c r="D25" s="163" t="s">
        <v>96</v>
      </c>
      <c r="E25" s="164" t="s">
        <v>97</v>
      </c>
      <c r="F25" s="122"/>
    </row>
    <row r="26" spans="1:6" ht="19.5" customHeight="1" thickBot="1">
      <c r="A26" s="121"/>
      <c r="B26" s="121"/>
      <c r="C26" s="121"/>
      <c r="D26" s="165">
        <f>IF(D17&gt;0.1,0.1,D17)</f>
        <v>0</v>
      </c>
      <c r="E26" s="166">
        <f>IF(E23&lt;(D26*C17),E23,D26*C17)</f>
        <v>0</v>
      </c>
      <c r="F26" s="122"/>
    </row>
    <row r="27" spans="1:6" ht="15.75" thickBot="1">
      <c r="A27" s="67"/>
      <c r="B27" s="67"/>
      <c r="C27" s="129"/>
      <c r="D27" s="129"/>
      <c r="E27" s="130"/>
      <c r="F27" s="67"/>
    </row>
    <row r="28" spans="1:6" ht="45">
      <c r="A28" s="67"/>
      <c r="B28" s="67"/>
      <c r="C28" s="129"/>
      <c r="E28" s="172" t="s">
        <v>99</v>
      </c>
      <c r="F28" s="131"/>
    </row>
    <row r="29" spans="1:6" ht="19.5" customHeight="1" thickBot="1">
      <c r="A29" s="67"/>
      <c r="B29" s="67"/>
      <c r="C29" s="129"/>
      <c r="D29" s="67"/>
      <c r="E29" s="171">
        <f>IF((D23&gt;E26),0,E23-E26)</f>
        <v>0</v>
      </c>
      <c r="F29" s="227"/>
    </row>
    <row r="30" spans="1:6" ht="15.75" thickBot="1">
      <c r="A30" s="67"/>
      <c r="B30" s="67"/>
      <c r="C30" s="129"/>
      <c r="D30" s="67"/>
      <c r="E30" s="130"/>
      <c r="F30" s="69"/>
    </row>
    <row r="31" spans="1:6" ht="30">
      <c r="A31" s="67"/>
      <c r="B31" s="67"/>
      <c r="C31" s="67"/>
      <c r="D31" s="69"/>
      <c r="E31" s="172" t="s">
        <v>100</v>
      </c>
      <c r="F31" s="67"/>
    </row>
    <row r="32" spans="1:6" ht="15.75" thickBot="1">
      <c r="A32" s="67"/>
      <c r="B32" s="67"/>
      <c r="C32" s="67"/>
      <c r="D32" s="67"/>
      <c r="E32" s="171">
        <f>IF((D23-E17)&lt;0,0,(D23-E17))</f>
        <v>0</v>
      </c>
      <c r="F32" s="67"/>
    </row>
    <row r="33" spans="1:6">
      <c r="A33" s="67"/>
      <c r="B33" s="67"/>
      <c r="C33" s="405" t="s">
        <v>128</v>
      </c>
      <c r="D33" s="405"/>
      <c r="E33" s="67"/>
      <c r="F33" s="67"/>
    </row>
    <row r="34" spans="1:6">
      <c r="A34" s="409" t="s">
        <v>101</v>
      </c>
      <c r="B34" s="409"/>
      <c r="C34" s="409"/>
      <c r="D34" s="409"/>
      <c r="E34" s="409"/>
      <c r="F34" s="409"/>
    </row>
    <row r="35" spans="1:6">
      <c r="A35" s="409"/>
      <c r="B35" s="409"/>
      <c r="C35" s="409"/>
      <c r="D35" s="409"/>
      <c r="E35" s="409"/>
      <c r="F35" s="409"/>
    </row>
    <row r="36" spans="1:6">
      <c r="A36" s="409"/>
      <c r="B36" s="409"/>
      <c r="C36" s="409"/>
      <c r="D36" s="409"/>
      <c r="E36" s="409"/>
      <c r="F36" s="409"/>
    </row>
    <row r="37" spans="1:6">
      <c r="A37" s="67"/>
      <c r="B37" s="67"/>
      <c r="C37" s="67"/>
      <c r="D37" s="67"/>
      <c r="E37" s="67"/>
      <c r="F37" s="67"/>
    </row>
    <row r="38" spans="1:6" hidden="1"/>
    <row r="39" spans="1:6" hidden="1"/>
    <row r="40" spans="1:6" hidden="1"/>
    <row r="41" spans="1:6" hidden="1"/>
    <row r="42" spans="1:6" hidden="1"/>
    <row r="43" spans="1:6" hidden="1"/>
    <row r="44" spans="1:6" hidden="1"/>
    <row r="45" spans="1:6" hidden="1"/>
    <row r="46" spans="1:6" hidden="1"/>
    <row r="47" spans="1:6" hidden="1"/>
    <row r="48" spans="1:6" hidden="1"/>
    <row r="49" hidden="1"/>
    <row r="50" hidden="1"/>
    <row r="51" hidden="1"/>
    <row r="52" hidden="1"/>
    <row r="53" hidden="1"/>
    <row r="54" hidden="1"/>
    <row r="55" hidden="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customHeight="1"/>
    <row r="83" ht="15" customHeight="1"/>
    <row r="84" ht="15" customHeight="1"/>
    <row r="85" ht="15" customHeight="1"/>
  </sheetData>
  <sheetProtection password="CDF0" sheet="1" objects="1" scenarios="1"/>
  <mergeCells count="10">
    <mergeCell ref="A34:F36"/>
    <mergeCell ref="C14:E14"/>
    <mergeCell ref="C15:E15"/>
    <mergeCell ref="C18:E19"/>
    <mergeCell ref="D5:E5"/>
    <mergeCell ref="D8:E8"/>
    <mergeCell ref="F16:F17"/>
    <mergeCell ref="D10:E10"/>
    <mergeCell ref="D11:E11"/>
    <mergeCell ref="C33:D33"/>
  </mergeCells>
  <hyperlinks>
    <hyperlink ref="E12" location="'SY 12-13 Price Calculator'!A1" display="Click here to determine SY2012-2013 weighted average price"/>
    <hyperlink ref="C33:D33" location="'SY2013-2014 REPORT'!A1" display="Go to SY2013-2014 REPORT"/>
  </hyperlinks>
  <pageMargins left="0.4" right="0.4" top="0.5" bottom="0.5" header="0.55000000000000004" footer="0.55000000000000004"/>
  <pageSetup scale="77"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113"/>
  <sheetViews>
    <sheetView showGridLines="0" topLeftCell="A4" zoomScaleNormal="100" workbookViewId="0">
      <selection activeCell="C14" sqref="C14"/>
    </sheetView>
  </sheetViews>
  <sheetFormatPr defaultColWidth="0" defaultRowHeight="15" customHeight="1" zeroHeight="1"/>
  <cols>
    <col min="1" max="1" width="7.42578125" style="68" customWidth="1"/>
    <col min="2" max="2" width="16.28515625" style="68" customWidth="1"/>
    <col min="3" max="3" width="16" style="68" customWidth="1"/>
    <col min="4" max="4" width="18.42578125" style="68" customWidth="1"/>
    <col min="5" max="5" width="16.140625" style="68" customWidth="1"/>
    <col min="6" max="6" width="16"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c r="A1" s="67"/>
      <c r="B1" s="67"/>
      <c r="C1" s="67"/>
      <c r="D1" s="67"/>
      <c r="E1" s="67"/>
      <c r="F1" s="67"/>
      <c r="G1" s="67"/>
      <c r="H1" s="67"/>
    </row>
    <row r="2" spans="1:8">
      <c r="A2" s="67"/>
      <c r="B2" s="67"/>
      <c r="C2" s="67"/>
      <c r="D2" s="67"/>
      <c r="E2" s="67"/>
      <c r="F2" s="67"/>
      <c r="G2" s="67"/>
      <c r="H2" s="67"/>
    </row>
    <row r="3" spans="1:8" ht="15.75" thickBot="1">
      <c r="A3" s="67"/>
      <c r="B3" s="67"/>
      <c r="C3" s="67"/>
      <c r="D3" s="67"/>
      <c r="E3" s="69"/>
      <c r="F3" s="67"/>
      <c r="G3" s="67"/>
      <c r="H3" s="67"/>
    </row>
    <row r="4" spans="1:8" ht="25.5" customHeight="1" thickBot="1">
      <c r="A4" s="70"/>
      <c r="B4" s="71" t="s">
        <v>119</v>
      </c>
      <c r="C4" s="72"/>
      <c r="D4" s="72"/>
      <c r="E4" s="72"/>
      <c r="F4" s="72"/>
      <c r="G4" s="73"/>
      <c r="H4" s="73"/>
    </row>
    <row r="5" spans="1:8" ht="39.75" customHeight="1">
      <c r="A5" s="77"/>
      <c r="B5" s="77"/>
      <c r="C5" s="77"/>
      <c r="D5" s="338" t="s">
        <v>84</v>
      </c>
      <c r="E5" s="339"/>
      <c r="F5" s="75"/>
      <c r="G5" s="75"/>
      <c r="H5" s="75"/>
    </row>
    <row r="6" spans="1:8" ht="66" customHeight="1">
      <c r="A6" s="77"/>
      <c r="B6" s="77"/>
      <c r="C6" s="77"/>
      <c r="D6" s="209" t="s">
        <v>33</v>
      </c>
      <c r="E6" s="210" t="s">
        <v>86</v>
      </c>
      <c r="F6" s="75"/>
      <c r="G6" s="75"/>
      <c r="H6" s="75"/>
    </row>
    <row r="7" spans="1:8" ht="27.75" customHeight="1">
      <c r="A7" s="77"/>
      <c r="B7" s="77"/>
      <c r="C7" s="77"/>
      <c r="D7" s="48">
        <f>'Unrounded Requirement Finder'!D7</f>
        <v>0</v>
      </c>
      <c r="E7" s="49">
        <f>ROUND(IF(D7&gt;2.59,D7,FLOOR(D7,0.05)),2)</f>
        <v>0</v>
      </c>
      <c r="F7" s="75"/>
      <c r="G7" s="75"/>
      <c r="H7" s="75"/>
    </row>
    <row r="8" spans="1:8" s="79" customFormat="1" ht="40.5" customHeight="1" thickBot="1">
      <c r="A8" s="77"/>
      <c r="B8" s="77"/>
      <c r="C8" s="77"/>
      <c r="D8" s="374" t="s">
        <v>87</v>
      </c>
      <c r="E8" s="375"/>
      <c r="F8" s="78"/>
      <c r="G8" s="78"/>
      <c r="H8" s="78"/>
    </row>
    <row r="9" spans="1:8" ht="9.75" customHeight="1" thickBot="1">
      <c r="A9" s="74"/>
      <c r="B9" s="75"/>
      <c r="C9" s="75"/>
      <c r="D9" s="75"/>
      <c r="E9" s="75"/>
      <c r="F9" s="75"/>
      <c r="G9" s="75"/>
      <c r="H9" s="75"/>
    </row>
    <row r="10" spans="1:8" ht="15.75" customHeight="1" thickBot="1">
      <c r="A10" s="67"/>
      <c r="B10" s="387" t="s">
        <v>82</v>
      </c>
      <c r="C10" s="388"/>
      <c r="D10" s="388"/>
      <c r="E10" s="389"/>
      <c r="F10" s="67"/>
      <c r="G10" s="67"/>
      <c r="H10" s="67"/>
    </row>
    <row r="11" spans="1:8" ht="15" customHeight="1">
      <c r="A11" s="67"/>
      <c r="B11" s="368" t="s">
        <v>85</v>
      </c>
      <c r="C11" s="369"/>
      <c r="D11" s="369"/>
      <c r="E11" s="370"/>
      <c r="F11" s="80"/>
      <c r="G11" s="81"/>
      <c r="H11" s="67"/>
    </row>
    <row r="12" spans="1:8" ht="15.75" thickBot="1">
      <c r="A12" s="67"/>
      <c r="B12" s="371"/>
      <c r="C12" s="372"/>
      <c r="D12" s="372"/>
      <c r="E12" s="373"/>
      <c r="F12" s="80"/>
      <c r="G12" s="80"/>
      <c r="H12" s="67"/>
    </row>
    <row r="13" spans="1:8" ht="44.25" customHeight="1">
      <c r="A13" s="67"/>
      <c r="B13" s="140" t="s">
        <v>10</v>
      </c>
      <c r="C13" s="141" t="s">
        <v>11</v>
      </c>
      <c r="D13" s="141" t="s">
        <v>12</v>
      </c>
      <c r="E13" s="142" t="s">
        <v>30</v>
      </c>
      <c r="F13" s="82"/>
      <c r="G13" s="82"/>
      <c r="H13" s="67"/>
    </row>
    <row r="14" spans="1:8" ht="15.75" customHeight="1">
      <c r="A14" s="83" t="s">
        <v>13</v>
      </c>
      <c r="B14" s="143"/>
      <c r="C14" s="144"/>
      <c r="D14" s="84">
        <f t="shared" ref="D14:D23" si="0">B14*C14</f>
        <v>0</v>
      </c>
      <c r="E14" s="365"/>
      <c r="F14" s="82"/>
      <c r="G14" s="82"/>
      <c r="H14" s="67"/>
    </row>
    <row r="15" spans="1:8">
      <c r="A15" s="83" t="s">
        <v>14</v>
      </c>
      <c r="B15" s="143"/>
      <c r="C15" s="144"/>
      <c r="D15" s="84">
        <f t="shared" si="0"/>
        <v>0</v>
      </c>
      <c r="E15" s="366"/>
      <c r="F15" s="82"/>
      <c r="G15" s="82"/>
      <c r="H15" s="67"/>
    </row>
    <row r="16" spans="1:8">
      <c r="A16" s="83" t="s">
        <v>15</v>
      </c>
      <c r="B16" s="143"/>
      <c r="C16" s="144"/>
      <c r="D16" s="84">
        <f t="shared" si="0"/>
        <v>0</v>
      </c>
      <c r="E16" s="366"/>
      <c r="F16" s="76"/>
      <c r="G16" s="76"/>
      <c r="H16" s="67"/>
    </row>
    <row r="17" spans="1:8">
      <c r="A17" s="83" t="s">
        <v>16</v>
      </c>
      <c r="B17" s="143"/>
      <c r="C17" s="144"/>
      <c r="D17" s="84">
        <f t="shared" si="0"/>
        <v>0</v>
      </c>
      <c r="E17" s="366"/>
      <c r="F17" s="76"/>
      <c r="G17" s="76"/>
      <c r="H17" s="67"/>
    </row>
    <row r="18" spans="1:8" ht="15" customHeight="1">
      <c r="A18" s="83" t="s">
        <v>17</v>
      </c>
      <c r="B18" s="143"/>
      <c r="C18" s="144"/>
      <c r="D18" s="84">
        <f t="shared" si="0"/>
        <v>0</v>
      </c>
      <c r="E18" s="366"/>
      <c r="F18" s="76"/>
      <c r="G18" s="76"/>
      <c r="H18" s="67"/>
    </row>
    <row r="19" spans="1:8" ht="16.5" customHeight="1">
      <c r="A19" s="83" t="s">
        <v>18</v>
      </c>
      <c r="B19" s="143"/>
      <c r="C19" s="144"/>
      <c r="D19" s="84">
        <f t="shared" si="0"/>
        <v>0</v>
      </c>
      <c r="E19" s="366"/>
      <c r="F19" s="76"/>
      <c r="G19" s="76"/>
      <c r="H19" s="67"/>
    </row>
    <row r="20" spans="1:8" ht="15" customHeight="1">
      <c r="A20" s="83" t="s">
        <v>19</v>
      </c>
      <c r="B20" s="143"/>
      <c r="C20" s="144"/>
      <c r="D20" s="84">
        <f t="shared" si="0"/>
        <v>0</v>
      </c>
      <c r="E20" s="366"/>
      <c r="F20" s="76"/>
      <c r="G20" s="76"/>
      <c r="H20" s="67"/>
    </row>
    <row r="21" spans="1:8" ht="15" customHeight="1">
      <c r="A21" s="83" t="s">
        <v>20</v>
      </c>
      <c r="B21" s="143"/>
      <c r="C21" s="144"/>
      <c r="D21" s="84">
        <f t="shared" si="0"/>
        <v>0</v>
      </c>
      <c r="E21" s="366"/>
      <c r="F21" s="76"/>
      <c r="G21" s="76"/>
      <c r="H21" s="67"/>
    </row>
    <row r="22" spans="1:8" ht="15" customHeight="1">
      <c r="A22" s="83" t="s">
        <v>21</v>
      </c>
      <c r="B22" s="143"/>
      <c r="C22" s="144"/>
      <c r="D22" s="84">
        <f t="shared" si="0"/>
        <v>0</v>
      </c>
      <c r="E22" s="366"/>
      <c r="F22" s="76"/>
      <c r="G22" s="76"/>
      <c r="H22" s="67"/>
    </row>
    <row r="23" spans="1:8" ht="15" customHeight="1">
      <c r="A23" s="83" t="s">
        <v>22</v>
      </c>
      <c r="B23" s="143"/>
      <c r="C23" s="144"/>
      <c r="D23" s="84">
        <f t="shared" si="0"/>
        <v>0</v>
      </c>
      <c r="E23" s="367"/>
      <c r="F23" s="76"/>
      <c r="G23" s="76"/>
      <c r="H23" s="67"/>
    </row>
    <row r="24" spans="1:8">
      <c r="A24" s="85" t="s">
        <v>23</v>
      </c>
      <c r="B24" s="86">
        <f>SUM(B14:B23)</f>
        <v>0</v>
      </c>
      <c r="C24" s="87"/>
      <c r="D24" s="88">
        <f>SUM(D14:D23)</f>
        <v>0</v>
      </c>
      <c r="E24" s="89">
        <f>ROUND((IF(D24=0,0,IF(B24=0,0,D24/B24))),2)</f>
        <v>0</v>
      </c>
      <c r="F24" s="90"/>
      <c r="G24" s="91"/>
      <c r="H24" s="67"/>
    </row>
    <row r="25" spans="1:8" ht="18" customHeight="1">
      <c r="A25" s="85"/>
      <c r="B25" s="376" t="s">
        <v>113</v>
      </c>
      <c r="C25" s="377"/>
      <c r="D25" s="377"/>
      <c r="E25" s="378"/>
      <c r="F25" s="90"/>
      <c r="G25" s="91"/>
      <c r="H25" s="67"/>
    </row>
    <row r="26" spans="1:8" ht="21.75" customHeight="1" thickBot="1">
      <c r="A26" s="85"/>
      <c r="B26" s="379"/>
      <c r="C26" s="380"/>
      <c r="D26" s="380"/>
      <c r="E26" s="381"/>
      <c r="F26" s="90"/>
      <c r="G26" s="91"/>
      <c r="H26" s="67"/>
    </row>
    <row r="27" spans="1:8" ht="9.75" customHeight="1" thickBot="1">
      <c r="A27" s="85"/>
      <c r="B27" s="92"/>
      <c r="C27" s="93"/>
      <c r="D27" s="94"/>
      <c r="E27" s="90"/>
      <c r="F27" s="90"/>
      <c r="G27" s="91"/>
      <c r="H27" s="67"/>
    </row>
    <row r="28" spans="1:8" ht="15" customHeight="1">
      <c r="A28" s="67"/>
      <c r="B28" s="67"/>
      <c r="C28" s="67"/>
      <c r="D28" s="382" t="s">
        <v>89</v>
      </c>
      <c r="E28" s="383"/>
      <c r="F28" s="90"/>
      <c r="G28" s="91"/>
      <c r="H28" s="67"/>
    </row>
    <row r="29" spans="1:8" ht="15.75" customHeight="1">
      <c r="A29" s="67"/>
      <c r="B29" s="67"/>
      <c r="C29" s="95"/>
      <c r="D29" s="384"/>
      <c r="E29" s="385"/>
      <c r="F29" s="90"/>
      <c r="G29" s="91"/>
      <c r="H29" s="67"/>
    </row>
    <row r="30" spans="1:8" ht="18.75" customHeight="1" thickBot="1">
      <c r="A30" s="67"/>
      <c r="B30" s="95"/>
      <c r="C30" s="95"/>
      <c r="D30" s="386">
        <f>IF(E24=0,0,IF(E7-E24&lt;=0,0,E7-E24))</f>
        <v>0</v>
      </c>
      <c r="E30" s="360"/>
      <c r="F30" s="90"/>
      <c r="G30" s="91"/>
      <c r="H30" s="67"/>
    </row>
    <row r="31" spans="1:8" ht="10.5" customHeight="1" thickBot="1">
      <c r="A31" s="67"/>
      <c r="B31" s="95"/>
      <c r="C31" s="95"/>
      <c r="D31" s="94"/>
      <c r="E31" s="90"/>
      <c r="F31" s="90"/>
      <c r="G31" s="91"/>
      <c r="H31" s="67"/>
    </row>
    <row r="32" spans="1:8" ht="15.75" customHeight="1">
      <c r="A32" s="67"/>
      <c r="B32" s="95"/>
      <c r="C32" s="95"/>
      <c r="D32" s="361" t="s">
        <v>90</v>
      </c>
      <c r="E32" s="362"/>
      <c r="F32" s="90"/>
      <c r="G32" s="91"/>
      <c r="H32" s="67"/>
    </row>
    <row r="33" spans="1:8" ht="15.75" customHeight="1">
      <c r="A33" s="67"/>
      <c r="B33" s="67"/>
      <c r="C33" s="67"/>
      <c r="D33" s="363"/>
      <c r="E33" s="364"/>
      <c r="F33" s="90"/>
      <c r="G33" s="91"/>
      <c r="H33" s="67"/>
    </row>
    <row r="34" spans="1:8" ht="15.75" thickBot="1">
      <c r="A34" s="67"/>
      <c r="B34" s="67"/>
      <c r="C34" s="67"/>
      <c r="D34" s="359">
        <f>IF(E24=0,0,IF(D30&gt;0.1,E24+0.1,IF(D30=0,"No price increase necessary",E24+D30)))</f>
        <v>0</v>
      </c>
      <c r="E34" s="360"/>
      <c r="F34" s="90"/>
      <c r="G34" s="67"/>
      <c r="H34" s="96"/>
    </row>
    <row r="35" spans="1:8" ht="15.75" thickBot="1">
      <c r="A35" s="67"/>
      <c r="B35" s="67"/>
      <c r="C35" s="67"/>
      <c r="D35" s="67"/>
      <c r="E35" s="67"/>
      <c r="F35" s="99"/>
      <c r="G35" s="97"/>
      <c r="H35" s="96"/>
    </row>
    <row r="36" spans="1:8" ht="28.5" customHeight="1">
      <c r="A36" s="67"/>
      <c r="B36" s="439" t="s">
        <v>114</v>
      </c>
      <c r="C36" s="440"/>
      <c r="D36" s="441"/>
      <c r="E36" s="67"/>
      <c r="F36" s="99"/>
      <c r="G36" s="97"/>
      <c r="H36" s="96"/>
    </row>
    <row r="37" spans="1:8" ht="28.5" customHeight="1">
      <c r="A37" s="67"/>
      <c r="B37" s="442" t="s">
        <v>134</v>
      </c>
      <c r="C37" s="443"/>
      <c r="D37" s="444"/>
      <c r="E37" s="67"/>
      <c r="F37" s="99"/>
      <c r="G37" s="97"/>
      <c r="H37" s="96"/>
    </row>
    <row r="38" spans="1:8" ht="32.25" customHeight="1">
      <c r="A38" s="67"/>
      <c r="B38" s="212"/>
      <c r="C38" s="144"/>
      <c r="D38" s="213"/>
      <c r="E38" s="67"/>
      <c r="F38" s="99"/>
      <c r="G38" s="97"/>
      <c r="H38" s="96"/>
    </row>
    <row r="39" spans="1:8" ht="15.75" thickBot="1">
      <c r="A39" s="67"/>
      <c r="B39" s="67"/>
      <c r="C39" s="67"/>
      <c r="D39" s="67"/>
      <c r="E39" s="67"/>
      <c r="F39" s="99"/>
      <c r="G39" s="97"/>
      <c r="H39" s="96"/>
    </row>
    <row r="40" spans="1:8" ht="40.5" customHeight="1">
      <c r="A40" s="67"/>
      <c r="B40" s="436" t="s">
        <v>94</v>
      </c>
      <c r="C40" s="437"/>
      <c r="D40" s="437"/>
      <c r="E40" s="437"/>
      <c r="F40" s="438"/>
      <c r="G40" s="97"/>
      <c r="H40" s="96"/>
    </row>
    <row r="41" spans="1:8" ht="52.5" customHeight="1">
      <c r="A41" s="67"/>
      <c r="B41" s="433" t="s">
        <v>135</v>
      </c>
      <c r="C41" s="434"/>
      <c r="D41" s="434"/>
      <c r="E41" s="434"/>
      <c r="F41" s="435"/>
      <c r="G41" s="97"/>
      <c r="H41" s="96"/>
    </row>
    <row r="42" spans="1:8" ht="89.25" customHeight="1">
      <c r="A42" s="67"/>
      <c r="B42" s="214" t="s">
        <v>62</v>
      </c>
      <c r="C42" s="215" t="s">
        <v>115</v>
      </c>
      <c r="D42" s="216" t="s">
        <v>111</v>
      </c>
      <c r="E42" s="217" t="s">
        <v>96</v>
      </c>
      <c r="F42" s="218" t="s">
        <v>97</v>
      </c>
      <c r="G42" s="97"/>
      <c r="H42" s="96"/>
    </row>
    <row r="43" spans="1:8" ht="23.25" customHeight="1">
      <c r="A43" s="67"/>
      <c r="B43" s="231"/>
      <c r="C43" s="219">
        <f>IF(D7=0,0,IF(C38="",0,IF(AND(C38&gt;2.59,E7-C38&lt;0),0,IF(AND(C38&gt;2.59,E7-C38&gt;0),E7-C38,IF(AND(C38&lt;=2.59,E7-C38&lt;0),0,E7-C38)))))</f>
        <v>0</v>
      </c>
      <c r="D43" s="220">
        <f>B43*C43</f>
        <v>0</v>
      </c>
      <c r="E43" s="219">
        <f>IF(C43&gt;0.1,0.1,C43)</f>
        <v>0</v>
      </c>
      <c r="F43" s="162">
        <f>E43*B43</f>
        <v>0</v>
      </c>
      <c r="G43" s="97"/>
      <c r="H43" s="96"/>
    </row>
    <row r="44" spans="1:8" ht="15" customHeight="1">
      <c r="A44" s="67"/>
      <c r="B44" s="427" t="s">
        <v>112</v>
      </c>
      <c r="C44" s="428"/>
      <c r="D44" s="428"/>
      <c r="E44" s="428"/>
      <c r="F44" s="429"/>
      <c r="G44" s="97"/>
      <c r="H44" s="96"/>
    </row>
    <row r="45" spans="1:8" ht="14.25" customHeight="1" thickBot="1">
      <c r="A45" s="67"/>
      <c r="B45" s="430"/>
      <c r="C45" s="431"/>
      <c r="D45" s="431"/>
      <c r="E45" s="431"/>
      <c r="F45" s="432"/>
      <c r="G45" s="97"/>
      <c r="H45" s="96"/>
    </row>
    <row r="46" spans="1:8" ht="15.75" thickBot="1">
      <c r="A46" s="67"/>
      <c r="B46" s="67"/>
      <c r="C46" s="67"/>
      <c r="D46" s="67"/>
      <c r="E46" s="67"/>
      <c r="F46" s="99"/>
      <c r="G46" s="97"/>
      <c r="H46" s="96"/>
    </row>
    <row r="47" spans="1:8" ht="90">
      <c r="A47" s="67"/>
      <c r="B47" s="221" t="s">
        <v>193</v>
      </c>
      <c r="C47" s="222" t="s">
        <v>98</v>
      </c>
      <c r="D47" s="223" t="s">
        <v>99</v>
      </c>
      <c r="E47" s="224" t="s">
        <v>100</v>
      </c>
      <c r="F47" s="96"/>
    </row>
    <row r="48" spans="1:8" ht="21" customHeight="1" thickBot="1">
      <c r="A48" s="67"/>
      <c r="B48" s="225"/>
      <c r="C48" s="226">
        <f>IF(F43-B48&lt;0,0,F43-B48)</f>
        <v>0</v>
      </c>
      <c r="D48" s="226">
        <f>IF(B48&gt;=D43,0,D43-B48)</f>
        <v>0</v>
      </c>
      <c r="E48" s="166">
        <f>IF(B48&lt;D43,0,B48-D43)</f>
        <v>0</v>
      </c>
      <c r="F48" s="96"/>
    </row>
    <row r="49" spans="1:8">
      <c r="A49" s="67"/>
      <c r="B49" s="67"/>
      <c r="C49" s="67"/>
      <c r="D49" s="69"/>
      <c r="E49" s="67"/>
      <c r="F49" s="99"/>
      <c r="G49" s="97"/>
      <c r="H49" s="96"/>
    </row>
    <row r="50" spans="1:8" hidden="1"/>
    <row r="51" spans="1:8" hidden="1"/>
    <row r="52" spans="1:8" hidden="1"/>
    <row r="53" spans="1:8" hidden="1"/>
    <row r="54" spans="1:8" hidden="1"/>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sheetProtection password="CDF0" sheet="1" objects="1" scenarios="1"/>
  <mergeCells count="15">
    <mergeCell ref="D34:E34"/>
    <mergeCell ref="B44:F45"/>
    <mergeCell ref="B41:F41"/>
    <mergeCell ref="B40:F40"/>
    <mergeCell ref="B36:D36"/>
    <mergeCell ref="B37:D37"/>
    <mergeCell ref="D28:E29"/>
    <mergeCell ref="D30:E30"/>
    <mergeCell ref="D32:E33"/>
    <mergeCell ref="D5:E5"/>
    <mergeCell ref="D8:E8"/>
    <mergeCell ref="B10:E10"/>
    <mergeCell ref="B11:E12"/>
    <mergeCell ref="E14:E23"/>
    <mergeCell ref="B25:E26"/>
  </mergeCells>
  <pageMargins left="0.4" right="0.4" top="0.5" bottom="0.5" header="0.55000000000000004" footer="0.55000000000000004"/>
  <pageSetup scale="66" orientation="portrait" r:id="rId1"/>
  <drawing r:id="rId2"/>
</worksheet>
</file>

<file path=xl/worksheets/sheet6.xml><?xml version="1.0" encoding="utf-8"?>
<worksheet xmlns="http://schemas.openxmlformats.org/spreadsheetml/2006/main" xmlns:r="http://schemas.openxmlformats.org/officeDocument/2006/relationships">
  <sheetPr codeName="Sheet1"/>
  <dimension ref="A1:L37"/>
  <sheetViews>
    <sheetView showGridLines="0" workbookViewId="0"/>
  </sheetViews>
  <sheetFormatPr defaultColWidth="0" defaultRowHeight="15"/>
  <cols>
    <col min="1" max="1" width="1.28515625" style="54" customWidth="1"/>
    <col min="2" max="5" width="9.140625" customWidth="1"/>
    <col min="6" max="6" width="16.7109375" customWidth="1"/>
    <col min="7" max="7" width="9.140625" customWidth="1"/>
    <col min="8" max="8" width="9.42578125" customWidth="1"/>
    <col min="9" max="9" width="12.42578125" customWidth="1"/>
    <col min="10" max="11" width="9.140625" hidden="1" customWidth="1"/>
    <col min="12" max="12" width="2.28515625" hidden="1" customWidth="1"/>
    <col min="13" max="16384" width="9.140625" hidden="1"/>
  </cols>
  <sheetData>
    <row r="1" spans="1:11" s="53" customFormat="1">
      <c r="A1" s="54"/>
    </row>
    <row r="2" spans="1:11" s="53" customFormat="1">
      <c r="A2" s="54"/>
      <c r="F2" s="464" t="s">
        <v>54</v>
      </c>
      <c r="G2" s="464"/>
      <c r="H2" s="464"/>
    </row>
    <row r="3" spans="1:11" s="53" customFormat="1" ht="15.75" thickBot="1">
      <c r="A3" s="54"/>
    </row>
    <row r="4" spans="1:11" ht="15" customHeight="1">
      <c r="A4" s="55"/>
      <c r="B4" s="474" t="s">
        <v>116</v>
      </c>
      <c r="C4" s="475"/>
      <c r="D4" s="475"/>
      <c r="E4" s="475"/>
      <c r="F4" s="475"/>
      <c r="G4" s="475"/>
      <c r="H4" s="476"/>
    </row>
    <row r="5" spans="1:11" ht="10.5" customHeight="1">
      <c r="A5" s="65"/>
      <c r="B5" s="477"/>
      <c r="C5" s="478"/>
      <c r="D5" s="478"/>
      <c r="E5" s="478"/>
      <c r="F5" s="478"/>
      <c r="G5" s="478"/>
      <c r="H5" s="479"/>
    </row>
    <row r="6" spans="1:11" ht="6" customHeight="1" thickBot="1">
      <c r="A6" s="66"/>
      <c r="B6" s="480"/>
      <c r="C6" s="481"/>
      <c r="D6" s="481"/>
      <c r="E6" s="481"/>
      <c r="F6" s="481"/>
      <c r="G6" s="481"/>
      <c r="H6" s="482"/>
    </row>
    <row r="7" spans="1:11" ht="60.75" customHeight="1">
      <c r="A7" s="63"/>
      <c r="B7" s="468" t="s">
        <v>117</v>
      </c>
      <c r="C7" s="468"/>
      <c r="D7" s="468"/>
      <c r="E7" s="468"/>
      <c r="F7" s="468"/>
      <c r="G7" s="468"/>
      <c r="H7" s="468"/>
    </row>
    <row r="8" spans="1:11" s="53" customFormat="1" ht="19.5" customHeight="1">
      <c r="A8" s="52"/>
      <c r="B8" s="467" t="s">
        <v>59</v>
      </c>
      <c r="C8" s="467"/>
      <c r="D8" s="467"/>
      <c r="E8" s="467"/>
      <c r="F8" s="467"/>
      <c r="G8" s="467"/>
      <c r="H8" s="467"/>
    </row>
    <row r="9" spans="1:11" s="53" customFormat="1" ht="6" customHeight="1" thickBot="1">
      <c r="A9" s="52"/>
      <c r="B9" s="64"/>
      <c r="C9" s="64"/>
      <c r="D9" s="64"/>
      <c r="E9" s="64"/>
      <c r="F9" s="64"/>
      <c r="G9" s="64"/>
      <c r="H9" s="64"/>
    </row>
    <row r="10" spans="1:11" ht="21" customHeight="1" thickBot="1">
      <c r="A10" s="62"/>
      <c r="B10" s="485" t="s">
        <v>131</v>
      </c>
      <c r="C10" s="486"/>
      <c r="D10" s="486"/>
      <c r="E10" s="486"/>
      <c r="F10" s="486"/>
      <c r="G10" s="486"/>
      <c r="H10" s="487"/>
    </row>
    <row r="11" spans="1:11" ht="9.75" customHeight="1" thickBot="1">
      <c r="A11" s="52"/>
      <c r="B11" s="51"/>
      <c r="C11" s="51"/>
      <c r="D11" s="51"/>
      <c r="E11" s="51"/>
      <c r="F11" s="51"/>
      <c r="G11" s="51"/>
      <c r="H11" s="51"/>
    </row>
    <row r="12" spans="1:11" ht="48" customHeight="1">
      <c r="B12" s="449" t="s">
        <v>132</v>
      </c>
      <c r="C12" s="450"/>
      <c r="D12" s="450"/>
      <c r="E12" s="450"/>
      <c r="F12" s="451"/>
      <c r="G12" s="472">
        <f>'Unrounded Requirement Finder'!D7</f>
        <v>0</v>
      </c>
      <c r="H12" s="473"/>
    </row>
    <row r="13" spans="1:11" ht="26.25" customHeight="1" thickBot="1">
      <c r="B13" s="456" t="s">
        <v>70</v>
      </c>
      <c r="C13" s="457"/>
      <c r="D13" s="457"/>
      <c r="E13" s="457"/>
      <c r="F13" s="458"/>
      <c r="G13" s="483">
        <f>ROUND(IF(G12&gt;2.51,G12,FLOOR(G12,0.05)),2)</f>
        <v>0</v>
      </c>
      <c r="H13" s="484"/>
      <c r="J13" s="138"/>
      <c r="K13" s="138"/>
    </row>
    <row r="14" spans="1:11" ht="15.75" thickBot="1">
      <c r="J14" s="138"/>
      <c r="K14" s="138"/>
    </row>
    <row r="15" spans="1:11" ht="21" customHeight="1" thickBot="1">
      <c r="A15" s="62"/>
      <c r="B15" s="469" t="s">
        <v>118</v>
      </c>
      <c r="C15" s="470"/>
      <c r="D15" s="470"/>
      <c r="E15" s="470"/>
      <c r="F15" s="470"/>
      <c r="G15" s="470"/>
      <c r="H15" s="471"/>
      <c r="J15" s="58" t="s">
        <v>56</v>
      </c>
      <c r="K15" s="138"/>
    </row>
    <row r="16" spans="1:11" s="53" customFormat="1" ht="28.5" customHeight="1">
      <c r="A16" s="57"/>
      <c r="B16" s="465" t="s">
        <v>127</v>
      </c>
      <c r="C16" s="466"/>
      <c r="D16" s="466"/>
      <c r="E16" s="466"/>
      <c r="F16" s="466"/>
      <c r="G16" s="466"/>
      <c r="H16" s="466"/>
      <c r="J16" s="58" t="s">
        <v>58</v>
      </c>
      <c r="K16" s="138"/>
    </row>
    <row r="17" spans="1:11" s="53" customFormat="1" ht="32.25" customHeight="1">
      <c r="A17" s="60"/>
      <c r="B17" s="60"/>
      <c r="C17" s="181"/>
      <c r="D17" s="181"/>
      <c r="E17" s="181"/>
      <c r="F17" s="182">
        <v>1</v>
      </c>
      <c r="G17" s="183"/>
      <c r="H17" s="57"/>
      <c r="J17" s="58" t="s">
        <v>88</v>
      </c>
      <c r="K17" s="138"/>
    </row>
    <row r="18" spans="1:11" s="53" customFormat="1" ht="10.5" customHeight="1">
      <c r="A18" s="57"/>
      <c r="B18" s="57"/>
      <c r="C18" s="183"/>
      <c r="D18" s="183"/>
      <c r="E18" s="183"/>
      <c r="F18" s="183"/>
      <c r="G18" s="183"/>
      <c r="H18" s="57"/>
      <c r="J18" s="203">
        <v>1</v>
      </c>
    </row>
    <row r="19" spans="1:11">
      <c r="A19" s="459" t="s">
        <v>55</v>
      </c>
      <c r="B19" s="459"/>
      <c r="C19" s="459"/>
      <c r="D19" s="459"/>
      <c r="E19" s="459"/>
      <c r="F19" s="459"/>
      <c r="G19" s="459"/>
      <c r="H19" s="459"/>
      <c r="J19" s="53"/>
    </row>
    <row r="20" spans="1:11" ht="7.5" customHeight="1" thickBot="1"/>
    <row r="21" spans="1:11" ht="15" customHeight="1">
      <c r="B21" s="460" t="s">
        <v>121</v>
      </c>
      <c r="C21" s="461"/>
      <c r="D21" s="461"/>
      <c r="E21" s="461"/>
      <c r="F21" s="461"/>
      <c r="G21" s="452" t="str">
        <f>IF(J18=1,"",IF(J18=2,'SY 13-14 Price Calculator'!D38, "N/A"))</f>
        <v/>
      </c>
      <c r="H21" s="453"/>
      <c r="I21" s="59"/>
    </row>
    <row r="22" spans="1:11" ht="15.75" thickBot="1">
      <c r="B22" s="462"/>
      <c r="C22" s="463"/>
      <c r="D22" s="463"/>
      <c r="E22" s="463"/>
      <c r="F22" s="463"/>
      <c r="G22" s="454"/>
      <c r="H22" s="455"/>
    </row>
    <row r="23" spans="1:11" ht="10.5" customHeight="1" thickBot="1">
      <c r="B23" s="61"/>
      <c r="C23" s="61"/>
      <c r="D23" s="61"/>
      <c r="E23" s="61"/>
      <c r="F23" s="61"/>
    </row>
    <row r="24" spans="1:11" ht="15" customHeight="1">
      <c r="B24" s="460" t="s">
        <v>122</v>
      </c>
      <c r="C24" s="461"/>
      <c r="D24" s="461"/>
      <c r="E24" s="461"/>
      <c r="F24" s="461"/>
      <c r="G24" s="452" t="str">
        <f>IF(J18=1,"",IF(J18=2,'SY 13-14 Price Calculator'!D42,"N/A"))</f>
        <v/>
      </c>
      <c r="H24" s="453"/>
    </row>
    <row r="25" spans="1:11" ht="15.75" thickBot="1">
      <c r="B25" s="462"/>
      <c r="C25" s="463"/>
      <c r="D25" s="463"/>
      <c r="E25" s="463"/>
      <c r="F25" s="463"/>
      <c r="G25" s="454"/>
      <c r="H25" s="455"/>
      <c r="J25" s="53"/>
    </row>
    <row r="26" spans="1:11" ht="7.5" customHeight="1"/>
    <row r="27" spans="1:11" s="53" customFormat="1" ht="13.5" customHeight="1">
      <c r="A27" s="459" t="s">
        <v>57</v>
      </c>
      <c r="B27" s="459"/>
      <c r="C27" s="459"/>
      <c r="D27" s="459"/>
      <c r="E27" s="459"/>
      <c r="F27" s="459"/>
      <c r="G27" s="459"/>
      <c r="H27" s="459"/>
      <c r="J27"/>
    </row>
    <row r="28" spans="1:11" s="53" customFormat="1" ht="6.75" customHeight="1" thickBot="1">
      <c r="A28" s="54"/>
    </row>
    <row r="29" spans="1:11" ht="34.5" customHeight="1" thickBot="1">
      <c r="B29" s="445" t="s">
        <v>123</v>
      </c>
      <c r="C29" s="446"/>
      <c r="D29" s="446"/>
      <c r="E29" s="446"/>
      <c r="F29" s="446"/>
      <c r="G29" s="447" t="str">
        <f>IF(J18=1,"",IF(J18=3,'SY 13-14 NonFederal Calculator'!E29, "N/A"))</f>
        <v/>
      </c>
      <c r="H29" s="448"/>
      <c r="J29" s="53"/>
    </row>
    <row r="30" spans="1:11" ht="9" customHeight="1" thickBot="1">
      <c r="B30" s="61"/>
      <c r="C30" s="61"/>
      <c r="D30" s="61"/>
      <c r="E30" s="61"/>
      <c r="F30" s="61"/>
    </row>
    <row r="31" spans="1:11" ht="33.75" customHeight="1" thickBot="1">
      <c r="B31" s="445" t="s">
        <v>124</v>
      </c>
      <c r="C31" s="446"/>
      <c r="D31" s="446"/>
      <c r="E31" s="446"/>
      <c r="F31" s="446"/>
      <c r="G31" s="447" t="str">
        <f>IF(J18=1,"",IF(J18=3,'SY 13-14 NonFederal Calculator'!E32, "N/A"))</f>
        <v/>
      </c>
      <c r="H31" s="448"/>
    </row>
    <row r="32" spans="1:11" ht="9" customHeight="1"/>
    <row r="33" spans="2:9">
      <c r="B33" s="459" t="s">
        <v>120</v>
      </c>
      <c r="C33" s="459"/>
      <c r="D33" s="459"/>
      <c r="E33" s="459"/>
      <c r="F33" s="459"/>
      <c r="G33" s="459"/>
      <c r="H33" s="459"/>
      <c r="I33" s="230"/>
    </row>
    <row r="34" spans="2:9" ht="1.5" customHeight="1" thickBot="1"/>
    <row r="35" spans="2:9" ht="29.25" customHeight="1" thickBot="1">
      <c r="B35" s="445" t="s">
        <v>125</v>
      </c>
      <c r="C35" s="446"/>
      <c r="D35" s="446"/>
      <c r="E35" s="446"/>
      <c r="F35" s="446"/>
      <c r="G35" s="447" t="str">
        <f>IF(J18=1,"",IF(J18=4,'SY 13-14 Split Calculator'!D48, "N/A"))</f>
        <v/>
      </c>
      <c r="H35" s="448"/>
    </row>
    <row r="36" spans="2:9" ht="9.75" customHeight="1" thickBot="1"/>
    <row r="37" spans="2:9" ht="29.25" customHeight="1" thickBot="1">
      <c r="B37" s="445" t="s">
        <v>126</v>
      </c>
      <c r="C37" s="446"/>
      <c r="D37" s="446"/>
      <c r="E37" s="446"/>
      <c r="F37" s="446"/>
      <c r="G37" s="447" t="str">
        <f>IF(J18=1,"",IF(J18=4,'SY 13-14 Split Calculator'!E48, "N/A"))</f>
        <v/>
      </c>
      <c r="H37" s="448"/>
    </row>
  </sheetData>
  <sheetProtection password="CDF0" sheet="1" objects="1" scenarios="1"/>
  <mergeCells count="26">
    <mergeCell ref="B31:F31"/>
    <mergeCell ref="G31:H31"/>
    <mergeCell ref="B35:F35"/>
    <mergeCell ref="G35:H35"/>
    <mergeCell ref="B37:F37"/>
    <mergeCell ref="G37:H37"/>
    <mergeCell ref="B33:H33"/>
    <mergeCell ref="F2:H2"/>
    <mergeCell ref="B16:H16"/>
    <mergeCell ref="A19:H19"/>
    <mergeCell ref="B8:H8"/>
    <mergeCell ref="B7:H7"/>
    <mergeCell ref="B15:H15"/>
    <mergeCell ref="G12:H12"/>
    <mergeCell ref="B4:H6"/>
    <mergeCell ref="G13:H13"/>
    <mergeCell ref="B10:H10"/>
    <mergeCell ref="B29:F29"/>
    <mergeCell ref="G29:H29"/>
    <mergeCell ref="B12:F12"/>
    <mergeCell ref="G24:H25"/>
    <mergeCell ref="B13:F13"/>
    <mergeCell ref="A27:H27"/>
    <mergeCell ref="G21:H22"/>
    <mergeCell ref="B24:F25"/>
    <mergeCell ref="B21:F22"/>
  </mergeCells>
  <hyperlinks>
    <hyperlink ref="F2:H2" location="Instructions!A1" display="Go to instructions"/>
  </hyperlinks>
  <printOptions horizontalCentered="1" verticalCentered="1"/>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R25"/>
  <sheetViews>
    <sheetView showGridLines="0" workbookViewId="0">
      <selection activeCell="B22" sqref="B22:E22"/>
    </sheetView>
  </sheetViews>
  <sheetFormatPr defaultColWidth="0" defaultRowHeight="0" customHeight="1" zeroHeight="1"/>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5">
      <c r="A1" s="67"/>
      <c r="B1" s="67"/>
      <c r="C1" s="67"/>
      <c r="D1" s="67"/>
      <c r="E1" s="67"/>
      <c r="F1" s="67"/>
      <c r="G1" s="67"/>
      <c r="H1" s="67"/>
      <c r="I1" s="67"/>
      <c r="J1" s="67"/>
    </row>
    <row r="2" spans="1:10" ht="25.5" customHeight="1">
      <c r="A2" s="67"/>
      <c r="B2" s="67"/>
      <c r="C2" s="67"/>
      <c r="D2" s="67"/>
      <c r="E2" s="67"/>
      <c r="F2" s="67"/>
      <c r="G2" s="67"/>
      <c r="H2" s="67"/>
      <c r="I2" s="67"/>
      <c r="J2" s="67"/>
    </row>
    <row r="3" spans="1:10" ht="19.5" thickBot="1">
      <c r="A3" s="67"/>
      <c r="B3" s="490"/>
      <c r="C3" s="490"/>
      <c r="D3" s="490"/>
      <c r="E3" s="490"/>
      <c r="F3" s="67"/>
      <c r="G3" s="67"/>
      <c r="H3" s="67"/>
      <c r="I3" s="67"/>
      <c r="J3" s="67"/>
    </row>
    <row r="4" spans="1:10" ht="15.75" customHeight="1" thickBot="1">
      <c r="A4" s="67"/>
      <c r="B4" s="491" t="s">
        <v>103</v>
      </c>
      <c r="C4" s="492"/>
      <c r="D4" s="492"/>
      <c r="E4" s="493"/>
      <c r="F4" s="67"/>
      <c r="H4" s="67"/>
      <c r="I4" s="67"/>
      <c r="J4" s="67"/>
    </row>
    <row r="5" spans="1:10" ht="15" customHeight="1">
      <c r="A5" s="67"/>
      <c r="B5" s="368" t="s">
        <v>102</v>
      </c>
      <c r="C5" s="369"/>
      <c r="D5" s="369"/>
      <c r="E5" s="370"/>
      <c r="F5" s="80"/>
      <c r="G5" s="81"/>
      <c r="H5" s="81"/>
      <c r="I5" s="81"/>
      <c r="J5" s="81"/>
    </row>
    <row r="6" spans="1:10" ht="15.75" thickBot="1">
      <c r="A6" s="67"/>
      <c r="B6" s="371"/>
      <c r="C6" s="372"/>
      <c r="D6" s="372"/>
      <c r="E6" s="373"/>
      <c r="F6" s="80"/>
      <c r="G6" s="80"/>
      <c r="I6" s="80"/>
      <c r="J6" s="80"/>
    </row>
    <row r="7" spans="1:10" ht="45">
      <c r="A7" s="67"/>
      <c r="B7" s="148" t="s">
        <v>10</v>
      </c>
      <c r="C7" s="149" t="s">
        <v>11</v>
      </c>
      <c r="D7" s="149" t="s">
        <v>12</v>
      </c>
      <c r="E7" s="150" t="s">
        <v>107</v>
      </c>
      <c r="F7" s="82"/>
      <c r="G7" s="82"/>
      <c r="H7" s="82"/>
      <c r="I7" s="82"/>
      <c r="J7" s="82"/>
    </row>
    <row r="8" spans="1:10" ht="15">
      <c r="A8" s="83" t="s">
        <v>13</v>
      </c>
      <c r="B8" s="143"/>
      <c r="C8" s="144"/>
      <c r="D8" s="132">
        <f t="shared" ref="D8:D17" si="0">B8*C8</f>
        <v>0</v>
      </c>
      <c r="E8" s="133"/>
      <c r="F8" s="82"/>
      <c r="G8" s="82"/>
      <c r="H8" s="82"/>
      <c r="I8" s="82"/>
      <c r="J8" s="82"/>
    </row>
    <row r="9" spans="1:10" ht="15">
      <c r="A9" s="83" t="s">
        <v>14</v>
      </c>
      <c r="B9" s="143"/>
      <c r="C9" s="144"/>
      <c r="D9" s="132">
        <f t="shared" si="0"/>
        <v>0</v>
      </c>
      <c r="E9" s="133"/>
      <c r="F9" s="82"/>
      <c r="G9" s="82"/>
      <c r="H9" s="82"/>
      <c r="I9" s="82"/>
      <c r="J9" s="82"/>
    </row>
    <row r="10" spans="1:10" ht="15">
      <c r="A10" s="83" t="s">
        <v>15</v>
      </c>
      <c r="B10" s="143"/>
      <c r="C10" s="144"/>
      <c r="D10" s="132">
        <f t="shared" si="0"/>
        <v>0</v>
      </c>
      <c r="E10" s="134"/>
      <c r="F10" s="76"/>
      <c r="G10" s="82"/>
      <c r="H10" s="82"/>
      <c r="I10" s="76"/>
      <c r="J10" s="76"/>
    </row>
    <row r="11" spans="1:10" ht="15">
      <c r="A11" s="83" t="s">
        <v>16</v>
      </c>
      <c r="B11" s="143"/>
      <c r="C11" s="144"/>
      <c r="D11" s="132">
        <f t="shared" si="0"/>
        <v>0</v>
      </c>
      <c r="E11" s="134"/>
      <c r="F11" s="76"/>
      <c r="G11" s="82"/>
      <c r="H11" s="82"/>
      <c r="I11" s="76"/>
      <c r="J11" s="76"/>
    </row>
    <row r="12" spans="1:10" ht="15">
      <c r="A12" s="83" t="s">
        <v>17</v>
      </c>
      <c r="B12" s="143"/>
      <c r="C12" s="144"/>
      <c r="D12" s="132">
        <f t="shared" si="0"/>
        <v>0</v>
      </c>
      <c r="E12" s="134"/>
      <c r="F12" s="76"/>
      <c r="G12" s="82"/>
      <c r="H12" s="82"/>
      <c r="I12" s="76"/>
      <c r="J12" s="76"/>
    </row>
    <row r="13" spans="1:10" ht="15">
      <c r="A13" s="83" t="s">
        <v>18</v>
      </c>
      <c r="B13" s="143"/>
      <c r="C13" s="144"/>
      <c r="D13" s="132">
        <f t="shared" si="0"/>
        <v>0</v>
      </c>
      <c r="E13" s="134"/>
      <c r="F13" s="76"/>
      <c r="G13" s="82"/>
      <c r="H13" s="82"/>
      <c r="I13" s="76"/>
      <c r="J13" s="76"/>
    </row>
    <row r="14" spans="1:10" ht="15">
      <c r="A14" s="83" t="s">
        <v>19</v>
      </c>
      <c r="B14" s="143"/>
      <c r="C14" s="144"/>
      <c r="D14" s="132">
        <f t="shared" si="0"/>
        <v>0</v>
      </c>
      <c r="E14" s="134"/>
      <c r="F14" s="76"/>
      <c r="G14" s="82"/>
      <c r="H14" s="82"/>
      <c r="I14" s="76"/>
      <c r="J14" s="76"/>
    </row>
    <row r="15" spans="1:10" ht="15" customHeight="1">
      <c r="A15" s="83" t="s">
        <v>20</v>
      </c>
      <c r="B15" s="143"/>
      <c r="C15" s="144"/>
      <c r="D15" s="132">
        <f t="shared" si="0"/>
        <v>0</v>
      </c>
      <c r="E15" s="134"/>
      <c r="F15" s="76"/>
      <c r="G15" s="135"/>
      <c r="H15" s="135"/>
      <c r="I15" s="76"/>
      <c r="J15" s="76"/>
    </row>
    <row r="16" spans="1:10" ht="15">
      <c r="A16" s="83" t="s">
        <v>21</v>
      </c>
      <c r="B16" s="143"/>
      <c r="C16" s="144"/>
      <c r="D16" s="132">
        <f t="shared" si="0"/>
        <v>0</v>
      </c>
      <c r="E16" s="134"/>
      <c r="F16" s="76"/>
      <c r="G16" s="494"/>
      <c r="H16" s="494"/>
      <c r="I16" s="76"/>
      <c r="J16" s="76"/>
    </row>
    <row r="17" spans="1:10" ht="15.75" thickBot="1">
      <c r="A17" s="83" t="s">
        <v>22</v>
      </c>
      <c r="B17" s="143"/>
      <c r="C17" s="144"/>
      <c r="D17" s="132">
        <f t="shared" si="0"/>
        <v>0</v>
      </c>
      <c r="E17" s="155"/>
      <c r="F17" s="76"/>
      <c r="G17" s="494"/>
      <c r="H17" s="494"/>
      <c r="I17" s="76"/>
      <c r="J17" s="76"/>
    </row>
    <row r="18" spans="1:10" ht="15.75" thickBot="1">
      <c r="A18" s="85" t="s">
        <v>23</v>
      </c>
      <c r="B18" s="136">
        <f>SUM(B8:B17)</f>
        <v>0</v>
      </c>
      <c r="C18" s="137"/>
      <c r="D18" s="154">
        <f>SUM(D8:D17)</f>
        <v>0</v>
      </c>
      <c r="E18" s="158">
        <f>ROUND((IF(D18=0,0,IF(B18=0,0,D18/B18))),2)</f>
        <v>0</v>
      </c>
      <c r="F18" s="156" t="s">
        <v>104</v>
      </c>
      <c r="G18" s="157"/>
      <c r="H18" s="153"/>
      <c r="I18" s="91"/>
      <c r="J18" s="91"/>
    </row>
    <row r="19" spans="1:10" ht="15" hidden="1">
      <c r="A19" s="67"/>
      <c r="B19" s="67"/>
      <c r="C19" s="67"/>
      <c r="D19" s="67" t="s">
        <v>37</v>
      </c>
      <c r="E19" s="69">
        <f>ROUND(E18,2)</f>
        <v>0</v>
      </c>
      <c r="F19" s="69"/>
      <c r="H19" s="91"/>
      <c r="I19" s="69"/>
      <c r="J19" s="69"/>
    </row>
    <row r="20" spans="1:10" ht="15">
      <c r="A20" s="67"/>
      <c r="B20" s="67"/>
      <c r="C20" s="67"/>
      <c r="D20" s="67"/>
      <c r="E20" s="67"/>
      <c r="F20" s="67"/>
      <c r="G20" s="495" t="s">
        <v>105</v>
      </c>
      <c r="H20" s="495"/>
      <c r="I20" s="91"/>
      <c r="J20" s="91"/>
    </row>
    <row r="21" spans="1:10" ht="15">
      <c r="A21" s="67"/>
      <c r="B21" s="67"/>
      <c r="C21" s="67"/>
      <c r="D21" s="67"/>
      <c r="E21" s="67"/>
      <c r="F21" s="67"/>
      <c r="G21" s="495"/>
      <c r="H21" s="495"/>
      <c r="I21" s="67"/>
      <c r="J21" s="67"/>
    </row>
    <row r="22" spans="1:10" ht="15">
      <c r="A22" s="67"/>
      <c r="B22" s="488" t="s">
        <v>106</v>
      </c>
      <c r="C22" s="488"/>
      <c r="D22" s="488"/>
      <c r="E22" s="488"/>
      <c r="F22" s="67"/>
      <c r="G22" s="189" t="s">
        <v>54</v>
      </c>
      <c r="H22" s="67"/>
      <c r="I22" s="97"/>
      <c r="J22" s="97"/>
    </row>
    <row r="23" spans="1:10" ht="15">
      <c r="A23" s="489" t="s">
        <v>25</v>
      </c>
      <c r="B23" s="489"/>
      <c r="C23" s="489"/>
      <c r="D23" s="489"/>
      <c r="E23" s="489"/>
      <c r="F23" s="489"/>
      <c r="G23" s="489"/>
      <c r="H23" s="489"/>
      <c r="I23" s="489"/>
      <c r="J23" s="489"/>
    </row>
    <row r="24" spans="1:10" ht="15">
      <c r="A24" s="489"/>
      <c r="B24" s="489"/>
      <c r="C24" s="489"/>
      <c r="D24" s="489"/>
      <c r="E24" s="489"/>
      <c r="F24" s="489"/>
      <c r="G24" s="489"/>
      <c r="H24" s="489"/>
      <c r="I24" s="489"/>
      <c r="J24" s="489"/>
    </row>
    <row r="25" spans="1:10" ht="15">
      <c r="A25" s="67"/>
      <c r="B25" s="67"/>
      <c r="C25" s="67"/>
      <c r="D25" s="67"/>
      <c r="E25" s="67"/>
      <c r="F25" s="67"/>
      <c r="G25" s="67"/>
      <c r="H25" s="67"/>
      <c r="I25" s="67"/>
      <c r="J25" s="67"/>
    </row>
  </sheetData>
  <mergeCells count="8">
    <mergeCell ref="B22:E22"/>
    <mergeCell ref="A23:J24"/>
    <mergeCell ref="B3:E3"/>
    <mergeCell ref="B4:E4"/>
    <mergeCell ref="B5:E6"/>
    <mergeCell ref="G16:G17"/>
    <mergeCell ref="H16:H17"/>
    <mergeCell ref="G20:H21"/>
  </mergeCells>
  <hyperlinks>
    <hyperlink ref="B22:E22" location="'SY 13-14 NonFederal Calculator'!A1" display="Click to go back to SY 13-14 NonFederal Calculator"/>
    <hyperlink ref="G22" location="Instructions!A1" display="Go to instructions"/>
  </hyperlinks>
  <pageMargins left="0.4" right="0.4" top="0.5" bottom="0.5" header="0.55000000000000004" footer="0.55000000000000004"/>
  <pageSetup scale="85" orientation="landscape" r:id="rId1"/>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A1:R25"/>
  <sheetViews>
    <sheetView showGridLines="0" workbookViewId="0">
      <selection activeCell="B22" sqref="B22:E22"/>
    </sheetView>
  </sheetViews>
  <sheetFormatPr defaultColWidth="0" defaultRowHeight="0" customHeight="1" zeroHeight="1"/>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5">
      <c r="A1" s="67"/>
      <c r="B1" s="67"/>
      <c r="C1" s="67"/>
      <c r="D1" s="67"/>
      <c r="E1" s="67"/>
      <c r="F1" s="67"/>
      <c r="G1" s="67"/>
      <c r="H1" s="67"/>
      <c r="I1" s="67"/>
      <c r="J1" s="67"/>
    </row>
    <row r="2" spans="1:10" ht="25.5" customHeight="1">
      <c r="A2" s="67"/>
      <c r="B2" s="67"/>
      <c r="C2" s="67"/>
      <c r="D2" s="67"/>
      <c r="E2" s="67"/>
      <c r="F2" s="67"/>
      <c r="G2" s="67"/>
      <c r="H2" s="67"/>
      <c r="I2" s="67"/>
      <c r="J2" s="67"/>
    </row>
    <row r="3" spans="1:10" ht="19.5" thickBot="1">
      <c r="A3" s="67"/>
      <c r="B3" s="490"/>
      <c r="C3" s="490"/>
      <c r="D3" s="490"/>
      <c r="E3" s="490"/>
      <c r="F3" s="67"/>
      <c r="G3" s="67"/>
      <c r="H3" s="67"/>
      <c r="I3" s="67"/>
      <c r="J3" s="67"/>
    </row>
    <row r="4" spans="1:10" ht="15.75" customHeight="1" thickBot="1">
      <c r="A4" s="67"/>
      <c r="B4" s="491" t="s">
        <v>61</v>
      </c>
      <c r="C4" s="492"/>
      <c r="D4" s="492"/>
      <c r="E4" s="493"/>
      <c r="F4" s="67"/>
      <c r="H4" s="67"/>
      <c r="I4" s="67"/>
      <c r="J4" s="67"/>
    </row>
    <row r="5" spans="1:10" ht="15" customHeight="1">
      <c r="A5" s="67"/>
      <c r="B5" s="368" t="s">
        <v>60</v>
      </c>
      <c r="C5" s="369"/>
      <c r="D5" s="369"/>
      <c r="E5" s="370"/>
      <c r="F5" s="80"/>
      <c r="G5" s="81"/>
      <c r="H5" s="81"/>
      <c r="I5" s="81"/>
      <c r="J5" s="81"/>
    </row>
    <row r="6" spans="1:10" ht="15.75" thickBot="1">
      <c r="A6" s="67"/>
      <c r="B6" s="371"/>
      <c r="C6" s="372"/>
      <c r="D6" s="372"/>
      <c r="E6" s="373"/>
      <c r="F6" s="80"/>
      <c r="G6" s="80"/>
      <c r="I6" s="80"/>
      <c r="J6" s="80"/>
    </row>
    <row r="7" spans="1:10" ht="45">
      <c r="A7" s="67"/>
      <c r="B7" s="148" t="s">
        <v>10</v>
      </c>
      <c r="C7" s="149" t="s">
        <v>11</v>
      </c>
      <c r="D7" s="149" t="s">
        <v>12</v>
      </c>
      <c r="E7" s="150" t="s">
        <v>41</v>
      </c>
      <c r="F7" s="82"/>
      <c r="G7" s="82"/>
      <c r="H7" s="82"/>
      <c r="I7" s="82"/>
      <c r="J7" s="82"/>
    </row>
    <row r="8" spans="1:10" ht="15">
      <c r="A8" s="83" t="s">
        <v>13</v>
      </c>
      <c r="B8" s="143"/>
      <c r="C8" s="144"/>
      <c r="D8" s="132">
        <f t="shared" ref="D8:D17" si="0">B8*C8</f>
        <v>0</v>
      </c>
      <c r="E8" s="133"/>
      <c r="F8" s="82"/>
      <c r="G8" s="82"/>
      <c r="H8" s="82"/>
      <c r="I8" s="82"/>
      <c r="J8" s="82"/>
    </row>
    <row r="9" spans="1:10" ht="15">
      <c r="A9" s="83" t="s">
        <v>14</v>
      </c>
      <c r="B9" s="143"/>
      <c r="C9" s="144"/>
      <c r="D9" s="132">
        <f t="shared" si="0"/>
        <v>0</v>
      </c>
      <c r="E9" s="133"/>
      <c r="F9" s="82"/>
      <c r="G9" s="82"/>
      <c r="H9" s="82"/>
      <c r="I9" s="82"/>
      <c r="J9" s="82"/>
    </row>
    <row r="10" spans="1:10" ht="15">
      <c r="A10" s="83" t="s">
        <v>15</v>
      </c>
      <c r="B10" s="143"/>
      <c r="C10" s="144"/>
      <c r="D10" s="132">
        <f t="shared" si="0"/>
        <v>0</v>
      </c>
      <c r="E10" s="134"/>
      <c r="F10" s="76"/>
      <c r="G10" s="82"/>
      <c r="H10" s="82"/>
      <c r="I10" s="76"/>
      <c r="J10" s="76"/>
    </row>
    <row r="11" spans="1:10" ht="15">
      <c r="A11" s="83" t="s">
        <v>16</v>
      </c>
      <c r="B11" s="143"/>
      <c r="C11" s="144"/>
      <c r="D11" s="132">
        <f t="shared" si="0"/>
        <v>0</v>
      </c>
      <c r="E11" s="134"/>
      <c r="F11" s="76"/>
      <c r="G11" s="82"/>
      <c r="H11" s="82"/>
      <c r="I11" s="76"/>
      <c r="J11" s="76"/>
    </row>
    <row r="12" spans="1:10" ht="15">
      <c r="A12" s="83" t="s">
        <v>17</v>
      </c>
      <c r="B12" s="143"/>
      <c r="C12" s="144"/>
      <c r="D12" s="132">
        <f t="shared" si="0"/>
        <v>0</v>
      </c>
      <c r="E12" s="134"/>
      <c r="F12" s="76"/>
      <c r="G12" s="82"/>
      <c r="H12" s="82"/>
      <c r="I12" s="76"/>
      <c r="J12" s="76"/>
    </row>
    <row r="13" spans="1:10" ht="15">
      <c r="A13" s="83" t="s">
        <v>18</v>
      </c>
      <c r="B13" s="143"/>
      <c r="C13" s="144"/>
      <c r="D13" s="132">
        <f t="shared" si="0"/>
        <v>0</v>
      </c>
      <c r="E13" s="134"/>
      <c r="F13" s="76"/>
      <c r="G13" s="82"/>
      <c r="H13" s="82"/>
      <c r="I13" s="76"/>
      <c r="J13" s="76"/>
    </row>
    <row r="14" spans="1:10" ht="15">
      <c r="A14" s="83" t="s">
        <v>19</v>
      </c>
      <c r="B14" s="143"/>
      <c r="C14" s="144"/>
      <c r="D14" s="132">
        <f t="shared" si="0"/>
        <v>0</v>
      </c>
      <c r="E14" s="134"/>
      <c r="F14" s="76"/>
      <c r="G14" s="82"/>
      <c r="H14" s="82"/>
      <c r="I14" s="76"/>
      <c r="J14" s="76"/>
    </row>
    <row r="15" spans="1:10" ht="15" customHeight="1">
      <c r="A15" s="83" t="s">
        <v>20</v>
      </c>
      <c r="B15" s="143"/>
      <c r="C15" s="144"/>
      <c r="D15" s="132">
        <f t="shared" si="0"/>
        <v>0</v>
      </c>
      <c r="E15" s="134"/>
      <c r="F15" s="76"/>
      <c r="G15" s="135"/>
      <c r="H15" s="135"/>
      <c r="I15" s="76"/>
      <c r="J15" s="76"/>
    </row>
    <row r="16" spans="1:10" ht="15">
      <c r="A16" s="83" t="s">
        <v>21</v>
      </c>
      <c r="B16" s="143"/>
      <c r="C16" s="144"/>
      <c r="D16" s="132">
        <f t="shared" si="0"/>
        <v>0</v>
      </c>
      <c r="E16" s="134"/>
      <c r="F16" s="76"/>
      <c r="G16" s="494"/>
      <c r="H16" s="494"/>
      <c r="I16" s="76"/>
      <c r="J16" s="76"/>
    </row>
    <row r="17" spans="1:10" ht="15.75" thickBot="1">
      <c r="A17" s="83" t="s">
        <v>22</v>
      </c>
      <c r="B17" s="143"/>
      <c r="C17" s="144"/>
      <c r="D17" s="132">
        <f t="shared" si="0"/>
        <v>0</v>
      </c>
      <c r="E17" s="155"/>
      <c r="F17" s="76"/>
      <c r="G17" s="494"/>
      <c r="H17" s="494"/>
      <c r="I17" s="76"/>
      <c r="J17" s="76"/>
    </row>
    <row r="18" spans="1:10" ht="15.75" thickBot="1">
      <c r="A18" s="85" t="s">
        <v>23</v>
      </c>
      <c r="B18" s="136">
        <f>SUM(B8:B17)</f>
        <v>0</v>
      </c>
      <c r="C18" s="137"/>
      <c r="D18" s="154">
        <f>SUM(D8:D17)</f>
        <v>0</v>
      </c>
      <c r="E18" s="158">
        <f>ROUND((IF(D18=0,0,IF(B18=0,0,D18/B18))),2)</f>
        <v>0</v>
      </c>
      <c r="F18" s="496" t="s">
        <v>64</v>
      </c>
      <c r="G18" s="497"/>
      <c r="H18" s="153"/>
      <c r="I18" s="91"/>
      <c r="J18" s="91"/>
    </row>
    <row r="19" spans="1:10" ht="15" hidden="1">
      <c r="A19" s="67"/>
      <c r="B19" s="67"/>
      <c r="C19" s="67"/>
      <c r="D19" s="67" t="s">
        <v>37</v>
      </c>
      <c r="E19" s="69">
        <f>ROUND(E18,2)</f>
        <v>0</v>
      </c>
      <c r="F19" s="69"/>
      <c r="H19" s="91"/>
      <c r="I19" s="69"/>
      <c r="J19" s="69"/>
    </row>
    <row r="20" spans="1:10" ht="15">
      <c r="A20" s="67"/>
      <c r="B20" s="67"/>
      <c r="C20" s="67"/>
      <c r="D20" s="67"/>
      <c r="E20" s="67"/>
      <c r="F20" s="67"/>
      <c r="G20" s="495" t="s">
        <v>73</v>
      </c>
      <c r="H20" s="495"/>
      <c r="I20" s="91"/>
      <c r="J20" s="91"/>
    </row>
    <row r="21" spans="1:10" ht="15">
      <c r="A21" s="67"/>
      <c r="B21" s="67"/>
      <c r="C21" s="67"/>
      <c r="D21" s="67"/>
      <c r="E21" s="67"/>
      <c r="F21" s="67"/>
      <c r="G21" s="495"/>
      <c r="H21" s="495"/>
      <c r="I21" s="67"/>
      <c r="J21" s="67"/>
    </row>
    <row r="22" spans="1:10" ht="15">
      <c r="A22" s="67"/>
      <c r="B22" s="488" t="s">
        <v>133</v>
      </c>
      <c r="C22" s="488"/>
      <c r="D22" s="488"/>
      <c r="E22" s="488"/>
      <c r="F22" s="67"/>
      <c r="G22" s="189" t="s">
        <v>54</v>
      </c>
      <c r="H22" s="67"/>
      <c r="I22" s="97"/>
      <c r="J22" s="97"/>
    </row>
    <row r="23" spans="1:10" ht="15">
      <c r="A23" s="409" t="s">
        <v>25</v>
      </c>
      <c r="B23" s="409"/>
      <c r="C23" s="409"/>
      <c r="D23" s="409"/>
      <c r="E23" s="409"/>
      <c r="F23" s="409"/>
      <c r="G23" s="409"/>
      <c r="H23" s="409"/>
      <c r="I23" s="409"/>
      <c r="J23" s="409"/>
    </row>
    <row r="24" spans="1:10" ht="15">
      <c r="A24" s="409"/>
      <c r="B24" s="409"/>
      <c r="C24" s="409"/>
      <c r="D24" s="409"/>
      <c r="E24" s="409"/>
      <c r="F24" s="409"/>
      <c r="G24" s="409"/>
      <c r="H24" s="409"/>
      <c r="I24" s="409"/>
      <c r="J24" s="409"/>
    </row>
    <row r="25" spans="1:10" ht="15">
      <c r="A25" s="67"/>
      <c r="B25" s="67"/>
      <c r="C25" s="67"/>
      <c r="D25" s="67"/>
      <c r="E25" s="67"/>
      <c r="F25" s="67"/>
      <c r="G25" s="67"/>
      <c r="H25" s="67"/>
      <c r="I25" s="67"/>
      <c r="J25" s="67"/>
    </row>
  </sheetData>
  <sheetProtection password="CDF0" sheet="1" objects="1" scenarios="1"/>
  <mergeCells count="9">
    <mergeCell ref="G16:G17"/>
    <mergeCell ref="H16:H17"/>
    <mergeCell ref="A23:J24"/>
    <mergeCell ref="G20:H21"/>
    <mergeCell ref="B3:E3"/>
    <mergeCell ref="B4:E4"/>
    <mergeCell ref="B5:E6"/>
    <mergeCell ref="B22:E22"/>
    <mergeCell ref="F18:G18"/>
  </mergeCells>
  <hyperlinks>
    <hyperlink ref="B22:E22" location="'Unrounded Requirement Finder'!A1" display="Click to go back to Unrounded Requirement Finder"/>
    <hyperlink ref="G22" location="Instructions!A1" display="Go to instructions"/>
  </hyperlinks>
  <pageMargins left="0.4" right="0.4" top="0.5" bottom="0.5" header="0.55000000000000004" footer="0.55000000000000004"/>
  <pageSetup scale="85" orientation="landscape" r:id="rId1"/>
  <ignoredErrors>
    <ignoredError sqref="A8:A17" numberStoredAsText="1"/>
  </ignoredErrors>
  <drawing r:id="rId2"/>
</worksheet>
</file>

<file path=xl/worksheets/sheet9.xml><?xml version="1.0" encoding="utf-8"?>
<worksheet xmlns="http://schemas.openxmlformats.org/spreadsheetml/2006/main" xmlns:r="http://schemas.openxmlformats.org/officeDocument/2006/relationships">
  <sheetPr codeName="Sheet2"/>
  <dimension ref="A1:K503"/>
  <sheetViews>
    <sheetView workbookViewId="0">
      <pane ySplit="1" topLeftCell="A227" activePane="bottomLeft" state="frozen"/>
      <selection pane="bottomLeft" activeCell="A245" sqref="A245:F245"/>
    </sheetView>
  </sheetViews>
  <sheetFormatPr defaultRowHeight="1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c r="A1" s="25" t="s">
        <v>0</v>
      </c>
      <c r="B1" s="26" t="s">
        <v>1</v>
      </c>
      <c r="C1" s="26" t="s">
        <v>2</v>
      </c>
      <c r="D1" s="26" t="s">
        <v>3</v>
      </c>
      <c r="E1" s="26" t="s">
        <v>4</v>
      </c>
      <c r="F1" s="26" t="s">
        <v>5</v>
      </c>
      <c r="G1" s="26" t="s">
        <v>6</v>
      </c>
      <c r="H1" s="26" t="s">
        <v>7</v>
      </c>
      <c r="I1" s="27" t="s">
        <v>8</v>
      </c>
    </row>
    <row r="2" spans="1:9">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32</v>
      </c>
    </row>
    <row r="246" spans="1:11">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32</v>
      </c>
    </row>
    <row r="247" spans="1:11">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32</v>
      </c>
    </row>
    <row r="248" spans="1:11" s="24" customFormat="1">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32</v>
      </c>
    </row>
    <row r="249" spans="1:11">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32</v>
      </c>
    </row>
    <row r="250" spans="1:11">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32</v>
      </c>
    </row>
    <row r="251" spans="1:11">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32</v>
      </c>
    </row>
    <row r="252" spans="1:11">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32</v>
      </c>
    </row>
    <row r="253" spans="1:11">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32</v>
      </c>
    </row>
    <row r="254" spans="1:11">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32</v>
      </c>
    </row>
    <row r="255" spans="1:11">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9EE803A-9B8C-4DC3-930F-5CE939AD2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D05FB7E7-C521-42BC-BAE2-0749080C6DD7}">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Unrounded Requirement Finder</vt:lpstr>
      <vt:lpstr>SY 13-14 Price Calculator</vt:lpstr>
      <vt:lpstr>SY 13-14 NonFederal Calculator</vt:lpstr>
      <vt:lpstr>SY 13-14 Split Calculator</vt:lpstr>
      <vt:lpstr>SY2013-2014 REPORT</vt:lpstr>
      <vt:lpstr>SY 12-13 Price Calculator</vt:lpstr>
      <vt:lpstr>SY 10-11 Price Calculator</vt:lpstr>
      <vt:lpstr>2012-2013 Pricing table</vt:lpstr>
      <vt:lpstr>2011-12 Pricing table</vt:lpstr>
      <vt:lpstr>Instructions!Print_Area</vt:lpstr>
      <vt:lpstr>'SY 13-14 NonFederal Calculator'!Print_Area</vt:lpstr>
      <vt:lpstr>'SY 13-14 Price Calculator'!Print_Area</vt:lpstr>
      <vt:lpstr>'SY 13-14 Split Calculator'!Print_Area</vt:lpstr>
      <vt:lpstr>'Unrounded Requirement Finder'!Print_Area</vt:lpstr>
    </vt:vector>
  </TitlesOfParts>
  <Company>USDA/FNS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Brackett_L</cp:lastModifiedBy>
  <cp:lastPrinted>2013-01-30T16:03:57Z</cp:lastPrinted>
  <dcterms:created xsi:type="dcterms:W3CDTF">2011-05-25T19:12:04Z</dcterms:created>
  <dcterms:modified xsi:type="dcterms:W3CDTF">2013-02-25T16:36:11Z</dcterms:modified>
</cp:coreProperties>
</file>