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515" windowHeight="4680" firstSheet="1" activeTab="1"/>
  </bookViews>
  <sheets>
    <sheet name="dropdowns" sheetId="1" state="hidden" r:id="rId1"/>
    <sheet name="Breakfast Worksheet Instruction" sheetId="2" r:id="rId2"/>
    <sheet name="SFA Notes" sheetId="3" r:id="rId3"/>
    <sheet name="All Meals" sheetId="4" r:id="rId4"/>
    <sheet name="DAY1" sheetId="5" r:id="rId5"/>
    <sheet name="DAY2" sheetId="6" r:id="rId6"/>
    <sheet name="DAY3" sheetId="7" r:id="rId7"/>
    <sheet name="DAY4" sheetId="8" r:id="rId8"/>
    <sheet name="Weekly Report" sheetId="9" r:id="rId9"/>
  </sheets>
  <definedNames>
    <definedName name="Cups">'dropdowns'!$A$1:$A$17</definedName>
    <definedName name="grains">'dropdowns'!$F$1:$F$3</definedName>
    <definedName name="meals">'All Meals'!$C$12:$C$61</definedName>
    <definedName name="Milk">'dropdowns'!$C$1:$C$9</definedName>
    <definedName name="_xlnm.Print_Area" localSheetId="1">'Breakfast Worksheet Instruction'!$A$1:$A$75</definedName>
  </definedNames>
  <calcPr fullCalcOnLoad="1"/>
</workbook>
</file>

<file path=xl/sharedStrings.xml><?xml version="1.0" encoding="utf-8"?>
<sst xmlns="http://schemas.openxmlformats.org/spreadsheetml/2006/main" count="235" uniqueCount="140">
  <si>
    <t>F_i</t>
  </si>
  <si>
    <t>F_num</t>
  </si>
  <si>
    <t>Milk (cups)</t>
  </si>
  <si>
    <t>Total offerings</t>
  </si>
  <si>
    <t>Total oz equivalents</t>
  </si>
  <si>
    <t>Go to Weekly Report</t>
  </si>
  <si>
    <t>Fluid Milk</t>
  </si>
  <si>
    <t xml:space="preserve">Meat/Meat Alternate </t>
  </si>
  <si>
    <t>Daily Milk Requirement Check
1 cup</t>
  </si>
  <si>
    <t>Go to Instructions</t>
  </si>
  <si>
    <t>Number of GRAINS/BREADS servings</t>
  </si>
  <si>
    <t>Number of MEAT or MEAT ALTERNATE servings</t>
  </si>
  <si>
    <t>Daily Breakfast Requirement Check
2 oz equivalents</t>
  </si>
  <si>
    <t>Daily Breakfast Requirement Check</t>
  </si>
  <si>
    <t>Minimum Fluid Milk (cups)</t>
  </si>
  <si>
    <t>Fruit, Vegetable, 100% Fruit Juice or Vegetable Juice</t>
  </si>
  <si>
    <t xml:space="preserve">Enter the minimum number of CUPS of fluid milk </t>
  </si>
  <si>
    <t>Fruit/Vegetable/ 
100% Juice
(cups)</t>
  </si>
  <si>
    <t>Select minimum number of cups of fruit, vegetables, 100%  fruit or vegetable juice</t>
  </si>
  <si>
    <t>Getting Started</t>
  </si>
  <si>
    <t>REMEMBER TO PERIODICALLY SAVE THE WORKSHEET AS IT IS BEING COMPLETED!!!!</t>
  </si>
  <si>
    <t>Materials needed:</t>
  </si>
  <si>
    <t>1 week menu (5 days)</t>
  </si>
  <si>
    <t>Portion sizes for all reimbursable menu items</t>
  </si>
  <si>
    <t>Contribution information for each menu item (CN Label, USDA Food Fact Sheet)</t>
  </si>
  <si>
    <t>Standardized Recipes</t>
  </si>
  <si>
    <t xml:space="preserve">Production Records  </t>
  </si>
  <si>
    <t>Click here to go to the Food Buying Guide</t>
  </si>
  <si>
    <t>Click here to go to the Food Buying Guide Calculator</t>
  </si>
  <si>
    <t xml:space="preserve">Complete a separate Menu worksheet for each of the three grade groups (K-5, 6-8, and 9-12). A separate Menu worksheet has been developed for breakfast and lunch. </t>
  </si>
  <si>
    <t>Click on the tab at the bottom of each tab to transfer to a different tab.</t>
  </si>
  <si>
    <t xml:space="preserve">***It is very important to follow these steps in order; otherwise, the worksheet will not provide accurate results. The accuracy of the menu certification results are based on the accuracy of the information entered by the user. </t>
  </si>
  <si>
    <t>Crediting Considerations</t>
  </si>
  <si>
    <t>Dried fruit- twice the volume as served (1/2 cup credits as 1 cup)</t>
  </si>
  <si>
    <t>Raw leafy greens- half the volume as served (2 cups credits as 1 cup)</t>
  </si>
  <si>
    <t xml:space="preserve">Conversion must be made first, and CREDITABLE amounts entered into the menu worksheet. </t>
  </si>
  <si>
    <t>SFA Certification Worksheet Notes
Breakfast</t>
  </si>
  <si>
    <t>SFA Notes</t>
  </si>
  <si>
    <t>Entering Meals into the “All Meals” Spreadsheet (column 1)</t>
  </si>
  <si>
    <t xml:space="preserve">Column 1:  “Meal Name.” </t>
  </si>
  <si>
    <t xml:space="preserve">Once the meal name for Meal #1 has been entered, the meal components and corresponding serving sizes must be entered. </t>
  </si>
  <si>
    <t>Each row should contain one meal until all meals offered over the week are entered</t>
  </si>
  <si>
    <t>***Do NOT enter text (such as “4 oz”) in these cells. Attempts to do so will result in an error message.</t>
  </si>
  <si>
    <t xml:space="preserve"> To simplify the menu entry process, type the name of the complete reimbursable meal by main dish name only.</t>
  </si>
  <si>
    <t xml:space="preserve">***IMPORTANT: For purposes of Menu worksheet, SFAs must list reimbursable meals offered on the menu. Each reimbursable meal consists of all required food components: any grain/meat/meat alternates in a main dish and/or side dish, total amount of fruit/vegetable offered with this meal, and amount of milk. </t>
  </si>
  <si>
    <t>ALL unique reimbursable meals offered over the course of the entire week must be entered.  If a bagel with cream cheese is available every day, enter it once.</t>
  </si>
  <si>
    <t>Total fruit, fruit juice, vegetable and vegetable juice column includes a dropdown menu. Clicking on the gray box with the black downward arrow opens a list of serving sizes.</t>
  </si>
  <si>
    <t xml:space="preserve">Total grains, meat/meat alternates and milk do not have dropdown menus, the user will need to enter in the appropriate food quantities within the blank cells. </t>
  </si>
  <si>
    <t>OPTIONAL Tools to Assist in Fraction and Decimal Calculations</t>
  </si>
  <si>
    <r>
      <t xml:space="preserve">
Fraction Calculator: 
</t>
    </r>
    <r>
      <rPr>
        <sz val="11"/>
        <color theme="1"/>
        <rFont val="Calibri"/>
        <family val="2"/>
      </rPr>
      <t>Use this calculator to add the number of cups.</t>
    </r>
  </si>
  <si>
    <t>Decimal/Fraction Converter
(Rounded down to the nearest 1/8)</t>
  </si>
  <si>
    <t>Enter the decimal you wish to convert to a fraction in the box:</t>
  </si>
  <si>
    <t>The decimal entered above has been converted to the following fraction:</t>
  </si>
  <si>
    <r>
      <t xml:space="preserve">Fraction Calculator: 
</t>
    </r>
    <r>
      <rPr>
        <sz val="11"/>
        <color theme="1"/>
        <rFont val="Calibri"/>
        <family val="2"/>
      </rPr>
      <t>Use this calculator to add the number of cups.</t>
    </r>
  </si>
  <si>
    <t xml:space="preserve">***IMPORTANT  scroll up or down through the options until “1” is highlighted.  The “enter” key must be pressed before moving to the next column. </t>
  </si>
  <si>
    <t>Do NOT enter text (such as “4 oz”) in these cells. Attempts to do so will result in an error message.</t>
  </si>
  <si>
    <t>Grains (column 3)</t>
  </si>
  <si>
    <t xml:space="preserve">Meat/Meat Alternate (oz equivalent): Enter the amount of meat/meat alternates offered in the main dish and/or side dishes. </t>
  </si>
  <si>
    <t>Type in a value in ounce equivalents (to the nearest quarter ounce, or 0.25 ounce equivalents). Do NOT enter text (such as “4 oz”) in these cells. Attempts to do so will result in an error message</t>
  </si>
  <si>
    <t>Meat/Meat Alternate (column 4)</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</si>
  <si>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</si>
  <si>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Milk (column 5)</t>
  </si>
  <si>
    <t>Weekly Report</t>
  </si>
  <si>
    <t xml:space="preserve">Click on the “Weekly Report” tab. </t>
  </si>
  <si>
    <t xml:space="preserve">On the left side of the sheet, in rows, are the food components. </t>
  </si>
  <si>
    <t>There are columns for Monday through Friday to summarize whether the daily requirements are met.</t>
  </si>
  <si>
    <t>The weekly requirement check, similar to the daily requirement check, shows up as green (Yes) if the menu offered at least the minimum requirement. Red (No) indicates if less than the requirement was offered.</t>
  </si>
  <si>
    <t>Comments Section</t>
  </si>
  <si>
    <t>Example: Bagel with cream cheese</t>
  </si>
  <si>
    <r>
      <t xml:space="preserve">Grains/Breads
</t>
    </r>
    <r>
      <rPr>
        <sz val="11"/>
        <color theme="1"/>
        <rFont val="Calibri"/>
        <family val="2"/>
      </rPr>
      <t>**NOTE: Grains may be offered as ounce equivalents or bread servings</t>
    </r>
    <r>
      <rPr>
        <b/>
        <sz val="12"/>
        <color indexed="8"/>
        <rFont val="Calibri"/>
        <family val="2"/>
      </rPr>
      <t xml:space="preserve">
</t>
    </r>
  </si>
  <si>
    <t>SFA Name:</t>
  </si>
  <si>
    <r>
      <rPr>
        <b/>
        <sz val="12"/>
        <color indexed="8"/>
        <rFont val="Calibri"/>
        <family val="2"/>
      </rPr>
      <t xml:space="preserve">Enter each reimbursable breakfast offered during the reference week and select or enter the quantity of each component for each reimbursable breakfast.
</t>
    </r>
    <r>
      <rPr>
        <sz val="12"/>
        <color indexed="8"/>
        <rFont val="Calibri"/>
        <family val="2"/>
      </rPr>
      <t>Each reimbursable meal consists of all required food components: any grain/meat/meat alternates in a main dish and/or side dish, total amount of fruit/vegetable/juice offered with this meal, and amount of milk.</t>
    </r>
    <r>
      <rPr>
        <b/>
        <i/>
        <sz val="12"/>
        <color indexed="8"/>
        <rFont val="Calibri"/>
        <family val="2"/>
      </rPr>
      <t xml:space="preserve">
</t>
    </r>
  </si>
  <si>
    <t>This tab is for SFAs to provide notes and any additional information the State agency may instruct to include</t>
  </si>
  <si>
    <t>To assist in calculations there is an optional fraction calculator as well as a decimal to fraction converter to the left of the component entry section in the "All Meals" tab</t>
  </si>
  <si>
    <t>There is a section to the right of the requirement checks for SFAs and State agencies to provide comments.</t>
  </si>
  <si>
    <r>
      <t xml:space="preserve">The daily worksheet will perform daily requirement checks for the reimbursable meals offered each day. Requirements met are flagged "Yes" and the cell turns </t>
    </r>
    <r>
      <rPr>
        <b/>
        <sz val="12"/>
        <color indexed="17"/>
        <rFont val="Calibri"/>
        <family val="2"/>
      </rPr>
      <t>green</t>
    </r>
    <r>
      <rPr>
        <b/>
        <sz val="12"/>
        <color indexed="8"/>
        <rFont val="Calibri"/>
        <family val="2"/>
      </rPr>
      <t xml:space="preserve">. Requirements NOT met are flagged "No" and the cell turns </t>
    </r>
    <r>
      <rPr>
        <b/>
        <sz val="12"/>
        <color indexed="10"/>
        <rFont val="Calibri"/>
        <family val="2"/>
      </rPr>
      <t>red</t>
    </r>
    <r>
      <rPr>
        <b/>
        <sz val="12"/>
        <color indexed="8"/>
        <rFont val="Calibri"/>
        <family val="2"/>
      </rPr>
      <t xml:space="preserve">.  
</t>
    </r>
    <r>
      <rPr>
        <sz val="12"/>
        <color indexed="8"/>
        <rFont val="Calibri"/>
        <family val="2"/>
      </rPr>
      <t>NOTE: The top row is frozen to display the column headers as the daily meals are entered.</t>
    </r>
    <r>
      <rPr>
        <i/>
        <sz val="12"/>
        <color indexed="8"/>
        <rFont val="Calibri"/>
        <family val="2"/>
      </rPr>
      <t xml:space="preserve">
</t>
    </r>
    <r>
      <rPr>
        <i/>
        <sz val="12"/>
        <color indexed="10"/>
        <rFont val="Calibri"/>
        <family val="2"/>
      </rPr>
      <t>Grains and meat/meat alternates are rounded down to the nearest quarter ounce.</t>
    </r>
    <r>
      <rPr>
        <b/>
        <sz val="12"/>
        <color indexed="8"/>
        <rFont val="Calibri"/>
        <family val="2"/>
      </rPr>
      <t xml:space="preserve">
</t>
    </r>
    <r>
      <rPr>
        <b/>
        <sz val="12"/>
        <color indexed="56"/>
        <rFont val="Calibri"/>
        <family val="2"/>
      </rPr>
      <t>Once you are finished selecting the meals offered each day, make sure to scroll to the right to enter milk type information.</t>
    </r>
  </si>
  <si>
    <t>Skim/fat-free, unflavored</t>
  </si>
  <si>
    <t>Skim/fat-free, flavored</t>
  </si>
  <si>
    <t>Low-fat (1% or less), flavored</t>
  </si>
  <si>
    <t>Low-fat (1% or less), unflavored</t>
  </si>
  <si>
    <t>Reduced fat (2% fat) or whole, unflavored and flavored</t>
  </si>
  <si>
    <t>Each Excel file has nine tabs including the instructions
 The name of each tab is located at the bottom of the workbook.</t>
  </si>
  <si>
    <t>Tomato paste - refer to manufacturing information</t>
  </si>
  <si>
    <t>To assist the State Agency reviewer, enter the name of the main dish to match the menu submitted for certification.
 (e.g. type "bagel with cream cheese” into the menu worksheet).</t>
  </si>
  <si>
    <t>Some vegetables and fruits do not credit on a volume as served basis (e.g. 1 cup credits as 1 cup)</t>
  </si>
  <si>
    <t xml:space="preserve">Each food component column lists the appropriate unit of measure (e.g. ounce equivalent for grains, cup for fruit). </t>
  </si>
  <si>
    <t>Each component is color coded (e.g. Fruit/Vegetable/Fruit juice are purple). This color scheme is consistent throughout.</t>
  </si>
  <si>
    <t>Fruit, Vegetable, 100% Fruit Juice or Vegetable Juice (column 2)</t>
  </si>
  <si>
    <r>
      <t xml:space="preserve"> Total Fruit including juice (cups): </t>
    </r>
    <r>
      <rPr>
        <sz val="12"/>
        <color indexed="8"/>
        <rFont val="Times New Roman"/>
        <family val="1"/>
      </rPr>
      <t xml:space="preserve">Using the drop down menu, select the quantity of fruit/vegetables/fruit juice/vegetable juice offered with the reimbursable meal. Options range from 1/8 cup (smallest creditable amount) to 2 cups. </t>
    </r>
  </si>
  <si>
    <r>
      <rPr>
        <b/>
        <sz val="12"/>
        <color indexed="8"/>
        <rFont val="Times New Roman"/>
        <family val="1"/>
      </rPr>
      <t xml:space="preserve"> </t>
    </r>
    <r>
      <rPr>
        <sz val="12"/>
        <color indexed="8"/>
        <rFont val="Times New Roman"/>
        <family val="1"/>
      </rPr>
      <t>Enter the total number of ounce equivalents of grains in the reimbursable meal.</t>
    </r>
  </si>
  <si>
    <t xml:space="preserve">All grains are measured in ounce equivalents or grain/bread servings and may be credited in quarter ounce equivalents. </t>
  </si>
  <si>
    <t>Fruit, Vegetable, Fruit Juice or Vegetable Juice Servings</t>
  </si>
  <si>
    <t>Variety: Skim/fat-free unflavored, Skim/fat-free flavored, Low-fat (less than 1%), unflavored</t>
  </si>
  <si>
    <t>Once the meal is selected, columns in that row will automatically fill in from the data entered in the “All Meals” tab.</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</si>
  <si>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</si>
  <si>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</si>
  <si>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t>There are 5 types of milk listed. Click the small checkbox to the right of each type of milk offered on Mondays. Depending on varieties selected, the last column in this section will turn green (Yes) or red (No).</t>
  </si>
  <si>
    <t>To assist in calculations there is an optional fraction calculator as well as a decimal to fraction converter under the "Milk Type" box.</t>
  </si>
  <si>
    <t>Selecting Meals for each day of the week</t>
  </si>
  <si>
    <r>
      <rPr>
        <b/>
        <sz val="12"/>
        <color indexed="10"/>
        <rFont val="Times New Roman"/>
        <family val="1"/>
      </rPr>
      <t xml:space="preserve">SFAs using food-based menu planning for breakfast in SY 2012-13 must submit each distinct breakfast menu as well as the menu worksheet for each menu type; </t>
    </r>
    <r>
      <rPr>
        <sz val="12"/>
        <color indexed="10"/>
        <rFont val="Times New Roman"/>
        <family val="1"/>
      </rPr>
      <t xml:space="preserve">no simplified nutrient assessment or nutrient analysis is required for certification.  </t>
    </r>
    <r>
      <rPr>
        <i/>
        <sz val="12"/>
        <color indexed="8"/>
        <rFont val="Times New Roman"/>
        <family val="1"/>
      </rPr>
      <t xml:space="preserve">
Any SFA using Nutrient Standard Menu Planning for breakfasts in SY 2012-13 must submit each distinct breakfast menu along with a nutrient analysis using FNS approved software.  NO breakfast menu worksheet would be required in this case.  This applies only to SFAs seeking certification in SY 2012-13, as that is the last year that Nutrient Standard Menu Planning is allowed for breakfast.  </t>
    </r>
  </si>
  <si>
    <t>Component Data Entry (columns 2 through 5)</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</si>
  <si>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or leave the column blank if the component was not offered with the meal. 
** DO NOT DELETE LINES!</t>
    </r>
  </si>
  <si>
    <r>
      <rPr>
        <b/>
        <sz val="12"/>
        <color indexed="8"/>
        <rFont val="Times New Roman"/>
        <family val="1"/>
      </rPr>
      <t>Step 1:</t>
    </r>
    <r>
      <rPr>
        <sz val="12"/>
        <color indexed="8"/>
        <rFont val="Times New Roman"/>
        <family val="1"/>
      </rPr>
      <t xml:space="preserve"> Using the dropdown boxes in the “Meal Name" column, select the meal offered for each day(one meal per box). Only select the meals served on that day. </t>
    </r>
  </si>
  <si>
    <t>Do NOT account for multiple serving lines. List all meals available to a child for the day.</t>
  </si>
  <si>
    <r>
      <t xml:space="preserve">Meal Name
</t>
    </r>
    <r>
      <rPr>
        <i/>
        <sz val="11"/>
        <rFont val="Calibri"/>
        <family val="2"/>
      </rPr>
      <t>Note: You may not delete lines, if you want to clear a meal select the first blank in the drop down list</t>
    </r>
  </si>
  <si>
    <t>For fruit and milk the daily quantity requirement as well as the milk variety requirement is summarized for each day of the week.</t>
  </si>
  <si>
    <t>Fruit/Vegetable/100% Juice
(cups)</t>
  </si>
  <si>
    <t>Grains/Breads
(oz equivalents/serving)</t>
  </si>
  <si>
    <t>Meat/Meat Alternate
(oz equivalents)</t>
  </si>
  <si>
    <t>Milk
(cups)</t>
  </si>
  <si>
    <t xml:space="preserve">Enter the number of oz equivalents/servings of GRAINS/BREADS
</t>
  </si>
  <si>
    <t>Enter the number of oz equivalents of MEAT or MEAT ALTERNATE</t>
  </si>
  <si>
    <t>For grains and meat/meat alternate, the weekly summary checks to ensure at least 2 oz equivalents/servings were offered daily.</t>
  </si>
  <si>
    <t xml:space="preserve">Meal Pattern
Reimbursable Breakfasts
Grades K-12
</t>
  </si>
  <si>
    <t xml:space="preserve">K-12 Menu #:
</t>
  </si>
  <si>
    <t>Go to instructions</t>
  </si>
  <si>
    <t>Daily Fruit Requirement Check
 1/2 cup</t>
  </si>
  <si>
    <t>Daily Requirement Summary
Breakfast, Grades K-12</t>
  </si>
  <si>
    <t>Updated Version of Certification Tool issued on 7/2/2012</t>
  </si>
  <si>
    <t>Simplified Directions for Breakfast Menu worksheet (4-day schedule)</t>
  </si>
  <si>
    <t>Day 1 Daily Breakfast Requirement Check
Grades K-12</t>
  </si>
  <si>
    <t>Day 1</t>
  </si>
  <si>
    <t>Select the reimbursable breakfasts offered on Day 1</t>
  </si>
  <si>
    <r>
      <t xml:space="preserve">Milk Type
</t>
    </r>
    <r>
      <rPr>
        <sz val="11"/>
        <color theme="1"/>
        <rFont val="Calibri"/>
        <family val="2"/>
      </rPr>
      <t>Check the type of milk below if it is offered to students on Day 1.
All types of milk included.</t>
    </r>
  </si>
  <si>
    <t>Day 2 Daily Breakfast Requirement Check
Grades K-12</t>
  </si>
  <si>
    <t>Day 2</t>
  </si>
  <si>
    <t>Select the reimbursable breakfasts offered on Day 2</t>
  </si>
  <si>
    <r>
      <t xml:space="preserve">Milk Type
</t>
    </r>
    <r>
      <rPr>
        <sz val="11"/>
        <color theme="1"/>
        <rFont val="Calibri"/>
        <family val="2"/>
      </rPr>
      <t>Check the type of milk below if it is offered to students on Day 2.
All types of milk included.</t>
    </r>
  </si>
  <si>
    <t>Day 3 Daily Breakfast Requirement Check
Grades K-12</t>
  </si>
  <si>
    <t>Day 3</t>
  </si>
  <si>
    <t>Select the reimbursable breakfasts offered on Day 3</t>
  </si>
  <si>
    <r>
      <t xml:space="preserve">Milk Type
</t>
    </r>
    <r>
      <rPr>
        <sz val="11"/>
        <color theme="1"/>
        <rFont val="Calibri"/>
        <family val="2"/>
      </rPr>
      <t>Check the type of milk below if it is offered to students on Day 3.
All types of milk included.</t>
    </r>
  </si>
  <si>
    <t>Day 4 Daily Breakfast Requirement Check
Grades K-12</t>
  </si>
  <si>
    <t>Day 4</t>
  </si>
  <si>
    <t>Select the reimbursable breakfasts offered on Day 4</t>
  </si>
  <si>
    <r>
      <t xml:space="preserve">Milk Type
</t>
    </r>
    <r>
      <rPr>
        <sz val="11"/>
        <color theme="1"/>
        <rFont val="Calibri"/>
        <family val="2"/>
      </rPr>
      <t>Check the type of milk below if it is offered to students on Day 4.
All types of milk included.</t>
    </r>
  </si>
  <si>
    <t>Day1</t>
  </si>
  <si>
    <t>Day2</t>
  </si>
  <si>
    <t>Day3</t>
  </si>
  <si>
    <t>Day4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</si>
</sst>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s>
  <fonts count="79">
    <font>
      <sz val="11"/>
      <color theme="1"/>
      <name val="Calibri"/>
      <family val="2"/>
    </font>
    <font>
      <sz val="11"/>
      <color indexed="8"/>
      <name val="Calibri"/>
      <family val="2"/>
    </font>
    <font>
      <b/>
      <sz val="11"/>
      <color indexed="8"/>
      <name val="Calibri"/>
      <family val="2"/>
    </font>
    <font>
      <b/>
      <sz val="12"/>
      <color indexed="8"/>
      <name val="Calibri"/>
      <family val="2"/>
    </font>
    <font>
      <i/>
      <sz val="11"/>
      <color indexed="8"/>
      <name val="Calibri"/>
      <family val="2"/>
    </font>
    <font>
      <b/>
      <i/>
      <sz val="12"/>
      <color indexed="8"/>
      <name val="Calibri"/>
      <family val="2"/>
    </font>
    <font>
      <b/>
      <sz val="11"/>
      <name val="Calibri"/>
      <family val="2"/>
    </font>
    <font>
      <sz val="12"/>
      <color indexed="8"/>
      <name val="Calibri"/>
      <family val="2"/>
    </font>
    <font>
      <i/>
      <sz val="11"/>
      <name val="Calibri"/>
      <family val="2"/>
    </font>
    <font>
      <sz val="12"/>
      <color indexed="8"/>
      <name val="Times New Roman"/>
      <family val="1"/>
    </font>
    <font>
      <b/>
      <sz val="12"/>
      <name val="Times New Roman"/>
      <family val="1"/>
    </font>
    <font>
      <sz val="12"/>
      <name val="Times New Roman"/>
      <family val="1"/>
    </font>
    <font>
      <sz val="12"/>
      <name val="Calibri"/>
      <family val="2"/>
    </font>
    <font>
      <b/>
      <sz val="12"/>
      <color indexed="8"/>
      <name val="Times New Roman"/>
      <family val="1"/>
    </font>
    <font>
      <b/>
      <sz val="12"/>
      <color indexed="56"/>
      <name val="Calibri"/>
      <family val="2"/>
    </font>
    <font>
      <b/>
      <sz val="12"/>
      <color indexed="10"/>
      <name val="Calibri"/>
      <family val="2"/>
    </font>
    <font>
      <b/>
      <sz val="12"/>
      <color indexed="17"/>
      <name val="Calibri"/>
      <family val="2"/>
    </font>
    <font>
      <i/>
      <sz val="12"/>
      <color indexed="8"/>
      <name val="Calibri"/>
      <family val="2"/>
    </font>
    <font>
      <i/>
      <sz val="12"/>
      <color indexed="10"/>
      <name val="Calibri"/>
      <family val="2"/>
    </font>
    <font>
      <i/>
      <sz val="12"/>
      <color indexed="8"/>
      <name val="Times New Roman"/>
      <family val="1"/>
    </font>
    <font>
      <b/>
      <sz val="12"/>
      <color indexed="10"/>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6"/>
      <color indexed="8"/>
      <name val="Times New Roman"/>
      <family val="1"/>
    </font>
    <font>
      <b/>
      <u val="single"/>
      <sz val="12"/>
      <color indexed="12"/>
      <name val="Calibri"/>
      <family val="2"/>
    </font>
    <font>
      <b/>
      <u val="single"/>
      <sz val="12"/>
      <color indexed="8"/>
      <name val="Times New Roman"/>
      <family val="1"/>
    </font>
    <font>
      <i/>
      <u val="single"/>
      <sz val="12"/>
      <color indexed="8"/>
      <name val="Times New Roman"/>
      <family val="1"/>
    </font>
    <font>
      <u val="single"/>
      <sz val="12"/>
      <color indexed="12"/>
      <name val="Calibri"/>
      <family val="2"/>
    </font>
    <font>
      <b/>
      <sz val="14"/>
      <color indexed="8"/>
      <name val="Calibri"/>
      <family val="2"/>
    </font>
    <font>
      <b/>
      <i/>
      <sz val="12"/>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i/>
      <sz val="12"/>
      <color theme="1"/>
      <name val="Calibri"/>
      <family val="2"/>
    </font>
    <font>
      <i/>
      <sz val="11"/>
      <color theme="0" tint="-0.4999699890613556"/>
      <name val="Calibri"/>
      <family val="2"/>
    </font>
    <font>
      <b/>
      <u val="single"/>
      <sz val="16"/>
      <color theme="1"/>
      <name val="Times New Roman"/>
      <family val="1"/>
    </font>
    <font>
      <sz val="12"/>
      <color theme="1"/>
      <name val="Times New Roman"/>
      <family val="1"/>
    </font>
    <font>
      <b/>
      <u val="single"/>
      <sz val="12"/>
      <color theme="10"/>
      <name val="Calibri"/>
      <family val="2"/>
    </font>
    <font>
      <b/>
      <sz val="12"/>
      <color theme="1"/>
      <name val="Times New Roman"/>
      <family val="1"/>
    </font>
    <font>
      <b/>
      <u val="single"/>
      <sz val="12"/>
      <color theme="1"/>
      <name val="Times New Roman"/>
      <family val="1"/>
    </font>
    <font>
      <i/>
      <u val="single"/>
      <sz val="12"/>
      <color theme="1"/>
      <name val="Times New Roman"/>
      <family val="1"/>
    </font>
    <font>
      <u val="single"/>
      <sz val="12"/>
      <color theme="10"/>
      <name val="Calibri"/>
      <family val="2"/>
    </font>
    <font>
      <i/>
      <sz val="12"/>
      <color theme="1"/>
      <name val="Times New Roman"/>
      <family val="1"/>
    </font>
    <font>
      <b/>
      <sz val="14"/>
      <color theme="1"/>
      <name val="Calibri"/>
      <family val="2"/>
    </font>
    <font>
      <b/>
      <i/>
      <sz val="12"/>
      <color rgb="FFFF0000"/>
      <name val="Times New Roman"/>
      <family val="1"/>
    </font>
    <font>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4999699890613556"/>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medium"/>
      <right/>
      <top style="thin"/>
      <bottom style="thin"/>
    </border>
    <border>
      <left style="thin"/>
      <right style="thin"/>
      <top style="thin"/>
      <bottom style="thin"/>
    </border>
    <border>
      <left style="thin"/>
      <right style="thin"/>
      <top style="thin"/>
      <bottom style="medium"/>
    </border>
    <border>
      <left/>
      <right/>
      <top/>
      <bottom style="medium"/>
    </border>
    <border>
      <left style="thin"/>
      <right style="medium"/>
      <top style="thin"/>
      <bottom style="thin"/>
    </border>
    <border>
      <left style="thin"/>
      <right style="medium"/>
      <top style="thin"/>
      <bottom style="medium"/>
    </border>
    <border>
      <left style="medium"/>
      <right style="thin"/>
      <top style="medium"/>
      <bottom/>
    </border>
    <border>
      <left style="thin"/>
      <right style="thin"/>
      <top/>
      <bottom/>
    </border>
    <border>
      <left style="thin"/>
      <right style="thin"/>
      <top style="medium"/>
      <bottom style="thin"/>
    </border>
    <border>
      <left style="thin"/>
      <right style="thin"/>
      <top/>
      <bottom style="thin"/>
    </border>
    <border>
      <left style="medium"/>
      <right style="thin"/>
      <top style="thin"/>
      <bottom style="thin"/>
    </border>
    <border>
      <left style="medium"/>
      <right style="medium"/>
      <top style="thin"/>
      <bottom style="thin"/>
    </border>
    <border>
      <left/>
      <right style="medium"/>
      <top style="thin"/>
      <bottom style="thin"/>
    </border>
    <border>
      <left style="thin"/>
      <right style="thin"/>
      <top style="medium"/>
      <bottom style="medium"/>
    </border>
    <border>
      <left style="medium"/>
      <right style="medium"/>
      <top/>
      <bottom style="medium"/>
    </border>
    <border>
      <left style="medium"/>
      <right/>
      <top style="medium"/>
      <bottom/>
    </border>
    <border>
      <left style="medium"/>
      <right/>
      <top style="medium"/>
      <bottom style="thin"/>
    </border>
    <border>
      <left style="medium"/>
      <right style="medium"/>
      <top style="medium"/>
      <bottom style="thin"/>
    </border>
    <border>
      <left style="medium"/>
      <right/>
      <top style="thin"/>
      <bottom style="medium"/>
    </border>
    <border>
      <left style="thin"/>
      <right style="medium"/>
      <top style="medium"/>
      <bottom style="thin"/>
    </border>
    <border>
      <left style="medium"/>
      <right style="medium"/>
      <top/>
      <bottom style="thin"/>
    </border>
    <border>
      <left style="medium"/>
      <right/>
      <top/>
      <bottom style="thin"/>
    </border>
    <border>
      <left/>
      <right/>
      <top/>
      <bottom style="thin"/>
    </border>
    <border>
      <left style="medium"/>
      <right/>
      <top/>
      <bottom style="medium"/>
    </border>
    <border>
      <left/>
      <right style="medium"/>
      <top/>
      <bottom style="medium"/>
    </border>
    <border>
      <left/>
      <right/>
      <top style="medium"/>
      <bottom/>
    </border>
    <border>
      <left/>
      <right style="medium"/>
      <top style="medium"/>
      <bottom/>
    </border>
    <border>
      <left/>
      <right style="medium"/>
      <top/>
      <bottom style="thin"/>
    </border>
    <border>
      <left/>
      <right/>
      <top style="thin"/>
      <bottom/>
    </border>
    <border>
      <left/>
      <right style="medium"/>
      <top style="thin"/>
      <bottom/>
    </border>
    <border>
      <left style="thin"/>
      <right style="medium"/>
      <top style="medium"/>
      <bottom/>
    </border>
    <border>
      <left style="thin"/>
      <right style="medium"/>
      <top/>
      <bottom/>
    </border>
    <border>
      <left style="thin"/>
      <right style="thin"/>
      <top style="thin"/>
      <bottom/>
    </border>
    <border>
      <left style="medium"/>
      <right style="medium"/>
      <top style="medium"/>
      <bottom/>
    </border>
    <border>
      <left style="medium"/>
      <right style="medium"/>
      <top/>
      <bottom/>
    </border>
    <border>
      <left style="medium"/>
      <right style="medium"/>
      <top/>
      <bottom style="thin">
        <color theme="0" tint="-0.4999699890613556"/>
      </bottom>
    </border>
    <border>
      <left style="medium"/>
      <right style="medium"/>
      <top style="thin">
        <color theme="0" tint="-0.4999699890613556"/>
      </top>
      <bottom>
        <color indexed="63"/>
      </bottom>
    </border>
    <border>
      <left/>
      <right/>
      <top style="thin"/>
      <bottom style="thin"/>
    </border>
    <border>
      <left style="thin"/>
      <right style="thin"/>
      <top/>
      <bottom style="medium"/>
    </border>
    <border>
      <left style="thin"/>
      <right/>
      <top/>
      <bottom style="medium"/>
    </border>
    <border>
      <left style="medium"/>
      <right style="thin"/>
      <top/>
      <bottom style="medium"/>
    </border>
    <border>
      <left/>
      <right/>
      <top style="medium"/>
      <bottom style="thin"/>
    </border>
    <border>
      <left/>
      <right/>
      <top style="thin"/>
      <bottom style="medium"/>
    </border>
    <border>
      <left style="thin"/>
      <right style="medium"/>
      <top/>
      <bottom style="thin"/>
    </border>
    <border>
      <left/>
      <right/>
      <top style="medium"/>
      <bottom style="medium"/>
    </border>
    <border>
      <left style="medium"/>
      <right style="thin"/>
      <top style="medium"/>
      <bottom style="medium"/>
    </border>
    <border>
      <left style="thin"/>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right style="medium"/>
      <top style="thin"/>
      <bottom/>
    </border>
    <border>
      <left style="medium"/>
      <right/>
      <top/>
      <bottom/>
    </border>
    <border>
      <left style="medium"/>
      <right/>
      <top style="thin"/>
      <bottom/>
    </border>
    <border>
      <left style="thin"/>
      <right style="medium"/>
      <top style="thin"/>
      <bottom/>
    </border>
    <border>
      <left style="thin"/>
      <right style="medium"/>
      <top/>
      <bottom style="medium"/>
    </border>
    <border>
      <left style="medium"/>
      <right/>
      <top style="medium"/>
      <bottom style="medium"/>
    </border>
    <border>
      <left/>
      <right style="medium"/>
      <top style="medium"/>
      <bottom style="medium"/>
    </border>
    <border>
      <left style="medium"/>
      <right style="thin"/>
      <top style="thin"/>
      <bottom/>
    </border>
    <border>
      <left style="medium"/>
      <right style="thin"/>
      <top/>
      <bottom style="thin"/>
    </border>
    <border>
      <left/>
      <right style="medium"/>
      <top/>
      <bottom/>
    </border>
    <border>
      <left/>
      <right style="medium"/>
      <top style="medium"/>
      <bottom style="thin"/>
    </border>
    <border>
      <left/>
      <right style="thin"/>
      <top/>
      <bottom style="medium"/>
    </border>
    <border>
      <left style="thin"/>
      <right style="thin"/>
      <top style="medium"/>
      <bottom/>
    </border>
    <border>
      <left style="thin"/>
      <right/>
      <top style="thin"/>
      <bottom style="medium"/>
    </border>
    <border>
      <left/>
      <right style="medium"/>
      <top style="thin"/>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4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pplyProtection="1">
      <alignment/>
      <protection locked="0"/>
    </xf>
    <xf numFmtId="0" fontId="0" fillId="0" borderId="10" xfId="0" applyBorder="1" applyAlignment="1" applyProtection="1">
      <alignment horizontal="center"/>
      <protection locked="0"/>
    </xf>
    <xf numFmtId="0" fontId="0" fillId="0" borderId="0" xfId="0"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0" fillId="32" borderId="15" xfId="0" applyFill="1" applyBorder="1" applyAlignment="1" applyProtection="1">
      <alignment horizontal="center" vertical="center"/>
      <protection hidden="1"/>
    </xf>
    <xf numFmtId="0" fontId="0" fillId="32" borderId="16" xfId="0" applyFill="1" applyBorder="1" applyAlignment="1" applyProtection="1">
      <alignment horizontal="center" vertical="center"/>
      <protection hidden="1"/>
    </xf>
    <xf numFmtId="0" fontId="0" fillId="0" borderId="0" xfId="0" applyAlignment="1" applyProtection="1">
      <alignment/>
      <protection hidden="1"/>
    </xf>
    <xf numFmtId="0" fontId="6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protection hidden="1"/>
    </xf>
    <xf numFmtId="0" fontId="6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1" fontId="0" fillId="0" borderId="0" xfId="0" applyNumberFormat="1" applyFill="1" applyBorder="1" applyAlignment="1" applyProtection="1">
      <alignment horizontal="center"/>
      <protection hidden="1"/>
    </xf>
    <xf numFmtId="0" fontId="65" fillId="33" borderId="17" xfId="0" applyFont="1" applyFill="1" applyBorder="1" applyAlignment="1" applyProtection="1">
      <alignment horizontal="center" vertical="center"/>
      <protection hidden="1"/>
    </xf>
    <xf numFmtId="12" fontId="0" fillId="33" borderId="18" xfId="0" applyNumberFormat="1" applyFill="1" applyBorder="1" applyAlignment="1" applyProtection="1">
      <alignment horizontal="center"/>
      <protection hidden="1"/>
    </xf>
    <xf numFmtId="0" fontId="63" fillId="33" borderId="19" xfId="0" applyFont="1" applyFill="1" applyBorder="1" applyAlignment="1" applyProtection="1">
      <alignment horizontal="center"/>
      <protection hidden="1"/>
    </xf>
    <xf numFmtId="0" fontId="65" fillId="33" borderId="12" xfId="0" applyFont="1" applyFill="1" applyBorder="1" applyAlignment="1" applyProtection="1">
      <alignment horizontal="center" wrapText="1"/>
      <protection hidden="1"/>
    </xf>
    <xf numFmtId="0" fontId="65" fillId="33" borderId="13" xfId="0" applyFont="1" applyFill="1" applyBorder="1" applyAlignment="1" applyProtection="1">
      <alignment horizontal="center" wrapText="1"/>
      <protection hidden="1"/>
    </xf>
    <xf numFmtId="0" fontId="66" fillId="0" borderId="0" xfId="0" applyFont="1" applyBorder="1" applyAlignment="1">
      <alignment horizontal="center" vertical="center"/>
    </xf>
    <xf numFmtId="0" fontId="63" fillId="0" borderId="20" xfId="0" applyFont="1" applyBorder="1" applyAlignment="1">
      <alignment horizontal="center" vertical="center" wrapText="1"/>
    </xf>
    <xf numFmtId="0" fontId="63" fillId="0" borderId="12" xfId="0" applyFont="1" applyBorder="1" applyAlignment="1">
      <alignment horizontal="center" vertical="center" wrapText="1"/>
    </xf>
    <xf numFmtId="2" fontId="0" fillId="0" borderId="21" xfId="0" applyNumberFormat="1" applyBorder="1" applyAlignment="1" applyProtection="1">
      <alignment horizontal="center" vertical="center"/>
      <protection locked="0"/>
    </xf>
    <xf numFmtId="2" fontId="0" fillId="0" borderId="22" xfId="0" applyNumberFormat="1" applyBorder="1" applyAlignment="1" applyProtection="1">
      <alignment horizontal="center" vertical="center"/>
      <protection locked="0"/>
    </xf>
    <xf numFmtId="12" fontId="0" fillId="0" borderId="23" xfId="0" applyNumberFormat="1" applyBorder="1" applyAlignment="1" applyProtection="1">
      <alignment horizontal="center" vertical="center"/>
      <protection locked="0"/>
    </xf>
    <xf numFmtId="12" fontId="0" fillId="11" borderId="24" xfId="0" applyNumberFormat="1" applyFill="1" applyBorder="1" applyAlignment="1" applyProtection="1">
      <alignment horizontal="center"/>
      <protection hidden="1"/>
    </xf>
    <xf numFmtId="0" fontId="0" fillId="0" borderId="0" xfId="0" applyAlignment="1">
      <alignment/>
    </xf>
    <xf numFmtId="0" fontId="0" fillId="0" borderId="0" xfId="0" applyBorder="1" applyAlignment="1">
      <alignment/>
    </xf>
    <xf numFmtId="0" fontId="0" fillId="0" borderId="11" xfId="0" applyBorder="1" applyAlignment="1" applyProtection="1">
      <alignment/>
      <protection/>
    </xf>
    <xf numFmtId="2" fontId="67" fillId="0" borderId="21" xfId="0" applyNumberFormat="1" applyFont="1" applyFill="1" applyBorder="1" applyAlignment="1" applyProtection="1">
      <alignment horizontal="center" vertical="center"/>
      <protection/>
    </xf>
    <xf numFmtId="2" fontId="67" fillId="0" borderId="22" xfId="0" applyNumberFormat="1" applyFont="1" applyFill="1" applyBorder="1" applyAlignment="1" applyProtection="1">
      <alignment horizontal="center" vertical="center"/>
      <protection/>
    </xf>
    <xf numFmtId="12" fontId="67" fillId="0" borderId="23" xfId="0" applyNumberFormat="1" applyFont="1" applyFill="1" applyBorder="1" applyAlignment="1" applyProtection="1">
      <alignment horizontal="center" vertical="center"/>
      <protection/>
    </xf>
    <xf numFmtId="0" fontId="11" fillId="34" borderId="25" xfId="0" applyFont="1" applyFill="1" applyBorder="1" applyAlignment="1">
      <alignment horizontal="center" wrapText="1"/>
    </xf>
    <xf numFmtId="0" fontId="63" fillId="33" borderId="26" xfId="0" applyFont="1" applyFill="1" applyBorder="1" applyAlignment="1" applyProtection="1">
      <alignment horizontal="center" wrapText="1"/>
      <protection hidden="1"/>
    </xf>
    <xf numFmtId="0" fontId="65" fillId="23" borderId="27" xfId="0" applyFont="1" applyFill="1" applyBorder="1" applyAlignment="1">
      <alignment horizontal="center" vertical="center" wrapText="1"/>
    </xf>
    <xf numFmtId="0" fontId="65" fillId="19" borderId="28" xfId="0" applyFont="1" applyFill="1" applyBorder="1" applyAlignment="1">
      <alignment horizontal="center" vertical="center"/>
    </xf>
    <xf numFmtId="0" fontId="65" fillId="35" borderId="28" xfId="0" applyFont="1" applyFill="1" applyBorder="1" applyAlignment="1">
      <alignment horizontal="center" vertical="center"/>
    </xf>
    <xf numFmtId="0" fontId="0" fillId="32" borderId="15" xfId="0" applyFill="1" applyBorder="1" applyAlignment="1" applyProtection="1">
      <alignment horizontal="center" vertical="center"/>
      <protection hidden="1"/>
    </xf>
    <xf numFmtId="0" fontId="63" fillId="32" borderId="29" xfId="0" applyFont="1" applyFill="1" applyBorder="1" applyAlignment="1" applyProtection="1">
      <alignment horizontal="center" vertical="center" wrapText="1"/>
      <protection hidden="1"/>
    </xf>
    <xf numFmtId="1" fontId="0" fillId="32" borderId="13" xfId="0" applyNumberFormat="1" applyFill="1" applyBorder="1" applyAlignment="1" applyProtection="1">
      <alignment horizontal="center"/>
      <protection hidden="1"/>
    </xf>
    <xf numFmtId="0" fontId="63" fillId="33" borderId="30" xfId="0" applyFont="1" applyFill="1" applyBorder="1" applyAlignment="1" applyProtection="1">
      <alignment horizontal="center"/>
      <protection hidden="1"/>
    </xf>
    <xf numFmtId="0" fontId="65" fillId="33" borderId="15" xfId="0" applyFont="1" applyFill="1" applyBorder="1" applyAlignment="1" applyProtection="1">
      <alignment horizontal="center" wrapText="1"/>
      <protection hidden="1"/>
    </xf>
    <xf numFmtId="0" fontId="65" fillId="33" borderId="16" xfId="0" applyFont="1" applyFill="1" applyBorder="1" applyAlignment="1" applyProtection="1">
      <alignment horizontal="center" wrapText="1"/>
      <protection hidden="1"/>
    </xf>
    <xf numFmtId="0" fontId="0" fillId="0" borderId="0" xfId="0" applyAlignment="1">
      <alignment/>
    </xf>
    <xf numFmtId="0" fontId="0" fillId="0" borderId="0" xfId="0" applyFill="1" applyAlignment="1">
      <alignment/>
    </xf>
    <xf numFmtId="0" fontId="0" fillId="0" borderId="0" xfId="0" applyAlignment="1">
      <alignment/>
    </xf>
    <xf numFmtId="0" fontId="66" fillId="0" borderId="0" xfId="0" applyFont="1" applyBorder="1" applyAlignment="1">
      <alignment horizontal="center" vertical="center"/>
    </xf>
    <xf numFmtId="0" fontId="65" fillId="14" borderId="28" xfId="0" applyFont="1" applyFill="1" applyBorder="1" applyAlignment="1">
      <alignment horizontal="center" vertical="center" wrapText="1"/>
    </xf>
    <xf numFmtId="0" fontId="65" fillId="14" borderId="31" xfId="0" applyFont="1" applyFill="1" applyBorder="1" applyAlignment="1">
      <alignment horizontal="center" vertical="center" wrapText="1"/>
    </xf>
    <xf numFmtId="0" fontId="65" fillId="23" borderId="32" xfId="0" applyFont="1" applyFill="1" applyBorder="1" applyAlignment="1">
      <alignment horizontal="center" vertical="center" wrapText="1"/>
    </xf>
    <xf numFmtId="0" fontId="65" fillId="23" borderId="33" xfId="0" applyFont="1" applyFill="1" applyBorder="1" applyAlignment="1">
      <alignment vertical="center"/>
    </xf>
    <xf numFmtId="0" fontId="65" fillId="35" borderId="31" xfId="0" applyFont="1" applyFill="1" applyBorder="1" applyAlignment="1">
      <alignment horizontal="center" vertical="center"/>
    </xf>
    <xf numFmtId="0" fontId="12" fillId="0" borderId="19" xfId="53" applyFont="1" applyBorder="1" applyAlignment="1" applyProtection="1">
      <alignment horizontal="center" vertical="center"/>
      <protection locked="0"/>
    </xf>
    <xf numFmtId="0" fontId="0" fillId="0" borderId="12" xfId="0" applyBorder="1" applyAlignment="1" applyProtection="1">
      <alignment/>
      <protection locked="0"/>
    </xf>
    <xf numFmtId="0" fontId="65" fillId="7" borderId="14" xfId="0" applyFont="1" applyFill="1" applyBorder="1" applyAlignment="1">
      <alignment vertical="center" wrapText="1"/>
    </xf>
    <xf numFmtId="0" fontId="65" fillId="12" borderId="34" xfId="0" applyFont="1" applyFill="1" applyBorder="1" applyAlignment="1">
      <alignment vertical="center"/>
    </xf>
    <xf numFmtId="0" fontId="65" fillId="12" borderId="14" xfId="0" applyFont="1" applyFill="1" applyBorder="1" applyAlignment="1">
      <alignment vertical="center"/>
    </xf>
    <xf numFmtId="0" fontId="65" fillId="12" borderId="35" xfId="0" applyFont="1" applyFill="1" applyBorder="1" applyAlignment="1">
      <alignment vertical="center"/>
    </xf>
    <xf numFmtId="0" fontId="0" fillId="7" borderId="36" xfId="0" applyFont="1" applyFill="1" applyBorder="1" applyAlignment="1">
      <alignment vertical="center" wrapText="1"/>
    </xf>
    <xf numFmtId="0" fontId="0" fillId="7" borderId="37" xfId="0" applyFont="1" applyFill="1" applyBorder="1" applyAlignment="1">
      <alignment vertical="center" wrapText="1"/>
    </xf>
    <xf numFmtId="0" fontId="0" fillId="7" borderId="33" xfId="0" applyFont="1" applyFill="1" applyBorder="1" applyAlignment="1">
      <alignment vertical="center" wrapText="1"/>
    </xf>
    <xf numFmtId="0" fontId="0" fillId="7" borderId="38" xfId="0" applyFont="1" applyFill="1" applyBorder="1" applyAlignment="1">
      <alignment vertical="center" wrapText="1"/>
    </xf>
    <xf numFmtId="0" fontId="0" fillId="7" borderId="39" xfId="0" applyFont="1" applyFill="1" applyBorder="1" applyAlignment="1">
      <alignment vertical="center" wrapText="1"/>
    </xf>
    <xf numFmtId="0" fontId="0" fillId="7" borderId="40" xfId="0" applyFont="1" applyFill="1" applyBorder="1" applyAlignment="1">
      <alignment vertical="center" wrapText="1"/>
    </xf>
    <xf numFmtId="0" fontId="0" fillId="7" borderId="14" xfId="0" applyFont="1" applyFill="1" applyBorder="1" applyAlignment="1">
      <alignment vertical="center" wrapText="1"/>
    </xf>
    <xf numFmtId="0" fontId="0" fillId="7" borderId="35" xfId="0" applyFont="1" applyFill="1" applyBorder="1" applyAlignment="1">
      <alignment vertical="center" wrapText="1"/>
    </xf>
    <xf numFmtId="0" fontId="0" fillId="36" borderId="41" xfId="0" applyFill="1" applyBorder="1" applyAlignment="1" applyProtection="1">
      <alignment/>
      <protection locked="0"/>
    </xf>
    <xf numFmtId="0" fontId="0" fillId="36" borderId="42" xfId="0" applyFill="1" applyBorder="1" applyAlignment="1" applyProtection="1">
      <alignment/>
      <protection locked="0"/>
    </xf>
    <xf numFmtId="0" fontId="12" fillId="0" borderId="12" xfId="0" applyFont="1" applyBorder="1" applyAlignment="1" applyProtection="1">
      <alignment/>
      <protection locked="0"/>
    </xf>
    <xf numFmtId="0" fontId="12" fillId="36" borderId="42" xfId="0" applyFont="1" applyFill="1" applyBorder="1" applyAlignment="1" applyProtection="1">
      <alignment/>
      <protection locked="0"/>
    </xf>
    <xf numFmtId="12" fontId="63" fillId="36" borderId="42" xfId="0" applyNumberFormat="1" applyFont="1" applyFill="1" applyBorder="1" applyAlignment="1" applyProtection="1">
      <alignment vertical="center"/>
      <protection/>
    </xf>
    <xf numFmtId="0" fontId="0" fillId="0" borderId="0" xfId="0" applyBorder="1" applyAlignment="1">
      <alignment/>
    </xf>
    <xf numFmtId="0" fontId="0" fillId="0" borderId="12" xfId="0" applyBorder="1" applyAlignment="1" applyProtection="1">
      <alignment/>
      <protection locked="0"/>
    </xf>
    <xf numFmtId="0" fontId="0" fillId="0" borderId="43" xfId="0" applyBorder="1" applyAlignment="1" applyProtection="1">
      <alignment/>
      <protection locked="0"/>
    </xf>
    <xf numFmtId="0" fontId="0" fillId="34" borderId="0" xfId="0" applyFill="1" applyBorder="1" applyAlignment="1">
      <alignment/>
    </xf>
    <xf numFmtId="0" fontId="0" fillId="34" borderId="14" xfId="0" applyFill="1" applyBorder="1" applyAlignment="1">
      <alignment/>
    </xf>
    <xf numFmtId="0" fontId="0" fillId="0" borderId="0" xfId="0" applyAlignment="1">
      <alignment/>
    </xf>
    <xf numFmtId="0" fontId="0" fillId="0" borderId="0" xfId="0" applyAlignment="1">
      <alignment wrapText="1"/>
    </xf>
    <xf numFmtId="0" fontId="68" fillId="0" borderId="0" xfId="0" applyFont="1" applyAlignment="1">
      <alignment horizontal="center" wrapText="1"/>
    </xf>
    <xf numFmtId="0" fontId="69" fillId="0" borderId="0" xfId="0" applyFont="1" applyAlignment="1">
      <alignment wrapText="1"/>
    </xf>
    <xf numFmtId="0" fontId="70" fillId="34" borderId="44" xfId="53" applyFont="1" applyFill="1" applyBorder="1" applyAlignment="1" applyProtection="1">
      <alignment horizontal="center" wrapText="1"/>
      <protection locked="0"/>
    </xf>
    <xf numFmtId="0" fontId="71" fillId="11" borderId="45" xfId="0" applyFont="1" applyFill="1" applyBorder="1" applyAlignment="1">
      <alignment horizontal="center" wrapText="1"/>
    </xf>
    <xf numFmtId="0" fontId="69" fillId="11" borderId="45" xfId="0" applyFont="1" applyFill="1" applyBorder="1" applyAlignment="1">
      <alignment horizontal="center" wrapText="1"/>
    </xf>
    <xf numFmtId="0" fontId="69" fillId="13" borderId="45" xfId="0" applyFont="1" applyFill="1" applyBorder="1" applyAlignment="1">
      <alignment horizontal="center" wrapText="1"/>
    </xf>
    <xf numFmtId="0" fontId="69" fillId="8" borderId="45" xfId="0" applyFont="1" applyFill="1" applyBorder="1" applyAlignment="1">
      <alignment horizontal="center" wrapText="1"/>
    </xf>
    <xf numFmtId="0" fontId="69" fillId="33" borderId="25" xfId="0" applyFont="1" applyFill="1" applyBorder="1" applyAlignment="1">
      <alignment horizontal="center" wrapText="1"/>
    </xf>
    <xf numFmtId="0" fontId="69" fillId="34" borderId="45" xfId="0" applyFont="1" applyFill="1" applyBorder="1" applyAlignment="1">
      <alignment horizontal="center" wrapText="1"/>
    </xf>
    <xf numFmtId="0" fontId="72" fillId="34" borderId="44" xfId="0" applyFont="1" applyFill="1" applyBorder="1" applyAlignment="1">
      <alignment horizontal="center" wrapText="1"/>
    </xf>
    <xf numFmtId="0" fontId="73" fillId="34" borderId="45" xfId="0" applyFont="1" applyFill="1" applyBorder="1" applyAlignment="1">
      <alignment horizontal="center" wrapText="1"/>
    </xf>
    <xf numFmtId="0" fontId="74" fillId="34" borderId="45" xfId="53" applyFont="1" applyFill="1" applyBorder="1" applyAlignment="1" applyProtection="1">
      <alignment horizontal="center" wrapText="1"/>
      <protection locked="0"/>
    </xf>
    <xf numFmtId="0" fontId="69" fillId="34" borderId="45" xfId="0" applyFont="1" applyFill="1" applyBorder="1" applyAlignment="1">
      <alignment horizontal="center" vertical="center" wrapText="1"/>
    </xf>
    <xf numFmtId="0" fontId="75" fillId="34" borderId="25" xfId="0" applyFont="1" applyFill="1" applyBorder="1" applyAlignment="1">
      <alignment horizontal="center" wrapText="1"/>
    </xf>
    <xf numFmtId="0" fontId="69" fillId="34" borderId="25" xfId="0" applyFont="1" applyFill="1" applyBorder="1" applyAlignment="1">
      <alignment horizontal="center" vertical="center" wrapText="1"/>
    </xf>
    <xf numFmtId="0" fontId="71" fillId="37" borderId="45" xfId="0" applyFont="1" applyFill="1" applyBorder="1" applyAlignment="1">
      <alignment horizontal="center" vertical="center" wrapText="1"/>
    </xf>
    <xf numFmtId="0" fontId="71" fillId="34" borderId="45" xfId="0" applyFont="1" applyFill="1" applyBorder="1" applyAlignment="1">
      <alignment horizontal="center" wrapText="1"/>
    </xf>
    <xf numFmtId="0" fontId="69" fillId="34" borderId="46" xfId="0" applyFont="1" applyFill="1" applyBorder="1" applyAlignment="1">
      <alignment horizontal="center" wrapText="1"/>
    </xf>
    <xf numFmtId="0" fontId="71" fillId="8" borderId="44" xfId="0" applyFont="1" applyFill="1" applyBorder="1" applyAlignment="1">
      <alignment horizontal="center" wrapText="1"/>
    </xf>
    <xf numFmtId="0" fontId="71" fillId="13" borderId="47" xfId="0" applyFont="1" applyFill="1" applyBorder="1" applyAlignment="1">
      <alignment horizontal="center" wrapText="1"/>
    </xf>
    <xf numFmtId="0" fontId="71" fillId="33" borderId="47" xfId="0" applyFont="1" applyFill="1" applyBorder="1" applyAlignment="1">
      <alignment horizontal="center" wrapText="1"/>
    </xf>
    <xf numFmtId="0" fontId="69" fillId="0" borderId="0" xfId="0" applyFont="1" applyFill="1" applyBorder="1" applyAlignment="1">
      <alignment horizontal="center" wrapText="1"/>
    </xf>
    <xf numFmtId="0" fontId="68" fillId="0" borderId="0" xfId="0" applyFont="1" applyFill="1" applyBorder="1" applyAlignment="1">
      <alignment horizontal="center" wrapText="1"/>
    </xf>
    <xf numFmtId="0" fontId="71" fillId="0" borderId="0" xfId="0" applyFont="1" applyFill="1" applyBorder="1" applyAlignment="1">
      <alignment wrapText="1"/>
    </xf>
    <xf numFmtId="0" fontId="72" fillId="0" borderId="0" xfId="0" applyFont="1" applyFill="1" applyBorder="1" applyAlignment="1">
      <alignment horizontal="center" wrapText="1"/>
    </xf>
    <xf numFmtId="0" fontId="71" fillId="0" borderId="0" xfId="0" applyFont="1" applyFill="1" applyBorder="1" applyAlignment="1">
      <alignment horizontal="center" vertical="center" wrapText="1"/>
    </xf>
    <xf numFmtId="0" fontId="73" fillId="0" borderId="0" xfId="0" applyFont="1" applyFill="1" applyBorder="1" applyAlignment="1">
      <alignment horizontal="center" wrapText="1"/>
    </xf>
    <xf numFmtId="0" fontId="74" fillId="0" borderId="0" xfId="53" applyFont="1" applyFill="1" applyBorder="1" applyAlignment="1" applyProtection="1">
      <alignment horizontal="center" wrapText="1"/>
      <protection locked="0"/>
    </xf>
    <xf numFmtId="0" fontId="69" fillId="0" borderId="0" xfId="0" applyFont="1" applyFill="1" applyBorder="1" applyAlignment="1">
      <alignment horizontal="center" vertical="center" wrapText="1"/>
    </xf>
    <xf numFmtId="0" fontId="0" fillId="0" borderId="0" xfId="0" applyFill="1" applyBorder="1" applyAlignment="1">
      <alignment wrapText="1"/>
    </xf>
    <xf numFmtId="0" fontId="75" fillId="0" borderId="0" xfId="0" applyFont="1" applyFill="1" applyBorder="1" applyAlignment="1">
      <alignment horizontal="center" wrapText="1"/>
    </xf>
    <xf numFmtId="0" fontId="70" fillId="0" borderId="0" xfId="53" applyFont="1" applyFill="1" applyBorder="1" applyAlignment="1" applyProtection="1">
      <alignment horizontal="center" wrapText="1"/>
      <protection/>
    </xf>
    <xf numFmtId="0" fontId="70" fillId="0" borderId="0" xfId="53" applyFont="1" applyFill="1" applyBorder="1" applyAlignment="1" applyProtection="1">
      <alignment horizontal="center" wrapText="1"/>
      <protection locked="0"/>
    </xf>
    <xf numFmtId="0" fontId="71" fillId="0" borderId="0" xfId="0" applyFont="1" applyFill="1" applyBorder="1" applyAlignment="1">
      <alignment horizontal="center" wrapText="1"/>
    </xf>
    <xf numFmtId="0" fontId="69" fillId="0" borderId="0" xfId="0" applyFont="1" applyFill="1" applyBorder="1" applyAlignment="1">
      <alignment wrapText="1"/>
    </xf>
    <xf numFmtId="0" fontId="10" fillId="0" borderId="0" xfId="0" applyFont="1" applyFill="1" applyBorder="1" applyAlignment="1">
      <alignment wrapText="1"/>
    </xf>
    <xf numFmtId="0" fontId="11" fillId="0" borderId="0" xfId="0" applyFont="1" applyFill="1" applyBorder="1" applyAlignment="1">
      <alignment horizontal="center" wrapText="1"/>
    </xf>
    <xf numFmtId="0" fontId="11" fillId="0" borderId="0" xfId="0" applyFont="1" applyFill="1" applyBorder="1" applyAlignment="1">
      <alignment wrapText="1"/>
    </xf>
    <xf numFmtId="0" fontId="69" fillId="34" borderId="25" xfId="0" applyFont="1" applyFill="1" applyBorder="1" applyAlignment="1">
      <alignment horizontal="center" wrapText="1"/>
    </xf>
    <xf numFmtId="0" fontId="71" fillId="11" borderId="44" xfId="0" applyFont="1" applyFill="1" applyBorder="1" applyAlignment="1">
      <alignment horizontal="center" wrapText="1"/>
    </xf>
    <xf numFmtId="0" fontId="0" fillId="0" borderId="0" xfId="0" applyAlignment="1">
      <alignment/>
    </xf>
    <xf numFmtId="0" fontId="0" fillId="0" borderId="10" xfId="0" applyBorder="1" applyAlignment="1" applyProtection="1">
      <alignment horizontal="center"/>
      <protection locked="0"/>
    </xf>
    <xf numFmtId="0" fontId="0" fillId="0" borderId="0" xfId="0" applyAlignment="1" applyProtection="1">
      <alignment/>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2" fontId="0" fillId="0" borderId="21" xfId="0" applyNumberFormat="1" applyBorder="1" applyAlignment="1" applyProtection="1">
      <alignment horizontal="center" vertical="center"/>
      <protection locked="0"/>
    </xf>
    <xf numFmtId="0" fontId="0" fillId="0" borderId="11" xfId="0" applyBorder="1" applyAlignment="1" applyProtection="1">
      <alignment/>
      <protection/>
    </xf>
    <xf numFmtId="0" fontId="11" fillId="34" borderId="45" xfId="0" applyFont="1" applyFill="1" applyBorder="1" applyAlignment="1">
      <alignment horizontal="center" wrapText="1"/>
    </xf>
    <xf numFmtId="0" fontId="70" fillId="34" borderId="44" xfId="53" applyFont="1" applyFill="1" applyBorder="1" applyAlignment="1" applyProtection="1">
      <alignment horizontal="center" wrapText="1"/>
      <protection locked="0"/>
    </xf>
    <xf numFmtId="0" fontId="70" fillId="2" borderId="44" xfId="53" applyFont="1" applyFill="1" applyBorder="1" applyAlignment="1" applyProtection="1">
      <alignment horizontal="center" wrapText="1"/>
      <protection/>
    </xf>
    <xf numFmtId="0" fontId="0" fillId="0" borderId="48" xfId="0" applyBorder="1" applyAlignment="1">
      <alignment/>
    </xf>
    <xf numFmtId="0" fontId="0" fillId="0" borderId="48" xfId="0" applyBorder="1" applyAlignment="1" applyProtection="1">
      <alignment/>
      <protection locked="0"/>
    </xf>
    <xf numFmtId="0" fontId="66" fillId="0" borderId="0" xfId="0" applyFont="1" applyBorder="1" applyAlignment="1">
      <alignment horizontal="center" vertical="center" wrapText="1"/>
    </xf>
    <xf numFmtId="0" fontId="0" fillId="0" borderId="0" xfId="0" applyAlignment="1" applyProtection="1">
      <alignment/>
      <protection hidden="1"/>
    </xf>
    <xf numFmtId="0" fontId="0" fillId="0" borderId="34" xfId="0" applyBorder="1" applyAlignment="1" applyProtection="1">
      <alignment/>
      <protection/>
    </xf>
    <xf numFmtId="0" fontId="0" fillId="0" borderId="49" xfId="0" applyBorder="1" applyAlignment="1" applyProtection="1">
      <alignment/>
      <protection locked="0"/>
    </xf>
    <xf numFmtId="0" fontId="0" fillId="0" borderId="50" xfId="0" applyBorder="1" applyAlignment="1" applyProtection="1">
      <alignment horizontal="center"/>
      <protection locked="0"/>
    </xf>
    <xf numFmtId="2" fontId="0" fillId="0" borderId="51" xfId="0" applyNumberFormat="1" applyBorder="1" applyAlignment="1" applyProtection="1">
      <alignment horizontal="center" vertical="center"/>
      <protection locked="0"/>
    </xf>
    <xf numFmtId="2" fontId="0" fillId="0" borderId="25" xfId="0" applyNumberFormat="1" applyBorder="1" applyAlignment="1" applyProtection="1">
      <alignment horizontal="center" vertical="center"/>
      <protection locked="0"/>
    </xf>
    <xf numFmtId="12" fontId="0" fillId="0" borderId="35" xfId="0" applyNumberFormat="1" applyBorder="1" applyAlignment="1" applyProtection="1">
      <alignment horizontal="center" vertical="center"/>
      <protection locked="0"/>
    </xf>
    <xf numFmtId="12" fontId="0" fillId="0" borderId="48" xfId="0" applyNumberFormat="1" applyBorder="1" applyAlignment="1" applyProtection="1">
      <alignment/>
      <protection locked="0"/>
    </xf>
    <xf numFmtId="0" fontId="0" fillId="0" borderId="11" xfId="0" applyBorder="1" applyAlignment="1">
      <alignment horizontal="center"/>
    </xf>
    <xf numFmtId="0" fontId="0" fillId="0" borderId="52" xfId="0" applyBorder="1" applyAlignment="1" applyProtection="1">
      <alignment/>
      <protection locked="0"/>
    </xf>
    <xf numFmtId="0" fontId="0" fillId="0" borderId="53" xfId="0" applyBorder="1" applyAlignment="1" applyProtection="1">
      <alignment/>
      <protection locked="0"/>
    </xf>
    <xf numFmtId="0" fontId="63" fillId="8" borderId="32" xfId="0" applyFont="1" applyFill="1" applyBorder="1" applyAlignment="1">
      <alignment horizontal="center" vertical="center" wrapText="1"/>
    </xf>
    <xf numFmtId="0" fontId="63"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0" xfId="0" applyAlignment="1">
      <alignment/>
    </xf>
    <xf numFmtId="0" fontId="0" fillId="0" borderId="10" xfId="0" applyBorder="1" applyAlignment="1">
      <alignment/>
    </xf>
    <xf numFmtId="12" fontId="0" fillId="0" borderId="21" xfId="0" applyNumberFormat="1" applyBorder="1" applyAlignment="1" applyProtection="1">
      <alignment horizontal="center"/>
      <protection hidden="1"/>
    </xf>
    <xf numFmtId="0" fontId="65" fillId="7" borderId="14" xfId="0" applyFont="1" applyFill="1" applyBorder="1" applyAlignment="1">
      <alignment vertical="center" wrapText="1"/>
    </xf>
    <xf numFmtId="2" fontId="0" fillId="32" borderId="54" xfId="0" applyNumberFormat="1" applyFill="1" applyBorder="1" applyAlignment="1" applyProtection="1">
      <alignment horizontal="center"/>
      <protection hidden="1"/>
    </xf>
    <xf numFmtId="0" fontId="65" fillId="0" borderId="0" xfId="0" applyFont="1" applyAlignment="1">
      <alignment/>
    </xf>
    <xf numFmtId="0" fontId="65" fillId="19" borderId="31" xfId="0" applyFont="1" applyFill="1" applyBorder="1" applyAlignment="1">
      <alignment horizontal="center" vertical="center" wrapText="1"/>
    </xf>
    <xf numFmtId="0" fontId="76" fillId="38" borderId="36" xfId="0" applyFont="1" applyFill="1" applyBorder="1" applyAlignment="1">
      <alignment horizontal="center" vertical="center"/>
    </xf>
    <xf numFmtId="2" fontId="0" fillId="0" borderId="21" xfId="0" applyNumberFormat="1" applyBorder="1" applyAlignment="1" applyProtection="1">
      <alignment horizontal="center"/>
      <protection hidden="1"/>
    </xf>
    <xf numFmtId="0" fontId="69" fillId="2" borderId="25" xfId="0" applyFont="1" applyFill="1" applyBorder="1" applyAlignment="1">
      <alignment horizontal="center" wrapText="1"/>
    </xf>
    <xf numFmtId="0" fontId="71" fillId="34" borderId="45" xfId="0" applyFont="1" applyFill="1" applyBorder="1" applyAlignment="1">
      <alignment horizontal="center" wrapText="1"/>
    </xf>
    <xf numFmtId="0" fontId="76" fillId="38" borderId="55" xfId="0" applyFont="1" applyFill="1" applyBorder="1" applyAlignment="1">
      <alignment horizontal="center" vertical="center"/>
    </xf>
    <xf numFmtId="0" fontId="9" fillId="13" borderId="45" xfId="0" applyFont="1" applyFill="1" applyBorder="1" applyAlignment="1">
      <alignment horizontal="center" wrapText="1"/>
    </xf>
    <xf numFmtId="0" fontId="63" fillId="33" borderId="29" xfId="0" applyFont="1" applyFill="1" applyBorder="1" applyAlignment="1" applyProtection="1">
      <alignment horizontal="center" vertical="center" wrapText="1"/>
      <protection hidden="1"/>
    </xf>
    <xf numFmtId="0" fontId="63" fillId="33" borderId="11" xfId="0" applyFont="1" applyFill="1" applyBorder="1" applyAlignment="1" applyProtection="1">
      <alignment horizontal="center" vertical="center" wrapText="1"/>
      <protection hidden="1"/>
    </xf>
    <xf numFmtId="0" fontId="69" fillId="0" borderId="55" xfId="0" applyFont="1" applyFill="1" applyBorder="1" applyAlignment="1">
      <alignment horizontal="center" wrapText="1"/>
    </xf>
    <xf numFmtId="0" fontId="63" fillId="13" borderId="32" xfId="0" applyFont="1" applyFill="1" applyBorder="1" applyAlignment="1">
      <alignment horizontal="center" vertical="center" wrapText="1"/>
    </xf>
    <xf numFmtId="0" fontId="70" fillId="32" borderId="44" xfId="53" applyFont="1" applyFill="1" applyBorder="1" applyAlignment="1" applyProtection="1">
      <alignment horizontal="center" wrapText="1"/>
      <protection locked="0"/>
    </xf>
    <xf numFmtId="0" fontId="69" fillId="32" borderId="45" xfId="0" applyFont="1" applyFill="1" applyBorder="1" applyAlignment="1">
      <alignment horizontal="center" wrapText="1"/>
    </xf>
    <xf numFmtId="0" fontId="9" fillId="32" borderId="45" xfId="0" applyFont="1" applyFill="1" applyBorder="1" applyAlignment="1">
      <alignment horizontal="center" wrapText="1"/>
    </xf>
    <xf numFmtId="0" fontId="69" fillId="32" borderId="25" xfId="0" applyFont="1" applyFill="1" applyBorder="1" applyAlignment="1">
      <alignment horizontal="center" wrapText="1"/>
    </xf>
    <xf numFmtId="0" fontId="75" fillId="0" borderId="0" xfId="0" applyFont="1" applyAlignment="1">
      <alignment horizontal="center" vertical="center" wrapText="1"/>
    </xf>
    <xf numFmtId="0" fontId="74" fillId="36" borderId="56" xfId="53" applyFont="1" applyFill="1" applyBorder="1" applyAlignment="1" applyProtection="1">
      <alignment horizontal="center" vertical="center" wrapText="1"/>
      <protection locked="0"/>
    </xf>
    <xf numFmtId="0" fontId="74" fillId="36" borderId="24" xfId="53" applyFont="1" applyFill="1" applyBorder="1" applyAlignment="1" applyProtection="1">
      <alignment horizontal="center" vertical="center" wrapText="1"/>
      <protection locked="0"/>
    </xf>
    <xf numFmtId="0" fontId="65" fillId="0" borderId="0" xfId="0" applyFont="1" applyAlignment="1" applyProtection="1">
      <alignment/>
      <protection locked="0"/>
    </xf>
    <xf numFmtId="0" fontId="66" fillId="0" borderId="0" xfId="0" applyFont="1" applyBorder="1" applyAlignment="1" applyProtection="1">
      <alignment vertical="center" wrapText="1"/>
      <protection locked="0"/>
    </xf>
    <xf numFmtId="0" fontId="0" fillId="0" borderId="29" xfId="0" applyBorder="1" applyAlignment="1">
      <alignment horizontal="center"/>
    </xf>
    <xf numFmtId="0" fontId="76" fillId="0" borderId="0" xfId="0" applyFont="1" applyAlignment="1" applyProtection="1">
      <alignment wrapText="1"/>
      <protection locked="0"/>
    </xf>
    <xf numFmtId="0" fontId="70" fillId="0" borderId="0" xfId="53" applyFont="1" applyAlignment="1" applyProtection="1">
      <alignment horizontal="center" vertical="center"/>
      <protection locked="0"/>
    </xf>
    <xf numFmtId="0" fontId="77" fillId="0" borderId="0" xfId="0" applyFont="1" applyAlignment="1">
      <alignment horizontal="center" wrapText="1"/>
    </xf>
    <xf numFmtId="12" fontId="0" fillId="11" borderId="57" xfId="0" applyNumberFormat="1" applyFill="1" applyBorder="1" applyAlignment="1" applyProtection="1">
      <alignment horizontal="center"/>
      <protection hidden="1"/>
    </xf>
    <xf numFmtId="1" fontId="0" fillId="32" borderId="16" xfId="0" applyNumberFormat="1" applyFill="1" applyBorder="1" applyAlignment="1" applyProtection="1">
      <alignment horizontal="center"/>
      <protection hidden="1"/>
    </xf>
    <xf numFmtId="0" fontId="76" fillId="34" borderId="58" xfId="0" applyFont="1" applyFill="1" applyBorder="1" applyAlignment="1">
      <alignment horizontal="center" wrapText="1"/>
    </xf>
    <xf numFmtId="0" fontId="76" fillId="34" borderId="39" xfId="0" applyFont="1" applyFill="1" applyBorder="1" applyAlignment="1">
      <alignment horizontal="center"/>
    </xf>
    <xf numFmtId="0" fontId="76" fillId="34" borderId="59" xfId="0" applyFont="1" applyFill="1" applyBorder="1" applyAlignment="1">
      <alignment horizontal="center"/>
    </xf>
    <xf numFmtId="0" fontId="76" fillId="34" borderId="60" xfId="0" applyFont="1" applyFill="1" applyBorder="1" applyAlignment="1">
      <alignment horizontal="center"/>
    </xf>
    <xf numFmtId="0" fontId="76" fillId="34" borderId="33" xfId="0" applyFont="1" applyFill="1" applyBorder="1" applyAlignment="1">
      <alignment horizontal="center"/>
    </xf>
    <xf numFmtId="0" fontId="76" fillId="34" borderId="61" xfId="0" applyFont="1" applyFill="1" applyBorder="1" applyAlignment="1">
      <alignment horizontal="center"/>
    </xf>
    <xf numFmtId="0" fontId="0" fillId="0" borderId="58"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61" xfId="0" applyBorder="1" applyAlignment="1" applyProtection="1">
      <alignment horizontal="left" vertical="top"/>
      <protection locked="0"/>
    </xf>
    <xf numFmtId="12" fontId="63" fillId="34" borderId="64" xfId="0" applyNumberFormat="1" applyFont="1" applyFill="1" applyBorder="1" applyAlignment="1">
      <alignment horizontal="center" vertical="center"/>
    </xf>
    <xf numFmtId="12" fontId="63" fillId="34" borderId="25" xfId="0" applyNumberFormat="1" applyFont="1" applyFill="1" applyBorder="1" applyAlignment="1">
      <alignment horizontal="center" vertical="center"/>
    </xf>
    <xf numFmtId="0" fontId="65" fillId="12" borderId="26" xfId="0" applyFont="1" applyFill="1" applyBorder="1" applyAlignment="1">
      <alignment horizontal="center" vertical="center" wrapText="1"/>
    </xf>
    <xf numFmtId="0" fontId="65" fillId="12" borderId="36" xfId="0" applyFont="1" applyFill="1" applyBorder="1" applyAlignment="1">
      <alignment horizontal="center" vertical="center" wrapText="1"/>
    </xf>
    <xf numFmtId="0" fontId="65" fillId="12" borderId="37" xfId="0" applyFont="1" applyFill="1" applyBorder="1" applyAlignment="1">
      <alignment horizontal="center" vertical="center" wrapText="1"/>
    </xf>
    <xf numFmtId="0" fontId="65" fillId="7" borderId="26" xfId="0" applyFont="1" applyFill="1" applyBorder="1" applyAlignment="1">
      <alignment horizontal="center" vertical="center" wrapText="1"/>
    </xf>
    <xf numFmtId="0" fontId="65" fillId="7" borderId="65" xfId="0" applyFont="1" applyFill="1" applyBorder="1" applyAlignment="1">
      <alignment horizontal="center" vertical="center" wrapText="1"/>
    </xf>
    <xf numFmtId="0" fontId="65" fillId="7" borderId="34" xfId="0" applyFont="1" applyFill="1" applyBorder="1" applyAlignment="1">
      <alignment horizontal="center" vertical="center" wrapText="1"/>
    </xf>
    <xf numFmtId="0" fontId="63" fillId="13" borderId="26" xfId="0" applyFont="1" applyFill="1" applyBorder="1" applyAlignment="1">
      <alignment horizontal="center" vertical="center" wrapText="1"/>
    </xf>
    <xf numFmtId="0" fontId="63" fillId="13" borderId="36" xfId="0" applyFont="1" applyFill="1" applyBorder="1" applyAlignment="1">
      <alignment horizontal="center" vertical="center"/>
    </xf>
    <xf numFmtId="0" fontId="63" fillId="13" borderId="37" xfId="0" applyFont="1" applyFill="1" applyBorder="1" applyAlignment="1">
      <alignment horizontal="center" vertical="center"/>
    </xf>
    <xf numFmtId="0" fontId="0" fillId="7" borderId="26"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66" xfId="0" applyFont="1" applyFill="1" applyBorder="1" applyAlignment="1">
      <alignment horizontal="center" vertical="center" wrapText="1"/>
    </xf>
    <xf numFmtId="0" fontId="0" fillId="7" borderId="34" xfId="0" applyFont="1" applyFill="1" applyBorder="1" applyAlignment="1">
      <alignment horizontal="center" vertical="center" wrapText="1"/>
    </xf>
    <xf numFmtId="2" fontId="63" fillId="0" borderId="44" xfId="0" applyNumberFormat="1" applyFont="1" applyBorder="1" applyAlignment="1" applyProtection="1">
      <alignment horizontal="center" vertical="center"/>
      <protection locked="0"/>
    </xf>
    <xf numFmtId="2" fontId="63" fillId="0" borderId="31" xfId="0" applyNumberFormat="1" applyFont="1" applyBorder="1" applyAlignment="1" applyProtection="1">
      <alignment horizontal="center" vertical="center"/>
      <protection locked="0"/>
    </xf>
    <xf numFmtId="12" fontId="63" fillId="36" borderId="67" xfId="0" applyNumberFormat="1" applyFont="1" applyFill="1" applyBorder="1" applyAlignment="1" applyProtection="1">
      <alignment horizontal="center" vertical="center"/>
      <protection/>
    </xf>
    <xf numFmtId="12" fontId="63" fillId="36" borderId="68" xfId="0" applyNumberFormat="1" applyFont="1" applyFill="1" applyBorder="1" applyAlignment="1" applyProtection="1">
      <alignment horizontal="center" vertical="center"/>
      <protection/>
    </xf>
    <xf numFmtId="0" fontId="74" fillId="0" borderId="0" xfId="53" applyFont="1" applyAlignment="1" applyProtection="1">
      <alignment horizontal="center"/>
      <protection/>
    </xf>
    <xf numFmtId="0" fontId="76" fillId="38" borderId="69" xfId="0" applyFont="1" applyFill="1" applyBorder="1" applyAlignment="1">
      <alignment horizontal="center" vertical="center" wrapText="1"/>
    </xf>
    <xf numFmtId="0" fontId="76" fillId="38" borderId="55" xfId="0" applyFont="1" applyFill="1" applyBorder="1" applyAlignment="1">
      <alignment horizontal="center" vertical="center" wrapText="1"/>
    </xf>
    <xf numFmtId="0" fontId="76" fillId="38" borderId="55" xfId="0" applyFont="1" applyFill="1" applyBorder="1" applyAlignment="1">
      <alignment horizontal="center" vertical="center"/>
    </xf>
    <xf numFmtId="0" fontId="76" fillId="38" borderId="70" xfId="0" applyFont="1" applyFill="1" applyBorder="1" applyAlignment="1">
      <alignment horizontal="center" vertical="center"/>
    </xf>
    <xf numFmtId="0" fontId="63" fillId="11" borderId="71" xfId="0" applyFont="1" applyFill="1" applyBorder="1" applyAlignment="1">
      <alignment horizontal="center" vertical="center" wrapText="1"/>
    </xf>
    <xf numFmtId="0" fontId="63" fillId="11" borderId="72" xfId="0" applyFont="1" applyFill="1" applyBorder="1" applyAlignment="1">
      <alignment horizontal="center" vertical="center" wrapText="1"/>
    </xf>
    <xf numFmtId="0" fontId="63" fillId="8" borderId="45" xfId="0" applyFont="1" applyFill="1" applyBorder="1" applyAlignment="1">
      <alignment horizontal="center" vertical="center" wrapText="1"/>
    </xf>
    <xf numFmtId="0" fontId="63" fillId="8" borderId="31" xfId="0" applyFont="1" applyFill="1" applyBorder="1" applyAlignment="1">
      <alignment horizontal="center" vertical="center" wrapText="1"/>
    </xf>
    <xf numFmtId="0" fontId="63" fillId="33" borderId="73"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3" fillId="13" borderId="65" xfId="0" applyFont="1" applyFill="1" applyBorder="1" applyAlignment="1">
      <alignment horizontal="center" vertical="center" wrapText="1"/>
    </xf>
    <xf numFmtId="0" fontId="63" fillId="13" borderId="32" xfId="0" applyFont="1" applyFill="1" applyBorder="1" applyAlignment="1">
      <alignment horizontal="center" vertical="center" wrapText="1"/>
    </xf>
    <xf numFmtId="0" fontId="70" fillId="0" borderId="0" xfId="53" applyFont="1" applyBorder="1" applyAlignment="1" applyProtection="1">
      <alignment horizontal="center" vertical="center"/>
      <protection locked="0"/>
    </xf>
    <xf numFmtId="0" fontId="67" fillId="0" borderId="48" xfId="0" applyFont="1" applyBorder="1" applyAlignment="1" applyProtection="1">
      <alignment horizontal="center"/>
      <protection/>
    </xf>
    <xf numFmtId="0" fontId="67" fillId="0" borderId="23" xfId="0" applyFont="1" applyBorder="1" applyAlignment="1" applyProtection="1">
      <alignment horizontal="center"/>
      <protection/>
    </xf>
    <xf numFmtId="0" fontId="63" fillId="0" borderId="66" xfId="0" applyFont="1" applyBorder="1" applyAlignment="1">
      <alignment horizontal="center" vertical="center" wrapText="1"/>
    </xf>
    <xf numFmtId="0" fontId="0" fillId="0" borderId="40" xfId="0" applyBorder="1" applyAlignment="1">
      <alignment/>
    </xf>
    <xf numFmtId="0" fontId="0" fillId="0" borderId="65" xfId="0" applyBorder="1" applyAlignment="1">
      <alignment/>
    </xf>
    <xf numFmtId="0" fontId="0" fillId="0" borderId="73" xfId="0" applyBorder="1" applyAlignment="1">
      <alignment/>
    </xf>
    <xf numFmtId="0" fontId="0" fillId="0" borderId="32" xfId="0" applyBorder="1" applyAlignment="1">
      <alignment/>
    </xf>
    <xf numFmtId="0" fontId="0" fillId="0" borderId="38" xfId="0" applyBorder="1" applyAlignment="1">
      <alignment/>
    </xf>
    <xf numFmtId="0" fontId="12" fillId="0" borderId="27" xfId="53" applyFont="1" applyBorder="1" applyAlignment="1" applyProtection="1">
      <alignment horizontal="center" vertical="center"/>
      <protection locked="0"/>
    </xf>
    <xf numFmtId="0" fontId="12" fillId="0" borderId="74" xfId="53" applyFont="1" applyBorder="1" applyAlignment="1" applyProtection="1">
      <alignment horizontal="center" vertical="center"/>
      <protection locked="0"/>
    </xf>
    <xf numFmtId="0" fontId="66" fillId="0" borderId="36" xfId="0" applyFont="1" applyBorder="1" applyAlignment="1">
      <alignment horizontal="center" vertical="center" wrapText="1"/>
    </xf>
    <xf numFmtId="0" fontId="76" fillId="0" borderId="26" xfId="0" applyFont="1" applyFill="1" applyBorder="1" applyAlignment="1">
      <alignment horizontal="right" vertical="center"/>
    </xf>
    <xf numFmtId="0" fontId="76" fillId="0" borderId="36" xfId="0" applyFont="1" applyFill="1" applyBorder="1" applyAlignment="1">
      <alignment horizontal="right" vertical="center"/>
    </xf>
    <xf numFmtId="0" fontId="76" fillId="0" borderId="34" xfId="0" applyFont="1" applyFill="1" applyBorder="1" applyAlignment="1">
      <alignment horizontal="right" vertical="center" wrapText="1"/>
    </xf>
    <xf numFmtId="0" fontId="76" fillId="0" borderId="14" xfId="0" applyFont="1" applyFill="1" applyBorder="1" applyAlignment="1">
      <alignment horizontal="right" vertical="center" wrapText="1"/>
    </xf>
    <xf numFmtId="0" fontId="76" fillId="0" borderId="36" xfId="0" applyFont="1" applyFill="1" applyBorder="1" applyAlignment="1" applyProtection="1">
      <alignment horizontal="left" vertical="center"/>
      <protection locked="0"/>
    </xf>
    <xf numFmtId="0" fontId="76" fillId="0" borderId="37" xfId="0" applyFont="1" applyFill="1" applyBorder="1" applyAlignment="1" applyProtection="1">
      <alignment horizontal="left" vertical="center"/>
      <protection locked="0"/>
    </xf>
    <xf numFmtId="0" fontId="76" fillId="0" borderId="14" xfId="0" applyFont="1" applyFill="1" applyBorder="1" applyAlignment="1" applyProtection="1">
      <alignment horizontal="left" vertical="center"/>
      <protection locked="0"/>
    </xf>
    <xf numFmtId="0" fontId="76" fillId="0" borderId="35" xfId="0" applyFont="1" applyFill="1" applyBorder="1" applyAlignment="1" applyProtection="1">
      <alignment horizontal="left" vertical="center"/>
      <protection locked="0"/>
    </xf>
    <xf numFmtId="0" fontId="63" fillId="17" borderId="65" xfId="0" applyFont="1" applyFill="1" applyBorder="1" applyAlignment="1">
      <alignment horizontal="center" vertical="center" wrapText="1"/>
    </xf>
    <xf numFmtId="0" fontId="63" fillId="17" borderId="0" xfId="0" applyFont="1" applyFill="1" applyBorder="1" applyAlignment="1">
      <alignment horizontal="center" vertical="center"/>
    </xf>
    <xf numFmtId="0" fontId="70" fillId="0" borderId="0" xfId="53" applyFont="1" applyAlignment="1" applyProtection="1">
      <alignment horizontal="center" vertical="center"/>
      <protection locked="0"/>
    </xf>
    <xf numFmtId="0" fontId="63" fillId="32" borderId="45" xfId="0" applyFont="1" applyFill="1" applyBorder="1" applyAlignment="1">
      <alignment horizontal="center" vertical="center" wrapText="1"/>
    </xf>
    <xf numFmtId="0" fontId="63" fillId="32" borderId="25"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0" xfId="0" applyFont="1" applyFill="1" applyBorder="1" applyAlignment="1">
      <alignment horizontal="center" vertical="center"/>
    </xf>
    <xf numFmtId="0" fontId="65" fillId="33" borderId="65"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73" xfId="0" applyFont="1" applyFill="1" applyBorder="1" applyAlignment="1">
      <alignment horizontal="center" vertical="center"/>
    </xf>
    <xf numFmtId="0" fontId="63" fillId="13" borderId="71" xfId="0" applyFont="1" applyFill="1" applyBorder="1" applyAlignment="1">
      <alignment horizontal="center" vertical="center" wrapText="1"/>
    </xf>
    <xf numFmtId="0" fontId="63" fillId="13" borderId="51" xfId="0" applyFont="1" applyFill="1" applyBorder="1" applyAlignment="1">
      <alignment horizontal="center" vertical="center" wrapText="1"/>
    </xf>
    <xf numFmtId="0" fontId="63" fillId="11" borderId="51" xfId="0" applyFont="1" applyFill="1" applyBorder="1" applyAlignment="1">
      <alignment horizontal="center" vertical="center" wrapText="1"/>
    </xf>
    <xf numFmtId="0" fontId="76" fillId="34" borderId="69" xfId="0" applyFont="1" applyFill="1" applyBorder="1" applyAlignment="1">
      <alignment horizontal="center" vertical="center" wrapText="1"/>
    </xf>
    <xf numFmtId="0" fontId="76" fillId="34" borderId="55" xfId="0" applyFont="1" applyFill="1" applyBorder="1" applyAlignment="1">
      <alignment horizontal="center" vertical="center" wrapText="1"/>
    </xf>
    <xf numFmtId="0" fontId="76" fillId="34" borderId="70" xfId="0" applyFont="1" applyFill="1" applyBorder="1" applyAlignment="1">
      <alignment horizontal="center" vertical="center" wrapText="1"/>
    </xf>
    <xf numFmtId="0" fontId="65" fillId="0" borderId="55" xfId="0" applyFont="1" applyBorder="1" applyAlignment="1">
      <alignment horizontal="center" vertical="center" wrapText="1"/>
    </xf>
    <xf numFmtId="0" fontId="66" fillId="0" borderId="55" xfId="0" applyFont="1" applyBorder="1" applyAlignment="1">
      <alignment horizontal="center" vertical="center" wrapText="1"/>
    </xf>
    <xf numFmtId="0" fontId="63" fillId="8" borderId="66" xfId="0" applyFont="1" applyFill="1" applyBorder="1" applyAlignment="1">
      <alignment horizontal="center" vertical="center" wrapText="1"/>
    </xf>
    <xf numFmtId="0" fontId="63" fillId="8" borderId="34" xfId="0" applyFont="1" applyFill="1" applyBorder="1" applyAlignment="1">
      <alignment horizontal="center" vertical="center" wrapText="1"/>
    </xf>
    <xf numFmtId="0" fontId="63" fillId="32" borderId="58" xfId="0" applyFont="1" applyFill="1" applyBorder="1" applyAlignment="1">
      <alignment horizontal="center" vertical="center" wrapText="1"/>
    </xf>
    <xf numFmtId="0" fontId="63" fillId="32" borderId="50" xfId="0" applyFont="1" applyFill="1" applyBorder="1" applyAlignment="1">
      <alignment horizontal="center" vertical="center" wrapText="1"/>
    </xf>
    <xf numFmtId="0" fontId="63" fillId="33" borderId="59" xfId="0" applyFont="1" applyFill="1" applyBorder="1" applyAlignment="1">
      <alignment horizontal="center" vertical="center" wrapText="1"/>
    </xf>
    <xf numFmtId="0" fontId="63" fillId="33" borderId="75" xfId="0" applyFont="1" applyFill="1" applyBorder="1" applyAlignment="1">
      <alignment horizontal="center" vertical="center" wrapText="1"/>
    </xf>
    <xf numFmtId="0" fontId="0" fillId="36" borderId="18" xfId="0" applyFill="1" applyBorder="1" applyAlignment="1" applyProtection="1">
      <alignment horizontal="center"/>
      <protection/>
    </xf>
    <xf numFmtId="0" fontId="0" fillId="36" borderId="42" xfId="0" applyFill="1" applyBorder="1" applyAlignment="1" applyProtection="1">
      <alignment horizontal="center"/>
      <protection/>
    </xf>
    <xf numFmtId="0" fontId="65" fillId="7" borderId="21" xfId="0" applyFont="1" applyFill="1" applyBorder="1" applyAlignment="1">
      <alignment horizontal="center" vertical="center" wrapText="1"/>
    </xf>
    <xf numFmtId="0" fontId="65" fillId="7" borderId="12" xfId="0" applyFont="1" applyFill="1" applyBorder="1" applyAlignment="1">
      <alignment horizontal="center" vertical="center" wrapText="1"/>
    </xf>
    <xf numFmtId="0" fontId="65" fillId="7" borderId="71" xfId="0" applyFont="1" applyFill="1" applyBorder="1" applyAlignment="1">
      <alignment horizontal="center" vertical="center" wrapText="1"/>
    </xf>
    <xf numFmtId="0" fontId="65" fillId="7" borderId="43" xfId="0" applyFont="1" applyFill="1" applyBorder="1" applyAlignment="1">
      <alignment horizontal="center" vertical="center" wrapText="1"/>
    </xf>
    <xf numFmtId="0" fontId="0" fillId="36" borderId="20" xfId="0" applyFill="1" applyBorder="1" applyAlignment="1" applyProtection="1">
      <alignment horizontal="center"/>
      <protection/>
    </xf>
    <xf numFmtId="0" fontId="0" fillId="36" borderId="54" xfId="0" applyFill="1" applyBorder="1" applyAlignment="1" applyProtection="1">
      <alignment horizontal="center"/>
      <protection/>
    </xf>
    <xf numFmtId="12" fontId="0" fillId="36" borderId="58" xfId="0" applyNumberFormat="1" applyFont="1" applyFill="1" applyBorder="1" applyAlignment="1" applyProtection="1">
      <alignment horizontal="center" vertical="center"/>
      <protection hidden="1"/>
    </xf>
    <xf numFmtId="12" fontId="0" fillId="36" borderId="40" xfId="0" applyNumberFormat="1" applyFont="1" applyFill="1" applyBorder="1" applyAlignment="1" applyProtection="1">
      <alignment horizontal="center" vertical="center"/>
      <protection hidden="1"/>
    </xf>
    <xf numFmtId="0" fontId="0" fillId="36" borderId="76" xfId="0" applyFill="1" applyBorder="1" applyAlignment="1" applyProtection="1">
      <alignment horizontal="center"/>
      <protection/>
    </xf>
    <xf numFmtId="0" fontId="0" fillId="36" borderId="41" xfId="0" applyFill="1" applyBorder="1" applyAlignment="1" applyProtection="1">
      <alignment horizontal="center"/>
      <protection/>
    </xf>
    <xf numFmtId="0" fontId="6" fillId="0" borderId="65" xfId="0" applyFont="1" applyBorder="1" applyAlignment="1">
      <alignment horizontal="center" vertical="center" wrapText="1"/>
    </xf>
    <xf numFmtId="0" fontId="6" fillId="0" borderId="73"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37" xfId="0" applyFont="1" applyBorder="1" applyAlignment="1">
      <alignment horizontal="center" vertical="center" wrapText="1"/>
    </xf>
    <xf numFmtId="0" fontId="76" fillId="36" borderId="69" xfId="0" applyFont="1" applyFill="1" applyBorder="1" applyAlignment="1">
      <alignment horizontal="center"/>
    </xf>
    <xf numFmtId="0" fontId="76" fillId="36" borderId="55" xfId="0" applyFont="1" applyFill="1" applyBorder="1" applyAlignment="1">
      <alignment horizontal="center"/>
    </xf>
    <xf numFmtId="0" fontId="76" fillId="36" borderId="70" xfId="0" applyFont="1" applyFill="1" applyBorder="1" applyAlignment="1">
      <alignment horizontal="center"/>
    </xf>
    <xf numFmtId="0" fontId="65" fillId="33" borderId="21" xfId="0"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29" xfId="0" applyFont="1" applyFill="1" applyBorder="1" applyAlignment="1">
      <alignment horizontal="center" vertical="center" wrapText="1"/>
    </xf>
    <xf numFmtId="0" fontId="65" fillId="33" borderId="53" xfId="0" applyFont="1" applyFill="1" applyBorder="1" applyAlignment="1">
      <alignment horizontal="center" vertical="center" wrapText="1"/>
    </xf>
    <xf numFmtId="0" fontId="63" fillId="32" borderId="43" xfId="0" applyFont="1" applyFill="1" applyBorder="1" applyAlignment="1">
      <alignment horizontal="center" vertical="center" wrapText="1"/>
    </xf>
    <xf numFmtId="0" fontId="63" fillId="32" borderId="49" xfId="0" applyFont="1" applyFill="1" applyBorder="1" applyAlignment="1">
      <alignment horizontal="center" vertical="center" wrapText="1"/>
    </xf>
    <xf numFmtId="0" fontId="0" fillId="32" borderId="15" xfId="0" applyFill="1" applyBorder="1" applyAlignment="1" applyProtection="1">
      <alignment horizontal="center" vertical="center"/>
      <protection hidden="1"/>
    </xf>
    <xf numFmtId="0" fontId="0" fillId="7" borderId="39" xfId="0" applyFont="1" applyFill="1" applyBorder="1" applyAlignment="1">
      <alignment horizontal="center" vertical="center" wrapText="1"/>
    </xf>
    <xf numFmtId="0" fontId="0" fillId="7" borderId="40"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35" xfId="0" applyFont="1" applyFill="1" applyBorder="1" applyAlignment="1">
      <alignment horizontal="center" vertical="center" wrapText="1"/>
    </xf>
    <xf numFmtId="12" fontId="63" fillId="34" borderId="10" xfId="0" applyNumberFormat="1" applyFont="1" applyFill="1" applyBorder="1" applyAlignment="1" applyProtection="1">
      <alignment horizontal="center" vertical="center"/>
      <protection hidden="1"/>
    </xf>
    <xf numFmtId="12" fontId="63" fillId="34" borderId="23" xfId="0" applyNumberFormat="1" applyFont="1" applyFill="1" applyBorder="1" applyAlignment="1" applyProtection="1">
      <alignment horizontal="center" vertical="center"/>
      <protection hidden="1"/>
    </xf>
    <xf numFmtId="12" fontId="63" fillId="34" borderId="77" xfId="0" applyNumberFormat="1" applyFont="1" applyFill="1" applyBorder="1" applyAlignment="1" applyProtection="1">
      <alignment horizontal="center" vertical="center"/>
      <protection hidden="1"/>
    </xf>
    <xf numFmtId="12" fontId="63" fillId="34" borderId="78" xfId="0" applyNumberFormat="1" applyFont="1" applyFill="1" applyBorder="1" applyAlignment="1" applyProtection="1">
      <alignment horizontal="center" vertical="center"/>
      <protection hidden="1"/>
    </xf>
    <xf numFmtId="0" fontId="65" fillId="12" borderId="34" xfId="0" applyFont="1" applyFill="1" applyBorder="1" applyAlignment="1">
      <alignment horizontal="center" vertical="center" wrapText="1"/>
    </xf>
    <xf numFmtId="0" fontId="65" fillId="12" borderId="14" xfId="0" applyFont="1" applyFill="1" applyBorder="1" applyAlignment="1">
      <alignment horizontal="center" vertical="center" wrapText="1"/>
    </xf>
    <xf numFmtId="0" fontId="65" fillId="12" borderId="35" xfId="0" applyFont="1" applyFill="1" applyBorder="1" applyAlignment="1">
      <alignment horizontal="center" vertical="center" wrapText="1"/>
    </xf>
    <xf numFmtId="0" fontId="63" fillId="13" borderId="69" xfId="0" applyFont="1" applyFill="1" applyBorder="1" applyAlignment="1">
      <alignment horizontal="center" vertical="center" wrapText="1"/>
    </xf>
    <xf numFmtId="0" fontId="63" fillId="13" borderId="55" xfId="0" applyFont="1" applyFill="1" applyBorder="1" applyAlignment="1">
      <alignment horizontal="center" vertical="center"/>
    </xf>
    <xf numFmtId="0" fontId="63" fillId="13" borderId="70" xfId="0" applyFont="1" applyFill="1" applyBorder="1" applyAlignment="1">
      <alignment horizontal="center" vertical="center"/>
    </xf>
    <xf numFmtId="0" fontId="0" fillId="7" borderId="36" xfId="0" applyFont="1" applyFill="1" applyBorder="1" applyAlignment="1">
      <alignment horizontal="center" vertical="center" wrapText="1"/>
    </xf>
    <xf numFmtId="0" fontId="0" fillId="7" borderId="37" xfId="0" applyFont="1" applyFill="1" applyBorder="1" applyAlignment="1">
      <alignment horizontal="center" vertical="center" wrapText="1"/>
    </xf>
    <xf numFmtId="0" fontId="0" fillId="7" borderId="32" xfId="0" applyFont="1" applyFill="1" applyBorder="1" applyAlignment="1">
      <alignment horizontal="center" vertical="center" wrapText="1"/>
    </xf>
    <xf numFmtId="0" fontId="0" fillId="7" borderId="33" xfId="0" applyFont="1" applyFill="1" applyBorder="1" applyAlignment="1">
      <alignment horizontal="center" vertical="center" wrapText="1"/>
    </xf>
    <xf numFmtId="0" fontId="0" fillId="7" borderId="38" xfId="0" applyFont="1" applyFill="1" applyBorder="1" applyAlignment="1">
      <alignment horizontal="center" vertical="center" wrapText="1"/>
    </xf>
    <xf numFmtId="2" fontId="63" fillId="0" borderId="60" xfId="0" applyNumberFormat="1" applyFont="1" applyBorder="1" applyAlignment="1" applyProtection="1">
      <alignment horizontal="center" vertical="center"/>
      <protection locked="0"/>
    </xf>
    <xf numFmtId="2" fontId="63" fillId="0" borderId="38" xfId="0" applyNumberFormat="1" applyFont="1" applyBorder="1" applyAlignment="1" applyProtection="1">
      <alignment horizontal="center" vertical="center"/>
      <protection locked="0"/>
    </xf>
    <xf numFmtId="2" fontId="63" fillId="0" borderId="10" xfId="0" applyNumberFormat="1" applyFont="1" applyBorder="1" applyAlignment="1" applyProtection="1">
      <alignment horizontal="center" vertical="center"/>
      <protection locked="0"/>
    </xf>
    <xf numFmtId="2" fontId="63" fillId="0" borderId="23" xfId="0" applyNumberFormat="1" applyFont="1" applyBorder="1" applyAlignment="1" applyProtection="1">
      <alignment horizontal="center" vertical="center"/>
      <protection locked="0"/>
    </xf>
    <xf numFmtId="0" fontId="70" fillId="0" borderId="14" xfId="53" applyFont="1" applyBorder="1" applyAlignment="1" applyProtection="1">
      <alignment vertical="center"/>
      <protection locked="0"/>
    </xf>
    <xf numFmtId="0" fontId="76" fillId="0" borderId="0" xfId="0" applyFont="1" applyAlignment="1" applyProtection="1">
      <alignment horizontal="center"/>
      <protection hidden="1"/>
    </xf>
    <xf numFmtId="0" fontId="0" fillId="0" borderId="79" xfId="0" applyBorder="1" applyAlignment="1" applyProtection="1">
      <alignment horizontal="center"/>
      <protection locked="0"/>
    </xf>
    <xf numFmtId="0" fontId="0" fillId="0" borderId="80" xfId="0" applyBorder="1" applyAlignment="1" applyProtection="1">
      <alignment horizontal="center"/>
      <protection locked="0"/>
    </xf>
    <xf numFmtId="0" fontId="0" fillId="0" borderId="81"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83"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85" xfId="0" applyBorder="1" applyAlignment="1" applyProtection="1">
      <alignment horizontal="center"/>
      <protection locked="0"/>
    </xf>
    <xf numFmtId="0" fontId="0" fillId="0" borderId="86" xfId="0" applyBorder="1" applyAlignment="1" applyProtection="1">
      <alignment horizontal="center"/>
      <protection locked="0"/>
    </xf>
    <xf numFmtId="0" fontId="76" fillId="34" borderId="69" xfId="0" applyFont="1" applyFill="1" applyBorder="1" applyAlignment="1" applyProtection="1">
      <alignment horizontal="center" vertical="center" wrapText="1"/>
      <protection hidden="1"/>
    </xf>
    <xf numFmtId="0" fontId="76" fillId="34" borderId="55" xfId="0" applyFont="1" applyFill="1" applyBorder="1" applyAlignment="1" applyProtection="1">
      <alignment horizontal="center" vertical="center" wrapText="1"/>
      <protection hidden="1"/>
    </xf>
    <xf numFmtId="0" fontId="76" fillId="34" borderId="70"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font>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92D05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3409950</xdr:colOff>
      <xdr:row>1</xdr:row>
      <xdr:rowOff>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9525" y="0"/>
          <a:ext cx="3400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7"/>
  <sheetViews>
    <sheetView zoomScalePageLayoutView="0" workbookViewId="0" topLeftCell="A1">
      <selection activeCell="A47" sqref="A47"/>
    </sheetView>
  </sheetViews>
  <sheetFormatPr defaultColWidth="9.140625" defaultRowHeight="15"/>
  <sheetData>
    <row r="1" ht="15">
      <c r="A1" s="5"/>
    </row>
    <row r="2" spans="1:6" ht="15">
      <c r="A2" s="2">
        <v>0.125</v>
      </c>
      <c r="B2" s="1"/>
      <c r="C2" s="2">
        <v>0.25</v>
      </c>
      <c r="F2" s="1" t="s">
        <v>3</v>
      </c>
    </row>
    <row r="3" spans="1:6" ht="15">
      <c r="A3" s="2">
        <v>0.25</v>
      </c>
      <c r="B3" s="1"/>
      <c r="C3" s="2">
        <v>0.5</v>
      </c>
      <c r="F3" s="1" t="s">
        <v>4</v>
      </c>
    </row>
    <row r="4" spans="1:3" ht="15">
      <c r="A4" s="2">
        <v>0.375</v>
      </c>
      <c r="B4" s="1"/>
      <c r="C4" s="2">
        <v>0.75</v>
      </c>
    </row>
    <row r="5" spans="1:3" ht="15">
      <c r="A5" s="2">
        <v>0.5</v>
      </c>
      <c r="B5" s="1"/>
      <c r="C5" s="2">
        <v>1</v>
      </c>
    </row>
    <row r="6" spans="1:3" ht="15">
      <c r="A6" s="2">
        <v>0.625</v>
      </c>
      <c r="B6" s="1"/>
      <c r="C6" s="2">
        <v>1.25</v>
      </c>
    </row>
    <row r="7" spans="1:3" ht="15">
      <c r="A7" s="2">
        <v>0.75</v>
      </c>
      <c r="B7" s="1"/>
      <c r="C7" s="2">
        <v>1.5</v>
      </c>
    </row>
    <row r="8" spans="1:3" ht="15">
      <c r="A8" s="2">
        <v>0.875</v>
      </c>
      <c r="B8" s="1"/>
      <c r="C8" s="2">
        <v>1.75</v>
      </c>
    </row>
    <row r="9" spans="1:3" ht="15">
      <c r="A9" s="3">
        <v>1</v>
      </c>
      <c r="B9" s="1"/>
      <c r="C9" s="2">
        <v>2</v>
      </c>
    </row>
    <row r="10" spans="1:3" ht="15">
      <c r="A10" s="2">
        <v>1.125</v>
      </c>
      <c r="B10" s="1"/>
      <c r="C10" s="2"/>
    </row>
    <row r="11" spans="1:3" ht="15">
      <c r="A11" s="2">
        <v>1.25</v>
      </c>
      <c r="B11" s="1"/>
      <c r="C11" s="2"/>
    </row>
    <row r="12" spans="1:3" ht="15">
      <c r="A12" s="2">
        <v>1.375</v>
      </c>
      <c r="B12" s="1"/>
      <c r="C12" s="2"/>
    </row>
    <row r="13" spans="1:3" ht="15">
      <c r="A13" s="2">
        <v>1.5</v>
      </c>
      <c r="B13" s="1"/>
      <c r="C13" s="1"/>
    </row>
    <row r="14" spans="1:3" ht="15">
      <c r="A14" s="2">
        <v>1.625</v>
      </c>
      <c r="B14" s="1"/>
      <c r="C14" s="1"/>
    </row>
    <row r="15" spans="1:3" ht="15">
      <c r="A15" s="2">
        <v>1.75</v>
      </c>
      <c r="B15" s="1"/>
      <c r="C15" s="1"/>
    </row>
    <row r="16" spans="1:3" ht="15">
      <c r="A16" s="2">
        <v>1.875</v>
      </c>
      <c r="B16" s="1"/>
      <c r="C16" s="1"/>
    </row>
    <row r="17" ht="15">
      <c r="A17" s="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75"/>
  <sheetViews>
    <sheetView showGridLines="0" tabSelected="1" zoomScalePageLayoutView="0" workbookViewId="0" topLeftCell="A1">
      <selection activeCell="A30" sqref="A30"/>
    </sheetView>
  </sheetViews>
  <sheetFormatPr defaultColWidth="0" defaultRowHeight="15"/>
  <cols>
    <col min="1" max="1" width="154.140625" style="86" customWidth="1"/>
    <col min="2" max="2" width="2.421875" style="116" customWidth="1"/>
    <col min="3" max="16384" width="154.140625" style="0" hidden="1" customWidth="1"/>
  </cols>
  <sheetData>
    <row r="1" spans="1:2" s="85" customFormat="1" ht="36" customHeight="1">
      <c r="A1" s="86"/>
      <c r="B1" s="116"/>
    </row>
    <row r="2" spans="1:2" ht="20.25">
      <c r="A2" s="87" t="s">
        <v>119</v>
      </c>
      <c r="B2" s="109"/>
    </row>
    <row r="3" spans="1:2" s="154" customFormat="1" ht="20.25">
      <c r="A3" s="183" t="s">
        <v>118</v>
      </c>
      <c r="B3" s="109"/>
    </row>
    <row r="4" spans="1:2" ht="105" customHeight="1" thickBot="1">
      <c r="A4" s="175" t="s">
        <v>99</v>
      </c>
      <c r="B4" s="110"/>
    </row>
    <row r="5" spans="1:2" ht="15.75">
      <c r="A5" s="96" t="s">
        <v>19</v>
      </c>
      <c r="B5" s="111"/>
    </row>
    <row r="6" spans="1:2" ht="15.75">
      <c r="A6" s="102" t="s">
        <v>20</v>
      </c>
      <c r="B6" s="112"/>
    </row>
    <row r="7" spans="1:2" ht="15.75">
      <c r="A7" s="97" t="s">
        <v>21</v>
      </c>
      <c r="B7" s="113"/>
    </row>
    <row r="8" spans="1:2" ht="15.75">
      <c r="A8" s="95" t="s">
        <v>22</v>
      </c>
      <c r="B8" s="108"/>
    </row>
    <row r="9" spans="1:2" ht="15.75">
      <c r="A9" s="95" t="s">
        <v>23</v>
      </c>
      <c r="B9" s="108"/>
    </row>
    <row r="10" spans="1:2" ht="15.75">
      <c r="A10" s="95" t="s">
        <v>24</v>
      </c>
      <c r="B10" s="108"/>
    </row>
    <row r="11" spans="1:2" ht="15.75">
      <c r="A11" s="95" t="s">
        <v>25</v>
      </c>
      <c r="B11" s="108"/>
    </row>
    <row r="12" spans="1:2" ht="15.75">
      <c r="A12" s="95" t="s">
        <v>26</v>
      </c>
      <c r="B12" s="108"/>
    </row>
    <row r="13" spans="1:2" ht="15.75">
      <c r="A13" s="98" t="s">
        <v>27</v>
      </c>
      <c r="B13" s="114"/>
    </row>
    <row r="14" spans="1:2" ht="15.75">
      <c r="A14" s="98" t="s">
        <v>28</v>
      </c>
      <c r="B14" s="114"/>
    </row>
    <row r="15" spans="1:2" ht="15.75">
      <c r="A15" s="95" t="s">
        <v>29</v>
      </c>
      <c r="B15" s="108"/>
    </row>
    <row r="16" spans="1:2" ht="31.5">
      <c r="A16" s="95" t="s">
        <v>81</v>
      </c>
      <c r="B16" s="108"/>
    </row>
    <row r="17" spans="1:2" ht="15.75">
      <c r="A17" s="99" t="s">
        <v>30</v>
      </c>
      <c r="B17" s="115"/>
    </row>
    <row r="18" spans="1:2" ht="32.25" thickBot="1">
      <c r="A18" s="101" t="s">
        <v>31</v>
      </c>
      <c r="B18" s="115"/>
    </row>
    <row r="19" ht="15.75" thickBot="1"/>
    <row r="20" spans="1:2" ht="15.75">
      <c r="A20" s="96" t="s">
        <v>32</v>
      </c>
      <c r="B20" s="111"/>
    </row>
    <row r="21" spans="1:2" ht="15.75">
      <c r="A21" s="95" t="s">
        <v>84</v>
      </c>
      <c r="B21" s="108"/>
    </row>
    <row r="22" spans="1:2" ht="15.75">
      <c r="A22" s="95" t="s">
        <v>82</v>
      </c>
      <c r="B22" s="108"/>
    </row>
    <row r="23" spans="1:2" ht="15.75">
      <c r="A23" s="95" t="s">
        <v>33</v>
      </c>
      <c r="B23" s="108"/>
    </row>
    <row r="24" spans="1:2" ht="15.75">
      <c r="A24" s="95" t="s">
        <v>34</v>
      </c>
      <c r="B24" s="108"/>
    </row>
    <row r="25" spans="1:2" ht="16.5" thickBot="1">
      <c r="A25" s="100" t="s">
        <v>35</v>
      </c>
      <c r="B25" s="117"/>
    </row>
    <row r="26" spans="1:2" s="53" customFormat="1" ht="16.5" thickBot="1">
      <c r="A26" s="169"/>
      <c r="B26" s="108"/>
    </row>
    <row r="27" spans="1:2" s="35" customFormat="1" ht="15.75">
      <c r="A27" s="136" t="s">
        <v>37</v>
      </c>
      <c r="B27" s="118"/>
    </row>
    <row r="28" spans="1:2" ht="16.5" thickBot="1">
      <c r="A28" s="163" t="s">
        <v>72</v>
      </c>
      <c r="B28" s="108"/>
    </row>
    <row r="29" spans="1:2" s="53" customFormat="1" ht="16.5" thickBot="1">
      <c r="A29" s="169"/>
      <c r="B29" s="108"/>
    </row>
    <row r="30" spans="1:2" ht="15.75">
      <c r="A30" s="89" t="s">
        <v>38</v>
      </c>
      <c r="B30" s="119"/>
    </row>
    <row r="31" spans="1:2" ht="15.75">
      <c r="A31" s="103" t="s">
        <v>39</v>
      </c>
      <c r="B31" s="120"/>
    </row>
    <row r="32" spans="1:2" ht="31.5">
      <c r="A32" s="95" t="s">
        <v>44</v>
      </c>
      <c r="B32" s="108"/>
    </row>
    <row r="33" spans="1:2" ht="15.75">
      <c r="A33" s="95" t="s">
        <v>43</v>
      </c>
      <c r="B33" s="108"/>
    </row>
    <row r="34" spans="1:2" ht="31.5">
      <c r="A34" s="95" t="s">
        <v>83</v>
      </c>
      <c r="B34" s="108"/>
    </row>
    <row r="35" spans="1:2" ht="15.75">
      <c r="A35" s="95" t="s">
        <v>40</v>
      </c>
      <c r="B35" s="108"/>
    </row>
    <row r="36" spans="1:2" ht="15.75">
      <c r="A36" s="95" t="s">
        <v>45</v>
      </c>
      <c r="B36" s="108"/>
    </row>
    <row r="37" spans="1:2" ht="15.75">
      <c r="A37" s="104" t="s">
        <v>41</v>
      </c>
      <c r="B37" s="108"/>
    </row>
    <row r="38" spans="1:2" ht="15.75">
      <c r="A38" s="164" t="s">
        <v>100</v>
      </c>
      <c r="B38" s="120"/>
    </row>
    <row r="39" spans="1:2" ht="15.75">
      <c r="A39" s="95" t="s">
        <v>85</v>
      </c>
      <c r="B39" s="108"/>
    </row>
    <row r="40" spans="1:2" ht="15.75">
      <c r="A40" s="95" t="s">
        <v>86</v>
      </c>
      <c r="B40" s="108"/>
    </row>
    <row r="41" spans="1:2" ht="18" customHeight="1">
      <c r="A41" s="95" t="s">
        <v>46</v>
      </c>
      <c r="B41" s="108"/>
    </row>
    <row r="42" spans="1:2" ht="15.75">
      <c r="A42" s="95" t="s">
        <v>47</v>
      </c>
      <c r="B42" s="108"/>
    </row>
    <row r="43" spans="1:2" ht="15.75">
      <c r="A43" s="95" t="s">
        <v>42</v>
      </c>
      <c r="B43" s="108"/>
    </row>
    <row r="44" spans="1:2" ht="16.5" thickBot="1">
      <c r="A44" s="125" t="s">
        <v>73</v>
      </c>
      <c r="B44" s="108"/>
    </row>
    <row r="45" spans="1:2" ht="15.75">
      <c r="A45" s="126" t="s">
        <v>87</v>
      </c>
      <c r="B45" s="120"/>
    </row>
    <row r="46" spans="1:2" ht="31.5">
      <c r="A46" s="90" t="s">
        <v>88</v>
      </c>
      <c r="B46" s="120"/>
    </row>
    <row r="47" spans="1:2" ht="15.75">
      <c r="A47" s="91" t="s">
        <v>54</v>
      </c>
      <c r="B47" s="108"/>
    </row>
    <row r="48" spans="1:2" ht="15.75">
      <c r="A48" s="106" t="s">
        <v>56</v>
      </c>
      <c r="B48" s="120"/>
    </row>
    <row r="49" spans="1:2" s="35" customFormat="1" ht="15.75">
      <c r="A49" s="166" t="s">
        <v>89</v>
      </c>
      <c r="B49" s="108"/>
    </row>
    <row r="50" spans="1:2" ht="15.75">
      <c r="A50" s="92" t="s">
        <v>90</v>
      </c>
      <c r="B50" s="108"/>
    </row>
    <row r="51" spans="1:2" ht="16.5" thickBot="1">
      <c r="A51" s="92" t="s">
        <v>55</v>
      </c>
      <c r="B51" s="108"/>
    </row>
    <row r="52" spans="1:2" ht="15.75">
      <c r="A52" s="105" t="s">
        <v>59</v>
      </c>
      <c r="B52" s="120"/>
    </row>
    <row r="53" spans="1:2" ht="15.75">
      <c r="A53" s="93" t="s">
        <v>57</v>
      </c>
      <c r="B53" s="108"/>
    </row>
    <row r="54" spans="1:2" ht="31.5">
      <c r="A54" s="93" t="s">
        <v>58</v>
      </c>
      <c r="B54" s="108"/>
    </row>
    <row r="55" spans="1:2" ht="15.75">
      <c r="A55" s="107" t="s">
        <v>61</v>
      </c>
      <c r="B55" s="120"/>
    </row>
    <row r="56" spans="1:2" ht="16.5" thickBot="1">
      <c r="A56" s="94" t="s">
        <v>60</v>
      </c>
      <c r="B56" s="108"/>
    </row>
    <row r="57" spans="1:2" ht="16.5" thickBot="1">
      <c r="A57" s="88"/>
      <c r="B57" s="121"/>
    </row>
    <row r="58" spans="1:2" s="154" customFormat="1" ht="15.75">
      <c r="A58" s="171" t="s">
        <v>98</v>
      </c>
      <c r="B58" s="121"/>
    </row>
    <row r="59" spans="1:2" s="154" customFormat="1" ht="15.75">
      <c r="A59" s="173" t="s">
        <v>102</v>
      </c>
      <c r="B59" s="121"/>
    </row>
    <row r="60" spans="1:2" s="154" customFormat="1" ht="15.75">
      <c r="A60" s="172" t="s">
        <v>103</v>
      </c>
      <c r="B60" s="121"/>
    </row>
    <row r="61" spans="1:2" s="154" customFormat="1" ht="15.75">
      <c r="A61" s="172" t="s">
        <v>93</v>
      </c>
      <c r="B61" s="121"/>
    </row>
    <row r="62" spans="1:2" s="154" customFormat="1" ht="15.75">
      <c r="A62" s="172" t="s">
        <v>94</v>
      </c>
      <c r="B62" s="121"/>
    </row>
    <row r="63" spans="1:2" s="154" customFormat="1" ht="15.75">
      <c r="A63" s="172"/>
      <c r="B63" s="121"/>
    </row>
    <row r="64" spans="1:2" s="154" customFormat="1" ht="15.75">
      <c r="A64" s="173" t="s">
        <v>95</v>
      </c>
      <c r="B64" s="121"/>
    </row>
    <row r="65" spans="1:2" s="154" customFormat="1" ht="31.5">
      <c r="A65" s="172" t="s">
        <v>96</v>
      </c>
      <c r="B65" s="121"/>
    </row>
    <row r="66" spans="1:2" s="154" customFormat="1" ht="16.5" thickBot="1">
      <c r="A66" s="174" t="s">
        <v>97</v>
      </c>
      <c r="B66" s="121"/>
    </row>
    <row r="67" spans="1:2" s="154" customFormat="1" ht="16.5" thickBot="1">
      <c r="A67" s="88"/>
      <c r="B67" s="121"/>
    </row>
    <row r="68" spans="1:2" ht="15.75">
      <c r="A68" s="135" t="s">
        <v>62</v>
      </c>
      <c r="B68" s="119"/>
    </row>
    <row r="69" spans="1:2" ht="15.75">
      <c r="A69" s="134" t="s">
        <v>63</v>
      </c>
      <c r="B69" s="122"/>
    </row>
    <row r="70" spans="1:2" ht="15.75">
      <c r="A70" s="134" t="s">
        <v>65</v>
      </c>
      <c r="B70" s="123"/>
    </row>
    <row r="71" spans="1:2" ht="15.75">
      <c r="A71" s="134" t="s">
        <v>64</v>
      </c>
      <c r="B71" s="124"/>
    </row>
    <row r="72" spans="1:2" ht="31.5">
      <c r="A72" s="134" t="s">
        <v>66</v>
      </c>
      <c r="B72" s="123"/>
    </row>
    <row r="73" spans="1:2" ht="15.75">
      <c r="A73" s="134" t="s">
        <v>112</v>
      </c>
      <c r="B73" s="123"/>
    </row>
    <row r="74" spans="1:2" s="127" customFormat="1" ht="15.75">
      <c r="A74" s="134" t="s">
        <v>105</v>
      </c>
      <c r="B74" s="123"/>
    </row>
    <row r="75" spans="1:2" ht="16.5" thickBot="1">
      <c r="A75" s="41" t="s">
        <v>74</v>
      </c>
      <c r="B75" s="123"/>
    </row>
  </sheetData>
  <sheetProtection password="CB21" sheet="1"/>
  <hyperlinks>
    <hyperlink ref="A14" r:id="rId1" display="Click here to go to the Food Buying Guide Calculator"/>
    <hyperlink ref="A13" r:id="rId2" display="Click here to go to the Food Buying Guide"/>
    <hyperlink ref="A27" location="'SFA NOTES'!A1" display="SFA Notes"/>
    <hyperlink ref="A30" location="'All Meals'!A1" display="Step 3 (“All Meals” Spreadsheet Overview)"/>
    <hyperlink ref="A68" location="'Weekly Report'!A1" display="Weekly Report"/>
    <hyperlink ref="A58" location="Monday!A1" display="Step 4 (Selecting Meals and Vegetables for each day of the week)"/>
  </hyperlinks>
  <printOptions/>
  <pageMargins left="0.7" right="0.7" top="0.7" bottom="0.75" header="0.3" footer="0.3"/>
  <pageSetup horizontalDpi="600" verticalDpi="600" orientation="portrait" scale="85" r:id="rId4"/>
  <drawing r:id="rId3"/>
</worksheet>
</file>

<file path=xl/worksheets/sheet3.xml><?xml version="1.0" encoding="utf-8"?>
<worksheet xmlns="http://schemas.openxmlformats.org/spreadsheetml/2006/main" xmlns:r="http://schemas.openxmlformats.org/officeDocument/2006/relationships">
  <dimension ref="A1:O44"/>
  <sheetViews>
    <sheetView showGridLines="0" zoomScalePageLayoutView="0" workbookViewId="0" topLeftCell="A1">
      <selection activeCell="A3" sqref="A3:O44"/>
    </sheetView>
  </sheetViews>
  <sheetFormatPr defaultColWidth="0" defaultRowHeight="15"/>
  <cols>
    <col min="1" max="13" width="8.421875" style="52" customWidth="1"/>
    <col min="14" max="14" width="7.00390625" style="52" hidden="1" customWidth="1"/>
    <col min="15" max="15" width="9.140625" style="52" hidden="1" customWidth="1"/>
    <col min="16" max="16" width="2.00390625" style="52" customWidth="1"/>
    <col min="17" max="16384" width="0" style="52" hidden="1" customWidth="1"/>
  </cols>
  <sheetData>
    <row r="1" spans="1:15" ht="15">
      <c r="A1" s="186" t="s">
        <v>36</v>
      </c>
      <c r="B1" s="187"/>
      <c r="C1" s="187"/>
      <c r="D1" s="187"/>
      <c r="E1" s="187"/>
      <c r="F1" s="187"/>
      <c r="G1" s="187"/>
      <c r="H1" s="187"/>
      <c r="I1" s="187"/>
      <c r="J1" s="187"/>
      <c r="K1" s="187"/>
      <c r="L1" s="187"/>
      <c r="M1" s="187"/>
      <c r="N1" s="187"/>
      <c r="O1" s="188"/>
    </row>
    <row r="2" spans="1:15" ht="22.5" customHeight="1">
      <c r="A2" s="189"/>
      <c r="B2" s="190"/>
      <c r="C2" s="190"/>
      <c r="D2" s="190"/>
      <c r="E2" s="190"/>
      <c r="F2" s="190"/>
      <c r="G2" s="190"/>
      <c r="H2" s="190"/>
      <c r="I2" s="190"/>
      <c r="J2" s="190"/>
      <c r="K2" s="190"/>
      <c r="L2" s="190"/>
      <c r="M2" s="190"/>
      <c r="N2" s="190"/>
      <c r="O2" s="191"/>
    </row>
    <row r="3" spans="1:15" ht="15">
      <c r="A3" s="192"/>
      <c r="B3" s="193"/>
      <c r="C3" s="193"/>
      <c r="D3" s="193"/>
      <c r="E3" s="193"/>
      <c r="F3" s="193"/>
      <c r="G3" s="193"/>
      <c r="H3" s="193"/>
      <c r="I3" s="193"/>
      <c r="J3" s="193"/>
      <c r="K3" s="193"/>
      <c r="L3" s="193"/>
      <c r="M3" s="193"/>
      <c r="N3" s="193"/>
      <c r="O3" s="194"/>
    </row>
    <row r="4" spans="1:15" ht="15">
      <c r="A4" s="195"/>
      <c r="B4" s="196"/>
      <c r="C4" s="196"/>
      <c r="D4" s="196"/>
      <c r="E4" s="196"/>
      <c r="F4" s="196"/>
      <c r="G4" s="196"/>
      <c r="H4" s="196"/>
      <c r="I4" s="196"/>
      <c r="J4" s="196"/>
      <c r="K4" s="196"/>
      <c r="L4" s="196"/>
      <c r="M4" s="196"/>
      <c r="N4" s="196"/>
      <c r="O4" s="197"/>
    </row>
    <row r="5" spans="1:15" ht="15">
      <c r="A5" s="195"/>
      <c r="B5" s="196"/>
      <c r="C5" s="196"/>
      <c r="D5" s="196"/>
      <c r="E5" s="196"/>
      <c r="F5" s="196"/>
      <c r="G5" s="196"/>
      <c r="H5" s="196"/>
      <c r="I5" s="196"/>
      <c r="J5" s="196"/>
      <c r="K5" s="196"/>
      <c r="L5" s="196"/>
      <c r="M5" s="196"/>
      <c r="N5" s="196"/>
      <c r="O5" s="197"/>
    </row>
    <row r="6" spans="1:15" ht="15">
      <c r="A6" s="195"/>
      <c r="B6" s="196"/>
      <c r="C6" s="196"/>
      <c r="D6" s="196"/>
      <c r="E6" s="196"/>
      <c r="F6" s="196"/>
      <c r="G6" s="196"/>
      <c r="H6" s="196"/>
      <c r="I6" s="196"/>
      <c r="J6" s="196"/>
      <c r="K6" s="196"/>
      <c r="L6" s="196"/>
      <c r="M6" s="196"/>
      <c r="N6" s="196"/>
      <c r="O6" s="197"/>
    </row>
    <row r="7" spans="1:15" ht="15">
      <c r="A7" s="195"/>
      <c r="B7" s="196"/>
      <c r="C7" s="196"/>
      <c r="D7" s="196"/>
      <c r="E7" s="196"/>
      <c r="F7" s="196"/>
      <c r="G7" s="196"/>
      <c r="H7" s="196"/>
      <c r="I7" s="196"/>
      <c r="J7" s="196"/>
      <c r="K7" s="196"/>
      <c r="L7" s="196"/>
      <c r="M7" s="196"/>
      <c r="N7" s="196"/>
      <c r="O7" s="197"/>
    </row>
    <row r="8" spans="1:15" ht="15">
      <c r="A8" s="195"/>
      <c r="B8" s="196"/>
      <c r="C8" s="196"/>
      <c r="D8" s="196"/>
      <c r="E8" s="196"/>
      <c r="F8" s="196"/>
      <c r="G8" s="196"/>
      <c r="H8" s="196"/>
      <c r="I8" s="196"/>
      <c r="J8" s="196"/>
      <c r="K8" s="196"/>
      <c r="L8" s="196"/>
      <c r="M8" s="196"/>
      <c r="N8" s="196"/>
      <c r="O8" s="197"/>
    </row>
    <row r="9" spans="1:15" ht="15">
      <c r="A9" s="195"/>
      <c r="B9" s="196"/>
      <c r="C9" s="196"/>
      <c r="D9" s="196"/>
      <c r="E9" s="196"/>
      <c r="F9" s="196"/>
      <c r="G9" s="196"/>
      <c r="H9" s="196"/>
      <c r="I9" s="196"/>
      <c r="J9" s="196"/>
      <c r="K9" s="196"/>
      <c r="L9" s="196"/>
      <c r="M9" s="196"/>
      <c r="N9" s="196"/>
      <c r="O9" s="197"/>
    </row>
    <row r="10" spans="1:15" ht="15">
      <c r="A10" s="195"/>
      <c r="B10" s="196"/>
      <c r="C10" s="196"/>
      <c r="D10" s="196"/>
      <c r="E10" s="196"/>
      <c r="F10" s="196"/>
      <c r="G10" s="196"/>
      <c r="H10" s="196"/>
      <c r="I10" s="196"/>
      <c r="J10" s="196"/>
      <c r="K10" s="196"/>
      <c r="L10" s="196"/>
      <c r="M10" s="196"/>
      <c r="N10" s="196"/>
      <c r="O10" s="197"/>
    </row>
    <row r="11" spans="1:15" ht="15">
      <c r="A11" s="195"/>
      <c r="B11" s="196"/>
      <c r="C11" s="196"/>
      <c r="D11" s="196"/>
      <c r="E11" s="196"/>
      <c r="F11" s="196"/>
      <c r="G11" s="196"/>
      <c r="H11" s="196"/>
      <c r="I11" s="196"/>
      <c r="J11" s="196"/>
      <c r="K11" s="196"/>
      <c r="L11" s="196"/>
      <c r="M11" s="196"/>
      <c r="N11" s="196"/>
      <c r="O11" s="197"/>
    </row>
    <row r="12" spans="1:15" ht="15">
      <c r="A12" s="195"/>
      <c r="B12" s="196"/>
      <c r="C12" s="196"/>
      <c r="D12" s="196"/>
      <c r="E12" s="196"/>
      <c r="F12" s="196"/>
      <c r="G12" s="196"/>
      <c r="H12" s="196"/>
      <c r="I12" s="196"/>
      <c r="J12" s="196"/>
      <c r="K12" s="196"/>
      <c r="L12" s="196"/>
      <c r="M12" s="196"/>
      <c r="N12" s="196"/>
      <c r="O12" s="197"/>
    </row>
    <row r="13" spans="1:15" ht="15">
      <c r="A13" s="195"/>
      <c r="B13" s="196"/>
      <c r="C13" s="196"/>
      <c r="D13" s="196"/>
      <c r="E13" s="196"/>
      <c r="F13" s="196"/>
      <c r="G13" s="196"/>
      <c r="H13" s="196"/>
      <c r="I13" s="196"/>
      <c r="J13" s="196"/>
      <c r="K13" s="196"/>
      <c r="L13" s="196"/>
      <c r="M13" s="196"/>
      <c r="N13" s="196"/>
      <c r="O13" s="197"/>
    </row>
    <row r="14" spans="1:15" ht="15">
      <c r="A14" s="195"/>
      <c r="B14" s="196"/>
      <c r="C14" s="196"/>
      <c r="D14" s="196"/>
      <c r="E14" s="196"/>
      <c r="F14" s="196"/>
      <c r="G14" s="196"/>
      <c r="H14" s="196"/>
      <c r="I14" s="196"/>
      <c r="J14" s="196"/>
      <c r="K14" s="196"/>
      <c r="L14" s="196"/>
      <c r="M14" s="196"/>
      <c r="N14" s="196"/>
      <c r="O14" s="197"/>
    </row>
    <row r="15" spans="1:15" ht="15">
      <c r="A15" s="195"/>
      <c r="B15" s="196"/>
      <c r="C15" s="196"/>
      <c r="D15" s="196"/>
      <c r="E15" s="196"/>
      <c r="F15" s="196"/>
      <c r="G15" s="196"/>
      <c r="H15" s="196"/>
      <c r="I15" s="196"/>
      <c r="J15" s="196"/>
      <c r="K15" s="196"/>
      <c r="L15" s="196"/>
      <c r="M15" s="196"/>
      <c r="N15" s="196"/>
      <c r="O15" s="197"/>
    </row>
    <row r="16" spans="1:15" ht="15">
      <c r="A16" s="195"/>
      <c r="B16" s="196"/>
      <c r="C16" s="196"/>
      <c r="D16" s="196"/>
      <c r="E16" s="196"/>
      <c r="F16" s="196"/>
      <c r="G16" s="196"/>
      <c r="H16" s="196"/>
      <c r="I16" s="196"/>
      <c r="J16" s="196"/>
      <c r="K16" s="196"/>
      <c r="L16" s="196"/>
      <c r="M16" s="196"/>
      <c r="N16" s="196"/>
      <c r="O16" s="197"/>
    </row>
    <row r="17" spans="1:15" ht="15">
      <c r="A17" s="195"/>
      <c r="B17" s="196"/>
      <c r="C17" s="196"/>
      <c r="D17" s="196"/>
      <c r="E17" s="196"/>
      <c r="F17" s="196"/>
      <c r="G17" s="196"/>
      <c r="H17" s="196"/>
      <c r="I17" s="196"/>
      <c r="J17" s="196"/>
      <c r="K17" s="196"/>
      <c r="L17" s="196"/>
      <c r="M17" s="196"/>
      <c r="N17" s="196"/>
      <c r="O17" s="197"/>
    </row>
    <row r="18" spans="1:15" ht="15">
      <c r="A18" s="195"/>
      <c r="B18" s="196"/>
      <c r="C18" s="196"/>
      <c r="D18" s="196"/>
      <c r="E18" s="196"/>
      <c r="F18" s="196"/>
      <c r="G18" s="196"/>
      <c r="H18" s="196"/>
      <c r="I18" s="196"/>
      <c r="J18" s="196"/>
      <c r="K18" s="196"/>
      <c r="L18" s="196"/>
      <c r="M18" s="196"/>
      <c r="N18" s="196"/>
      <c r="O18" s="197"/>
    </row>
    <row r="19" spans="1:15" ht="15">
      <c r="A19" s="195"/>
      <c r="B19" s="196"/>
      <c r="C19" s="196"/>
      <c r="D19" s="196"/>
      <c r="E19" s="196"/>
      <c r="F19" s="196"/>
      <c r="G19" s="196"/>
      <c r="H19" s="196"/>
      <c r="I19" s="196"/>
      <c r="J19" s="196"/>
      <c r="K19" s="196"/>
      <c r="L19" s="196"/>
      <c r="M19" s="196"/>
      <c r="N19" s="196"/>
      <c r="O19" s="197"/>
    </row>
    <row r="20" spans="1:15" ht="15">
      <c r="A20" s="195"/>
      <c r="B20" s="196"/>
      <c r="C20" s="196"/>
      <c r="D20" s="196"/>
      <c r="E20" s="196"/>
      <c r="F20" s="196"/>
      <c r="G20" s="196"/>
      <c r="H20" s="196"/>
      <c r="I20" s="196"/>
      <c r="J20" s="196"/>
      <c r="K20" s="196"/>
      <c r="L20" s="196"/>
      <c r="M20" s="196"/>
      <c r="N20" s="196"/>
      <c r="O20" s="197"/>
    </row>
    <row r="21" spans="1:15" ht="15">
      <c r="A21" s="195"/>
      <c r="B21" s="196"/>
      <c r="C21" s="196"/>
      <c r="D21" s="196"/>
      <c r="E21" s="196"/>
      <c r="F21" s="196"/>
      <c r="G21" s="196"/>
      <c r="H21" s="196"/>
      <c r="I21" s="196"/>
      <c r="J21" s="196"/>
      <c r="K21" s="196"/>
      <c r="L21" s="196"/>
      <c r="M21" s="196"/>
      <c r="N21" s="196"/>
      <c r="O21" s="197"/>
    </row>
    <row r="22" spans="1:15" ht="15">
      <c r="A22" s="195"/>
      <c r="B22" s="196"/>
      <c r="C22" s="196"/>
      <c r="D22" s="196"/>
      <c r="E22" s="196"/>
      <c r="F22" s="196"/>
      <c r="G22" s="196"/>
      <c r="H22" s="196"/>
      <c r="I22" s="196"/>
      <c r="J22" s="196"/>
      <c r="K22" s="196"/>
      <c r="L22" s="196"/>
      <c r="M22" s="196"/>
      <c r="N22" s="196"/>
      <c r="O22" s="197"/>
    </row>
    <row r="23" spans="1:15" ht="15">
      <c r="A23" s="195"/>
      <c r="B23" s="196"/>
      <c r="C23" s="196"/>
      <c r="D23" s="196"/>
      <c r="E23" s="196"/>
      <c r="F23" s="196"/>
      <c r="G23" s="196"/>
      <c r="H23" s="196"/>
      <c r="I23" s="196"/>
      <c r="J23" s="196"/>
      <c r="K23" s="196"/>
      <c r="L23" s="196"/>
      <c r="M23" s="196"/>
      <c r="N23" s="196"/>
      <c r="O23" s="197"/>
    </row>
    <row r="24" spans="1:15" ht="15">
      <c r="A24" s="195"/>
      <c r="B24" s="196"/>
      <c r="C24" s="196"/>
      <c r="D24" s="196"/>
      <c r="E24" s="196"/>
      <c r="F24" s="196"/>
      <c r="G24" s="196"/>
      <c r="H24" s="196"/>
      <c r="I24" s="196"/>
      <c r="J24" s="196"/>
      <c r="K24" s="196"/>
      <c r="L24" s="196"/>
      <c r="M24" s="196"/>
      <c r="N24" s="196"/>
      <c r="O24" s="197"/>
    </row>
    <row r="25" spans="1:15" ht="15">
      <c r="A25" s="195"/>
      <c r="B25" s="196"/>
      <c r="C25" s="196"/>
      <c r="D25" s="196"/>
      <c r="E25" s="196"/>
      <c r="F25" s="196"/>
      <c r="G25" s="196"/>
      <c r="H25" s="196"/>
      <c r="I25" s="196"/>
      <c r="J25" s="196"/>
      <c r="K25" s="196"/>
      <c r="L25" s="196"/>
      <c r="M25" s="196"/>
      <c r="N25" s="196"/>
      <c r="O25" s="197"/>
    </row>
    <row r="26" spans="1:15" ht="15">
      <c r="A26" s="195"/>
      <c r="B26" s="196"/>
      <c r="C26" s="196"/>
      <c r="D26" s="196"/>
      <c r="E26" s="196"/>
      <c r="F26" s="196"/>
      <c r="G26" s="196"/>
      <c r="H26" s="196"/>
      <c r="I26" s="196"/>
      <c r="J26" s="196"/>
      <c r="K26" s="196"/>
      <c r="L26" s="196"/>
      <c r="M26" s="196"/>
      <c r="N26" s="196"/>
      <c r="O26" s="197"/>
    </row>
    <row r="27" spans="1:15" ht="15">
      <c r="A27" s="195"/>
      <c r="B27" s="196"/>
      <c r="C27" s="196"/>
      <c r="D27" s="196"/>
      <c r="E27" s="196"/>
      <c r="F27" s="196"/>
      <c r="G27" s="196"/>
      <c r="H27" s="196"/>
      <c r="I27" s="196"/>
      <c r="J27" s="196"/>
      <c r="K27" s="196"/>
      <c r="L27" s="196"/>
      <c r="M27" s="196"/>
      <c r="N27" s="196"/>
      <c r="O27" s="197"/>
    </row>
    <row r="28" spans="1:15" ht="15">
      <c r="A28" s="195"/>
      <c r="B28" s="196"/>
      <c r="C28" s="196"/>
      <c r="D28" s="196"/>
      <c r="E28" s="196"/>
      <c r="F28" s="196"/>
      <c r="G28" s="196"/>
      <c r="H28" s="196"/>
      <c r="I28" s="196"/>
      <c r="J28" s="196"/>
      <c r="K28" s="196"/>
      <c r="L28" s="196"/>
      <c r="M28" s="196"/>
      <c r="N28" s="196"/>
      <c r="O28" s="197"/>
    </row>
    <row r="29" spans="1:15" ht="15">
      <c r="A29" s="195"/>
      <c r="B29" s="196"/>
      <c r="C29" s="196"/>
      <c r="D29" s="196"/>
      <c r="E29" s="196"/>
      <c r="F29" s="196"/>
      <c r="G29" s="196"/>
      <c r="H29" s="196"/>
      <c r="I29" s="196"/>
      <c r="J29" s="196"/>
      <c r="K29" s="196"/>
      <c r="L29" s="196"/>
      <c r="M29" s="196"/>
      <c r="N29" s="196"/>
      <c r="O29" s="197"/>
    </row>
    <row r="30" spans="1:15" ht="15">
      <c r="A30" s="195"/>
      <c r="B30" s="196"/>
      <c r="C30" s="196"/>
      <c r="D30" s="196"/>
      <c r="E30" s="196"/>
      <c r="F30" s="196"/>
      <c r="G30" s="196"/>
      <c r="H30" s="196"/>
      <c r="I30" s="196"/>
      <c r="J30" s="196"/>
      <c r="K30" s="196"/>
      <c r="L30" s="196"/>
      <c r="M30" s="196"/>
      <c r="N30" s="196"/>
      <c r="O30" s="197"/>
    </row>
    <row r="31" spans="1:15" ht="15">
      <c r="A31" s="195"/>
      <c r="B31" s="196"/>
      <c r="C31" s="196"/>
      <c r="D31" s="196"/>
      <c r="E31" s="196"/>
      <c r="F31" s="196"/>
      <c r="G31" s="196"/>
      <c r="H31" s="196"/>
      <c r="I31" s="196"/>
      <c r="J31" s="196"/>
      <c r="K31" s="196"/>
      <c r="L31" s="196"/>
      <c r="M31" s="196"/>
      <c r="N31" s="196"/>
      <c r="O31" s="197"/>
    </row>
    <row r="32" spans="1:15" ht="15">
      <c r="A32" s="195"/>
      <c r="B32" s="196"/>
      <c r="C32" s="196"/>
      <c r="D32" s="196"/>
      <c r="E32" s="196"/>
      <c r="F32" s="196"/>
      <c r="G32" s="196"/>
      <c r="H32" s="196"/>
      <c r="I32" s="196"/>
      <c r="J32" s="196"/>
      <c r="K32" s="196"/>
      <c r="L32" s="196"/>
      <c r="M32" s="196"/>
      <c r="N32" s="196"/>
      <c r="O32" s="197"/>
    </row>
    <row r="33" spans="1:15" ht="15">
      <c r="A33" s="195"/>
      <c r="B33" s="196"/>
      <c r="C33" s="196"/>
      <c r="D33" s="196"/>
      <c r="E33" s="196"/>
      <c r="F33" s="196"/>
      <c r="G33" s="196"/>
      <c r="H33" s="196"/>
      <c r="I33" s="196"/>
      <c r="J33" s="196"/>
      <c r="K33" s="196"/>
      <c r="L33" s="196"/>
      <c r="M33" s="196"/>
      <c r="N33" s="196"/>
      <c r="O33" s="197"/>
    </row>
    <row r="34" spans="1:15" ht="15">
      <c r="A34" s="195"/>
      <c r="B34" s="196"/>
      <c r="C34" s="196"/>
      <c r="D34" s="196"/>
      <c r="E34" s="196"/>
      <c r="F34" s="196"/>
      <c r="G34" s="196"/>
      <c r="H34" s="196"/>
      <c r="I34" s="196"/>
      <c r="J34" s="196"/>
      <c r="K34" s="196"/>
      <c r="L34" s="196"/>
      <c r="M34" s="196"/>
      <c r="N34" s="196"/>
      <c r="O34" s="197"/>
    </row>
    <row r="35" spans="1:15" ht="15">
      <c r="A35" s="195"/>
      <c r="B35" s="196"/>
      <c r="C35" s="196"/>
      <c r="D35" s="196"/>
      <c r="E35" s="196"/>
      <c r="F35" s="196"/>
      <c r="G35" s="196"/>
      <c r="H35" s="196"/>
      <c r="I35" s="196"/>
      <c r="J35" s="196"/>
      <c r="K35" s="196"/>
      <c r="L35" s="196"/>
      <c r="M35" s="196"/>
      <c r="N35" s="196"/>
      <c r="O35" s="197"/>
    </row>
    <row r="36" spans="1:15" ht="15">
      <c r="A36" s="195"/>
      <c r="B36" s="196"/>
      <c r="C36" s="196"/>
      <c r="D36" s="196"/>
      <c r="E36" s="196"/>
      <c r="F36" s="196"/>
      <c r="G36" s="196"/>
      <c r="H36" s="196"/>
      <c r="I36" s="196"/>
      <c r="J36" s="196"/>
      <c r="K36" s="196"/>
      <c r="L36" s="196"/>
      <c r="M36" s="196"/>
      <c r="N36" s="196"/>
      <c r="O36" s="197"/>
    </row>
    <row r="37" spans="1:15" ht="15">
      <c r="A37" s="195"/>
      <c r="B37" s="196"/>
      <c r="C37" s="196"/>
      <c r="D37" s="196"/>
      <c r="E37" s="196"/>
      <c r="F37" s="196"/>
      <c r="G37" s="196"/>
      <c r="H37" s="196"/>
      <c r="I37" s="196"/>
      <c r="J37" s="196"/>
      <c r="K37" s="196"/>
      <c r="L37" s="196"/>
      <c r="M37" s="196"/>
      <c r="N37" s="196"/>
      <c r="O37" s="197"/>
    </row>
    <row r="38" spans="1:15" ht="15">
      <c r="A38" s="195"/>
      <c r="B38" s="196"/>
      <c r="C38" s="196"/>
      <c r="D38" s="196"/>
      <c r="E38" s="196"/>
      <c r="F38" s="196"/>
      <c r="G38" s="196"/>
      <c r="H38" s="196"/>
      <c r="I38" s="196"/>
      <c r="J38" s="196"/>
      <c r="K38" s="196"/>
      <c r="L38" s="196"/>
      <c r="M38" s="196"/>
      <c r="N38" s="196"/>
      <c r="O38" s="197"/>
    </row>
    <row r="39" spans="1:15" ht="15">
      <c r="A39" s="195"/>
      <c r="B39" s="196"/>
      <c r="C39" s="196"/>
      <c r="D39" s="196"/>
      <c r="E39" s="196"/>
      <c r="F39" s="196"/>
      <c r="G39" s="196"/>
      <c r="H39" s="196"/>
      <c r="I39" s="196"/>
      <c r="J39" s="196"/>
      <c r="K39" s="196"/>
      <c r="L39" s="196"/>
      <c r="M39" s="196"/>
      <c r="N39" s="196"/>
      <c r="O39" s="197"/>
    </row>
    <row r="40" spans="1:15" ht="15">
      <c r="A40" s="195"/>
      <c r="B40" s="196"/>
      <c r="C40" s="196"/>
      <c r="D40" s="196"/>
      <c r="E40" s="196"/>
      <c r="F40" s="196"/>
      <c r="G40" s="196"/>
      <c r="H40" s="196"/>
      <c r="I40" s="196"/>
      <c r="J40" s="196"/>
      <c r="K40" s="196"/>
      <c r="L40" s="196"/>
      <c r="M40" s="196"/>
      <c r="N40" s="196"/>
      <c r="O40" s="197"/>
    </row>
    <row r="41" spans="1:15" ht="15">
      <c r="A41" s="195"/>
      <c r="B41" s="196"/>
      <c r="C41" s="196"/>
      <c r="D41" s="196"/>
      <c r="E41" s="196"/>
      <c r="F41" s="196"/>
      <c r="G41" s="196"/>
      <c r="H41" s="196"/>
      <c r="I41" s="196"/>
      <c r="J41" s="196"/>
      <c r="K41" s="196"/>
      <c r="L41" s="196"/>
      <c r="M41" s="196"/>
      <c r="N41" s="196"/>
      <c r="O41" s="197"/>
    </row>
    <row r="42" spans="1:15" ht="15">
      <c r="A42" s="195"/>
      <c r="B42" s="196"/>
      <c r="C42" s="196"/>
      <c r="D42" s="196"/>
      <c r="E42" s="196"/>
      <c r="F42" s="196"/>
      <c r="G42" s="196"/>
      <c r="H42" s="196"/>
      <c r="I42" s="196"/>
      <c r="J42" s="196"/>
      <c r="K42" s="196"/>
      <c r="L42" s="196"/>
      <c r="M42" s="196"/>
      <c r="N42" s="196"/>
      <c r="O42" s="197"/>
    </row>
    <row r="43" spans="1:15" ht="15">
      <c r="A43" s="195"/>
      <c r="B43" s="196"/>
      <c r="C43" s="196"/>
      <c r="D43" s="196"/>
      <c r="E43" s="196"/>
      <c r="F43" s="196"/>
      <c r="G43" s="196"/>
      <c r="H43" s="196"/>
      <c r="I43" s="196"/>
      <c r="J43" s="196"/>
      <c r="K43" s="196"/>
      <c r="L43" s="196"/>
      <c r="M43" s="196"/>
      <c r="N43" s="196"/>
      <c r="O43" s="197"/>
    </row>
    <row r="44" spans="1:15" ht="15">
      <c r="A44" s="198"/>
      <c r="B44" s="199"/>
      <c r="C44" s="199"/>
      <c r="D44" s="199"/>
      <c r="E44" s="199"/>
      <c r="F44" s="199"/>
      <c r="G44" s="199"/>
      <c r="H44" s="199"/>
      <c r="I44" s="199"/>
      <c r="J44" s="199"/>
      <c r="K44" s="199"/>
      <c r="L44" s="199"/>
      <c r="M44" s="199"/>
      <c r="N44" s="199"/>
      <c r="O44" s="200"/>
    </row>
  </sheetData>
  <sheetProtection/>
  <mergeCells count="2">
    <mergeCell ref="A1:O2"/>
    <mergeCell ref="A3:O44"/>
  </mergeCells>
  <printOptions/>
  <pageMargins left="0.7" right="0.7" top="0.75" bottom="0.7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N62"/>
  <sheetViews>
    <sheetView showGridLines="0" zoomScale="110" zoomScaleNormal="110" zoomScalePageLayoutView="0" workbookViewId="0" topLeftCell="B1">
      <pane ySplit="10" topLeftCell="A11" activePane="bottomLeft" state="frozen"/>
      <selection pane="topLeft" activeCell="A1" sqref="A1:O2"/>
      <selection pane="bottomLeft" activeCell="G13" sqref="G13:I13"/>
    </sheetView>
  </sheetViews>
  <sheetFormatPr defaultColWidth="9.140625" defaultRowHeight="15"/>
  <cols>
    <col min="1" max="1" width="3.00390625" style="0" hidden="1" customWidth="1"/>
    <col min="2" max="2" width="4.8515625" style="127" customWidth="1"/>
    <col min="3" max="3" width="47.7109375" style="0" customWidth="1"/>
    <col min="4" max="4" width="23.140625" style="0" customWidth="1"/>
    <col min="5" max="6" width="19.140625" style="0" hidden="1" customWidth="1"/>
    <col min="7" max="7" width="32.7109375" style="0" customWidth="1"/>
    <col min="8" max="8" width="28.00390625" style="0" customWidth="1"/>
    <col min="9" max="9" width="22.57421875" style="0" customWidth="1"/>
    <col min="10" max="10" width="7.421875" style="0" customWidth="1"/>
    <col min="11" max="11" width="19.140625" style="0" customWidth="1"/>
    <col min="12" max="13" width="19.140625" style="0" hidden="1" customWidth="1"/>
    <col min="14" max="15" width="19.140625" style="0" customWidth="1"/>
  </cols>
  <sheetData>
    <row r="1" spans="1:9" ht="60.75" customHeight="1" thickBot="1">
      <c r="A1" s="221" t="s">
        <v>113</v>
      </c>
      <c r="B1" s="222"/>
      <c r="C1" s="223"/>
      <c r="D1" s="223"/>
      <c r="E1" s="223"/>
      <c r="F1" s="223"/>
      <c r="G1" s="223"/>
      <c r="H1" s="223"/>
      <c r="I1" s="224"/>
    </row>
    <row r="2" spans="1:9" s="154" customFormat="1" ht="23.25" customHeight="1" thickBot="1">
      <c r="A2" s="245" t="s">
        <v>70</v>
      </c>
      <c r="B2" s="246"/>
      <c r="C2" s="246"/>
      <c r="D2" s="246"/>
      <c r="E2" s="246"/>
      <c r="F2" s="161"/>
      <c r="G2" s="249"/>
      <c r="H2" s="249"/>
      <c r="I2" s="250"/>
    </row>
    <row r="3" spans="1:9" s="154" customFormat="1" ht="19.5" customHeight="1" thickBot="1">
      <c r="A3" s="247" t="s">
        <v>114</v>
      </c>
      <c r="B3" s="248"/>
      <c r="C3" s="248"/>
      <c r="D3" s="248"/>
      <c r="E3" s="248"/>
      <c r="F3" s="165"/>
      <c r="G3" s="251"/>
      <c r="H3" s="251"/>
      <c r="I3" s="252"/>
    </row>
    <row r="4" spans="2:13" ht="48.75" customHeight="1">
      <c r="B4" s="244" t="s">
        <v>71</v>
      </c>
      <c r="C4" s="244"/>
      <c r="D4" s="244"/>
      <c r="E4" s="244"/>
      <c r="F4" s="244"/>
      <c r="G4" s="244"/>
      <c r="H4" s="244"/>
      <c r="I4" s="244"/>
      <c r="J4" s="233" t="s">
        <v>5</v>
      </c>
      <c r="K4" s="233"/>
      <c r="L4" s="220"/>
      <c r="M4" s="220"/>
    </row>
    <row r="5" spans="1:11" s="5" customFormat="1" ht="22.5" customHeight="1" hidden="1">
      <c r="A5" s="5">
        <v>1</v>
      </c>
      <c r="B5" s="127">
        <v>2</v>
      </c>
      <c r="C5" s="154">
        <v>3</v>
      </c>
      <c r="D5" s="154">
        <v>4</v>
      </c>
      <c r="E5" s="154">
        <v>5</v>
      </c>
      <c r="F5" s="154">
        <v>6</v>
      </c>
      <c r="G5" s="154">
        <v>7</v>
      </c>
      <c r="H5" s="154">
        <v>8</v>
      </c>
      <c r="I5" s="154">
        <v>9</v>
      </c>
      <c r="J5" s="28"/>
      <c r="K5" s="28"/>
    </row>
    <row r="6" spans="2:11" s="5" customFormat="1" ht="17.25" customHeight="1" thickBot="1">
      <c r="B6" s="127"/>
      <c r="C6" s="233" t="s">
        <v>9</v>
      </c>
      <c r="D6" s="233"/>
      <c r="E6" s="233"/>
      <c r="F6" s="233"/>
      <c r="G6" s="233"/>
      <c r="H6" s="233"/>
      <c r="I6" s="233"/>
      <c r="J6" s="28"/>
      <c r="K6" s="28"/>
    </row>
    <row r="7" spans="2:11" s="54" customFormat="1" ht="17.25" customHeight="1" thickBot="1">
      <c r="B7" s="242">
        <v>1</v>
      </c>
      <c r="C7" s="243"/>
      <c r="D7" s="43">
        <v>2</v>
      </c>
      <c r="E7" s="61"/>
      <c r="F7" s="61"/>
      <c r="G7" s="44">
        <v>3</v>
      </c>
      <c r="H7" s="56">
        <v>4</v>
      </c>
      <c r="I7" s="45">
        <v>5</v>
      </c>
      <c r="J7" s="55"/>
      <c r="K7" s="55"/>
    </row>
    <row r="8" spans="1:14" s="5" customFormat="1" ht="66" customHeight="1">
      <c r="A8" s="154"/>
      <c r="B8" s="236" t="s">
        <v>101</v>
      </c>
      <c r="C8" s="237"/>
      <c r="D8" s="58" t="s">
        <v>15</v>
      </c>
      <c r="E8" s="59"/>
      <c r="F8" s="59"/>
      <c r="G8" s="160" t="s">
        <v>69</v>
      </c>
      <c r="H8" s="57" t="s">
        <v>7</v>
      </c>
      <c r="I8" s="60" t="s">
        <v>6</v>
      </c>
      <c r="J8" s="28"/>
      <c r="K8" s="203" t="s">
        <v>48</v>
      </c>
      <c r="L8" s="204"/>
      <c r="M8" s="204"/>
      <c r="N8" s="205"/>
    </row>
    <row r="9" spans="1:14" ht="34.5" customHeight="1" thickBot="1">
      <c r="A9" s="155"/>
      <c r="B9" s="238"/>
      <c r="C9" s="239"/>
      <c r="D9" s="225" t="s">
        <v>18</v>
      </c>
      <c r="E9" s="29" t="s">
        <v>0</v>
      </c>
      <c r="F9" s="29" t="s">
        <v>1</v>
      </c>
      <c r="G9" s="231" t="s">
        <v>110</v>
      </c>
      <c r="H9" s="227" t="s">
        <v>111</v>
      </c>
      <c r="I9" s="229" t="s">
        <v>16</v>
      </c>
      <c r="J9" s="1"/>
      <c r="K9" s="64"/>
      <c r="L9" s="65"/>
      <c r="M9" s="65"/>
      <c r="N9" s="66"/>
    </row>
    <row r="10" spans="1:14" s="1" customFormat="1" ht="43.5" customHeight="1">
      <c r="A10" s="155"/>
      <c r="B10" s="240"/>
      <c r="C10" s="241"/>
      <c r="D10" s="226"/>
      <c r="E10" s="30"/>
      <c r="F10" s="30"/>
      <c r="G10" s="232"/>
      <c r="H10" s="228"/>
      <c r="I10" s="230"/>
      <c r="J10" s="9"/>
      <c r="K10" s="206" t="s">
        <v>49</v>
      </c>
      <c r="L10" s="62">
        <v>1</v>
      </c>
      <c r="M10" s="62">
        <f aca="true" t="shared" si="0" ref="M10:M15">INDEX(Cups,L10)</f>
        <v>0</v>
      </c>
      <c r="N10" s="75"/>
    </row>
    <row r="11" spans="1:14" ht="32.25" customHeight="1">
      <c r="A11" s="6"/>
      <c r="B11" s="234" t="s">
        <v>68</v>
      </c>
      <c r="C11" s="235"/>
      <c r="D11" s="37"/>
      <c r="E11" s="10">
        <v>5</v>
      </c>
      <c r="F11" s="8"/>
      <c r="G11" s="38">
        <v>2</v>
      </c>
      <c r="H11" s="39"/>
      <c r="I11" s="40">
        <v>1</v>
      </c>
      <c r="J11" s="9"/>
      <c r="K11" s="207"/>
      <c r="L11" s="77">
        <v>1</v>
      </c>
      <c r="M11" s="62">
        <f t="shared" si="0"/>
        <v>0</v>
      </c>
      <c r="N11" s="78"/>
    </row>
    <row r="12" spans="1:14" s="5" customFormat="1" ht="32.25" customHeight="1" hidden="1">
      <c r="A12" s="6">
        <v>1</v>
      </c>
      <c r="B12" s="137"/>
      <c r="C12" s="7"/>
      <c r="D12" s="37"/>
      <c r="E12" s="10"/>
      <c r="F12" s="8"/>
      <c r="G12" s="31"/>
      <c r="H12" s="32"/>
      <c r="I12" s="33"/>
      <c r="J12" s="9"/>
      <c r="K12" s="207"/>
      <c r="L12" s="62">
        <v>1</v>
      </c>
      <c r="M12" s="62">
        <f t="shared" si="0"/>
        <v>0</v>
      </c>
      <c r="N12" s="76"/>
    </row>
    <row r="13" spans="1:14" ht="32.25" customHeight="1">
      <c r="A13" s="6">
        <v>2</v>
      </c>
      <c r="B13" s="148">
        <v>1</v>
      </c>
      <c r="C13" s="147"/>
      <c r="D13" s="37"/>
      <c r="E13" s="10">
        <v>1</v>
      </c>
      <c r="F13" s="8">
        <f aca="true" t="shared" si="1" ref="F13:F44">IF(E13=1,"",INDEX(Cups,E13))</f>
      </c>
      <c r="G13" s="31"/>
      <c r="H13" s="32"/>
      <c r="I13" s="33"/>
      <c r="J13" s="9"/>
      <c r="K13" s="207"/>
      <c r="L13" s="62">
        <v>1</v>
      </c>
      <c r="M13" s="62">
        <f t="shared" si="0"/>
        <v>0</v>
      </c>
      <c r="N13" s="76"/>
    </row>
    <row r="14" spans="1:14" ht="32.25" customHeight="1">
      <c r="A14" s="6">
        <v>3</v>
      </c>
      <c r="B14" s="148">
        <v>2</v>
      </c>
      <c r="C14" s="138"/>
      <c r="D14" s="37"/>
      <c r="E14" s="10">
        <v>1</v>
      </c>
      <c r="F14" s="8">
        <f t="shared" si="1"/>
      </c>
      <c r="G14" s="31"/>
      <c r="H14" s="32"/>
      <c r="I14" s="33"/>
      <c r="J14" s="9"/>
      <c r="K14" s="207"/>
      <c r="L14" s="62">
        <v>1</v>
      </c>
      <c r="M14" s="62">
        <f t="shared" si="0"/>
        <v>0</v>
      </c>
      <c r="N14" s="76"/>
    </row>
    <row r="15" spans="1:14" ht="32.25" customHeight="1">
      <c r="A15" s="6">
        <v>4</v>
      </c>
      <c r="B15" s="148">
        <v>3</v>
      </c>
      <c r="C15" s="138"/>
      <c r="D15" s="37"/>
      <c r="E15" s="10">
        <v>1</v>
      </c>
      <c r="F15" s="8">
        <f t="shared" si="1"/>
      </c>
      <c r="G15" s="31"/>
      <c r="H15" s="32"/>
      <c r="I15" s="33"/>
      <c r="J15" s="9"/>
      <c r="K15" s="207"/>
      <c r="L15" s="62">
        <v>1</v>
      </c>
      <c r="M15" s="62">
        <f t="shared" si="0"/>
        <v>0</v>
      </c>
      <c r="N15" s="79"/>
    </row>
    <row r="16" spans="1:14" ht="32.25" customHeight="1" thickBot="1">
      <c r="A16" s="6">
        <v>5</v>
      </c>
      <c r="B16" s="148">
        <v>4</v>
      </c>
      <c r="C16" s="138"/>
      <c r="D16" s="37"/>
      <c r="E16" s="10">
        <v>1</v>
      </c>
      <c r="F16" s="8">
        <f t="shared" si="1"/>
      </c>
      <c r="G16" s="31"/>
      <c r="H16" s="32"/>
      <c r="I16" s="33"/>
      <c r="J16" s="9"/>
      <c r="K16" s="207"/>
      <c r="L16" s="63"/>
      <c r="M16" s="157"/>
      <c r="N16" s="218">
        <f>SUM(M10:M15)</f>
        <v>0</v>
      </c>
    </row>
    <row r="17" spans="1:14" ht="32.25" customHeight="1" thickBot="1">
      <c r="A17" s="6">
        <v>6</v>
      </c>
      <c r="B17" s="148">
        <v>5</v>
      </c>
      <c r="C17" s="138"/>
      <c r="D17" s="37"/>
      <c r="E17" s="10">
        <v>1</v>
      </c>
      <c r="F17" s="8">
        <f t="shared" si="1"/>
      </c>
      <c r="G17" s="31"/>
      <c r="H17" s="32"/>
      <c r="I17" s="33"/>
      <c r="J17" s="9"/>
      <c r="K17" s="208"/>
      <c r="L17" s="63"/>
      <c r="M17" s="63"/>
      <c r="N17" s="219"/>
    </row>
    <row r="18" spans="1:14" ht="32.25" customHeight="1" thickBot="1">
      <c r="A18" s="6">
        <v>7</v>
      </c>
      <c r="B18" s="148">
        <v>6</v>
      </c>
      <c r="C18" s="138"/>
      <c r="D18" s="37"/>
      <c r="E18" s="10">
        <v>1</v>
      </c>
      <c r="F18" s="8">
        <f t="shared" si="1"/>
      </c>
      <c r="G18" s="31"/>
      <c r="H18" s="32"/>
      <c r="I18" s="33"/>
      <c r="J18" s="9"/>
      <c r="K18" s="209" t="s">
        <v>50</v>
      </c>
      <c r="L18" s="210"/>
      <c r="M18" s="210"/>
      <c r="N18" s="211"/>
    </row>
    <row r="19" spans="1:14" ht="32.25" customHeight="1">
      <c r="A19" s="6">
        <v>8</v>
      </c>
      <c r="B19" s="148">
        <v>7</v>
      </c>
      <c r="C19" s="138"/>
      <c r="D19" s="37"/>
      <c r="E19" s="10">
        <v>1</v>
      </c>
      <c r="F19" s="8">
        <f t="shared" si="1"/>
      </c>
      <c r="G19" s="31"/>
      <c r="H19" s="32"/>
      <c r="I19" s="33"/>
      <c r="J19" s="9"/>
      <c r="K19" s="212" t="s">
        <v>51</v>
      </c>
      <c r="L19" s="67"/>
      <c r="M19" s="68"/>
      <c r="N19" s="216"/>
    </row>
    <row r="20" spans="1:14" ht="32.25" customHeight="1">
      <c r="A20" s="6">
        <v>9</v>
      </c>
      <c r="B20" s="148">
        <v>8</v>
      </c>
      <c r="C20" s="138"/>
      <c r="D20" s="37"/>
      <c r="E20" s="10">
        <v>1</v>
      </c>
      <c r="F20" s="8">
        <f t="shared" si="1"/>
      </c>
      <c r="G20" s="31"/>
      <c r="H20" s="32"/>
      <c r="I20" s="33"/>
      <c r="J20" s="9"/>
      <c r="K20" s="213"/>
      <c r="L20" s="69"/>
      <c r="M20" s="70"/>
      <c r="N20" s="217"/>
    </row>
    <row r="21" spans="1:14" ht="32.25" customHeight="1">
      <c r="A21" s="6">
        <v>10</v>
      </c>
      <c r="B21" s="148">
        <v>9</v>
      </c>
      <c r="C21" s="138"/>
      <c r="D21" s="37"/>
      <c r="E21" s="10">
        <v>1</v>
      </c>
      <c r="F21" s="8">
        <f t="shared" si="1"/>
      </c>
      <c r="G21" s="31"/>
      <c r="H21" s="32"/>
      <c r="I21" s="33"/>
      <c r="J21" s="9"/>
      <c r="K21" s="214" t="s">
        <v>52</v>
      </c>
      <c r="L21" s="71"/>
      <c r="M21" s="72"/>
      <c r="N21" s="201">
        <f>FLOOR(N19,0.125)</f>
        <v>0</v>
      </c>
    </row>
    <row r="22" spans="1:14" ht="32.25" customHeight="1" thickBot="1">
      <c r="A22" s="6">
        <v>11</v>
      </c>
      <c r="B22" s="148">
        <v>10</v>
      </c>
      <c r="C22" s="138"/>
      <c r="D22" s="37"/>
      <c r="E22" s="10">
        <v>1</v>
      </c>
      <c r="F22" s="8">
        <f t="shared" si="1"/>
      </c>
      <c r="G22" s="31"/>
      <c r="H22" s="32"/>
      <c r="I22" s="33"/>
      <c r="J22" s="9"/>
      <c r="K22" s="215"/>
      <c r="L22" s="73"/>
      <c r="M22" s="74"/>
      <c r="N22" s="202"/>
    </row>
    <row r="23" spans="1:11" ht="32.25" customHeight="1">
      <c r="A23" s="6">
        <v>12</v>
      </c>
      <c r="B23" s="148">
        <v>11</v>
      </c>
      <c r="C23" s="138"/>
      <c r="D23" s="37"/>
      <c r="E23" s="10">
        <v>1</v>
      </c>
      <c r="F23" s="8">
        <f t="shared" si="1"/>
      </c>
      <c r="G23" s="31"/>
      <c r="H23" s="32"/>
      <c r="I23" s="33"/>
      <c r="J23" s="9"/>
      <c r="K23" s="9"/>
    </row>
    <row r="24" spans="1:11" ht="32.25" customHeight="1">
      <c r="A24" s="6">
        <v>13</v>
      </c>
      <c r="B24" s="148">
        <v>12</v>
      </c>
      <c r="C24" s="138"/>
      <c r="D24" s="37"/>
      <c r="E24" s="10">
        <v>1</v>
      </c>
      <c r="F24" s="8">
        <f t="shared" si="1"/>
      </c>
      <c r="G24" s="31"/>
      <c r="H24" s="32"/>
      <c r="I24" s="33"/>
      <c r="J24" s="9"/>
      <c r="K24" s="9"/>
    </row>
    <row r="25" spans="1:11" ht="32.25" customHeight="1">
      <c r="A25" s="6">
        <v>14</v>
      </c>
      <c r="B25" s="148">
        <v>13</v>
      </c>
      <c r="C25" s="138"/>
      <c r="D25" s="37"/>
      <c r="E25" s="10">
        <v>1</v>
      </c>
      <c r="F25" s="8">
        <f t="shared" si="1"/>
      </c>
      <c r="G25" s="31"/>
      <c r="H25" s="32"/>
      <c r="I25" s="33"/>
      <c r="J25" s="9"/>
      <c r="K25" s="9"/>
    </row>
    <row r="26" spans="1:11" ht="32.25" customHeight="1">
      <c r="A26" s="6">
        <v>15</v>
      </c>
      <c r="B26" s="148">
        <v>14</v>
      </c>
      <c r="C26" s="138"/>
      <c r="D26" s="37"/>
      <c r="E26" s="10">
        <v>1</v>
      </c>
      <c r="F26" s="8">
        <f t="shared" si="1"/>
      </c>
      <c r="G26" s="31"/>
      <c r="H26" s="32"/>
      <c r="I26" s="33"/>
      <c r="J26" s="9"/>
      <c r="K26" s="9"/>
    </row>
    <row r="27" spans="1:11" ht="32.25" customHeight="1">
      <c r="A27" s="6">
        <v>16</v>
      </c>
      <c r="B27" s="148">
        <v>15</v>
      </c>
      <c r="C27" s="138"/>
      <c r="D27" s="37"/>
      <c r="E27" s="10">
        <v>1</v>
      </c>
      <c r="F27" s="8">
        <f t="shared" si="1"/>
      </c>
      <c r="G27" s="31"/>
      <c r="H27" s="32"/>
      <c r="I27" s="33"/>
      <c r="J27" s="9"/>
      <c r="K27" s="9"/>
    </row>
    <row r="28" spans="1:11" ht="32.25" customHeight="1">
      <c r="A28" s="6">
        <v>17</v>
      </c>
      <c r="B28" s="148">
        <v>16</v>
      </c>
      <c r="C28" s="138"/>
      <c r="D28" s="37"/>
      <c r="E28" s="10">
        <v>1</v>
      </c>
      <c r="F28" s="8">
        <f t="shared" si="1"/>
      </c>
      <c r="G28" s="31"/>
      <c r="H28" s="32"/>
      <c r="I28" s="33"/>
      <c r="J28" s="9"/>
      <c r="K28" s="9"/>
    </row>
    <row r="29" spans="1:11" ht="32.25" customHeight="1">
      <c r="A29" s="6">
        <v>18</v>
      </c>
      <c r="B29" s="148">
        <v>17</v>
      </c>
      <c r="C29" s="138"/>
      <c r="D29" s="37"/>
      <c r="E29" s="10">
        <v>1</v>
      </c>
      <c r="F29" s="8">
        <f t="shared" si="1"/>
      </c>
      <c r="G29" s="31"/>
      <c r="H29" s="32"/>
      <c r="I29" s="33"/>
      <c r="J29" s="9"/>
      <c r="K29" s="9"/>
    </row>
    <row r="30" spans="1:11" ht="32.25" customHeight="1">
      <c r="A30" s="6">
        <v>19</v>
      </c>
      <c r="B30" s="148">
        <v>18</v>
      </c>
      <c r="C30" s="138"/>
      <c r="D30" s="37"/>
      <c r="E30" s="10">
        <v>1</v>
      </c>
      <c r="F30" s="8">
        <f t="shared" si="1"/>
      </c>
      <c r="G30" s="31"/>
      <c r="H30" s="32"/>
      <c r="I30" s="33"/>
      <c r="J30" s="9"/>
      <c r="K30" s="9"/>
    </row>
    <row r="31" spans="1:11" ht="32.25" customHeight="1">
      <c r="A31" s="6">
        <v>20</v>
      </c>
      <c r="B31" s="148">
        <v>19</v>
      </c>
      <c r="C31" s="138"/>
      <c r="D31" s="37"/>
      <c r="E31" s="10">
        <v>1</v>
      </c>
      <c r="F31" s="8">
        <f t="shared" si="1"/>
      </c>
      <c r="G31" s="31"/>
      <c r="H31" s="32"/>
      <c r="I31" s="33"/>
      <c r="J31" s="9"/>
      <c r="K31" s="9"/>
    </row>
    <row r="32" spans="1:11" ht="32.25" customHeight="1">
      <c r="A32" s="6">
        <v>21</v>
      </c>
      <c r="B32" s="148">
        <v>20</v>
      </c>
      <c r="C32" s="138"/>
      <c r="D32" s="37"/>
      <c r="E32" s="10">
        <v>1</v>
      </c>
      <c r="F32" s="8">
        <f t="shared" si="1"/>
      </c>
      <c r="G32" s="31"/>
      <c r="H32" s="32"/>
      <c r="I32" s="33"/>
      <c r="J32" s="9"/>
      <c r="K32" s="9"/>
    </row>
    <row r="33" spans="1:11" ht="32.25" customHeight="1">
      <c r="A33" s="6">
        <v>22</v>
      </c>
      <c r="B33" s="148">
        <v>21</v>
      </c>
      <c r="C33" s="138"/>
      <c r="D33" s="37"/>
      <c r="E33" s="10">
        <v>1</v>
      </c>
      <c r="F33" s="8">
        <f t="shared" si="1"/>
      </c>
      <c r="G33" s="31"/>
      <c r="H33" s="32"/>
      <c r="I33" s="33"/>
      <c r="J33" s="9"/>
      <c r="K33" s="9"/>
    </row>
    <row r="34" spans="1:11" ht="32.25" customHeight="1">
      <c r="A34" s="6">
        <v>23</v>
      </c>
      <c r="B34" s="148">
        <v>22</v>
      </c>
      <c r="C34" s="138"/>
      <c r="D34" s="37"/>
      <c r="E34" s="10">
        <v>1</v>
      </c>
      <c r="F34" s="8">
        <f t="shared" si="1"/>
      </c>
      <c r="G34" s="31"/>
      <c r="H34" s="32"/>
      <c r="I34" s="33"/>
      <c r="J34" s="9"/>
      <c r="K34" s="9"/>
    </row>
    <row r="35" spans="1:11" ht="32.25" customHeight="1">
      <c r="A35" s="6">
        <v>24</v>
      </c>
      <c r="B35" s="148">
        <v>23</v>
      </c>
      <c r="C35" s="138"/>
      <c r="D35" s="37"/>
      <c r="E35" s="10">
        <v>1</v>
      </c>
      <c r="F35" s="8">
        <f t="shared" si="1"/>
      </c>
      <c r="G35" s="31"/>
      <c r="H35" s="32"/>
      <c r="I35" s="33"/>
      <c r="J35" s="9"/>
      <c r="K35" s="9"/>
    </row>
    <row r="36" spans="1:11" ht="32.25" customHeight="1">
      <c r="A36" s="6">
        <v>25</v>
      </c>
      <c r="B36" s="148">
        <v>24</v>
      </c>
      <c r="C36" s="138"/>
      <c r="D36" s="37"/>
      <c r="E36" s="10">
        <v>1</v>
      </c>
      <c r="F36" s="8">
        <f t="shared" si="1"/>
      </c>
      <c r="G36" s="31"/>
      <c r="H36" s="32"/>
      <c r="I36" s="33"/>
      <c r="J36" s="9"/>
      <c r="K36" s="9"/>
    </row>
    <row r="37" spans="1:11" ht="32.25" customHeight="1">
      <c r="A37" s="6">
        <v>26</v>
      </c>
      <c r="B37" s="148">
        <v>25</v>
      </c>
      <c r="C37" s="138"/>
      <c r="D37" s="37"/>
      <c r="E37" s="10">
        <v>1</v>
      </c>
      <c r="F37" s="8">
        <f t="shared" si="1"/>
      </c>
      <c r="G37" s="31"/>
      <c r="H37" s="32"/>
      <c r="I37" s="33"/>
      <c r="J37" s="9"/>
      <c r="K37" s="9"/>
    </row>
    <row r="38" spans="1:11" ht="32.25" customHeight="1">
      <c r="A38" s="6">
        <v>27</v>
      </c>
      <c r="B38" s="148">
        <v>26</v>
      </c>
      <c r="C38" s="138"/>
      <c r="D38" s="37"/>
      <c r="E38" s="10">
        <v>1</v>
      </c>
      <c r="F38" s="8">
        <f t="shared" si="1"/>
      </c>
      <c r="G38" s="31"/>
      <c r="H38" s="32"/>
      <c r="I38" s="33"/>
      <c r="J38" s="9"/>
      <c r="K38" s="9"/>
    </row>
    <row r="39" spans="1:11" ht="32.25" customHeight="1">
      <c r="A39" s="6">
        <v>28</v>
      </c>
      <c r="B39" s="148">
        <v>27</v>
      </c>
      <c r="C39" s="138"/>
      <c r="D39" s="37"/>
      <c r="E39" s="10">
        <v>1</v>
      </c>
      <c r="F39" s="8">
        <f t="shared" si="1"/>
      </c>
      <c r="G39" s="31"/>
      <c r="H39" s="32"/>
      <c r="I39" s="33"/>
      <c r="J39" s="9"/>
      <c r="K39" s="9"/>
    </row>
    <row r="40" spans="1:11" ht="32.25" customHeight="1">
      <c r="A40" s="6">
        <v>29</v>
      </c>
      <c r="B40" s="148">
        <v>28</v>
      </c>
      <c r="C40" s="138"/>
      <c r="D40" s="37"/>
      <c r="E40" s="10">
        <v>1</v>
      </c>
      <c r="F40" s="8">
        <f t="shared" si="1"/>
      </c>
      <c r="G40" s="31"/>
      <c r="H40" s="32"/>
      <c r="I40" s="33"/>
      <c r="J40" s="9"/>
      <c r="K40" s="9"/>
    </row>
    <row r="41" spans="1:11" ht="32.25" customHeight="1">
      <c r="A41" s="6">
        <v>30</v>
      </c>
      <c r="B41" s="148">
        <v>29</v>
      </c>
      <c r="C41" s="138"/>
      <c r="D41" s="37"/>
      <c r="E41" s="10">
        <v>1</v>
      </c>
      <c r="F41" s="8">
        <f t="shared" si="1"/>
      </c>
      <c r="G41" s="31"/>
      <c r="H41" s="32"/>
      <c r="I41" s="33"/>
      <c r="J41" s="9"/>
      <c r="K41" s="9"/>
    </row>
    <row r="42" spans="1:11" ht="32.25" customHeight="1">
      <c r="A42" s="6">
        <v>31</v>
      </c>
      <c r="B42" s="148">
        <v>30</v>
      </c>
      <c r="C42" s="138"/>
      <c r="D42" s="37"/>
      <c r="E42" s="10">
        <v>1</v>
      </c>
      <c r="F42" s="8">
        <f t="shared" si="1"/>
      </c>
      <c r="G42" s="31"/>
      <c r="H42" s="32"/>
      <c r="I42" s="33"/>
      <c r="J42" s="9"/>
      <c r="K42" s="9"/>
    </row>
    <row r="43" spans="1:11" ht="32.25" customHeight="1">
      <c r="A43" s="6">
        <v>32</v>
      </c>
      <c r="B43" s="148">
        <v>31</v>
      </c>
      <c r="C43" s="138"/>
      <c r="D43" s="37"/>
      <c r="E43" s="10">
        <v>1</v>
      </c>
      <c r="F43" s="8">
        <f t="shared" si="1"/>
      </c>
      <c r="G43" s="31"/>
      <c r="H43" s="32"/>
      <c r="I43" s="33"/>
      <c r="J43" s="9"/>
      <c r="K43" s="9"/>
    </row>
    <row r="44" spans="1:11" ht="32.25" customHeight="1">
      <c r="A44" s="6">
        <v>33</v>
      </c>
      <c r="B44" s="148">
        <v>32</v>
      </c>
      <c r="C44" s="138"/>
      <c r="D44" s="37"/>
      <c r="E44" s="10">
        <v>1</v>
      </c>
      <c r="F44" s="8">
        <f t="shared" si="1"/>
      </c>
      <c r="G44" s="31"/>
      <c r="H44" s="32"/>
      <c r="I44" s="33"/>
      <c r="J44" s="9"/>
      <c r="K44" s="9"/>
    </row>
    <row r="45" spans="1:11" ht="32.25" customHeight="1">
      <c r="A45" s="6">
        <v>34</v>
      </c>
      <c r="B45" s="148">
        <v>33</v>
      </c>
      <c r="C45" s="138"/>
      <c r="D45" s="37"/>
      <c r="E45" s="10">
        <v>1</v>
      </c>
      <c r="F45" s="8">
        <f aca="true" t="shared" si="2" ref="F45:F61">IF(E45=1,"",INDEX(Cups,E45))</f>
      </c>
      <c r="G45" s="31"/>
      <c r="H45" s="32"/>
      <c r="I45" s="33"/>
      <c r="J45" s="9"/>
      <c r="K45" s="9"/>
    </row>
    <row r="46" spans="1:11" ht="32.25" customHeight="1">
      <c r="A46" s="6">
        <v>35</v>
      </c>
      <c r="B46" s="148">
        <v>34</v>
      </c>
      <c r="C46" s="138"/>
      <c r="D46" s="37"/>
      <c r="E46" s="10">
        <v>1</v>
      </c>
      <c r="F46" s="8">
        <f t="shared" si="2"/>
      </c>
      <c r="G46" s="31"/>
      <c r="H46" s="32"/>
      <c r="I46" s="33"/>
      <c r="J46" s="9"/>
      <c r="K46" s="9"/>
    </row>
    <row r="47" spans="1:11" ht="32.25" customHeight="1">
      <c r="A47" s="6">
        <v>36</v>
      </c>
      <c r="B47" s="148">
        <v>35</v>
      </c>
      <c r="C47" s="138"/>
      <c r="D47" s="37"/>
      <c r="E47" s="10">
        <v>1</v>
      </c>
      <c r="F47" s="8">
        <f t="shared" si="2"/>
      </c>
      <c r="G47" s="31"/>
      <c r="H47" s="32"/>
      <c r="I47" s="33"/>
      <c r="J47" s="9"/>
      <c r="K47" s="9"/>
    </row>
    <row r="48" spans="1:11" ht="32.25" customHeight="1">
      <c r="A48" s="6">
        <v>37</v>
      </c>
      <c r="B48" s="148">
        <v>36</v>
      </c>
      <c r="C48" s="138"/>
      <c r="D48" s="37"/>
      <c r="E48" s="10">
        <v>1</v>
      </c>
      <c r="F48" s="8">
        <f t="shared" si="2"/>
      </c>
      <c r="G48" s="31"/>
      <c r="H48" s="32"/>
      <c r="I48" s="33"/>
      <c r="J48" s="9"/>
      <c r="K48" s="9"/>
    </row>
    <row r="49" spans="1:11" ht="32.25" customHeight="1">
      <c r="A49" s="6">
        <v>38</v>
      </c>
      <c r="B49" s="148">
        <v>37</v>
      </c>
      <c r="C49" s="138"/>
      <c r="D49" s="37"/>
      <c r="E49" s="10">
        <v>1</v>
      </c>
      <c r="F49" s="8">
        <f t="shared" si="2"/>
      </c>
      <c r="G49" s="31"/>
      <c r="H49" s="32"/>
      <c r="I49" s="33"/>
      <c r="J49" s="9"/>
      <c r="K49" s="9"/>
    </row>
    <row r="50" spans="1:11" ht="32.25" customHeight="1">
      <c r="A50" s="6">
        <v>39</v>
      </c>
      <c r="B50" s="148">
        <v>38</v>
      </c>
      <c r="C50" s="138"/>
      <c r="D50" s="37"/>
      <c r="E50" s="10">
        <v>1</v>
      </c>
      <c r="F50" s="8">
        <f t="shared" si="2"/>
      </c>
      <c r="G50" s="31"/>
      <c r="H50" s="32"/>
      <c r="I50" s="33"/>
      <c r="J50" s="9"/>
      <c r="K50" s="9"/>
    </row>
    <row r="51" spans="1:11" ht="32.25" customHeight="1">
      <c r="A51" s="6">
        <v>40</v>
      </c>
      <c r="B51" s="148">
        <v>39</v>
      </c>
      <c r="C51" s="138"/>
      <c r="D51" s="37"/>
      <c r="E51" s="10">
        <v>1</v>
      </c>
      <c r="F51" s="8">
        <f t="shared" si="2"/>
      </c>
      <c r="G51" s="31"/>
      <c r="H51" s="32"/>
      <c r="I51" s="33"/>
      <c r="J51" s="9"/>
      <c r="K51" s="9"/>
    </row>
    <row r="52" spans="1:11" ht="32.25" customHeight="1">
      <c r="A52" s="6">
        <v>41</v>
      </c>
      <c r="B52" s="148">
        <v>40</v>
      </c>
      <c r="C52" s="138"/>
      <c r="D52" s="37"/>
      <c r="E52" s="10">
        <v>1</v>
      </c>
      <c r="F52" s="8">
        <f t="shared" si="2"/>
      </c>
      <c r="G52" s="31"/>
      <c r="H52" s="32"/>
      <c r="I52" s="33"/>
      <c r="J52" s="9"/>
      <c r="K52" s="9"/>
    </row>
    <row r="53" spans="1:11" ht="32.25" customHeight="1">
      <c r="A53" s="6">
        <v>42</v>
      </c>
      <c r="B53" s="148">
        <v>41</v>
      </c>
      <c r="C53" s="138"/>
      <c r="D53" s="37"/>
      <c r="E53" s="10">
        <v>1</v>
      </c>
      <c r="F53" s="8">
        <f t="shared" si="2"/>
      </c>
      <c r="G53" s="31"/>
      <c r="H53" s="32"/>
      <c r="I53" s="33"/>
      <c r="J53" s="9"/>
      <c r="K53" s="9"/>
    </row>
    <row r="54" spans="1:11" ht="32.25" customHeight="1">
      <c r="A54" s="6">
        <v>43</v>
      </c>
      <c r="B54" s="148">
        <v>42</v>
      </c>
      <c r="C54" s="138"/>
      <c r="D54" s="37"/>
      <c r="E54" s="10">
        <v>1</v>
      </c>
      <c r="F54" s="8">
        <f t="shared" si="2"/>
      </c>
      <c r="G54" s="31"/>
      <c r="H54" s="32"/>
      <c r="I54" s="33"/>
      <c r="J54" s="9"/>
      <c r="K54" s="9"/>
    </row>
    <row r="55" spans="1:11" ht="32.25" customHeight="1">
      <c r="A55" s="6">
        <v>44</v>
      </c>
      <c r="B55" s="148">
        <v>43</v>
      </c>
      <c r="C55" s="138"/>
      <c r="D55" s="37"/>
      <c r="E55" s="10">
        <v>1</v>
      </c>
      <c r="F55" s="8">
        <f t="shared" si="2"/>
      </c>
      <c r="G55" s="31"/>
      <c r="H55" s="32"/>
      <c r="I55" s="33"/>
      <c r="J55" s="9"/>
      <c r="K55" s="9"/>
    </row>
    <row r="56" spans="1:11" ht="32.25" customHeight="1">
      <c r="A56" s="6">
        <v>45</v>
      </c>
      <c r="B56" s="148">
        <v>44</v>
      </c>
      <c r="C56" s="138"/>
      <c r="D56" s="37"/>
      <c r="E56" s="10">
        <v>1</v>
      </c>
      <c r="F56" s="8">
        <f t="shared" si="2"/>
      </c>
      <c r="G56" s="31"/>
      <c r="H56" s="32"/>
      <c r="I56" s="33"/>
      <c r="J56" s="9"/>
      <c r="K56" s="9"/>
    </row>
    <row r="57" spans="1:11" ht="32.25" customHeight="1">
      <c r="A57" s="6">
        <v>46</v>
      </c>
      <c r="B57" s="148">
        <v>45</v>
      </c>
      <c r="C57" s="138"/>
      <c r="D57" s="37"/>
      <c r="E57" s="10">
        <v>1</v>
      </c>
      <c r="F57" s="8">
        <f t="shared" si="2"/>
      </c>
      <c r="G57" s="31"/>
      <c r="H57" s="32"/>
      <c r="I57" s="33"/>
      <c r="J57" s="9"/>
      <c r="K57" s="9"/>
    </row>
    <row r="58" spans="1:11" ht="32.25" customHeight="1">
      <c r="A58" s="6">
        <v>47</v>
      </c>
      <c r="B58" s="148">
        <v>46</v>
      </c>
      <c r="C58" s="138"/>
      <c r="D58" s="37"/>
      <c r="E58" s="10">
        <v>1</v>
      </c>
      <c r="F58" s="8">
        <f t="shared" si="2"/>
      </c>
      <c r="G58" s="31"/>
      <c r="H58" s="32"/>
      <c r="I58" s="33"/>
      <c r="J58" s="9"/>
      <c r="K58" s="9"/>
    </row>
    <row r="59" spans="1:11" ht="32.25" customHeight="1">
      <c r="A59" s="6">
        <v>48</v>
      </c>
      <c r="B59" s="148">
        <v>47</v>
      </c>
      <c r="C59" s="138"/>
      <c r="D59" s="37"/>
      <c r="E59" s="10">
        <v>1</v>
      </c>
      <c r="F59" s="8">
        <f t="shared" si="2"/>
      </c>
      <c r="G59" s="31"/>
      <c r="H59" s="32"/>
      <c r="I59" s="33"/>
      <c r="J59" s="9"/>
      <c r="K59" s="9"/>
    </row>
    <row r="60" spans="1:11" ht="32.25" customHeight="1">
      <c r="A60" s="6">
        <v>49</v>
      </c>
      <c r="B60" s="148">
        <v>48</v>
      </c>
      <c r="C60" s="138"/>
      <c r="D60" s="37"/>
      <c r="E60" s="10">
        <v>1</v>
      </c>
      <c r="F60" s="8">
        <f t="shared" si="2"/>
      </c>
      <c r="G60" s="31"/>
      <c r="H60" s="32"/>
      <c r="I60" s="33"/>
      <c r="J60" s="9"/>
      <c r="K60" s="9"/>
    </row>
    <row r="61" spans="1:11" ht="32.25" customHeight="1">
      <c r="A61" s="6">
        <v>50</v>
      </c>
      <c r="B61" s="148">
        <v>49</v>
      </c>
      <c r="C61" s="138"/>
      <c r="D61" s="133"/>
      <c r="E61" s="130">
        <v>1</v>
      </c>
      <c r="F61" s="128">
        <f t="shared" si="2"/>
      </c>
      <c r="G61" s="132"/>
      <c r="H61" s="32"/>
      <c r="I61" s="33"/>
      <c r="J61" s="9"/>
      <c r="K61" s="9"/>
    </row>
    <row r="62" spans="2:9" ht="34.5" customHeight="1" thickBot="1">
      <c r="B62" s="180">
        <v>50</v>
      </c>
      <c r="C62" s="131"/>
      <c r="D62" s="141"/>
      <c r="E62" s="142">
        <v>1</v>
      </c>
      <c r="F62" s="143">
        <f>IF(E62=1,"",INDEX(Cups,E62))</f>
      </c>
      <c r="G62" s="144"/>
      <c r="H62" s="145"/>
      <c r="I62" s="146"/>
    </row>
  </sheetData>
  <sheetProtection password="CB21" sheet="1" objects="1" scenarios="1" formatCells="0" formatColumns="0" formatRows="0" selectLockedCells="1"/>
  <mergeCells count="24">
    <mergeCell ref="B11:C11"/>
    <mergeCell ref="B8:C10"/>
    <mergeCell ref="B7:C7"/>
    <mergeCell ref="B4:I4"/>
    <mergeCell ref="A2:E2"/>
    <mergeCell ref="A3:E3"/>
    <mergeCell ref="G2:I2"/>
    <mergeCell ref="G3:I3"/>
    <mergeCell ref="L4:M4"/>
    <mergeCell ref="A1:I1"/>
    <mergeCell ref="D9:D10"/>
    <mergeCell ref="H9:H10"/>
    <mergeCell ref="I9:I10"/>
    <mergeCell ref="G9:G10"/>
    <mergeCell ref="J4:K4"/>
    <mergeCell ref="C6:I6"/>
    <mergeCell ref="N21:N22"/>
    <mergeCell ref="K8:N8"/>
    <mergeCell ref="K10:K17"/>
    <mergeCell ref="K18:N18"/>
    <mergeCell ref="K19:K20"/>
    <mergeCell ref="K21:K22"/>
    <mergeCell ref="N19:N20"/>
    <mergeCell ref="N16:N17"/>
  </mergeCells>
  <dataValidations count="2">
    <dataValidation errorStyle="warning" type="decimal" allowBlank="1" showInputMessage="1" showErrorMessage="1" errorTitle="Possible data entry error" error="The number of cups of milk entered appears high. " sqref="I11:I62">
      <formula1>0</formula1>
      <formula2>2</formula2>
    </dataValidation>
    <dataValidation type="decimal" allowBlank="1" showInputMessage="1" showErrorMessage="1" errorTitle="Entry includes text" error="Only enter the number of ounces, do not inlcude &quot;ounces&quot; or &quot;oz&quot;." sqref="G11:H62">
      <formula1>0</formula1>
      <formula2>1000</formula2>
    </dataValidation>
  </dataValidations>
  <hyperlinks>
    <hyperlink ref="J4:K4" location="'Weekly Report'!A1" display="Go to Weekly Report"/>
    <hyperlink ref="C6" location="'Quick Instructions'!A1" display="Go to Instructions"/>
    <hyperlink ref="C6:I6" location="'Breakfast Worksheet Instruction'!A1" display="Go to Instructions"/>
  </hyperlinks>
  <printOptions/>
  <pageMargins left="0.7" right="0.7" top="0.75" bottom="0.75" header="0.3" footer="0.3"/>
  <pageSetup horizontalDpi="1200" verticalDpi="1200" orientation="portrait" r:id="rId2"/>
  <legacyDrawing r:id="rId1"/>
</worksheet>
</file>

<file path=xl/worksheets/sheet5.xml><?xml version="1.0" encoding="utf-8"?>
<worksheet xmlns="http://schemas.openxmlformats.org/spreadsheetml/2006/main" xmlns:r="http://schemas.openxmlformats.org/officeDocument/2006/relationships">
  <dimension ref="A1:T28"/>
  <sheetViews>
    <sheetView showGridLines="0" zoomScale="90" zoomScaleNormal="90" zoomScalePageLayoutView="0" workbookViewId="0" topLeftCell="A1">
      <pane ySplit="6" topLeftCell="A7" activePane="bottomLeft" state="frozen"/>
      <selection pane="topLeft" activeCell="I7" sqref="I7"/>
      <selection pane="bottomLeft" activeCell="A1" sqref="A1"/>
    </sheetView>
  </sheetViews>
  <sheetFormatPr defaultColWidth="9.140625" defaultRowHeight="15"/>
  <cols>
    <col min="1" max="1" width="11.28125" style="9" hidden="1" customWidth="1"/>
    <col min="2" max="2" width="26.28125" style="9" hidden="1" customWidth="1"/>
    <col min="3" max="3" width="4.140625" style="129" customWidth="1"/>
    <col min="4" max="4" width="50.140625" style="0" customWidth="1"/>
    <col min="5" max="5" width="17.140625" style="0" customWidth="1"/>
    <col min="6" max="6" width="15.421875" style="0" customWidth="1"/>
    <col min="7" max="7" width="23.140625" style="0" customWidth="1"/>
    <col min="8" max="8" width="23.28125" style="1" customWidth="1"/>
    <col min="9" max="9" width="19.28125" style="0" customWidth="1"/>
    <col min="10" max="10" width="15.8515625" style="1" customWidth="1"/>
    <col min="11" max="11" width="15.8515625" style="0" customWidth="1"/>
    <col min="12" max="12" width="8.28125" style="35" customWidth="1"/>
    <col min="13" max="13" width="6.57421875" style="0" customWidth="1"/>
    <col min="15" max="15" width="11.421875" style="0" customWidth="1"/>
    <col min="16" max="17" width="9.140625" style="0" hidden="1" customWidth="1"/>
    <col min="18" max="18" width="9.140625" style="0" customWidth="1"/>
    <col min="19" max="19" width="7.57421875" style="0" customWidth="1"/>
    <col min="20" max="20" width="4.7109375" style="0" customWidth="1"/>
  </cols>
  <sheetData>
    <row r="1" spans="1:20" s="1" customFormat="1" ht="40.5" customHeight="1" thickBot="1">
      <c r="A1" s="9"/>
      <c r="B1" s="9"/>
      <c r="C1" s="266" t="s">
        <v>120</v>
      </c>
      <c r="D1" s="267"/>
      <c r="E1" s="267"/>
      <c r="F1" s="267"/>
      <c r="G1" s="267"/>
      <c r="H1" s="267"/>
      <c r="I1" s="267"/>
      <c r="J1" s="267"/>
      <c r="K1" s="268"/>
      <c r="L1" s="36"/>
      <c r="M1" s="178"/>
      <c r="N1" s="255" t="s">
        <v>5</v>
      </c>
      <c r="O1" s="255"/>
      <c r="P1" s="255"/>
      <c r="Q1" s="159"/>
      <c r="R1" s="159"/>
      <c r="S1" s="5"/>
      <c r="T1" s="5"/>
    </row>
    <row r="2" spans="3:16" ht="90.75" customHeight="1" thickBot="1">
      <c r="C2" s="269" t="s">
        <v>75</v>
      </c>
      <c r="D2" s="270"/>
      <c r="E2" s="270"/>
      <c r="F2" s="270"/>
      <c r="G2" s="270"/>
      <c r="H2" s="270"/>
      <c r="I2" s="270"/>
      <c r="J2" s="270"/>
      <c r="K2" s="270"/>
      <c r="L2" s="139"/>
      <c r="M2" s="179"/>
      <c r="N2" s="233" t="s">
        <v>9</v>
      </c>
      <c r="O2" s="233"/>
      <c r="P2" s="233"/>
    </row>
    <row r="3" spans="1:19" s="1" customFormat="1" ht="21.75" customHeight="1" thickBot="1">
      <c r="A3" s="181" t="s">
        <v>114</v>
      </c>
      <c r="B3" s="9"/>
      <c r="C3" s="293" t="s">
        <v>121</v>
      </c>
      <c r="D3" s="294"/>
      <c r="E3" s="294"/>
      <c r="F3" s="294"/>
      <c r="G3" s="294"/>
      <c r="H3" s="294"/>
      <c r="I3" s="294"/>
      <c r="J3" s="294"/>
      <c r="K3" s="294"/>
      <c r="L3" s="294"/>
      <c r="M3" s="294"/>
      <c r="N3" s="294"/>
      <c r="O3" s="294"/>
      <c r="P3" s="294"/>
      <c r="Q3" s="294"/>
      <c r="R3" s="294"/>
      <c r="S3" s="295"/>
    </row>
    <row r="4" spans="3:19" ht="62.25" customHeight="1">
      <c r="C4" s="291" t="s">
        <v>122</v>
      </c>
      <c r="D4" s="292"/>
      <c r="E4" s="253" t="s">
        <v>106</v>
      </c>
      <c r="F4" s="254"/>
      <c r="G4" s="170" t="s">
        <v>107</v>
      </c>
      <c r="H4" s="151" t="s">
        <v>108</v>
      </c>
      <c r="I4" s="256" t="s">
        <v>12</v>
      </c>
      <c r="J4" s="258" t="s">
        <v>109</v>
      </c>
      <c r="K4" s="259"/>
      <c r="L4" s="260" t="s">
        <v>123</v>
      </c>
      <c r="M4" s="261"/>
      <c r="N4" s="261"/>
      <c r="O4" s="261"/>
      <c r="P4" s="261"/>
      <c r="Q4" s="261"/>
      <c r="R4" s="261"/>
      <c r="S4" s="262"/>
    </row>
    <row r="5" spans="1:19" s="1" customFormat="1" ht="34.5" customHeight="1">
      <c r="A5" s="9"/>
      <c r="B5" s="9"/>
      <c r="C5" s="289" t="s">
        <v>104</v>
      </c>
      <c r="D5" s="290"/>
      <c r="E5" s="225" t="s">
        <v>17</v>
      </c>
      <c r="F5" s="300" t="s">
        <v>116</v>
      </c>
      <c r="G5" s="263" t="s">
        <v>10</v>
      </c>
      <c r="H5" s="271" t="s">
        <v>11</v>
      </c>
      <c r="I5" s="256"/>
      <c r="J5" s="275" t="s">
        <v>2</v>
      </c>
      <c r="K5" s="273" t="s">
        <v>8</v>
      </c>
      <c r="L5" s="296" t="s">
        <v>76</v>
      </c>
      <c r="M5" s="297"/>
      <c r="N5" s="297"/>
      <c r="O5" s="297"/>
      <c r="P5" s="12"/>
      <c r="Q5" s="12" t="b">
        <v>0</v>
      </c>
      <c r="R5" s="130"/>
      <c r="S5" s="302">
        <f>IF(AND(Q5=FALSE,Q6=FALSE,Q7=FALSE),"",IF(AND(Q5=TRUE,Q6=TRUE),"Yes",IF(AND(Q5=TRUE,Q7=TRUE),"Yes",IF(AND(Q6=TRUE,Q7=TRUE),"Yes","No"))))</f>
      </c>
    </row>
    <row r="6" spans="1:19" s="1" customFormat="1" ht="34.5" customHeight="1" thickBot="1">
      <c r="A6" s="9"/>
      <c r="B6" s="9"/>
      <c r="C6" s="289"/>
      <c r="D6" s="290"/>
      <c r="E6" s="265"/>
      <c r="F6" s="301"/>
      <c r="G6" s="264"/>
      <c r="H6" s="272"/>
      <c r="I6" s="257"/>
      <c r="J6" s="276"/>
      <c r="K6" s="274"/>
      <c r="L6" s="296" t="s">
        <v>77</v>
      </c>
      <c r="M6" s="297"/>
      <c r="N6" s="297"/>
      <c r="O6" s="297"/>
      <c r="P6" s="12"/>
      <c r="Q6" s="12" t="b">
        <v>0</v>
      </c>
      <c r="R6" s="130"/>
      <c r="S6" s="302"/>
    </row>
    <row r="7" spans="1:19" ht="34.5" customHeight="1">
      <c r="A7" s="9">
        <v>1</v>
      </c>
      <c r="B7" s="9">
        <f aca="true" t="shared" si="0" ref="B7:B26">INDEX(meals,A7)</f>
        <v>0</v>
      </c>
      <c r="C7" s="152">
        <v>1</v>
      </c>
      <c r="D7" s="149"/>
      <c r="E7" s="156">
        <f>IF(B7=0,"",VLOOKUP(A7,'All Meals'!$A$12:$I$61,6))</f>
      </c>
      <c r="F7" s="158">
        <f>IF(B7=0,"",IF(E7="","No",IF(E7&gt;=0.5,"Yes","No")))</f>
      </c>
      <c r="G7" s="162">
        <f>IF(B7=0,"",FLOOR(VLOOKUP(A7,'All Meals'!$A$12:$I$61,7),0.25))</f>
      </c>
      <c r="H7" s="162">
        <f>IF(B7=0,"",FLOOR(VLOOKUP(A7,'All Meals'!$A$12:$I$61,8),0.25))</f>
      </c>
      <c r="I7" s="158">
        <f>IF(B7=0,"",IF(SUM(G7:H7)&gt;=2,"Yes","No"))</f>
      </c>
      <c r="J7" s="156">
        <f>IF(B7=0,"",VLOOKUP(A7,'All Meals'!$A$12:$I$61,9))</f>
      </c>
      <c r="K7" s="158">
        <f aca="true" t="shared" si="1" ref="K7:K26">IF(B7=0,"",IF(J7="","No",IF(J7&gt;=1,"Yes","No")))</f>
      </c>
      <c r="L7" s="296" t="s">
        <v>79</v>
      </c>
      <c r="M7" s="297"/>
      <c r="N7" s="297"/>
      <c r="O7" s="297"/>
      <c r="P7" s="12"/>
      <c r="Q7" s="12" t="b">
        <v>0</v>
      </c>
      <c r="R7" s="130"/>
      <c r="S7" s="302"/>
    </row>
    <row r="8" spans="1:19" ht="33.75" customHeight="1">
      <c r="A8" s="9">
        <v>1</v>
      </c>
      <c r="B8" s="9">
        <f t="shared" si="0"/>
        <v>0</v>
      </c>
      <c r="C8" s="152">
        <v>2</v>
      </c>
      <c r="D8" s="138"/>
      <c r="E8" s="156">
        <f>IF(B8=0,"",VLOOKUP(A8,'All Meals'!$A$12:$I$61,6))</f>
      </c>
      <c r="F8" s="158">
        <f aca="true" t="shared" si="2" ref="F8:F26">IF(B8=0,"",IF(E8="","No",IF(E8&gt;=0.5,"Yes","No")))</f>
      </c>
      <c r="G8" s="162">
        <f>IF(B8=0,"",FLOOR(VLOOKUP(A8,'All Meals'!$A$12:$I$61,7),0.25))</f>
      </c>
      <c r="H8" s="162">
        <f>IF(B8=0,"",FLOOR(VLOOKUP(A8,'All Meals'!$A$12:$I$61,8),0.25))</f>
      </c>
      <c r="I8" s="158">
        <f aca="true" t="shared" si="3" ref="I8:I26">IF(B8=0,"",IF(SUM(G8:H8)&gt;=2,"Yes","No"))</f>
      </c>
      <c r="J8" s="156">
        <f>IF(B8=0,"",VLOOKUP(A8,'All Meals'!$A$12:$I$61,9))</f>
      </c>
      <c r="K8" s="158">
        <f t="shared" si="1"/>
      </c>
      <c r="L8" s="296" t="s">
        <v>78</v>
      </c>
      <c r="M8" s="297"/>
      <c r="N8" s="297"/>
      <c r="O8" s="297"/>
      <c r="P8" s="12"/>
      <c r="Q8" s="12" t="b">
        <v>0</v>
      </c>
      <c r="R8" s="130"/>
      <c r="S8" s="14">
        <f>IF(Q8=TRUE,"No","")</f>
      </c>
    </row>
    <row r="9" spans="1:19" ht="33.75" customHeight="1" thickBot="1">
      <c r="A9" s="9">
        <v>1</v>
      </c>
      <c r="B9" s="9">
        <f t="shared" si="0"/>
        <v>0</v>
      </c>
      <c r="C9" s="152">
        <v>3</v>
      </c>
      <c r="D9" s="138"/>
      <c r="E9" s="156">
        <f>IF(B9=0,"",VLOOKUP(A9,'All Meals'!$A$12:$I$61,6))</f>
      </c>
      <c r="F9" s="158">
        <f t="shared" si="2"/>
      </c>
      <c r="G9" s="162">
        <f>IF(B9=0,"",FLOOR(VLOOKUP(A9,'All Meals'!$A$12:$I$61,7),0.25))</f>
      </c>
      <c r="H9" s="162">
        <f>IF(B9=0,"",FLOOR(VLOOKUP(A9,'All Meals'!$A$12:$I$61,8),0.25))</f>
      </c>
      <c r="I9" s="158">
        <f t="shared" si="3"/>
      </c>
      <c r="J9" s="156">
        <f>IF(B9=0,"",VLOOKUP(A9,'All Meals'!$A$12:$I$61,9))</f>
      </c>
      <c r="K9" s="158">
        <f t="shared" si="1"/>
      </c>
      <c r="L9" s="298" t="s">
        <v>80</v>
      </c>
      <c r="M9" s="299"/>
      <c r="N9" s="299"/>
      <c r="O9" s="299"/>
      <c r="P9" s="13"/>
      <c r="Q9" s="13" t="b">
        <v>0</v>
      </c>
      <c r="R9" s="11"/>
      <c r="S9" s="15">
        <f>IF(Q9=TRUE,"No","")</f>
      </c>
    </row>
    <row r="10" spans="1:17" ht="33.75" customHeight="1" thickBot="1">
      <c r="A10" s="9">
        <v>1</v>
      </c>
      <c r="B10" s="9">
        <f t="shared" si="0"/>
        <v>0</v>
      </c>
      <c r="C10" s="152">
        <v>4</v>
      </c>
      <c r="D10" s="138"/>
      <c r="E10" s="156">
        <f>IF(B10=0,"",VLOOKUP(A10,'All Meals'!$A$12:$I$61,6))</f>
      </c>
      <c r="F10" s="158">
        <f t="shared" si="2"/>
      </c>
      <c r="G10" s="162">
        <f>IF(B10=0,"",FLOOR(VLOOKUP(A10,'All Meals'!$A$12:$I$61,7),0.25))</f>
      </c>
      <c r="H10" s="162">
        <f>IF(B10=0,"",FLOOR(VLOOKUP(A10,'All Meals'!$A$12:$I$61,8),0.25))</f>
      </c>
      <c r="I10" s="158">
        <f t="shared" si="3"/>
      </c>
      <c r="J10" s="156">
        <f>IF(B10=0,"",VLOOKUP(A10,'All Meals'!$A$12:$I$61,9))</f>
      </c>
      <c r="K10" s="158">
        <f t="shared" si="1"/>
      </c>
      <c r="L10"/>
      <c r="P10" s="9"/>
      <c r="Q10" s="9"/>
    </row>
    <row r="11" spans="1:19" ht="33.75" customHeight="1">
      <c r="A11" s="9">
        <v>1</v>
      </c>
      <c r="B11" s="9">
        <f t="shared" si="0"/>
        <v>0</v>
      </c>
      <c r="C11" s="152">
        <v>5</v>
      </c>
      <c r="D11" s="138"/>
      <c r="E11" s="156">
        <f>IF(B11=0,"",VLOOKUP(A11,'All Meals'!$A$12:$I$61,6))</f>
      </c>
      <c r="F11" s="158">
        <f t="shared" si="2"/>
      </c>
      <c r="G11" s="162">
        <f>IF(B11=0,"",FLOOR(VLOOKUP(A11,'All Meals'!$A$12:$I$61,7),0.25))</f>
      </c>
      <c r="H11" s="162">
        <f>IF(B11=0,"",FLOOR(VLOOKUP(A11,'All Meals'!$A$12:$I$61,8),0.25))</f>
      </c>
      <c r="I11" s="158">
        <f t="shared" si="3"/>
      </c>
      <c r="J11" s="156">
        <f>IF(B11=0,"",VLOOKUP(A11,'All Meals'!$A$12:$I$61,9))</f>
      </c>
      <c r="K11" s="158">
        <f t="shared" si="1"/>
      </c>
      <c r="L11"/>
      <c r="M11" s="203" t="s">
        <v>48</v>
      </c>
      <c r="N11" s="204"/>
      <c r="O11" s="204"/>
      <c r="P11" s="204"/>
      <c r="Q11" s="204"/>
      <c r="R11" s="204"/>
      <c r="S11" s="205"/>
    </row>
    <row r="12" spans="1:19" ht="33.75" customHeight="1" thickBot="1">
      <c r="A12" s="9">
        <v>1</v>
      </c>
      <c r="B12" s="9">
        <f t="shared" si="0"/>
        <v>0</v>
      </c>
      <c r="C12" s="152">
        <v>6</v>
      </c>
      <c r="D12" s="138"/>
      <c r="E12" s="156">
        <f>IF(B12=0,"",VLOOKUP(A12,'All Meals'!$A$12:$I$61,6))</f>
      </c>
      <c r="F12" s="158">
        <f t="shared" si="2"/>
      </c>
      <c r="G12" s="162">
        <f>IF(B12=0,"",FLOOR(VLOOKUP(A12,'All Meals'!$A$12:$I$61,7),0.25))</f>
      </c>
      <c r="H12" s="162">
        <f>IF(B12=0,"",FLOOR(VLOOKUP(A12,'All Meals'!$A$12:$I$61,8),0.25))</f>
      </c>
      <c r="I12" s="158">
        <f t="shared" si="3"/>
      </c>
      <c r="J12" s="156">
        <f>IF(B12=0,"",VLOOKUP(A12,'All Meals'!$A$12:$I$61,9))</f>
      </c>
      <c r="K12" s="158">
        <f t="shared" si="1"/>
      </c>
      <c r="L12"/>
      <c r="M12" s="311"/>
      <c r="N12" s="312"/>
      <c r="O12" s="312"/>
      <c r="P12" s="312"/>
      <c r="Q12" s="312"/>
      <c r="R12" s="312"/>
      <c r="S12" s="313"/>
    </row>
    <row r="13" spans="1:19" ht="33.75" customHeight="1">
      <c r="A13" s="9">
        <v>1</v>
      </c>
      <c r="B13" s="9">
        <f t="shared" si="0"/>
        <v>0</v>
      </c>
      <c r="C13" s="152">
        <v>7</v>
      </c>
      <c r="D13" s="138"/>
      <c r="E13" s="156">
        <f>IF(B13=0,"",VLOOKUP(A13,'All Meals'!$A$12:$I$61,6))</f>
      </c>
      <c r="F13" s="158">
        <f t="shared" si="2"/>
      </c>
      <c r="G13" s="162">
        <f>IF(B13=0,"",FLOOR(VLOOKUP(A13,'All Meals'!$A$12:$I$61,7),0.25))</f>
      </c>
      <c r="H13" s="162">
        <f>IF(B13=0,"",FLOOR(VLOOKUP(A13,'All Meals'!$A$12:$I$61,8),0.25))</f>
      </c>
      <c r="I13" s="158">
        <f t="shared" si="3"/>
      </c>
      <c r="J13" s="156">
        <f>IF(B13=0,"",VLOOKUP(A13,'All Meals'!$A$12:$I$61,9))</f>
      </c>
      <c r="K13" s="158">
        <f t="shared" si="1"/>
      </c>
      <c r="L13"/>
      <c r="M13" s="279" t="s">
        <v>53</v>
      </c>
      <c r="N13" s="280"/>
      <c r="O13" s="280"/>
      <c r="P13" s="81">
        <v>1</v>
      </c>
      <c r="Q13" s="81">
        <f>INDEX(Cups,P13)</f>
        <v>0</v>
      </c>
      <c r="R13" s="287"/>
      <c r="S13" s="288"/>
    </row>
    <row r="14" spans="1:19" ht="33.75" customHeight="1">
      <c r="A14" s="9">
        <v>1</v>
      </c>
      <c r="B14" s="9">
        <f t="shared" si="0"/>
        <v>0</v>
      </c>
      <c r="C14" s="152">
        <v>8</v>
      </c>
      <c r="D14" s="138"/>
      <c r="E14" s="156">
        <f>IF(B14=0,"",VLOOKUP(A14,'All Meals'!$A$12:$I$61,6))</f>
      </c>
      <c r="F14" s="158">
        <f t="shared" si="2"/>
      </c>
      <c r="G14" s="162">
        <f>IF(B14=0,"",FLOOR(VLOOKUP(A14,'All Meals'!$A$12:$I$61,7),0.25))</f>
      </c>
      <c r="H14" s="162">
        <f>IF(B14=0,"",FLOOR(VLOOKUP(A14,'All Meals'!$A$12:$I$61,8),0.25))</f>
      </c>
      <c r="I14" s="158">
        <f t="shared" si="3"/>
      </c>
      <c r="J14" s="156">
        <f>IF(B14=0,"",VLOOKUP(A14,'All Meals'!$A$12:$I$61,9))</f>
      </c>
      <c r="K14" s="158">
        <f t="shared" si="1"/>
      </c>
      <c r="L14"/>
      <c r="M14" s="279"/>
      <c r="N14" s="280"/>
      <c r="O14" s="280"/>
      <c r="P14" s="81">
        <v>1</v>
      </c>
      <c r="Q14" s="81">
        <f>INDEX(Cups,P14)</f>
        <v>0</v>
      </c>
      <c r="R14" s="277"/>
      <c r="S14" s="278"/>
    </row>
    <row r="15" spans="1:19" ht="33.75" customHeight="1">
      <c r="A15" s="9">
        <v>1</v>
      </c>
      <c r="B15" s="9">
        <f t="shared" si="0"/>
        <v>0</v>
      </c>
      <c r="C15" s="152">
        <v>9</v>
      </c>
      <c r="D15" s="138"/>
      <c r="E15" s="156">
        <f>IF(B15=0,"",VLOOKUP(A15,'All Meals'!$A$12:$I$61,6))</f>
      </c>
      <c r="F15" s="158">
        <f t="shared" si="2"/>
      </c>
      <c r="G15" s="162">
        <f>IF(B15=0,"",FLOOR(VLOOKUP(A15,'All Meals'!$A$12:$I$61,7),0.25))</f>
      </c>
      <c r="H15" s="162">
        <f>IF(B15=0,"",FLOOR(VLOOKUP(A15,'All Meals'!$A$12:$I$61,8),0.25))</f>
      </c>
      <c r="I15" s="158">
        <f t="shared" si="3"/>
      </c>
      <c r="J15" s="156">
        <f>IF(B15=0,"",VLOOKUP(A15,'All Meals'!$A$12:$I$61,9))</f>
      </c>
      <c r="K15" s="158">
        <f t="shared" si="1"/>
      </c>
      <c r="L15"/>
      <c r="M15" s="279"/>
      <c r="N15" s="280"/>
      <c r="O15" s="280"/>
      <c r="P15" s="81">
        <v>1</v>
      </c>
      <c r="Q15" s="81">
        <f>INDEX(Cups,P15)</f>
        <v>0</v>
      </c>
      <c r="R15" s="277"/>
      <c r="S15" s="278"/>
    </row>
    <row r="16" spans="1:19" ht="38.25" customHeight="1">
      <c r="A16" s="9">
        <v>1</v>
      </c>
      <c r="B16" s="9">
        <f t="shared" si="0"/>
        <v>0</v>
      </c>
      <c r="C16" s="152">
        <v>10</v>
      </c>
      <c r="D16" s="138"/>
      <c r="E16" s="156">
        <f>IF(B16=0,"",VLOOKUP(A16,'All Meals'!$A$12:$I$61,6))</f>
      </c>
      <c r="F16" s="158">
        <f t="shared" si="2"/>
      </c>
      <c r="G16" s="162">
        <f>IF(B16=0,"",FLOOR(VLOOKUP(A16,'All Meals'!$A$12:$I$61,7),0.25))</f>
      </c>
      <c r="H16" s="162">
        <f>IF(B16=0,"",FLOOR(VLOOKUP(A16,'All Meals'!$A$12:$I$61,8),0.25))</f>
      </c>
      <c r="I16" s="158">
        <f t="shared" si="3"/>
      </c>
      <c r="J16" s="156">
        <f>IF(B16=0,"",VLOOKUP(A16,'All Meals'!$A$12:$I$61,9))</f>
      </c>
      <c r="K16" s="158">
        <f t="shared" si="1"/>
      </c>
      <c r="L16"/>
      <c r="M16" s="279"/>
      <c r="N16" s="280"/>
      <c r="O16" s="280"/>
      <c r="P16" s="81">
        <v>1</v>
      </c>
      <c r="Q16" s="81">
        <f>INDEX(Cups,P16)</f>
        <v>0</v>
      </c>
      <c r="R16" s="277"/>
      <c r="S16" s="278"/>
    </row>
    <row r="17" spans="1:19" ht="33.75" customHeight="1">
      <c r="A17" s="9">
        <v>1</v>
      </c>
      <c r="B17" s="9">
        <f t="shared" si="0"/>
        <v>0</v>
      </c>
      <c r="C17" s="152">
        <v>11</v>
      </c>
      <c r="D17" s="138"/>
      <c r="E17" s="156">
        <f>IF(B17=0,"",VLOOKUP(A17,'All Meals'!$A$12:$I$61,6))</f>
      </c>
      <c r="F17" s="158">
        <f t="shared" si="2"/>
      </c>
      <c r="G17" s="162">
        <f>IF(B17=0,"",FLOOR(VLOOKUP(A17,'All Meals'!$A$12:$I$61,7),0.25))</f>
      </c>
      <c r="H17" s="162">
        <f>IF(B17=0,"",FLOOR(VLOOKUP(A17,'All Meals'!$A$12:$I$61,8),0.25))</f>
      </c>
      <c r="I17" s="158">
        <f t="shared" si="3"/>
      </c>
      <c r="J17" s="156">
        <f>IF(B17=0,"",VLOOKUP(A17,'All Meals'!$A$12:$I$61,9))</f>
      </c>
      <c r="K17" s="158">
        <f t="shared" si="1"/>
      </c>
      <c r="L17"/>
      <c r="M17" s="279"/>
      <c r="N17" s="280"/>
      <c r="O17" s="280"/>
      <c r="P17" s="81">
        <v>1</v>
      </c>
      <c r="Q17" s="81">
        <f>INDEX(Cups,P17)</f>
        <v>0</v>
      </c>
      <c r="R17" s="283"/>
      <c r="S17" s="284"/>
    </row>
    <row r="18" spans="1:19" ht="33.75" customHeight="1" thickBot="1">
      <c r="A18" s="9">
        <v>1</v>
      </c>
      <c r="B18" s="9">
        <f t="shared" si="0"/>
        <v>0</v>
      </c>
      <c r="C18" s="152">
        <v>12</v>
      </c>
      <c r="D18" s="138"/>
      <c r="E18" s="156">
        <f>IF(B18=0,"",VLOOKUP(A18,'All Meals'!$A$12:$I$61,6))</f>
      </c>
      <c r="F18" s="158">
        <f t="shared" si="2"/>
      </c>
      <c r="G18" s="162">
        <f>IF(B18=0,"",FLOOR(VLOOKUP(A18,'All Meals'!$A$12:$I$61,7),0.25))</f>
      </c>
      <c r="H18" s="162">
        <f>IF(B18=0,"",FLOOR(VLOOKUP(A18,'All Meals'!$A$12:$I$61,8),0.25))</f>
      </c>
      <c r="I18" s="158">
        <f t="shared" si="3"/>
      </c>
      <c r="J18" s="156">
        <f>IF(B18=0,"",VLOOKUP(A18,'All Meals'!$A$12:$I$61,9))</f>
      </c>
      <c r="K18" s="158">
        <f t="shared" si="1"/>
      </c>
      <c r="L18"/>
      <c r="M18" s="281"/>
      <c r="N18" s="282"/>
      <c r="O18" s="282"/>
      <c r="P18" s="82"/>
      <c r="Q18" s="82"/>
      <c r="R18" s="285">
        <f>SUM(Q13:Q17)</f>
        <v>0</v>
      </c>
      <c r="S18" s="286"/>
    </row>
    <row r="19" spans="1:19" ht="33.75" customHeight="1" thickBot="1">
      <c r="A19" s="9">
        <v>1</v>
      </c>
      <c r="B19" s="9">
        <f t="shared" si="0"/>
        <v>0</v>
      </c>
      <c r="C19" s="152">
        <v>13</v>
      </c>
      <c r="D19" s="138"/>
      <c r="E19" s="156">
        <f>IF(B19=0,"",VLOOKUP(A19,'All Meals'!$A$12:$I$61,6))</f>
      </c>
      <c r="F19" s="158">
        <f t="shared" si="2"/>
      </c>
      <c r="G19" s="162">
        <f>IF(B19=0,"",FLOOR(VLOOKUP(A19,'All Meals'!$A$12:$I$61,7),0.25))</f>
      </c>
      <c r="H19" s="162">
        <f>IF(B19=0,"",FLOOR(VLOOKUP(A19,'All Meals'!$A$12:$I$61,8),0.25))</f>
      </c>
      <c r="I19" s="158">
        <f t="shared" si="3"/>
      </c>
      <c r="J19" s="156">
        <f>IF(B19=0,"",VLOOKUP(A19,'All Meals'!$A$12:$I$61,9))</f>
      </c>
      <c r="K19" s="158">
        <f t="shared" si="1"/>
      </c>
      <c r="L19"/>
      <c r="M19" s="314" t="s">
        <v>50</v>
      </c>
      <c r="N19" s="315"/>
      <c r="O19" s="315"/>
      <c r="P19" s="315"/>
      <c r="Q19" s="315"/>
      <c r="R19" s="315"/>
      <c r="S19" s="316"/>
    </row>
    <row r="20" spans="1:19" ht="33.75" customHeight="1">
      <c r="A20" s="9">
        <v>1</v>
      </c>
      <c r="B20" s="9">
        <f t="shared" si="0"/>
        <v>0</v>
      </c>
      <c r="C20" s="152">
        <v>14</v>
      </c>
      <c r="D20" s="138"/>
      <c r="E20" s="156">
        <f>IF(B20=0,"",VLOOKUP(A20,'All Meals'!$A$12:$I$61,6))</f>
      </c>
      <c r="F20" s="158">
        <f t="shared" si="2"/>
      </c>
      <c r="G20" s="162">
        <f>IF(B20=0,"",FLOOR(VLOOKUP(A20,'All Meals'!$A$12:$I$61,7),0.25))</f>
      </c>
      <c r="H20" s="162">
        <f>IF(B20=0,"",FLOOR(VLOOKUP(A20,'All Meals'!$A$12:$I$61,8),0.25))</f>
      </c>
      <c r="I20" s="158">
        <f t="shared" si="3"/>
      </c>
      <c r="J20" s="156">
        <f>IF(B20=0,"",VLOOKUP(A20,'All Meals'!$A$12:$I$61,9))</f>
      </c>
      <c r="K20" s="158">
        <f t="shared" si="1"/>
      </c>
      <c r="L20"/>
      <c r="M20" s="212" t="s">
        <v>51</v>
      </c>
      <c r="N20" s="317"/>
      <c r="O20" s="318"/>
      <c r="P20" s="80"/>
      <c r="Q20" s="80"/>
      <c r="R20" s="322"/>
      <c r="S20" s="323"/>
    </row>
    <row r="21" spans="1:19" ht="33.75" customHeight="1">
      <c r="A21" s="9">
        <v>1</v>
      </c>
      <c r="B21" s="9">
        <f t="shared" si="0"/>
        <v>0</v>
      </c>
      <c r="C21" s="152">
        <v>15</v>
      </c>
      <c r="D21" s="138"/>
      <c r="E21" s="156">
        <f>IF(B21=0,"",VLOOKUP(A21,'All Meals'!$A$12:$I$61,6))</f>
      </c>
      <c r="F21" s="158">
        <f t="shared" si="2"/>
      </c>
      <c r="G21" s="162">
        <f>IF(B21=0,"",FLOOR(VLOOKUP(A21,'All Meals'!$A$12:$I$61,7),0.25))</f>
      </c>
      <c r="H21" s="162">
        <f>IF(B21=0,"",FLOOR(VLOOKUP(A21,'All Meals'!$A$12:$I$61,8),0.25))</f>
      </c>
      <c r="I21" s="158">
        <f t="shared" si="3"/>
      </c>
      <c r="J21" s="156">
        <f>IF(B21=0,"",VLOOKUP(A21,'All Meals'!$A$12:$I$61,9))</f>
      </c>
      <c r="K21" s="158">
        <f t="shared" si="1"/>
      </c>
      <c r="L21"/>
      <c r="M21" s="319"/>
      <c r="N21" s="320"/>
      <c r="O21" s="321"/>
      <c r="P21" s="80"/>
      <c r="Q21" s="80"/>
      <c r="R21" s="324"/>
      <c r="S21" s="325"/>
    </row>
    <row r="22" spans="1:19" ht="33.75" customHeight="1">
      <c r="A22" s="9">
        <v>1</v>
      </c>
      <c r="B22" s="9">
        <f t="shared" si="0"/>
        <v>0</v>
      </c>
      <c r="C22" s="152">
        <v>16</v>
      </c>
      <c r="D22" s="138"/>
      <c r="E22" s="156">
        <f>IF(B22=0,"",VLOOKUP(A22,'All Meals'!$A$12:$I$61,6))</f>
      </c>
      <c r="F22" s="158">
        <f t="shared" si="2"/>
      </c>
      <c r="G22" s="162">
        <f>IF(B22=0,"",FLOOR(VLOOKUP(A22,'All Meals'!$A$12:$I$61,7),0.25))</f>
      </c>
      <c r="H22" s="162">
        <f>IF(B22=0,"",FLOOR(VLOOKUP(A22,'All Meals'!$A$12:$I$61,8),0.25))</f>
      </c>
      <c r="I22" s="158">
        <f t="shared" si="3"/>
      </c>
      <c r="J22" s="156">
        <f>IF(B22=0,"",VLOOKUP(A22,'All Meals'!$A$12:$I$61,9))</f>
      </c>
      <c r="K22" s="158">
        <f t="shared" si="1"/>
      </c>
      <c r="L22"/>
      <c r="M22" s="214" t="s">
        <v>52</v>
      </c>
      <c r="N22" s="303"/>
      <c r="O22" s="304"/>
      <c r="P22" s="83"/>
      <c r="Q22" s="83"/>
      <c r="R22" s="307">
        <f>FLOOR(R20,0.125)</f>
        <v>0</v>
      </c>
      <c r="S22" s="308"/>
    </row>
    <row r="23" spans="1:19" ht="33.75" customHeight="1" thickBot="1">
      <c r="A23" s="9">
        <v>1</v>
      </c>
      <c r="B23" s="9">
        <f t="shared" si="0"/>
        <v>0</v>
      </c>
      <c r="C23" s="152">
        <v>17</v>
      </c>
      <c r="D23" s="138"/>
      <c r="E23" s="156">
        <f>IF(B23=0,"",VLOOKUP(A23,'All Meals'!$A$12:$I$61,6))</f>
      </c>
      <c r="F23" s="158">
        <f t="shared" si="2"/>
      </c>
      <c r="G23" s="162">
        <f>IF(B23=0,"",FLOOR(VLOOKUP(A23,'All Meals'!$A$12:$I$61,7),0.25))</f>
      </c>
      <c r="H23" s="162">
        <f>IF(B23=0,"",FLOOR(VLOOKUP(A23,'All Meals'!$A$12:$I$61,8),0.25))</f>
      </c>
      <c r="I23" s="158">
        <f t="shared" si="3"/>
      </c>
      <c r="J23" s="156">
        <f>IF(B23=0,"",VLOOKUP(A23,'All Meals'!$A$12:$I$61,9))</f>
      </c>
      <c r="K23" s="158">
        <f t="shared" si="1"/>
      </c>
      <c r="L23"/>
      <c r="M23" s="215"/>
      <c r="N23" s="305"/>
      <c r="O23" s="306"/>
      <c r="P23" s="84"/>
      <c r="Q23" s="84"/>
      <c r="R23" s="309"/>
      <c r="S23" s="310"/>
    </row>
    <row r="24" spans="1:12" ht="33.75" customHeight="1">
      <c r="A24" s="9">
        <v>1</v>
      </c>
      <c r="B24" s="9">
        <f t="shared" si="0"/>
        <v>0</v>
      </c>
      <c r="C24" s="152">
        <v>18</v>
      </c>
      <c r="D24" s="138"/>
      <c r="E24" s="156">
        <f>IF(B24=0,"",VLOOKUP(A24,'All Meals'!$A$12:$I$61,6))</f>
      </c>
      <c r="F24" s="158">
        <f t="shared" si="2"/>
      </c>
      <c r="G24" s="162">
        <f>IF(B24=0,"",FLOOR(VLOOKUP(A24,'All Meals'!$A$12:$I$61,7),0.25))</f>
      </c>
      <c r="H24" s="162">
        <f>IF(B24=0,"",FLOOR(VLOOKUP(A24,'All Meals'!$A$12:$I$61,8),0.25))</f>
      </c>
      <c r="I24" s="158">
        <f t="shared" si="3"/>
      </c>
      <c r="J24" s="156">
        <f>IF(B24=0,"",VLOOKUP(A24,'All Meals'!$A$12:$I$61,9))</f>
      </c>
      <c r="K24" s="158">
        <f t="shared" si="1"/>
      </c>
      <c r="L24"/>
    </row>
    <row r="25" spans="1:12" ht="33.75" customHeight="1">
      <c r="A25" s="9">
        <v>1</v>
      </c>
      <c r="B25" s="9">
        <f t="shared" si="0"/>
        <v>0</v>
      </c>
      <c r="C25" s="152">
        <v>19</v>
      </c>
      <c r="D25" s="138"/>
      <c r="E25" s="156">
        <f>IF(B25=0,"",VLOOKUP(A25,'All Meals'!$A$12:$I$61,6))</f>
      </c>
      <c r="F25" s="158">
        <f t="shared" si="2"/>
      </c>
      <c r="G25" s="162">
        <f>IF(B25=0,"",FLOOR(VLOOKUP(A25,'All Meals'!$A$12:$I$61,7),0.25))</f>
      </c>
      <c r="H25" s="162">
        <f>IF(B25=0,"",FLOOR(VLOOKUP(A25,'All Meals'!$A$12:$I$61,8),0.25))</f>
      </c>
      <c r="I25" s="158">
        <f t="shared" si="3"/>
      </c>
      <c r="J25" s="156">
        <f>IF(B25=0,"",VLOOKUP(A25,'All Meals'!$A$12:$I$61,9))</f>
      </c>
      <c r="K25" s="158">
        <f t="shared" si="1"/>
      </c>
      <c r="L25"/>
    </row>
    <row r="26" spans="1:12" ht="33.75" customHeight="1" thickBot="1">
      <c r="A26" s="9">
        <v>1</v>
      </c>
      <c r="B26" s="9">
        <f t="shared" si="0"/>
        <v>0</v>
      </c>
      <c r="C26" s="152">
        <v>20</v>
      </c>
      <c r="D26" s="150"/>
      <c r="E26" s="156">
        <f>IF(B26=0,"",VLOOKUP(A26,'All Meals'!$A$12:$I$61,6))</f>
      </c>
      <c r="F26" s="158">
        <f t="shared" si="2"/>
      </c>
      <c r="G26" s="162">
        <f>IF(B26=0,"",FLOOR(VLOOKUP(A26,'All Meals'!$A$12:$I$61,7),0.25))</f>
      </c>
      <c r="H26" s="162">
        <f>IF(B26=0,"",FLOOR(VLOOKUP(A26,'All Meals'!$A$12:$I$61,8),0.25))</f>
      </c>
      <c r="I26" s="158">
        <f t="shared" si="3"/>
      </c>
      <c r="J26" s="156">
        <f>IF(B26=0,"",VLOOKUP(A26,'All Meals'!$A$12:$I$61,9))</f>
      </c>
      <c r="K26" s="158">
        <f t="shared" si="1"/>
      </c>
      <c r="L26"/>
    </row>
    <row r="27" ht="33.75" customHeight="1">
      <c r="E27" s="4"/>
    </row>
    <row r="28" ht="33.75" customHeight="1">
      <c r="D28" s="5"/>
    </row>
    <row r="29" ht="33.75" customHeight="1"/>
    <row r="30" ht="33.75" customHeight="1"/>
  </sheetData>
  <sheetProtection password="CB21" sheet="1"/>
  <mergeCells count="36">
    <mergeCell ref="M22:O23"/>
    <mergeCell ref="R22:S23"/>
    <mergeCell ref="M11:S12"/>
    <mergeCell ref="M19:S19"/>
    <mergeCell ref="M20:O21"/>
    <mergeCell ref="R20:S21"/>
    <mergeCell ref="C5:D6"/>
    <mergeCell ref="C4:D4"/>
    <mergeCell ref="C3:S3"/>
    <mergeCell ref="L7:O7"/>
    <mergeCell ref="L9:O9"/>
    <mergeCell ref="L8:O8"/>
    <mergeCell ref="L5:O5"/>
    <mergeCell ref="L6:O6"/>
    <mergeCell ref="F5:F6"/>
    <mergeCell ref="S5:S7"/>
    <mergeCell ref="H5:H6"/>
    <mergeCell ref="K5:K6"/>
    <mergeCell ref="J5:J6"/>
    <mergeCell ref="R14:S14"/>
    <mergeCell ref="R15:S15"/>
    <mergeCell ref="M13:O18"/>
    <mergeCell ref="R16:S16"/>
    <mergeCell ref="R17:S17"/>
    <mergeCell ref="R18:S18"/>
    <mergeCell ref="R13:S13"/>
    <mergeCell ref="E4:F4"/>
    <mergeCell ref="N1:P1"/>
    <mergeCell ref="N2:P2"/>
    <mergeCell ref="I4:I6"/>
    <mergeCell ref="J4:K4"/>
    <mergeCell ref="L4:S4"/>
    <mergeCell ref="G5:G6"/>
    <mergeCell ref="E5:E6"/>
    <mergeCell ref="C1:K1"/>
    <mergeCell ref="C2:K2"/>
  </mergeCells>
  <conditionalFormatting sqref="S5:S9 I7:I26 K7:K26 F7:F26">
    <cfRule type="containsText" priority="7" dxfId="10" operator="containsText" stopIfTrue="1" text="Yes">
      <formula>NOT(ISERROR(SEARCH("Yes",F5)))</formula>
    </cfRule>
    <cfRule type="containsText" priority="8" dxfId="11" operator="containsText" stopIfTrue="1" text="No">
      <formula>NOT(ISERROR(SEARCH("No",F5)))</formula>
    </cfRule>
  </conditionalFormatting>
  <hyperlinks>
    <hyperlink ref="N1:P1" location="'Weekly Report'!A1" display="Go to Weekly Report"/>
    <hyperlink ref="N2:P2" location="'Breakfast Worksheet Instruction'!A1" display="Go to Instructions"/>
  </hyperlinks>
  <printOptions/>
  <pageMargins left="0.7" right="0.7" top="0.75" bottom="0.75" header="0.3" footer="0.3"/>
  <pageSetup horizontalDpi="1200" verticalDpi="1200" orientation="landscape" scale="50" r:id="rId2"/>
  <colBreaks count="1" manualBreakCount="1">
    <brk id="12" max="25" man="1"/>
  </colBreaks>
  <legacyDrawing r:id="rId1"/>
</worksheet>
</file>

<file path=xl/worksheets/sheet6.xml><?xml version="1.0" encoding="utf-8"?>
<worksheet xmlns="http://schemas.openxmlformats.org/spreadsheetml/2006/main" xmlns:r="http://schemas.openxmlformats.org/officeDocument/2006/relationships">
  <dimension ref="A1:S26"/>
  <sheetViews>
    <sheetView showGridLines="0" zoomScale="90" zoomScaleNormal="90" zoomScalePageLayoutView="0" workbookViewId="0" topLeftCell="C1">
      <pane ySplit="6" topLeftCell="A7" activePane="bottomLeft" state="frozen"/>
      <selection pane="topLeft" activeCell="I7" sqref="I7"/>
      <selection pane="bottomLeft" activeCell="A1" sqref="A1"/>
    </sheetView>
  </sheetViews>
  <sheetFormatPr defaultColWidth="9.140625" defaultRowHeight="15"/>
  <cols>
    <col min="1" max="1" width="11.28125" style="9" hidden="1" customWidth="1"/>
    <col min="2" max="2" width="26.28125" style="9" hidden="1" customWidth="1"/>
    <col min="3" max="3" width="4.140625" style="129" customWidth="1"/>
    <col min="4" max="4" width="50.140625" style="35" customWidth="1"/>
    <col min="5" max="5" width="17.140625" style="35" customWidth="1"/>
    <col min="6" max="6" width="15.421875" style="35" customWidth="1"/>
    <col min="7" max="7" width="23.140625" style="35" customWidth="1"/>
    <col min="8" max="8" width="23.28125" style="35" customWidth="1"/>
    <col min="9" max="9" width="19.28125" style="35" customWidth="1"/>
    <col min="10" max="11" width="15.8515625" style="35" customWidth="1"/>
    <col min="12" max="12" width="8.28125" style="35" customWidth="1"/>
    <col min="13" max="14" width="9.140625" style="35" customWidth="1"/>
    <col min="15" max="15" width="11.421875" style="35" customWidth="1"/>
    <col min="16" max="16" width="0" style="35" hidden="1" customWidth="1"/>
    <col min="17" max="17" width="0.13671875" style="35" customWidth="1"/>
    <col min="18" max="18" width="9.140625" style="35" customWidth="1"/>
    <col min="19" max="19" width="7.57421875" style="35" customWidth="1"/>
    <col min="20" max="20" width="4.7109375" style="35" customWidth="1"/>
    <col min="21" max="16384" width="9.140625" style="35" customWidth="1"/>
  </cols>
  <sheetData>
    <row r="1" spans="3:16" ht="40.5" customHeight="1" thickBot="1">
      <c r="C1" s="266" t="s">
        <v>124</v>
      </c>
      <c r="D1" s="267"/>
      <c r="E1" s="267"/>
      <c r="F1" s="267"/>
      <c r="G1" s="267"/>
      <c r="H1" s="267"/>
      <c r="I1" s="267"/>
      <c r="J1" s="267"/>
      <c r="K1" s="268"/>
      <c r="L1" s="36"/>
      <c r="M1" s="129"/>
      <c r="N1" s="255" t="s">
        <v>5</v>
      </c>
      <c r="O1" s="255"/>
      <c r="P1" s="255"/>
    </row>
    <row r="2" spans="3:16" ht="90.75" customHeight="1" thickBot="1">
      <c r="C2" s="269" t="s">
        <v>75</v>
      </c>
      <c r="D2" s="270"/>
      <c r="E2" s="270"/>
      <c r="F2" s="270"/>
      <c r="G2" s="270"/>
      <c r="H2" s="270"/>
      <c r="I2" s="270"/>
      <c r="J2" s="270"/>
      <c r="K2" s="270"/>
      <c r="L2" s="139"/>
      <c r="M2" s="179"/>
      <c r="N2" s="326" t="s">
        <v>9</v>
      </c>
      <c r="O2" s="326"/>
      <c r="P2" s="326"/>
    </row>
    <row r="3" spans="1:19" ht="21.75" customHeight="1" thickBot="1">
      <c r="A3" s="181" t="s">
        <v>114</v>
      </c>
      <c r="C3" s="293" t="s">
        <v>125</v>
      </c>
      <c r="D3" s="294"/>
      <c r="E3" s="294"/>
      <c r="F3" s="294"/>
      <c r="G3" s="294"/>
      <c r="H3" s="294"/>
      <c r="I3" s="294"/>
      <c r="J3" s="294"/>
      <c r="K3" s="294"/>
      <c r="L3" s="294"/>
      <c r="M3" s="294"/>
      <c r="N3" s="294"/>
      <c r="O3" s="294"/>
      <c r="P3" s="294"/>
      <c r="Q3" s="294"/>
      <c r="R3" s="294"/>
      <c r="S3" s="295"/>
    </row>
    <row r="4" spans="3:19" ht="62.25" customHeight="1">
      <c r="C4" s="291" t="s">
        <v>126</v>
      </c>
      <c r="D4" s="292"/>
      <c r="E4" s="253" t="s">
        <v>106</v>
      </c>
      <c r="F4" s="254"/>
      <c r="G4" s="170" t="s">
        <v>107</v>
      </c>
      <c r="H4" s="151" t="s">
        <v>108</v>
      </c>
      <c r="I4" s="256" t="s">
        <v>12</v>
      </c>
      <c r="J4" s="258" t="s">
        <v>109</v>
      </c>
      <c r="K4" s="259"/>
      <c r="L4" s="260" t="s">
        <v>127</v>
      </c>
      <c r="M4" s="261"/>
      <c r="N4" s="261"/>
      <c r="O4" s="261"/>
      <c r="P4" s="261"/>
      <c r="Q4" s="261"/>
      <c r="R4" s="261"/>
      <c r="S4" s="262"/>
    </row>
    <row r="5" spans="3:19" ht="34.5" customHeight="1">
      <c r="C5" s="289" t="s">
        <v>104</v>
      </c>
      <c r="D5" s="290"/>
      <c r="E5" s="225" t="s">
        <v>17</v>
      </c>
      <c r="F5" s="300" t="s">
        <v>116</v>
      </c>
      <c r="G5" s="263" t="s">
        <v>10</v>
      </c>
      <c r="H5" s="271" t="s">
        <v>11</v>
      </c>
      <c r="I5" s="256"/>
      <c r="J5" s="275" t="s">
        <v>2</v>
      </c>
      <c r="K5" s="273" t="s">
        <v>8</v>
      </c>
      <c r="L5" s="296" t="s">
        <v>76</v>
      </c>
      <c r="M5" s="297"/>
      <c r="N5" s="297"/>
      <c r="O5" s="297"/>
      <c r="P5" s="12"/>
      <c r="Q5" s="12" t="b">
        <v>0</v>
      </c>
      <c r="R5" s="130"/>
      <c r="S5" s="302">
        <f>IF(AND(Q5=FALSE,Q6=FALSE,Q7=FALSE),"",IF(AND(Q5=TRUE,Q6=TRUE),"Yes",IF(AND(Q5=TRUE,Q7=TRUE),"Yes",IF(AND(Q6=TRUE,Q7=TRUE),"Yes","No"))))</f>
      </c>
    </row>
    <row r="6" spans="3:19" ht="34.5" customHeight="1" thickBot="1">
      <c r="C6" s="289"/>
      <c r="D6" s="290"/>
      <c r="E6" s="265"/>
      <c r="F6" s="301"/>
      <c r="G6" s="264"/>
      <c r="H6" s="272"/>
      <c r="I6" s="257"/>
      <c r="J6" s="276"/>
      <c r="K6" s="274"/>
      <c r="L6" s="296" t="s">
        <v>77</v>
      </c>
      <c r="M6" s="297"/>
      <c r="N6" s="297"/>
      <c r="O6" s="297"/>
      <c r="P6" s="12"/>
      <c r="Q6" s="12" t="b">
        <v>0</v>
      </c>
      <c r="R6" s="130"/>
      <c r="S6" s="302"/>
    </row>
    <row r="7" spans="1:19" ht="34.5" customHeight="1">
      <c r="A7" s="9">
        <v>1</v>
      </c>
      <c r="B7" s="9">
        <f aca="true" t="shared" si="0" ref="B7:B26">INDEX(meals,A7)</f>
        <v>0</v>
      </c>
      <c r="C7" s="153">
        <v>1</v>
      </c>
      <c r="D7" s="149"/>
      <c r="E7" s="156">
        <f>IF(B7=0,"",VLOOKUP(A7,'All Meals'!$A$12:$I$61,6))</f>
      </c>
      <c r="F7" s="158">
        <f>IF(B7=0,"",IF(E7="","No",IF(E7&gt;=0.5,"Yes","No")))</f>
      </c>
      <c r="G7" s="162">
        <f>IF(B7=0,"",FLOOR(VLOOKUP(A7,'All Meals'!$A$12:$I$61,7),0.25))</f>
      </c>
      <c r="H7" s="162">
        <f>IF(B7=0,"",FLOOR(VLOOKUP(A7,'All Meals'!$A$12:$I$61,8),0.25))</f>
      </c>
      <c r="I7" s="158">
        <f>IF(B7=0,"",IF(SUM(G7:H7)&gt;=2,"Yes","No"))</f>
      </c>
      <c r="J7" s="156">
        <f>IF(B7=0,"",VLOOKUP(A7,'All Meals'!$A$12:$I$61,9))</f>
      </c>
      <c r="K7" s="158">
        <f aca="true" t="shared" si="1" ref="K7:K26">IF(B7=0,"",IF(J7="","No",IF(J7&gt;=1,"Yes","No")))</f>
      </c>
      <c r="L7" s="296" t="s">
        <v>79</v>
      </c>
      <c r="M7" s="297"/>
      <c r="N7" s="297"/>
      <c r="O7" s="297"/>
      <c r="P7" s="12"/>
      <c r="Q7" s="12" t="b">
        <v>0</v>
      </c>
      <c r="R7" s="130"/>
      <c r="S7" s="302"/>
    </row>
    <row r="8" spans="1:19" ht="33.75" customHeight="1">
      <c r="A8" s="9">
        <v>1</v>
      </c>
      <c r="B8" s="9">
        <f t="shared" si="0"/>
        <v>0</v>
      </c>
      <c r="C8" s="153">
        <v>2</v>
      </c>
      <c r="D8" s="138"/>
      <c r="E8" s="156">
        <f>IF(B8=0,"",VLOOKUP(A8,'All Meals'!$A$12:$I$61,6))</f>
      </c>
      <c r="F8" s="158">
        <f aca="true" t="shared" si="2" ref="F8:F26">IF(B8=0,"",IF(E8="","No",IF(E8&gt;=0.5,"Yes","No")))</f>
      </c>
      <c r="G8" s="162">
        <f>IF(B8=0,"",FLOOR(VLOOKUP(A8,'All Meals'!$A$12:$I$61,7),0.25))</f>
      </c>
      <c r="H8" s="162">
        <f>IF(B8=0,"",FLOOR(VLOOKUP(A8,'All Meals'!$A$12:$I$61,8),0.25))</f>
      </c>
      <c r="I8" s="158">
        <f aca="true" t="shared" si="3" ref="I8:I26">IF(B8=0,"",IF(SUM(G8:H8)&gt;=2,"Yes","No"))</f>
      </c>
      <c r="J8" s="156">
        <f>IF(B8=0,"",VLOOKUP(A8,'All Meals'!$A$12:$I$61,9))</f>
      </c>
      <c r="K8" s="158">
        <f t="shared" si="1"/>
      </c>
      <c r="L8" s="296" t="s">
        <v>78</v>
      </c>
      <c r="M8" s="297"/>
      <c r="N8" s="297"/>
      <c r="O8" s="297"/>
      <c r="P8" s="12"/>
      <c r="Q8" s="12" t="b">
        <v>0</v>
      </c>
      <c r="R8" s="130"/>
      <c r="S8" s="46">
        <f>IF(Q8=TRUE,"No","")</f>
      </c>
    </row>
    <row r="9" spans="1:19" ht="33.75" customHeight="1" thickBot="1">
      <c r="A9" s="9">
        <v>1</v>
      </c>
      <c r="B9" s="9">
        <f t="shared" si="0"/>
        <v>0</v>
      </c>
      <c r="C9" s="153">
        <v>3</v>
      </c>
      <c r="D9" s="138"/>
      <c r="E9" s="156">
        <f>IF(B9=0,"",VLOOKUP(A9,'All Meals'!$A$12:$I$61,6))</f>
      </c>
      <c r="F9" s="158">
        <f t="shared" si="2"/>
      </c>
      <c r="G9" s="162">
        <f>IF(B9=0,"",FLOOR(VLOOKUP(A9,'All Meals'!$A$12:$I$61,7),0.25))</f>
      </c>
      <c r="H9" s="162">
        <f>IF(B9=0,"",FLOOR(VLOOKUP(A9,'All Meals'!$A$12:$I$61,8),0.25))</f>
      </c>
      <c r="I9" s="158">
        <f t="shared" si="3"/>
      </c>
      <c r="J9" s="156">
        <f>IF(B9=0,"",VLOOKUP(A9,'All Meals'!$A$12:$I$61,9))</f>
      </c>
      <c r="K9" s="158">
        <f t="shared" si="1"/>
      </c>
      <c r="L9" s="298" t="s">
        <v>80</v>
      </c>
      <c r="M9" s="299"/>
      <c r="N9" s="299"/>
      <c r="O9" s="299"/>
      <c r="P9" s="13"/>
      <c r="Q9" s="13" t="b">
        <v>0</v>
      </c>
      <c r="R9" s="11"/>
      <c r="S9" s="15">
        <f>IF(Q9=TRUE,"No","")</f>
      </c>
    </row>
    <row r="10" spans="1:17" ht="33.75" customHeight="1" thickBot="1">
      <c r="A10" s="9">
        <v>1</v>
      </c>
      <c r="B10" s="9">
        <f t="shared" si="0"/>
        <v>0</v>
      </c>
      <c r="C10" s="153">
        <v>4</v>
      </c>
      <c r="D10" s="138"/>
      <c r="E10" s="156">
        <f>IF(B10=0,"",VLOOKUP(A10,'All Meals'!$A$12:$I$61,6))</f>
      </c>
      <c r="F10" s="158">
        <f t="shared" si="2"/>
      </c>
      <c r="G10" s="162">
        <f>IF(B10=0,"",FLOOR(VLOOKUP(A10,'All Meals'!$A$12:$I$61,7),0.25))</f>
      </c>
      <c r="H10" s="162">
        <f>IF(B10=0,"",FLOOR(VLOOKUP(A10,'All Meals'!$A$12:$I$61,8),0.25))</f>
      </c>
      <c r="I10" s="158">
        <f t="shared" si="3"/>
      </c>
      <c r="J10" s="156">
        <f>IF(B10=0,"",VLOOKUP(A10,'All Meals'!$A$12:$I$61,9))</f>
      </c>
      <c r="K10" s="158">
        <f t="shared" si="1"/>
      </c>
      <c r="P10" s="9"/>
      <c r="Q10" s="9"/>
    </row>
    <row r="11" spans="1:19" ht="33.75" customHeight="1">
      <c r="A11" s="9">
        <v>1</v>
      </c>
      <c r="B11" s="9">
        <f t="shared" si="0"/>
        <v>0</v>
      </c>
      <c r="C11" s="153">
        <v>5</v>
      </c>
      <c r="D11" s="138"/>
      <c r="E11" s="156">
        <f>IF(B11=0,"",VLOOKUP(A11,'All Meals'!$A$12:$I$61,6))</f>
      </c>
      <c r="F11" s="158">
        <f t="shared" si="2"/>
      </c>
      <c r="G11" s="162">
        <f>IF(B11=0,"",FLOOR(VLOOKUP(A11,'All Meals'!$A$12:$I$61,7),0.25))</f>
      </c>
      <c r="H11" s="162">
        <f>IF(B11=0,"",FLOOR(VLOOKUP(A11,'All Meals'!$A$12:$I$61,8),0.25))</f>
      </c>
      <c r="I11" s="158">
        <f t="shared" si="3"/>
      </c>
      <c r="J11" s="156">
        <f>IF(B11=0,"",VLOOKUP(A11,'All Meals'!$A$12:$I$61,9))</f>
      </c>
      <c r="K11" s="158">
        <f t="shared" si="1"/>
      </c>
      <c r="M11" s="203" t="s">
        <v>48</v>
      </c>
      <c r="N11" s="204"/>
      <c r="O11" s="204"/>
      <c r="P11" s="204"/>
      <c r="Q11" s="204"/>
      <c r="R11" s="204"/>
      <c r="S11" s="205"/>
    </row>
    <row r="12" spans="1:19" ht="33.75" customHeight="1" thickBot="1">
      <c r="A12" s="9">
        <v>1</v>
      </c>
      <c r="B12" s="9">
        <f t="shared" si="0"/>
        <v>0</v>
      </c>
      <c r="C12" s="153">
        <v>6</v>
      </c>
      <c r="D12" s="138"/>
      <c r="E12" s="156">
        <f>IF(B12=0,"",VLOOKUP(A12,'All Meals'!$A$12:$I$61,6))</f>
      </c>
      <c r="F12" s="158">
        <f t="shared" si="2"/>
      </c>
      <c r="G12" s="162">
        <f>IF(B12=0,"",FLOOR(VLOOKUP(A12,'All Meals'!$A$12:$I$61,7),0.25))</f>
      </c>
      <c r="H12" s="162">
        <f>IF(B12=0,"",FLOOR(VLOOKUP(A12,'All Meals'!$A$12:$I$61,8),0.25))</f>
      </c>
      <c r="I12" s="158">
        <f t="shared" si="3"/>
      </c>
      <c r="J12" s="156">
        <f>IF(B12=0,"",VLOOKUP(A12,'All Meals'!$A$12:$I$61,9))</f>
      </c>
      <c r="K12" s="158">
        <f t="shared" si="1"/>
      </c>
      <c r="M12" s="311"/>
      <c r="N12" s="312"/>
      <c r="O12" s="312"/>
      <c r="P12" s="312"/>
      <c r="Q12" s="312"/>
      <c r="R12" s="312"/>
      <c r="S12" s="313"/>
    </row>
    <row r="13" spans="1:19" ht="33.75" customHeight="1">
      <c r="A13" s="9">
        <v>1</v>
      </c>
      <c r="B13" s="9">
        <f t="shared" si="0"/>
        <v>0</v>
      </c>
      <c r="C13" s="153">
        <v>7</v>
      </c>
      <c r="D13" s="138"/>
      <c r="E13" s="156">
        <f>IF(B13=0,"",VLOOKUP(A13,'All Meals'!$A$12:$I$61,6))</f>
      </c>
      <c r="F13" s="158">
        <f t="shared" si="2"/>
      </c>
      <c r="G13" s="162">
        <f>IF(B13=0,"",FLOOR(VLOOKUP(A13,'All Meals'!$A$12:$I$61,7),0.25))</f>
      </c>
      <c r="H13" s="162">
        <f>IF(B13=0,"",FLOOR(VLOOKUP(A13,'All Meals'!$A$12:$I$61,8),0.25))</f>
      </c>
      <c r="I13" s="158">
        <f t="shared" si="3"/>
      </c>
      <c r="J13" s="156">
        <f>IF(B13=0,"",VLOOKUP(A13,'All Meals'!$A$12:$I$61,9))</f>
      </c>
      <c r="K13" s="158">
        <f t="shared" si="1"/>
      </c>
      <c r="M13" s="279" t="s">
        <v>53</v>
      </c>
      <c r="N13" s="280"/>
      <c r="O13" s="280"/>
      <c r="P13" s="81">
        <v>1</v>
      </c>
      <c r="Q13" s="81">
        <f>INDEX(Cups,P13)</f>
        <v>0</v>
      </c>
      <c r="R13" s="287"/>
      <c r="S13" s="288"/>
    </row>
    <row r="14" spans="1:19" ht="33.75" customHeight="1">
      <c r="A14" s="9">
        <v>1</v>
      </c>
      <c r="B14" s="9">
        <f t="shared" si="0"/>
        <v>0</v>
      </c>
      <c r="C14" s="153">
        <v>8</v>
      </c>
      <c r="D14" s="138"/>
      <c r="E14" s="156">
        <f>IF(B14=0,"",VLOOKUP(A14,'All Meals'!$A$12:$I$61,6))</f>
      </c>
      <c r="F14" s="158">
        <f t="shared" si="2"/>
      </c>
      <c r="G14" s="162">
        <f>IF(B14=0,"",FLOOR(VLOOKUP(A14,'All Meals'!$A$12:$I$61,7),0.25))</f>
      </c>
      <c r="H14" s="162">
        <f>IF(B14=0,"",FLOOR(VLOOKUP(A14,'All Meals'!$A$12:$I$61,8),0.25))</f>
      </c>
      <c r="I14" s="158">
        <f t="shared" si="3"/>
      </c>
      <c r="J14" s="156">
        <f>IF(B14=0,"",VLOOKUP(A14,'All Meals'!$A$12:$I$61,9))</f>
      </c>
      <c r="K14" s="158">
        <f t="shared" si="1"/>
      </c>
      <c r="M14" s="279"/>
      <c r="N14" s="280"/>
      <c r="O14" s="280"/>
      <c r="P14" s="81">
        <v>1</v>
      </c>
      <c r="Q14" s="81">
        <f>INDEX(Cups,P14)</f>
        <v>0</v>
      </c>
      <c r="R14" s="277"/>
      <c r="S14" s="278"/>
    </row>
    <row r="15" spans="1:19" ht="33.75" customHeight="1">
      <c r="A15" s="9">
        <v>1</v>
      </c>
      <c r="B15" s="9">
        <f t="shared" si="0"/>
        <v>0</v>
      </c>
      <c r="C15" s="153">
        <v>9</v>
      </c>
      <c r="D15" s="138"/>
      <c r="E15" s="156">
        <f>IF(B15=0,"",VLOOKUP(A15,'All Meals'!$A$12:$I$61,6))</f>
      </c>
      <c r="F15" s="158">
        <f t="shared" si="2"/>
      </c>
      <c r="G15" s="162">
        <f>IF(B15=0,"",FLOOR(VLOOKUP(A15,'All Meals'!$A$12:$I$61,7),0.25))</f>
      </c>
      <c r="H15" s="162">
        <f>IF(B15=0,"",FLOOR(VLOOKUP(A15,'All Meals'!$A$12:$I$61,8),0.25))</f>
      </c>
      <c r="I15" s="158">
        <f t="shared" si="3"/>
      </c>
      <c r="J15" s="156">
        <f>IF(B15=0,"",VLOOKUP(A15,'All Meals'!$A$12:$I$61,9))</f>
      </c>
      <c r="K15" s="158">
        <f t="shared" si="1"/>
      </c>
      <c r="M15" s="279"/>
      <c r="N15" s="280"/>
      <c r="O15" s="280"/>
      <c r="P15" s="81">
        <v>1</v>
      </c>
      <c r="Q15" s="81">
        <f>INDEX(Cups,P15)</f>
        <v>0</v>
      </c>
      <c r="R15" s="277"/>
      <c r="S15" s="278"/>
    </row>
    <row r="16" spans="1:19" ht="38.25" customHeight="1">
      <c r="A16" s="9">
        <v>1</v>
      </c>
      <c r="B16" s="9">
        <f t="shared" si="0"/>
        <v>0</v>
      </c>
      <c r="C16" s="153">
        <v>10</v>
      </c>
      <c r="D16" s="138"/>
      <c r="E16" s="156">
        <f>IF(B16=0,"",VLOOKUP(A16,'All Meals'!$A$12:$I$61,6))</f>
      </c>
      <c r="F16" s="158">
        <f t="shared" si="2"/>
      </c>
      <c r="G16" s="162">
        <f>IF(B16=0,"",FLOOR(VLOOKUP(A16,'All Meals'!$A$12:$I$61,7),0.25))</f>
      </c>
      <c r="H16" s="162">
        <f>IF(B16=0,"",FLOOR(VLOOKUP(A16,'All Meals'!$A$12:$I$61,8),0.25))</f>
      </c>
      <c r="I16" s="158">
        <f t="shared" si="3"/>
      </c>
      <c r="J16" s="156">
        <f>IF(B16=0,"",VLOOKUP(A16,'All Meals'!$A$12:$I$61,9))</f>
      </c>
      <c r="K16" s="158">
        <f t="shared" si="1"/>
      </c>
      <c r="M16" s="279"/>
      <c r="N16" s="280"/>
      <c r="O16" s="280"/>
      <c r="P16" s="81">
        <v>1</v>
      </c>
      <c r="Q16" s="81">
        <f>INDEX(Cups,P16)</f>
        <v>0</v>
      </c>
      <c r="R16" s="277"/>
      <c r="S16" s="278"/>
    </row>
    <row r="17" spans="1:19" ht="33.75" customHeight="1">
      <c r="A17" s="9">
        <v>1</v>
      </c>
      <c r="B17" s="9">
        <f t="shared" si="0"/>
        <v>0</v>
      </c>
      <c r="C17" s="153">
        <v>11</v>
      </c>
      <c r="D17" s="138"/>
      <c r="E17" s="156">
        <f>IF(B17=0,"",VLOOKUP(A17,'All Meals'!$A$12:$I$61,6))</f>
      </c>
      <c r="F17" s="158">
        <f t="shared" si="2"/>
      </c>
      <c r="G17" s="162">
        <f>IF(B17=0,"",FLOOR(VLOOKUP(A17,'All Meals'!$A$12:$I$61,7),0.25))</f>
      </c>
      <c r="H17" s="162">
        <f>IF(B17=0,"",FLOOR(VLOOKUP(A17,'All Meals'!$A$12:$I$61,8),0.25))</f>
      </c>
      <c r="I17" s="158">
        <f t="shared" si="3"/>
      </c>
      <c r="J17" s="156">
        <f>IF(B17=0,"",VLOOKUP(A17,'All Meals'!$A$12:$I$61,9))</f>
      </c>
      <c r="K17" s="158">
        <f t="shared" si="1"/>
      </c>
      <c r="M17" s="279"/>
      <c r="N17" s="280"/>
      <c r="O17" s="280"/>
      <c r="P17" s="81">
        <v>1</v>
      </c>
      <c r="Q17" s="81">
        <f>INDEX(Cups,P17)</f>
        <v>0</v>
      </c>
      <c r="R17" s="283"/>
      <c r="S17" s="284"/>
    </row>
    <row r="18" spans="1:19" ht="33.75" customHeight="1" thickBot="1">
      <c r="A18" s="9">
        <v>1</v>
      </c>
      <c r="B18" s="9">
        <f t="shared" si="0"/>
        <v>0</v>
      </c>
      <c r="C18" s="153">
        <v>12</v>
      </c>
      <c r="D18" s="138"/>
      <c r="E18" s="156">
        <f>IF(B18=0,"",VLOOKUP(A18,'All Meals'!$A$12:$I$61,6))</f>
      </c>
      <c r="F18" s="158">
        <f t="shared" si="2"/>
      </c>
      <c r="G18" s="162">
        <f>IF(B18=0,"",FLOOR(VLOOKUP(A18,'All Meals'!$A$12:$I$61,7),0.25))</f>
      </c>
      <c r="H18" s="162">
        <f>IF(B18=0,"",FLOOR(VLOOKUP(A18,'All Meals'!$A$12:$I$61,8),0.25))</f>
      </c>
      <c r="I18" s="158">
        <f t="shared" si="3"/>
      </c>
      <c r="J18" s="156">
        <f>IF(B18=0,"",VLOOKUP(A18,'All Meals'!$A$12:$I$61,9))</f>
      </c>
      <c r="K18" s="158">
        <f t="shared" si="1"/>
      </c>
      <c r="M18" s="281"/>
      <c r="N18" s="282"/>
      <c r="O18" s="282"/>
      <c r="P18" s="82"/>
      <c r="Q18" s="82"/>
      <c r="R18" s="285">
        <f>SUM(Q13:Q17)</f>
        <v>0</v>
      </c>
      <c r="S18" s="286"/>
    </row>
    <row r="19" spans="1:19" ht="33.75" customHeight="1" thickBot="1">
      <c r="A19" s="9">
        <v>1</v>
      </c>
      <c r="B19" s="9">
        <f t="shared" si="0"/>
        <v>0</v>
      </c>
      <c r="C19" s="153">
        <v>13</v>
      </c>
      <c r="D19" s="138"/>
      <c r="E19" s="156">
        <f>IF(B19=0,"",VLOOKUP(A19,'All Meals'!$A$12:$I$61,6))</f>
      </c>
      <c r="F19" s="158">
        <f t="shared" si="2"/>
      </c>
      <c r="G19" s="162">
        <f>IF(B19=0,"",FLOOR(VLOOKUP(A19,'All Meals'!$A$12:$I$61,7),0.25))</f>
      </c>
      <c r="H19" s="162">
        <f>IF(B19=0,"",FLOOR(VLOOKUP(A19,'All Meals'!$A$12:$I$61,8),0.25))</f>
      </c>
      <c r="I19" s="158">
        <f t="shared" si="3"/>
      </c>
      <c r="J19" s="156">
        <f>IF(B19=0,"",VLOOKUP(A19,'All Meals'!$A$12:$I$61,9))</f>
      </c>
      <c r="K19" s="158">
        <f t="shared" si="1"/>
      </c>
      <c r="M19" s="314" t="s">
        <v>50</v>
      </c>
      <c r="N19" s="315"/>
      <c r="O19" s="315"/>
      <c r="P19" s="315"/>
      <c r="Q19" s="315"/>
      <c r="R19" s="315"/>
      <c r="S19" s="316"/>
    </row>
    <row r="20" spans="1:19" ht="33.75" customHeight="1">
      <c r="A20" s="9">
        <v>1</v>
      </c>
      <c r="B20" s="9">
        <f t="shared" si="0"/>
        <v>0</v>
      </c>
      <c r="C20" s="153">
        <v>14</v>
      </c>
      <c r="D20" s="138"/>
      <c r="E20" s="156">
        <f>IF(B20=0,"",VLOOKUP(A20,'All Meals'!$A$12:$I$61,6))</f>
      </c>
      <c r="F20" s="158">
        <f t="shared" si="2"/>
      </c>
      <c r="G20" s="162">
        <f>IF(B20=0,"",FLOOR(VLOOKUP(A20,'All Meals'!$A$12:$I$61,7),0.25))</f>
      </c>
      <c r="H20" s="162">
        <f>IF(B20=0,"",FLOOR(VLOOKUP(A20,'All Meals'!$A$12:$I$61,8),0.25))</f>
      </c>
      <c r="I20" s="158">
        <f t="shared" si="3"/>
      </c>
      <c r="J20" s="156">
        <f>IF(B20=0,"",VLOOKUP(A20,'All Meals'!$A$12:$I$61,9))</f>
      </c>
      <c r="K20" s="158">
        <f t="shared" si="1"/>
      </c>
      <c r="M20" s="212" t="s">
        <v>51</v>
      </c>
      <c r="N20" s="317"/>
      <c r="O20" s="318"/>
      <c r="P20" s="80"/>
      <c r="Q20" s="80"/>
      <c r="R20" s="322"/>
      <c r="S20" s="323"/>
    </row>
    <row r="21" spans="1:19" ht="33.75" customHeight="1">
      <c r="A21" s="9">
        <v>1</v>
      </c>
      <c r="B21" s="9">
        <f t="shared" si="0"/>
        <v>0</v>
      </c>
      <c r="C21" s="153">
        <v>15</v>
      </c>
      <c r="D21" s="138"/>
      <c r="E21" s="156">
        <f>IF(B21=0,"",VLOOKUP(A21,'All Meals'!$A$12:$I$61,6))</f>
      </c>
      <c r="F21" s="158">
        <f t="shared" si="2"/>
      </c>
      <c r="G21" s="162">
        <f>IF(B21=0,"",FLOOR(VLOOKUP(A21,'All Meals'!$A$12:$I$61,7),0.25))</f>
      </c>
      <c r="H21" s="162">
        <f>IF(B21=0,"",FLOOR(VLOOKUP(A21,'All Meals'!$A$12:$I$61,8),0.25))</f>
      </c>
      <c r="I21" s="158">
        <f t="shared" si="3"/>
      </c>
      <c r="J21" s="156">
        <f>IF(B21=0,"",VLOOKUP(A21,'All Meals'!$A$12:$I$61,9))</f>
      </c>
      <c r="K21" s="158">
        <f t="shared" si="1"/>
      </c>
      <c r="M21" s="319"/>
      <c r="N21" s="320"/>
      <c r="O21" s="321"/>
      <c r="P21" s="80"/>
      <c r="Q21" s="80"/>
      <c r="R21" s="324"/>
      <c r="S21" s="325"/>
    </row>
    <row r="22" spans="1:19" ht="33.75" customHeight="1">
      <c r="A22" s="9">
        <v>1</v>
      </c>
      <c r="B22" s="9">
        <f t="shared" si="0"/>
        <v>0</v>
      </c>
      <c r="C22" s="153">
        <v>16</v>
      </c>
      <c r="D22" s="138"/>
      <c r="E22" s="156">
        <f>IF(B22=0,"",VLOOKUP(A22,'All Meals'!$A$12:$I$61,6))</f>
      </c>
      <c r="F22" s="158">
        <f t="shared" si="2"/>
      </c>
      <c r="G22" s="162">
        <f>IF(B22=0,"",FLOOR(VLOOKUP(A22,'All Meals'!$A$12:$I$61,7),0.25))</f>
      </c>
      <c r="H22" s="162">
        <f>IF(B22=0,"",FLOOR(VLOOKUP(A22,'All Meals'!$A$12:$I$61,8),0.25))</f>
      </c>
      <c r="I22" s="158">
        <f t="shared" si="3"/>
      </c>
      <c r="J22" s="156">
        <f>IF(B22=0,"",VLOOKUP(A22,'All Meals'!$A$12:$I$61,9))</f>
      </c>
      <c r="K22" s="158">
        <f t="shared" si="1"/>
      </c>
      <c r="M22" s="214" t="s">
        <v>52</v>
      </c>
      <c r="N22" s="303"/>
      <c r="O22" s="304"/>
      <c r="P22" s="83"/>
      <c r="Q22" s="83"/>
      <c r="R22" s="307">
        <f>FLOOR(R20,0.125)</f>
        <v>0</v>
      </c>
      <c r="S22" s="308"/>
    </row>
    <row r="23" spans="1:19" ht="33.75" customHeight="1" thickBot="1">
      <c r="A23" s="9">
        <v>1</v>
      </c>
      <c r="B23" s="9">
        <f t="shared" si="0"/>
        <v>0</v>
      </c>
      <c r="C23" s="153">
        <v>17</v>
      </c>
      <c r="D23" s="138"/>
      <c r="E23" s="156">
        <f>IF(B23=0,"",VLOOKUP(A23,'All Meals'!$A$12:$I$61,6))</f>
      </c>
      <c r="F23" s="158">
        <f t="shared" si="2"/>
      </c>
      <c r="G23" s="162">
        <f>IF(B23=0,"",FLOOR(VLOOKUP(A23,'All Meals'!$A$12:$I$61,7),0.25))</f>
      </c>
      <c r="H23" s="162">
        <f>IF(B23=0,"",FLOOR(VLOOKUP(A23,'All Meals'!$A$12:$I$61,8),0.25))</f>
      </c>
      <c r="I23" s="158">
        <f t="shared" si="3"/>
      </c>
      <c r="J23" s="156">
        <f>IF(B23=0,"",VLOOKUP(A23,'All Meals'!$A$12:$I$61,9))</f>
      </c>
      <c r="K23" s="158">
        <f t="shared" si="1"/>
      </c>
      <c r="M23" s="215"/>
      <c r="N23" s="305"/>
      <c r="O23" s="306"/>
      <c r="P23" s="84"/>
      <c r="Q23" s="84"/>
      <c r="R23" s="309"/>
      <c r="S23" s="310"/>
    </row>
    <row r="24" spans="1:11" ht="33.75" customHeight="1">
      <c r="A24" s="9">
        <v>1</v>
      </c>
      <c r="B24" s="9">
        <f t="shared" si="0"/>
        <v>0</v>
      </c>
      <c r="C24" s="153">
        <v>18</v>
      </c>
      <c r="D24" s="138"/>
      <c r="E24" s="156">
        <f>IF(B24=0,"",VLOOKUP(A24,'All Meals'!$A$12:$I$61,6))</f>
      </c>
      <c r="F24" s="158">
        <f t="shared" si="2"/>
      </c>
      <c r="G24" s="162">
        <f>IF(B24=0,"",FLOOR(VLOOKUP(A24,'All Meals'!$A$12:$I$61,7),0.25))</f>
      </c>
      <c r="H24" s="162">
        <f>IF(B24=0,"",FLOOR(VLOOKUP(A24,'All Meals'!$A$12:$I$61,8),0.25))</f>
      </c>
      <c r="I24" s="158">
        <f t="shared" si="3"/>
      </c>
      <c r="J24" s="156">
        <f>IF(B24=0,"",VLOOKUP(A24,'All Meals'!$A$12:$I$61,9))</f>
      </c>
      <c r="K24" s="158">
        <f t="shared" si="1"/>
      </c>
    </row>
    <row r="25" spans="1:11" ht="33.75" customHeight="1">
      <c r="A25" s="9">
        <v>1</v>
      </c>
      <c r="B25" s="9">
        <f t="shared" si="0"/>
        <v>0</v>
      </c>
      <c r="C25" s="153">
        <v>19</v>
      </c>
      <c r="D25" s="138"/>
      <c r="E25" s="156">
        <f>IF(B25=0,"",VLOOKUP(A25,'All Meals'!$A$12:$I$61,6))</f>
      </c>
      <c r="F25" s="158">
        <f t="shared" si="2"/>
      </c>
      <c r="G25" s="162">
        <f>IF(B25=0,"",FLOOR(VLOOKUP(A25,'All Meals'!$A$12:$I$61,7),0.25))</f>
      </c>
      <c r="H25" s="162">
        <f>IF(B25=0,"",FLOOR(VLOOKUP(A25,'All Meals'!$A$12:$I$61,8),0.25))</f>
      </c>
      <c r="I25" s="158">
        <f t="shared" si="3"/>
      </c>
      <c r="J25" s="156">
        <f>IF(B25=0,"",VLOOKUP(A25,'All Meals'!$A$12:$I$61,9))</f>
      </c>
      <c r="K25" s="158">
        <f t="shared" si="1"/>
      </c>
    </row>
    <row r="26" spans="1:11" ht="33.75" customHeight="1" thickBot="1">
      <c r="A26" s="9">
        <v>1</v>
      </c>
      <c r="B26" s="9">
        <f t="shared" si="0"/>
        <v>0</v>
      </c>
      <c r="C26" s="153">
        <v>20</v>
      </c>
      <c r="D26" s="150"/>
      <c r="E26" s="156">
        <f>IF(B26=0,"",VLOOKUP(A26,'All Meals'!$A$12:$I$61,6))</f>
      </c>
      <c r="F26" s="158">
        <f t="shared" si="2"/>
      </c>
      <c r="G26" s="162">
        <f>IF(B26=0,"",FLOOR(VLOOKUP(A26,'All Meals'!$A$12:$I$61,7),0.25))</f>
      </c>
      <c r="H26" s="162">
        <f>IF(B26=0,"",FLOOR(VLOOKUP(A26,'All Meals'!$A$12:$I$61,8),0.25))</f>
      </c>
      <c r="I26" s="158">
        <f t="shared" si="3"/>
      </c>
      <c r="J26" s="156">
        <f>IF(B26=0,"",VLOOKUP(A26,'All Meals'!$A$12:$I$61,9))</f>
      </c>
      <c r="K26" s="158">
        <f t="shared" si="1"/>
      </c>
    </row>
    <row r="27" ht="33.75" customHeight="1"/>
    <row r="28" ht="33.75" customHeight="1"/>
    <row r="29" ht="33.75" customHeight="1"/>
    <row r="30" ht="33.75" customHeight="1"/>
  </sheetData>
  <sheetProtection password="CB21" sheet="1"/>
  <mergeCells count="36">
    <mergeCell ref="C5:D6"/>
    <mergeCell ref="C4:D4"/>
    <mergeCell ref="C3:S3"/>
    <mergeCell ref="L7:O7"/>
    <mergeCell ref="L9:O9"/>
    <mergeCell ref="L8:O8"/>
    <mergeCell ref="L5:O5"/>
    <mergeCell ref="L6:O6"/>
    <mergeCell ref="K5:K6"/>
    <mergeCell ref="J5:J6"/>
    <mergeCell ref="C1:K1"/>
    <mergeCell ref="C2:K2"/>
    <mergeCell ref="M19:S19"/>
    <mergeCell ref="M20:O21"/>
    <mergeCell ref="R20:S21"/>
    <mergeCell ref="M22:O23"/>
    <mergeCell ref="R22:S23"/>
    <mergeCell ref="S5:S7"/>
    <mergeCell ref="R15:S15"/>
    <mergeCell ref="R16:S16"/>
    <mergeCell ref="R17:S17"/>
    <mergeCell ref="R18:S18"/>
    <mergeCell ref="M11:S12"/>
    <mergeCell ref="M13:O18"/>
    <mergeCell ref="R13:S13"/>
    <mergeCell ref="R14:S14"/>
    <mergeCell ref="N1:P1"/>
    <mergeCell ref="N2:P2"/>
    <mergeCell ref="E4:F4"/>
    <mergeCell ref="I4:I6"/>
    <mergeCell ref="J4:K4"/>
    <mergeCell ref="L4:S4"/>
    <mergeCell ref="E5:E6"/>
    <mergeCell ref="F5:F6"/>
    <mergeCell ref="G5:G6"/>
    <mergeCell ref="H5:H6"/>
  </mergeCells>
  <conditionalFormatting sqref="S5:S9 I7:I26 K7:K26 F7:F26">
    <cfRule type="containsText" priority="1" dxfId="10" operator="containsText" stopIfTrue="1" text="Yes">
      <formula>NOT(ISERROR(SEARCH("Yes",F5)))</formula>
    </cfRule>
    <cfRule type="containsText" priority="2" dxfId="11" operator="containsText" stopIfTrue="1" text="No">
      <formula>NOT(ISERROR(SEARCH("No",F5)))</formula>
    </cfRule>
  </conditionalFormatting>
  <hyperlinks>
    <hyperlink ref="N1:P1" location="'Weekly Report'!A1" display="Go to Weekly Report"/>
    <hyperlink ref="N2:P2" location="'Breakfast Worksheet Instruction'!A1" display="Go to Instructions"/>
  </hyperlinks>
  <printOptions/>
  <pageMargins left="0.7" right="0.7" top="0.75" bottom="0.75" header="0.3" footer="0.3"/>
  <pageSetup horizontalDpi="1200" verticalDpi="1200" orientation="landscape" scale="50" r:id="rId2"/>
  <colBreaks count="1" manualBreakCount="1">
    <brk id="12" max="25" man="1"/>
  </colBreaks>
  <legacyDrawing r:id="rId1"/>
</worksheet>
</file>

<file path=xl/worksheets/sheet7.xml><?xml version="1.0" encoding="utf-8"?>
<worksheet xmlns="http://schemas.openxmlformats.org/spreadsheetml/2006/main" xmlns:r="http://schemas.openxmlformats.org/officeDocument/2006/relationships">
  <dimension ref="A1:S26"/>
  <sheetViews>
    <sheetView showGridLines="0" zoomScale="90" zoomScaleNormal="90" zoomScalePageLayoutView="0" workbookViewId="0" topLeftCell="C1">
      <pane ySplit="6" topLeftCell="A7" activePane="bottomLeft" state="frozen"/>
      <selection pane="topLeft" activeCell="I7" sqref="I7"/>
      <selection pane="bottomLeft" activeCell="A1" sqref="A1"/>
    </sheetView>
  </sheetViews>
  <sheetFormatPr defaultColWidth="9.140625" defaultRowHeight="15"/>
  <cols>
    <col min="1" max="1" width="11.28125" style="9" hidden="1" customWidth="1"/>
    <col min="2" max="2" width="26.28125" style="9" hidden="1" customWidth="1"/>
    <col min="3" max="3" width="4.140625" style="129" customWidth="1"/>
    <col min="4" max="4" width="50.140625" style="35" customWidth="1"/>
    <col min="5" max="5" width="17.140625" style="35" customWidth="1"/>
    <col min="6" max="6" width="15.421875" style="35" customWidth="1"/>
    <col min="7" max="7" width="23.140625" style="35" customWidth="1"/>
    <col min="8" max="8" width="23.28125" style="35" customWidth="1"/>
    <col min="9" max="9" width="19.28125" style="35" customWidth="1"/>
    <col min="10" max="11" width="15.8515625" style="35" customWidth="1"/>
    <col min="12" max="12" width="8.28125" style="35" customWidth="1"/>
    <col min="13" max="14" width="9.140625" style="35" customWidth="1"/>
    <col min="15" max="15" width="11.57421875" style="35" customWidth="1"/>
    <col min="16" max="16" width="0" style="35" hidden="1" customWidth="1"/>
    <col min="17" max="17" width="9.140625" style="35" hidden="1" customWidth="1"/>
    <col min="18" max="18" width="9.140625" style="35" customWidth="1"/>
    <col min="19" max="19" width="7.57421875" style="35" customWidth="1"/>
    <col min="20" max="20" width="4.7109375" style="35" customWidth="1"/>
    <col min="21" max="16384" width="9.140625" style="35" customWidth="1"/>
  </cols>
  <sheetData>
    <row r="1" spans="3:16" ht="40.5" customHeight="1" thickBot="1">
      <c r="C1" s="266" t="s">
        <v>128</v>
      </c>
      <c r="D1" s="267"/>
      <c r="E1" s="267"/>
      <c r="F1" s="267"/>
      <c r="G1" s="267"/>
      <c r="H1" s="267"/>
      <c r="I1" s="267"/>
      <c r="J1" s="267"/>
      <c r="K1" s="268"/>
      <c r="L1" s="36"/>
      <c r="M1" s="129"/>
      <c r="N1" s="255" t="s">
        <v>5</v>
      </c>
      <c r="O1" s="255"/>
      <c r="P1" s="255"/>
    </row>
    <row r="2" spans="3:16" ht="90.75" customHeight="1" thickBot="1">
      <c r="C2" s="269" t="s">
        <v>75</v>
      </c>
      <c r="D2" s="270"/>
      <c r="E2" s="270"/>
      <c r="F2" s="270"/>
      <c r="G2" s="270"/>
      <c r="H2" s="270"/>
      <c r="I2" s="270"/>
      <c r="J2" s="270"/>
      <c r="K2" s="270"/>
      <c r="L2" s="139"/>
      <c r="M2" s="179"/>
      <c r="N2" s="233" t="s">
        <v>9</v>
      </c>
      <c r="O2" s="233"/>
      <c r="P2" s="233"/>
    </row>
    <row r="3" spans="1:19" ht="21.75" customHeight="1" thickBot="1">
      <c r="A3" s="181" t="s">
        <v>114</v>
      </c>
      <c r="C3" s="293" t="s">
        <v>129</v>
      </c>
      <c r="D3" s="294"/>
      <c r="E3" s="294"/>
      <c r="F3" s="294"/>
      <c r="G3" s="294"/>
      <c r="H3" s="294"/>
      <c r="I3" s="294"/>
      <c r="J3" s="294"/>
      <c r="K3" s="294"/>
      <c r="L3" s="294"/>
      <c r="M3" s="294"/>
      <c r="N3" s="294"/>
      <c r="O3" s="294"/>
      <c r="P3" s="294"/>
      <c r="Q3" s="294"/>
      <c r="R3" s="294"/>
      <c r="S3" s="295"/>
    </row>
    <row r="4" spans="3:19" ht="62.25" customHeight="1">
      <c r="C4" s="291" t="s">
        <v>130</v>
      </c>
      <c r="D4" s="292"/>
      <c r="E4" s="253" t="s">
        <v>106</v>
      </c>
      <c r="F4" s="254"/>
      <c r="G4" s="170" t="s">
        <v>107</v>
      </c>
      <c r="H4" s="151" t="s">
        <v>108</v>
      </c>
      <c r="I4" s="256" t="s">
        <v>12</v>
      </c>
      <c r="J4" s="258" t="s">
        <v>109</v>
      </c>
      <c r="K4" s="259"/>
      <c r="L4" s="260" t="s">
        <v>131</v>
      </c>
      <c r="M4" s="261"/>
      <c r="N4" s="261"/>
      <c r="O4" s="261"/>
      <c r="P4" s="261"/>
      <c r="Q4" s="261"/>
      <c r="R4" s="261"/>
      <c r="S4" s="262"/>
    </row>
    <row r="5" spans="3:19" ht="34.5" customHeight="1">
      <c r="C5" s="289" t="s">
        <v>104</v>
      </c>
      <c r="D5" s="290"/>
      <c r="E5" s="225" t="s">
        <v>17</v>
      </c>
      <c r="F5" s="300" t="s">
        <v>116</v>
      </c>
      <c r="G5" s="263" t="s">
        <v>10</v>
      </c>
      <c r="H5" s="271" t="s">
        <v>11</v>
      </c>
      <c r="I5" s="256"/>
      <c r="J5" s="275" t="s">
        <v>2</v>
      </c>
      <c r="K5" s="273" t="s">
        <v>8</v>
      </c>
      <c r="L5" s="296" t="s">
        <v>76</v>
      </c>
      <c r="M5" s="297"/>
      <c r="N5" s="297"/>
      <c r="O5" s="297"/>
      <c r="P5" s="12"/>
      <c r="Q5" s="12" t="b">
        <v>0</v>
      </c>
      <c r="R5" s="130"/>
      <c r="S5" s="302">
        <f>IF(AND(Q5=FALSE,Q6=FALSE,Q7=FALSE),"",IF(AND(Q5=TRUE,Q6=TRUE),"Yes",IF(AND(Q5=TRUE,Q7=TRUE),"Yes",IF(AND(Q6=TRUE,Q7=TRUE),"Yes","No"))))</f>
      </c>
    </row>
    <row r="6" spans="3:19" ht="34.5" customHeight="1" thickBot="1">
      <c r="C6" s="289"/>
      <c r="D6" s="290"/>
      <c r="E6" s="265"/>
      <c r="F6" s="301"/>
      <c r="G6" s="264"/>
      <c r="H6" s="272"/>
      <c r="I6" s="257"/>
      <c r="J6" s="276"/>
      <c r="K6" s="274"/>
      <c r="L6" s="296" t="s">
        <v>77</v>
      </c>
      <c r="M6" s="297"/>
      <c r="N6" s="297"/>
      <c r="O6" s="297"/>
      <c r="P6" s="12"/>
      <c r="Q6" s="12" t="b">
        <v>0</v>
      </c>
      <c r="R6" s="130"/>
      <c r="S6" s="302"/>
    </row>
    <row r="7" spans="1:19" ht="34.5" customHeight="1">
      <c r="A7" s="9">
        <v>1</v>
      </c>
      <c r="B7" s="9">
        <f aca="true" t="shared" si="0" ref="B7:B26">INDEX(meals,A7)</f>
        <v>0</v>
      </c>
      <c r="C7" s="153">
        <v>1</v>
      </c>
      <c r="D7" s="149"/>
      <c r="E7" s="156">
        <f>IF(B7=0,"",VLOOKUP(A7,'All Meals'!$A$12:$I$61,6))</f>
      </c>
      <c r="F7" s="158">
        <f>IF(B7=0,"",IF(E7="","No",IF(E7&gt;=0.5,"Yes","No")))</f>
      </c>
      <c r="G7" s="162">
        <f>IF(B7=0,"",FLOOR(VLOOKUP(A7,'All Meals'!$A$12:$I$61,7),0.25))</f>
      </c>
      <c r="H7" s="162">
        <f>IF(B7=0,"",FLOOR(VLOOKUP(A7,'All Meals'!$A$12:$I$61,8),0.25))</f>
      </c>
      <c r="I7" s="158">
        <f>IF(B7=0,"",IF(SUM(G7:H7)&gt;=2,"Yes","No"))</f>
      </c>
      <c r="J7" s="156">
        <f>IF(B7=0,"",VLOOKUP(A7,'All Meals'!$A$12:$I$61,9))</f>
      </c>
      <c r="K7" s="158">
        <f aca="true" t="shared" si="1" ref="K7:K26">IF(B7=0,"",IF(J7="","No",IF(J7&gt;=1,"Yes","No")))</f>
      </c>
      <c r="L7" s="296" t="s">
        <v>79</v>
      </c>
      <c r="M7" s="297"/>
      <c r="N7" s="297"/>
      <c r="O7" s="297"/>
      <c r="P7" s="12"/>
      <c r="Q7" s="12" t="b">
        <v>0</v>
      </c>
      <c r="R7" s="130"/>
      <c r="S7" s="302"/>
    </row>
    <row r="8" spans="1:19" ht="33.75" customHeight="1">
      <c r="A8" s="9">
        <v>1</v>
      </c>
      <c r="B8" s="9">
        <f t="shared" si="0"/>
        <v>0</v>
      </c>
      <c r="C8" s="153">
        <v>2</v>
      </c>
      <c r="D8" s="138"/>
      <c r="E8" s="156">
        <f>IF(B8=0,"",VLOOKUP(A8,'All Meals'!$A$12:$I$61,6))</f>
      </c>
      <c r="F8" s="158">
        <f aca="true" t="shared" si="2" ref="F8:F26">IF(B8=0,"",IF(E8="","No",IF(E8&gt;=0.5,"Yes","No")))</f>
      </c>
      <c r="G8" s="162">
        <f>IF(B8=0,"",FLOOR(VLOOKUP(A8,'All Meals'!$A$12:$I$61,7),0.25))</f>
      </c>
      <c r="H8" s="162">
        <f>IF(B8=0,"",FLOOR(VLOOKUP(A8,'All Meals'!$A$12:$I$61,8),0.25))</f>
      </c>
      <c r="I8" s="158">
        <f aca="true" t="shared" si="3" ref="I8:I26">IF(B8=0,"",IF(SUM(G8:H8)&gt;=2,"Yes","No"))</f>
      </c>
      <c r="J8" s="156">
        <f>IF(B8=0,"",VLOOKUP(A8,'All Meals'!$A$12:$I$61,9))</f>
      </c>
      <c r="K8" s="158">
        <f t="shared" si="1"/>
      </c>
      <c r="L8" s="296" t="s">
        <v>78</v>
      </c>
      <c r="M8" s="297"/>
      <c r="N8" s="297"/>
      <c r="O8" s="297"/>
      <c r="P8" s="12"/>
      <c r="Q8" s="12" t="b">
        <v>0</v>
      </c>
      <c r="R8" s="130"/>
      <c r="S8" s="46">
        <f>IF(Q8=TRUE,"No","")</f>
      </c>
    </row>
    <row r="9" spans="1:19" ht="33.75" customHeight="1" thickBot="1">
      <c r="A9" s="9">
        <v>1</v>
      </c>
      <c r="B9" s="9">
        <f t="shared" si="0"/>
        <v>0</v>
      </c>
      <c r="C9" s="153">
        <v>3</v>
      </c>
      <c r="D9" s="138"/>
      <c r="E9" s="156">
        <f>IF(B9=0,"",VLOOKUP(A9,'All Meals'!$A$12:$I$61,6))</f>
      </c>
      <c r="F9" s="158">
        <f t="shared" si="2"/>
      </c>
      <c r="G9" s="162">
        <f>IF(B9=0,"",FLOOR(VLOOKUP(A9,'All Meals'!$A$12:$I$61,7),0.25))</f>
      </c>
      <c r="H9" s="162">
        <f>IF(B9=0,"",FLOOR(VLOOKUP(A9,'All Meals'!$A$12:$I$61,8),0.25))</f>
      </c>
      <c r="I9" s="158">
        <f t="shared" si="3"/>
      </c>
      <c r="J9" s="156">
        <f>IF(B9=0,"",VLOOKUP(A9,'All Meals'!$A$12:$I$61,9))</f>
      </c>
      <c r="K9" s="158">
        <f t="shared" si="1"/>
      </c>
      <c r="L9" s="298" t="s">
        <v>80</v>
      </c>
      <c r="M9" s="299"/>
      <c r="N9" s="299"/>
      <c r="O9" s="299"/>
      <c r="P9" s="13"/>
      <c r="Q9" s="13" t="b">
        <v>0</v>
      </c>
      <c r="R9" s="11"/>
      <c r="S9" s="15">
        <f>IF(Q9=TRUE,"No","")</f>
      </c>
    </row>
    <row r="10" spans="1:17" ht="33.75" customHeight="1" thickBot="1">
      <c r="A10" s="9">
        <v>1</v>
      </c>
      <c r="B10" s="9">
        <f t="shared" si="0"/>
        <v>0</v>
      </c>
      <c r="C10" s="153">
        <v>4</v>
      </c>
      <c r="D10" s="138"/>
      <c r="E10" s="156">
        <f>IF(B10=0,"",VLOOKUP(A10,'All Meals'!$A$12:$I$61,6))</f>
      </c>
      <c r="F10" s="158">
        <f t="shared" si="2"/>
      </c>
      <c r="G10" s="162">
        <f>IF(B10=0,"",FLOOR(VLOOKUP(A10,'All Meals'!$A$12:$I$61,7),0.25))</f>
      </c>
      <c r="H10" s="162">
        <f>IF(B10=0,"",FLOOR(VLOOKUP(A10,'All Meals'!$A$12:$I$61,8),0.25))</f>
      </c>
      <c r="I10" s="158">
        <f t="shared" si="3"/>
      </c>
      <c r="J10" s="156">
        <f>IF(B10=0,"",VLOOKUP(A10,'All Meals'!$A$12:$I$61,9))</f>
      </c>
      <c r="K10" s="158">
        <f t="shared" si="1"/>
      </c>
      <c r="P10" s="9"/>
      <c r="Q10" s="9"/>
    </row>
    <row r="11" spans="1:19" ht="33.75" customHeight="1">
      <c r="A11" s="9">
        <v>1</v>
      </c>
      <c r="B11" s="9">
        <f t="shared" si="0"/>
        <v>0</v>
      </c>
      <c r="C11" s="153">
        <v>5</v>
      </c>
      <c r="D11" s="138"/>
      <c r="E11" s="156">
        <f>IF(B11=0,"",VLOOKUP(A11,'All Meals'!$A$12:$I$61,6))</f>
      </c>
      <c r="F11" s="158">
        <f t="shared" si="2"/>
      </c>
      <c r="G11" s="162">
        <f>IF(B11=0,"",FLOOR(VLOOKUP(A11,'All Meals'!$A$12:$I$61,7),0.25))</f>
      </c>
      <c r="H11" s="162">
        <f>IF(B11=0,"",FLOOR(VLOOKUP(A11,'All Meals'!$A$12:$I$61,8),0.25))</f>
      </c>
      <c r="I11" s="158">
        <f t="shared" si="3"/>
      </c>
      <c r="J11" s="156">
        <f>IF(B11=0,"",VLOOKUP(A11,'All Meals'!$A$12:$I$61,9))</f>
      </c>
      <c r="K11" s="158">
        <f t="shared" si="1"/>
      </c>
      <c r="M11" s="203" t="s">
        <v>48</v>
      </c>
      <c r="N11" s="204"/>
      <c r="O11" s="204"/>
      <c r="P11" s="204"/>
      <c r="Q11" s="204"/>
      <c r="R11" s="204"/>
      <c r="S11" s="205"/>
    </row>
    <row r="12" spans="1:19" ht="33.75" customHeight="1" thickBot="1">
      <c r="A12" s="9">
        <v>1</v>
      </c>
      <c r="B12" s="9">
        <f t="shared" si="0"/>
        <v>0</v>
      </c>
      <c r="C12" s="153">
        <v>6</v>
      </c>
      <c r="D12" s="138"/>
      <c r="E12" s="156">
        <f>IF(B12=0,"",VLOOKUP(A12,'All Meals'!$A$12:$I$61,6))</f>
      </c>
      <c r="F12" s="158">
        <f t="shared" si="2"/>
      </c>
      <c r="G12" s="162">
        <f>IF(B12=0,"",FLOOR(VLOOKUP(A12,'All Meals'!$A$12:$I$61,7),0.25))</f>
      </c>
      <c r="H12" s="162">
        <f>IF(B12=0,"",FLOOR(VLOOKUP(A12,'All Meals'!$A$12:$I$61,8),0.25))</f>
      </c>
      <c r="I12" s="158">
        <f t="shared" si="3"/>
      </c>
      <c r="J12" s="156">
        <f>IF(B12=0,"",VLOOKUP(A12,'All Meals'!$A$12:$I$61,9))</f>
      </c>
      <c r="K12" s="158">
        <f t="shared" si="1"/>
      </c>
      <c r="M12" s="311"/>
      <c r="N12" s="312"/>
      <c r="O12" s="312"/>
      <c r="P12" s="312"/>
      <c r="Q12" s="312"/>
      <c r="R12" s="312"/>
      <c r="S12" s="313"/>
    </row>
    <row r="13" spans="1:19" ht="33.75" customHeight="1">
      <c r="A13" s="9">
        <v>1</v>
      </c>
      <c r="B13" s="9">
        <f t="shared" si="0"/>
        <v>0</v>
      </c>
      <c r="C13" s="153">
        <v>7</v>
      </c>
      <c r="D13" s="138"/>
      <c r="E13" s="156">
        <f>IF(B13=0,"",VLOOKUP(A13,'All Meals'!$A$12:$I$61,6))</f>
      </c>
      <c r="F13" s="158">
        <f t="shared" si="2"/>
      </c>
      <c r="G13" s="162">
        <f>IF(B13=0,"",FLOOR(VLOOKUP(A13,'All Meals'!$A$12:$I$61,7),0.25))</f>
      </c>
      <c r="H13" s="162">
        <f>IF(B13=0,"",FLOOR(VLOOKUP(A13,'All Meals'!$A$12:$I$61,8),0.25))</f>
      </c>
      <c r="I13" s="158">
        <f t="shared" si="3"/>
      </c>
      <c r="J13" s="156">
        <f>IF(B13=0,"",VLOOKUP(A13,'All Meals'!$A$12:$I$61,9))</f>
      </c>
      <c r="K13" s="158">
        <f t="shared" si="1"/>
      </c>
      <c r="M13" s="279" t="s">
        <v>53</v>
      </c>
      <c r="N13" s="280"/>
      <c r="O13" s="280"/>
      <c r="P13" s="81">
        <v>1</v>
      </c>
      <c r="Q13" s="81">
        <f>INDEX(Cups,P13)</f>
        <v>0</v>
      </c>
      <c r="R13" s="287"/>
      <c r="S13" s="288"/>
    </row>
    <row r="14" spans="1:19" ht="33.75" customHeight="1">
      <c r="A14" s="9">
        <v>1</v>
      </c>
      <c r="B14" s="9">
        <f t="shared" si="0"/>
        <v>0</v>
      </c>
      <c r="C14" s="153">
        <v>8</v>
      </c>
      <c r="D14" s="138"/>
      <c r="E14" s="156">
        <f>IF(B14=0,"",VLOOKUP(A14,'All Meals'!$A$12:$I$61,6))</f>
      </c>
      <c r="F14" s="158">
        <f t="shared" si="2"/>
      </c>
      <c r="G14" s="162">
        <f>IF(B14=0,"",FLOOR(VLOOKUP(A14,'All Meals'!$A$12:$I$61,7),0.25))</f>
      </c>
      <c r="H14" s="162">
        <f>IF(B14=0,"",FLOOR(VLOOKUP(A14,'All Meals'!$A$12:$I$61,8),0.25))</f>
      </c>
      <c r="I14" s="158">
        <f t="shared" si="3"/>
      </c>
      <c r="J14" s="156">
        <f>IF(B14=0,"",VLOOKUP(A14,'All Meals'!$A$12:$I$61,9))</f>
      </c>
      <c r="K14" s="158">
        <f t="shared" si="1"/>
      </c>
      <c r="M14" s="279"/>
      <c r="N14" s="280"/>
      <c r="O14" s="280"/>
      <c r="P14" s="81">
        <v>1</v>
      </c>
      <c r="Q14" s="81">
        <f>INDEX(Cups,P14)</f>
        <v>0</v>
      </c>
      <c r="R14" s="277"/>
      <c r="S14" s="278"/>
    </row>
    <row r="15" spans="1:19" ht="33.75" customHeight="1">
      <c r="A15" s="9">
        <v>1</v>
      </c>
      <c r="B15" s="9">
        <f t="shared" si="0"/>
        <v>0</v>
      </c>
      <c r="C15" s="153">
        <v>9</v>
      </c>
      <c r="D15" s="138"/>
      <c r="E15" s="156">
        <f>IF(B15=0,"",VLOOKUP(A15,'All Meals'!$A$12:$I$61,6))</f>
      </c>
      <c r="F15" s="158">
        <f t="shared" si="2"/>
      </c>
      <c r="G15" s="162">
        <f>IF(B15=0,"",FLOOR(VLOOKUP(A15,'All Meals'!$A$12:$I$61,7),0.25))</f>
      </c>
      <c r="H15" s="162">
        <f>IF(B15=0,"",FLOOR(VLOOKUP(A15,'All Meals'!$A$12:$I$61,8),0.25))</f>
      </c>
      <c r="I15" s="158">
        <f t="shared" si="3"/>
      </c>
      <c r="J15" s="156">
        <f>IF(B15=0,"",VLOOKUP(A15,'All Meals'!$A$12:$I$61,9))</f>
      </c>
      <c r="K15" s="158">
        <f t="shared" si="1"/>
      </c>
      <c r="M15" s="279"/>
      <c r="N15" s="280"/>
      <c r="O15" s="280"/>
      <c r="P15" s="81">
        <v>1</v>
      </c>
      <c r="Q15" s="81">
        <f>INDEX(Cups,P15)</f>
        <v>0</v>
      </c>
      <c r="R15" s="277"/>
      <c r="S15" s="278"/>
    </row>
    <row r="16" spans="1:19" ht="38.25" customHeight="1">
      <c r="A16" s="9">
        <v>1</v>
      </c>
      <c r="B16" s="9">
        <f t="shared" si="0"/>
        <v>0</v>
      </c>
      <c r="C16" s="153">
        <v>10</v>
      </c>
      <c r="D16" s="138"/>
      <c r="E16" s="156">
        <f>IF(B16=0,"",VLOOKUP(A16,'All Meals'!$A$12:$I$61,6))</f>
      </c>
      <c r="F16" s="158">
        <f t="shared" si="2"/>
      </c>
      <c r="G16" s="162">
        <f>IF(B16=0,"",FLOOR(VLOOKUP(A16,'All Meals'!$A$12:$I$61,7),0.25))</f>
      </c>
      <c r="H16" s="162">
        <f>IF(B16=0,"",FLOOR(VLOOKUP(A16,'All Meals'!$A$12:$I$61,8),0.25))</f>
      </c>
      <c r="I16" s="158">
        <f t="shared" si="3"/>
      </c>
      <c r="J16" s="156">
        <f>IF(B16=0,"",VLOOKUP(A16,'All Meals'!$A$12:$I$61,9))</f>
      </c>
      <c r="K16" s="158">
        <f t="shared" si="1"/>
      </c>
      <c r="M16" s="279"/>
      <c r="N16" s="280"/>
      <c r="O16" s="280"/>
      <c r="P16" s="81">
        <v>1</v>
      </c>
      <c r="Q16" s="81">
        <f>INDEX(Cups,P16)</f>
        <v>0</v>
      </c>
      <c r="R16" s="277"/>
      <c r="S16" s="278"/>
    </row>
    <row r="17" spans="1:19" ht="33.75" customHeight="1">
      <c r="A17" s="9">
        <v>1</v>
      </c>
      <c r="B17" s="9">
        <f t="shared" si="0"/>
        <v>0</v>
      </c>
      <c r="C17" s="153">
        <v>11</v>
      </c>
      <c r="D17" s="138"/>
      <c r="E17" s="156">
        <f>IF(B17=0,"",VLOOKUP(A17,'All Meals'!$A$12:$I$61,6))</f>
      </c>
      <c r="F17" s="158">
        <f t="shared" si="2"/>
      </c>
      <c r="G17" s="162">
        <f>IF(B17=0,"",FLOOR(VLOOKUP(A17,'All Meals'!$A$12:$I$61,7),0.25))</f>
      </c>
      <c r="H17" s="162">
        <f>IF(B17=0,"",FLOOR(VLOOKUP(A17,'All Meals'!$A$12:$I$61,8),0.25))</f>
      </c>
      <c r="I17" s="158">
        <f t="shared" si="3"/>
      </c>
      <c r="J17" s="156">
        <f>IF(B17=0,"",VLOOKUP(A17,'All Meals'!$A$12:$I$61,9))</f>
      </c>
      <c r="K17" s="158">
        <f t="shared" si="1"/>
      </c>
      <c r="M17" s="279"/>
      <c r="N17" s="280"/>
      <c r="O17" s="280"/>
      <c r="P17" s="81">
        <v>1</v>
      </c>
      <c r="Q17" s="81">
        <f>INDEX(Cups,P17)</f>
        <v>0</v>
      </c>
      <c r="R17" s="283"/>
      <c r="S17" s="284"/>
    </row>
    <row r="18" spans="1:19" ht="33.75" customHeight="1" thickBot="1">
      <c r="A18" s="9">
        <v>1</v>
      </c>
      <c r="B18" s="9">
        <f t="shared" si="0"/>
        <v>0</v>
      </c>
      <c r="C18" s="153">
        <v>12</v>
      </c>
      <c r="D18" s="138"/>
      <c r="E18" s="156">
        <f>IF(B18=0,"",VLOOKUP(A18,'All Meals'!$A$12:$I$61,6))</f>
      </c>
      <c r="F18" s="158">
        <f t="shared" si="2"/>
      </c>
      <c r="G18" s="162">
        <f>IF(B18=0,"",FLOOR(VLOOKUP(A18,'All Meals'!$A$12:$I$61,7),0.25))</f>
      </c>
      <c r="H18" s="162">
        <f>IF(B18=0,"",FLOOR(VLOOKUP(A18,'All Meals'!$A$12:$I$61,8),0.25))</f>
      </c>
      <c r="I18" s="158">
        <f t="shared" si="3"/>
      </c>
      <c r="J18" s="156">
        <f>IF(B18=0,"",VLOOKUP(A18,'All Meals'!$A$12:$I$61,9))</f>
      </c>
      <c r="K18" s="158">
        <f t="shared" si="1"/>
      </c>
      <c r="M18" s="281"/>
      <c r="N18" s="282"/>
      <c r="O18" s="282"/>
      <c r="P18" s="82"/>
      <c r="Q18" s="82"/>
      <c r="R18" s="285">
        <f>SUM(Q13:Q17)</f>
        <v>0</v>
      </c>
      <c r="S18" s="286"/>
    </row>
    <row r="19" spans="1:19" ht="33.75" customHeight="1" thickBot="1">
      <c r="A19" s="9">
        <v>1</v>
      </c>
      <c r="B19" s="9">
        <f t="shared" si="0"/>
        <v>0</v>
      </c>
      <c r="C19" s="153">
        <v>13</v>
      </c>
      <c r="D19" s="138"/>
      <c r="E19" s="156">
        <f>IF(B19=0,"",VLOOKUP(A19,'All Meals'!$A$12:$I$61,6))</f>
      </c>
      <c r="F19" s="158">
        <f t="shared" si="2"/>
      </c>
      <c r="G19" s="162">
        <f>IF(B19=0,"",FLOOR(VLOOKUP(A19,'All Meals'!$A$12:$I$61,7),0.25))</f>
      </c>
      <c r="H19" s="162">
        <f>IF(B19=0,"",FLOOR(VLOOKUP(A19,'All Meals'!$A$12:$I$61,8),0.25))</f>
      </c>
      <c r="I19" s="158">
        <f t="shared" si="3"/>
      </c>
      <c r="J19" s="156">
        <f>IF(B19=0,"",VLOOKUP(A19,'All Meals'!$A$12:$I$61,9))</f>
      </c>
      <c r="K19" s="158">
        <f t="shared" si="1"/>
      </c>
      <c r="M19" s="314" t="s">
        <v>50</v>
      </c>
      <c r="N19" s="315"/>
      <c r="O19" s="315"/>
      <c r="P19" s="315"/>
      <c r="Q19" s="315"/>
      <c r="R19" s="315"/>
      <c r="S19" s="316"/>
    </row>
    <row r="20" spans="1:19" ht="33.75" customHeight="1">
      <c r="A20" s="9">
        <v>1</v>
      </c>
      <c r="B20" s="9">
        <f t="shared" si="0"/>
        <v>0</v>
      </c>
      <c r="C20" s="153">
        <v>14</v>
      </c>
      <c r="D20" s="138"/>
      <c r="E20" s="156">
        <f>IF(B20=0,"",VLOOKUP(A20,'All Meals'!$A$12:$I$61,6))</f>
      </c>
      <c r="F20" s="158">
        <f t="shared" si="2"/>
      </c>
      <c r="G20" s="162">
        <f>IF(B20=0,"",FLOOR(VLOOKUP(A20,'All Meals'!$A$12:$I$61,7),0.25))</f>
      </c>
      <c r="H20" s="162">
        <f>IF(B20=0,"",FLOOR(VLOOKUP(A20,'All Meals'!$A$12:$I$61,8),0.25))</f>
      </c>
      <c r="I20" s="158">
        <f t="shared" si="3"/>
      </c>
      <c r="J20" s="156">
        <f>IF(B20=0,"",VLOOKUP(A20,'All Meals'!$A$12:$I$61,9))</f>
      </c>
      <c r="K20" s="158">
        <f t="shared" si="1"/>
      </c>
      <c r="M20" s="212" t="s">
        <v>51</v>
      </c>
      <c r="N20" s="317"/>
      <c r="O20" s="318"/>
      <c r="P20" s="80"/>
      <c r="Q20" s="80"/>
      <c r="R20" s="322"/>
      <c r="S20" s="323"/>
    </row>
    <row r="21" spans="1:19" ht="33.75" customHeight="1">
      <c r="A21" s="9">
        <v>1</v>
      </c>
      <c r="B21" s="9">
        <f t="shared" si="0"/>
        <v>0</v>
      </c>
      <c r="C21" s="153">
        <v>15</v>
      </c>
      <c r="D21" s="138"/>
      <c r="E21" s="156">
        <f>IF(B21=0,"",VLOOKUP(A21,'All Meals'!$A$12:$I$61,6))</f>
      </c>
      <c r="F21" s="158">
        <f t="shared" si="2"/>
      </c>
      <c r="G21" s="162">
        <f>IF(B21=0,"",FLOOR(VLOOKUP(A21,'All Meals'!$A$12:$I$61,7),0.25))</f>
      </c>
      <c r="H21" s="162">
        <f>IF(B21=0,"",FLOOR(VLOOKUP(A21,'All Meals'!$A$12:$I$61,8),0.25))</f>
      </c>
      <c r="I21" s="158">
        <f t="shared" si="3"/>
      </c>
      <c r="J21" s="156">
        <f>IF(B21=0,"",VLOOKUP(A21,'All Meals'!$A$12:$I$61,9))</f>
      </c>
      <c r="K21" s="158">
        <f t="shared" si="1"/>
      </c>
      <c r="M21" s="319"/>
      <c r="N21" s="320"/>
      <c r="O21" s="321"/>
      <c r="P21" s="80"/>
      <c r="Q21" s="80"/>
      <c r="R21" s="324"/>
      <c r="S21" s="325"/>
    </row>
    <row r="22" spans="1:19" ht="33.75" customHeight="1">
      <c r="A22" s="9">
        <v>1</v>
      </c>
      <c r="B22" s="9">
        <f t="shared" si="0"/>
        <v>0</v>
      </c>
      <c r="C22" s="153">
        <v>16</v>
      </c>
      <c r="D22" s="138"/>
      <c r="E22" s="156">
        <f>IF(B22=0,"",VLOOKUP(A22,'All Meals'!$A$12:$I$61,6))</f>
      </c>
      <c r="F22" s="158">
        <f t="shared" si="2"/>
      </c>
      <c r="G22" s="162">
        <f>IF(B22=0,"",FLOOR(VLOOKUP(A22,'All Meals'!$A$12:$I$61,7),0.25))</f>
      </c>
      <c r="H22" s="162">
        <f>IF(B22=0,"",FLOOR(VLOOKUP(A22,'All Meals'!$A$12:$I$61,8),0.25))</f>
      </c>
      <c r="I22" s="158">
        <f t="shared" si="3"/>
      </c>
      <c r="J22" s="156">
        <f>IF(B22=0,"",VLOOKUP(A22,'All Meals'!$A$12:$I$61,9))</f>
      </c>
      <c r="K22" s="158">
        <f t="shared" si="1"/>
      </c>
      <c r="M22" s="214" t="s">
        <v>52</v>
      </c>
      <c r="N22" s="303"/>
      <c r="O22" s="304"/>
      <c r="P22" s="83"/>
      <c r="Q22" s="83"/>
      <c r="R22" s="307">
        <f>FLOOR(R20,0.125)</f>
        <v>0</v>
      </c>
      <c r="S22" s="308"/>
    </row>
    <row r="23" spans="1:19" ht="33.75" customHeight="1" thickBot="1">
      <c r="A23" s="9">
        <v>1</v>
      </c>
      <c r="B23" s="9">
        <f t="shared" si="0"/>
        <v>0</v>
      </c>
      <c r="C23" s="153">
        <v>17</v>
      </c>
      <c r="D23" s="138"/>
      <c r="E23" s="156">
        <f>IF(B23=0,"",VLOOKUP(A23,'All Meals'!$A$12:$I$61,6))</f>
      </c>
      <c r="F23" s="158">
        <f t="shared" si="2"/>
      </c>
      <c r="G23" s="162">
        <f>IF(B23=0,"",FLOOR(VLOOKUP(A23,'All Meals'!$A$12:$I$61,7),0.25))</f>
      </c>
      <c r="H23" s="162">
        <f>IF(B23=0,"",FLOOR(VLOOKUP(A23,'All Meals'!$A$12:$I$61,8),0.25))</f>
      </c>
      <c r="I23" s="158">
        <f t="shared" si="3"/>
      </c>
      <c r="J23" s="156">
        <f>IF(B23=0,"",VLOOKUP(A23,'All Meals'!$A$12:$I$61,9))</f>
      </c>
      <c r="K23" s="158">
        <f t="shared" si="1"/>
      </c>
      <c r="M23" s="215"/>
      <c r="N23" s="305"/>
      <c r="O23" s="306"/>
      <c r="P23" s="84"/>
      <c r="Q23" s="84"/>
      <c r="R23" s="309"/>
      <c r="S23" s="310"/>
    </row>
    <row r="24" spans="1:11" ht="33.75" customHeight="1">
      <c r="A24" s="9">
        <v>1</v>
      </c>
      <c r="B24" s="9">
        <f t="shared" si="0"/>
        <v>0</v>
      </c>
      <c r="C24" s="153">
        <v>18</v>
      </c>
      <c r="D24" s="138"/>
      <c r="E24" s="156">
        <f>IF(B24=0,"",VLOOKUP(A24,'All Meals'!$A$12:$I$61,6))</f>
      </c>
      <c r="F24" s="158">
        <f t="shared" si="2"/>
      </c>
      <c r="G24" s="162">
        <f>IF(B24=0,"",FLOOR(VLOOKUP(A24,'All Meals'!$A$12:$I$61,7),0.25))</f>
      </c>
      <c r="H24" s="162">
        <f>IF(B24=0,"",FLOOR(VLOOKUP(A24,'All Meals'!$A$12:$I$61,8),0.25))</f>
      </c>
      <c r="I24" s="158">
        <f t="shared" si="3"/>
      </c>
      <c r="J24" s="156">
        <f>IF(B24=0,"",VLOOKUP(A24,'All Meals'!$A$12:$I$61,9))</f>
      </c>
      <c r="K24" s="158">
        <f t="shared" si="1"/>
      </c>
    </row>
    <row r="25" spans="1:11" ht="33.75" customHeight="1">
      <c r="A25" s="9">
        <v>1</v>
      </c>
      <c r="B25" s="9">
        <f t="shared" si="0"/>
        <v>0</v>
      </c>
      <c r="C25" s="153">
        <v>19</v>
      </c>
      <c r="D25" s="138"/>
      <c r="E25" s="156">
        <f>IF(B25=0,"",VLOOKUP(A25,'All Meals'!$A$12:$I$61,6))</f>
      </c>
      <c r="F25" s="158">
        <f t="shared" si="2"/>
      </c>
      <c r="G25" s="162">
        <f>IF(B25=0,"",FLOOR(VLOOKUP(A25,'All Meals'!$A$12:$I$61,7),0.25))</f>
      </c>
      <c r="H25" s="162">
        <f>IF(B25=0,"",FLOOR(VLOOKUP(A25,'All Meals'!$A$12:$I$61,8),0.25))</f>
      </c>
      <c r="I25" s="158">
        <f t="shared" si="3"/>
      </c>
      <c r="J25" s="156">
        <f>IF(B25=0,"",VLOOKUP(A25,'All Meals'!$A$12:$I$61,9))</f>
      </c>
      <c r="K25" s="158">
        <f t="shared" si="1"/>
      </c>
    </row>
    <row r="26" spans="1:11" ht="33.75" customHeight="1" thickBot="1">
      <c r="A26" s="9">
        <v>1</v>
      </c>
      <c r="B26" s="9">
        <f t="shared" si="0"/>
        <v>0</v>
      </c>
      <c r="C26" s="153">
        <v>20</v>
      </c>
      <c r="D26" s="150"/>
      <c r="E26" s="156">
        <f>IF(B26=0,"",VLOOKUP(A26,'All Meals'!$A$12:$I$61,6))</f>
      </c>
      <c r="F26" s="158">
        <f t="shared" si="2"/>
      </c>
      <c r="G26" s="162">
        <f>IF(B26=0,"",FLOOR(VLOOKUP(A26,'All Meals'!$A$12:$I$61,7),0.25))</f>
      </c>
      <c r="H26" s="162">
        <f>IF(B26=0,"",FLOOR(VLOOKUP(A26,'All Meals'!$A$12:$I$61,8),0.25))</f>
      </c>
      <c r="I26" s="158">
        <f t="shared" si="3"/>
      </c>
      <c r="J26" s="156">
        <f>IF(B26=0,"",VLOOKUP(A26,'All Meals'!$A$12:$I$61,9))</f>
      </c>
      <c r="K26" s="158">
        <f t="shared" si="1"/>
      </c>
    </row>
    <row r="27" ht="33.75" customHeight="1"/>
    <row r="28" ht="33.75" customHeight="1"/>
    <row r="29" ht="33.75" customHeight="1"/>
    <row r="30" ht="33.75" customHeight="1"/>
  </sheetData>
  <sheetProtection password="CB21" sheet="1"/>
  <mergeCells count="36">
    <mergeCell ref="C5:D6"/>
    <mergeCell ref="C4:D4"/>
    <mergeCell ref="C3:S3"/>
    <mergeCell ref="L7:O7"/>
    <mergeCell ref="L9:O9"/>
    <mergeCell ref="L8:O8"/>
    <mergeCell ref="L5:O5"/>
    <mergeCell ref="L6:O6"/>
    <mergeCell ref="K5:K6"/>
    <mergeCell ref="J5:J6"/>
    <mergeCell ref="C1:K1"/>
    <mergeCell ref="C2:K2"/>
    <mergeCell ref="M19:S19"/>
    <mergeCell ref="M20:O21"/>
    <mergeCell ref="R20:S21"/>
    <mergeCell ref="M22:O23"/>
    <mergeCell ref="R22:S23"/>
    <mergeCell ref="S5:S7"/>
    <mergeCell ref="R15:S15"/>
    <mergeCell ref="R16:S16"/>
    <mergeCell ref="R17:S17"/>
    <mergeCell ref="R18:S18"/>
    <mergeCell ref="M11:S12"/>
    <mergeCell ref="M13:O18"/>
    <mergeCell ref="R13:S13"/>
    <mergeCell ref="R14:S14"/>
    <mergeCell ref="N1:P1"/>
    <mergeCell ref="N2:P2"/>
    <mergeCell ref="E4:F4"/>
    <mergeCell ref="I4:I6"/>
    <mergeCell ref="J4:K4"/>
    <mergeCell ref="L4:S4"/>
    <mergeCell ref="E5:E6"/>
    <mergeCell ref="F5:F6"/>
    <mergeCell ref="G5:G6"/>
    <mergeCell ref="H5:H6"/>
  </mergeCells>
  <conditionalFormatting sqref="S5:S9 I7:I26 K7:K26 F7:F26">
    <cfRule type="containsText" priority="1" dxfId="10" operator="containsText" stopIfTrue="1" text="Yes">
      <formula>NOT(ISERROR(SEARCH("Yes",F5)))</formula>
    </cfRule>
    <cfRule type="containsText" priority="2" dxfId="11" operator="containsText" stopIfTrue="1" text="No">
      <formula>NOT(ISERROR(SEARCH("No",F5)))</formula>
    </cfRule>
  </conditionalFormatting>
  <hyperlinks>
    <hyperlink ref="N1:P1" location="'Weekly Report'!A1" display="Go to Weekly Report"/>
    <hyperlink ref="N2:P2" location="'Breakfast Worksheet Instruction'!A1" display="Go to Instructions"/>
  </hyperlinks>
  <printOptions/>
  <pageMargins left="0.7" right="0.7" top="0.75" bottom="0.75" header="0.3" footer="0.3"/>
  <pageSetup horizontalDpi="1200" verticalDpi="1200" orientation="landscape" scale="50" r:id="rId2"/>
  <colBreaks count="1" manualBreakCount="1">
    <brk id="12" max="25" man="1"/>
  </colBreaks>
  <legacyDrawing r:id="rId1"/>
</worksheet>
</file>

<file path=xl/worksheets/sheet8.xml><?xml version="1.0" encoding="utf-8"?>
<worksheet xmlns="http://schemas.openxmlformats.org/spreadsheetml/2006/main" xmlns:r="http://schemas.openxmlformats.org/officeDocument/2006/relationships">
  <dimension ref="A1:S26"/>
  <sheetViews>
    <sheetView showGridLines="0" zoomScale="90" zoomScaleNormal="90" zoomScalePageLayoutView="0" workbookViewId="0" topLeftCell="C1">
      <pane ySplit="6" topLeftCell="A7" activePane="bottomLeft" state="frozen"/>
      <selection pane="topLeft" activeCell="E7" sqref="E7"/>
      <selection pane="bottomLeft" activeCell="Y12" sqref="Y12"/>
    </sheetView>
  </sheetViews>
  <sheetFormatPr defaultColWidth="9.140625" defaultRowHeight="15"/>
  <cols>
    <col min="1" max="1" width="11.28125" style="9" hidden="1" customWidth="1"/>
    <col min="2" max="2" width="26.28125" style="9" hidden="1" customWidth="1"/>
    <col min="3" max="3" width="4.140625" style="129" customWidth="1"/>
    <col min="4" max="4" width="50.140625" style="35" customWidth="1"/>
    <col min="5" max="5" width="17.140625" style="35" customWidth="1"/>
    <col min="6" max="6" width="15.421875" style="35" customWidth="1"/>
    <col min="7" max="7" width="23.140625" style="35" customWidth="1"/>
    <col min="8" max="8" width="23.28125" style="35" customWidth="1"/>
    <col min="9" max="9" width="19.28125" style="35" customWidth="1"/>
    <col min="10" max="11" width="15.8515625" style="35" customWidth="1"/>
    <col min="12" max="12" width="8.28125" style="35" customWidth="1"/>
    <col min="13" max="14" width="9.140625" style="35" customWidth="1"/>
    <col min="15" max="15" width="11.7109375" style="35" customWidth="1"/>
    <col min="16" max="16" width="0" style="35" hidden="1" customWidth="1"/>
    <col min="17" max="17" width="9.140625" style="35" hidden="1" customWidth="1"/>
    <col min="18" max="18" width="9.140625" style="35" customWidth="1"/>
    <col min="19" max="19" width="7.57421875" style="35" customWidth="1"/>
    <col min="20" max="20" width="4.7109375" style="35" customWidth="1"/>
    <col min="21" max="16384" width="9.140625" style="35" customWidth="1"/>
  </cols>
  <sheetData>
    <row r="1" spans="3:16" ht="40.5" customHeight="1" thickBot="1">
      <c r="C1" s="266" t="s">
        <v>132</v>
      </c>
      <c r="D1" s="267"/>
      <c r="E1" s="267"/>
      <c r="F1" s="267"/>
      <c r="G1" s="267"/>
      <c r="H1" s="267"/>
      <c r="I1" s="267"/>
      <c r="J1" s="267"/>
      <c r="K1" s="268"/>
      <c r="L1" s="36"/>
      <c r="M1" s="129"/>
      <c r="N1" s="255" t="s">
        <v>5</v>
      </c>
      <c r="O1" s="255"/>
      <c r="P1" s="255"/>
    </row>
    <row r="2" spans="3:16" ht="90.75" customHeight="1" thickBot="1">
      <c r="C2" s="269" t="s">
        <v>75</v>
      </c>
      <c r="D2" s="270"/>
      <c r="E2" s="270"/>
      <c r="F2" s="270"/>
      <c r="G2" s="270"/>
      <c r="H2" s="270"/>
      <c r="I2" s="270"/>
      <c r="J2" s="270"/>
      <c r="K2" s="270"/>
      <c r="L2" s="139"/>
      <c r="M2" s="179"/>
      <c r="N2" s="233" t="s">
        <v>9</v>
      </c>
      <c r="O2" s="233"/>
      <c r="P2" s="233"/>
    </row>
    <row r="3" spans="1:19" ht="21.75" customHeight="1" thickBot="1">
      <c r="A3" s="181" t="s">
        <v>114</v>
      </c>
      <c r="C3" s="293" t="s">
        <v>133</v>
      </c>
      <c r="D3" s="294"/>
      <c r="E3" s="294"/>
      <c r="F3" s="294"/>
      <c r="G3" s="294"/>
      <c r="H3" s="294"/>
      <c r="I3" s="294"/>
      <c r="J3" s="294"/>
      <c r="K3" s="294"/>
      <c r="L3" s="294"/>
      <c r="M3" s="294"/>
      <c r="N3" s="294"/>
      <c r="O3" s="294"/>
      <c r="P3" s="294"/>
      <c r="Q3" s="294"/>
      <c r="R3" s="294"/>
      <c r="S3" s="295"/>
    </row>
    <row r="4" spans="3:19" ht="62.25" customHeight="1">
      <c r="C4" s="291" t="s">
        <v>134</v>
      </c>
      <c r="D4" s="292"/>
      <c r="E4" s="253" t="s">
        <v>106</v>
      </c>
      <c r="F4" s="254"/>
      <c r="G4" s="170" t="s">
        <v>107</v>
      </c>
      <c r="H4" s="151" t="s">
        <v>108</v>
      </c>
      <c r="I4" s="256" t="s">
        <v>12</v>
      </c>
      <c r="J4" s="258" t="s">
        <v>109</v>
      </c>
      <c r="K4" s="259"/>
      <c r="L4" s="260" t="s">
        <v>135</v>
      </c>
      <c r="M4" s="261"/>
      <c r="N4" s="261"/>
      <c r="O4" s="261"/>
      <c r="P4" s="261"/>
      <c r="Q4" s="261"/>
      <c r="R4" s="261"/>
      <c r="S4" s="262"/>
    </row>
    <row r="5" spans="3:19" ht="34.5" customHeight="1">
      <c r="C5" s="289" t="s">
        <v>104</v>
      </c>
      <c r="D5" s="290"/>
      <c r="E5" s="225" t="s">
        <v>17</v>
      </c>
      <c r="F5" s="300" t="s">
        <v>116</v>
      </c>
      <c r="G5" s="263" t="s">
        <v>10</v>
      </c>
      <c r="H5" s="271" t="s">
        <v>11</v>
      </c>
      <c r="I5" s="256"/>
      <c r="J5" s="275" t="s">
        <v>2</v>
      </c>
      <c r="K5" s="273" t="s">
        <v>8</v>
      </c>
      <c r="L5" s="296" t="s">
        <v>76</v>
      </c>
      <c r="M5" s="297"/>
      <c r="N5" s="297"/>
      <c r="O5" s="297"/>
      <c r="P5" s="12"/>
      <c r="Q5" s="12" t="b">
        <v>0</v>
      </c>
      <c r="R5" s="130"/>
      <c r="S5" s="302">
        <f>IF(AND(Q5=FALSE,Q6=FALSE,Q7=FALSE),"",IF(AND(Q5=TRUE,Q6=TRUE),"Yes",IF(AND(Q5=TRUE,Q7=TRUE),"Yes",IF(AND(Q6=TRUE,Q7=TRUE),"Yes","No"))))</f>
      </c>
    </row>
    <row r="6" spans="3:19" ht="34.5" customHeight="1" thickBot="1">
      <c r="C6" s="289"/>
      <c r="D6" s="290"/>
      <c r="E6" s="265"/>
      <c r="F6" s="301"/>
      <c r="G6" s="264"/>
      <c r="H6" s="272"/>
      <c r="I6" s="257"/>
      <c r="J6" s="276"/>
      <c r="K6" s="274"/>
      <c r="L6" s="296" t="s">
        <v>77</v>
      </c>
      <c r="M6" s="297"/>
      <c r="N6" s="297"/>
      <c r="O6" s="297"/>
      <c r="P6" s="12"/>
      <c r="Q6" s="12" t="b">
        <v>0</v>
      </c>
      <c r="R6" s="130"/>
      <c r="S6" s="302"/>
    </row>
    <row r="7" spans="1:19" ht="34.5" customHeight="1">
      <c r="A7" s="9">
        <v>1</v>
      </c>
      <c r="B7" s="9">
        <f aca="true" t="shared" si="0" ref="B7:B26">INDEX(meals,A7)</f>
        <v>0</v>
      </c>
      <c r="C7" s="153">
        <v>1</v>
      </c>
      <c r="D7" s="149"/>
      <c r="E7" s="156">
        <f>IF(B7=0,"",VLOOKUP(A7,'All Meals'!$A$12:$I$61,6))</f>
      </c>
      <c r="F7" s="158">
        <f>IF(B7=0,"",IF(E7="","No",IF(E7&gt;=0.5,"Yes","No")))</f>
      </c>
      <c r="G7" s="162">
        <f>IF(B7=0,"",FLOOR(VLOOKUP(A7,'All Meals'!$A$12:$I$61,7),0.25))</f>
      </c>
      <c r="H7" s="162">
        <f>IF(B7=0,"",FLOOR(VLOOKUP(A7,'All Meals'!$A$12:$I$61,8),0.25))</f>
      </c>
      <c r="I7" s="158">
        <f>IF(B7=0,"",IF(SUM(G7:H7)&gt;=2,"Yes","No"))</f>
      </c>
      <c r="J7" s="156">
        <f>IF(B7=0,"",VLOOKUP(A7,'All Meals'!$A$12:$I$61,9))</f>
      </c>
      <c r="K7" s="158">
        <f aca="true" t="shared" si="1" ref="K7:K26">IF(B7=0,"",IF(J7="","No",IF(J7&gt;=1,"Yes","No")))</f>
      </c>
      <c r="L7" s="296" t="s">
        <v>79</v>
      </c>
      <c r="M7" s="297"/>
      <c r="N7" s="297"/>
      <c r="O7" s="297"/>
      <c r="P7" s="12"/>
      <c r="Q7" s="12" t="b">
        <v>0</v>
      </c>
      <c r="R7" s="130"/>
      <c r="S7" s="302"/>
    </row>
    <row r="8" spans="1:19" ht="33.75" customHeight="1">
      <c r="A8" s="9">
        <v>1</v>
      </c>
      <c r="B8" s="9">
        <f t="shared" si="0"/>
        <v>0</v>
      </c>
      <c r="C8" s="153">
        <v>2</v>
      </c>
      <c r="D8" s="138"/>
      <c r="E8" s="156">
        <f>IF(B8=0,"",VLOOKUP(A8,'All Meals'!$A$12:$I$61,6))</f>
      </c>
      <c r="F8" s="158">
        <f aca="true" t="shared" si="2" ref="F8:F26">IF(B8=0,"",IF(E8="","No",IF(E8&gt;=0.5,"Yes","No")))</f>
      </c>
      <c r="G8" s="162">
        <f>IF(B8=0,"",FLOOR(VLOOKUP(A8,'All Meals'!$A$12:$I$61,7),0.25))</f>
      </c>
      <c r="H8" s="162">
        <f>IF(B8=0,"",FLOOR(VLOOKUP(A8,'All Meals'!$A$12:$I$61,8),0.25))</f>
      </c>
      <c r="I8" s="158">
        <f aca="true" t="shared" si="3" ref="I8:I26">IF(B8=0,"",IF(SUM(G8:H8)&gt;=2,"Yes","No"))</f>
      </c>
      <c r="J8" s="156">
        <f>IF(B8=0,"",VLOOKUP(A8,'All Meals'!$A$12:$I$61,9))</f>
      </c>
      <c r="K8" s="158">
        <f t="shared" si="1"/>
      </c>
      <c r="L8" s="296" t="s">
        <v>78</v>
      </c>
      <c r="M8" s="297"/>
      <c r="N8" s="297"/>
      <c r="O8" s="297"/>
      <c r="P8" s="12"/>
      <c r="Q8" s="12" t="b">
        <v>0</v>
      </c>
      <c r="R8" s="130"/>
      <c r="S8" s="46">
        <f>IF(Q8=TRUE,"No","")</f>
      </c>
    </row>
    <row r="9" spans="1:19" ht="33.75" customHeight="1" thickBot="1">
      <c r="A9" s="9">
        <v>1</v>
      </c>
      <c r="B9" s="9">
        <f t="shared" si="0"/>
        <v>0</v>
      </c>
      <c r="C9" s="153">
        <v>3</v>
      </c>
      <c r="D9" s="138"/>
      <c r="E9" s="156">
        <f>IF(B9=0,"",VLOOKUP(A9,'All Meals'!$A$12:$I$61,6))</f>
      </c>
      <c r="F9" s="158">
        <f t="shared" si="2"/>
      </c>
      <c r="G9" s="162">
        <f>IF(B9=0,"",FLOOR(VLOOKUP(A9,'All Meals'!$A$12:$I$61,7),0.25))</f>
      </c>
      <c r="H9" s="162">
        <f>IF(B9=0,"",FLOOR(VLOOKUP(A9,'All Meals'!$A$12:$I$61,8),0.25))</f>
      </c>
      <c r="I9" s="158">
        <f t="shared" si="3"/>
      </c>
      <c r="J9" s="156">
        <f>IF(B9=0,"",VLOOKUP(A9,'All Meals'!$A$12:$I$61,9))</f>
      </c>
      <c r="K9" s="158">
        <f t="shared" si="1"/>
      </c>
      <c r="L9" s="298" t="s">
        <v>80</v>
      </c>
      <c r="M9" s="299"/>
      <c r="N9" s="299"/>
      <c r="O9" s="299"/>
      <c r="P9" s="13"/>
      <c r="Q9" s="13" t="b">
        <v>0</v>
      </c>
      <c r="R9" s="11"/>
      <c r="S9" s="15">
        <f>IF(Q9=TRUE,"No","")</f>
      </c>
    </row>
    <row r="10" spans="1:17" ht="33.75" customHeight="1" thickBot="1">
      <c r="A10" s="9">
        <v>1</v>
      </c>
      <c r="B10" s="9">
        <f t="shared" si="0"/>
        <v>0</v>
      </c>
      <c r="C10" s="153">
        <v>4</v>
      </c>
      <c r="D10" s="138"/>
      <c r="E10" s="156">
        <f>IF(B10=0,"",VLOOKUP(A10,'All Meals'!$A$12:$I$61,6))</f>
      </c>
      <c r="F10" s="158">
        <f t="shared" si="2"/>
      </c>
      <c r="G10" s="162">
        <f>IF(B10=0,"",FLOOR(VLOOKUP(A10,'All Meals'!$A$12:$I$61,7),0.25))</f>
      </c>
      <c r="H10" s="162">
        <f>IF(B10=0,"",FLOOR(VLOOKUP(A10,'All Meals'!$A$12:$I$61,8),0.25))</f>
      </c>
      <c r="I10" s="158">
        <f t="shared" si="3"/>
      </c>
      <c r="J10" s="156">
        <f>IF(B10=0,"",VLOOKUP(A10,'All Meals'!$A$12:$I$61,9))</f>
      </c>
      <c r="K10" s="158">
        <f t="shared" si="1"/>
      </c>
      <c r="P10" s="9"/>
      <c r="Q10" s="9"/>
    </row>
    <row r="11" spans="1:19" ht="33.75" customHeight="1">
      <c r="A11" s="9">
        <v>1</v>
      </c>
      <c r="B11" s="9">
        <f t="shared" si="0"/>
        <v>0</v>
      </c>
      <c r="C11" s="153">
        <v>5</v>
      </c>
      <c r="D11" s="138"/>
      <c r="E11" s="156">
        <f>IF(B11=0,"",VLOOKUP(A11,'All Meals'!$A$12:$I$61,6))</f>
      </c>
      <c r="F11" s="158">
        <f t="shared" si="2"/>
      </c>
      <c r="G11" s="162">
        <f>IF(B11=0,"",FLOOR(VLOOKUP(A11,'All Meals'!$A$12:$I$61,7),0.25))</f>
      </c>
      <c r="H11" s="162">
        <f>IF(B11=0,"",FLOOR(VLOOKUP(A11,'All Meals'!$A$12:$I$61,8),0.25))</f>
      </c>
      <c r="I11" s="158">
        <f t="shared" si="3"/>
      </c>
      <c r="J11" s="156">
        <f>IF(B11=0,"",VLOOKUP(A11,'All Meals'!$A$12:$I$61,9))</f>
      </c>
      <c r="K11" s="158">
        <f t="shared" si="1"/>
      </c>
      <c r="M11" s="203" t="s">
        <v>48</v>
      </c>
      <c r="N11" s="204"/>
      <c r="O11" s="204"/>
      <c r="P11" s="204"/>
      <c r="Q11" s="204"/>
      <c r="R11" s="204"/>
      <c r="S11" s="205"/>
    </row>
    <row r="12" spans="1:19" ht="33.75" customHeight="1" thickBot="1">
      <c r="A12" s="9">
        <v>1</v>
      </c>
      <c r="B12" s="9">
        <f t="shared" si="0"/>
        <v>0</v>
      </c>
      <c r="C12" s="153">
        <v>6</v>
      </c>
      <c r="D12" s="138"/>
      <c r="E12" s="156">
        <f>IF(B12=0,"",VLOOKUP(A12,'All Meals'!$A$12:$I$61,6))</f>
      </c>
      <c r="F12" s="158">
        <f t="shared" si="2"/>
      </c>
      <c r="G12" s="162">
        <f>IF(B12=0,"",FLOOR(VLOOKUP(A12,'All Meals'!$A$12:$I$61,7),0.25))</f>
      </c>
      <c r="H12" s="162">
        <f>IF(B12=0,"",FLOOR(VLOOKUP(A12,'All Meals'!$A$12:$I$61,8),0.25))</f>
      </c>
      <c r="I12" s="158">
        <f t="shared" si="3"/>
      </c>
      <c r="J12" s="156">
        <f>IF(B12=0,"",VLOOKUP(A12,'All Meals'!$A$12:$I$61,9))</f>
      </c>
      <c r="K12" s="158">
        <f t="shared" si="1"/>
      </c>
      <c r="M12" s="311"/>
      <c r="N12" s="312"/>
      <c r="O12" s="312"/>
      <c r="P12" s="312"/>
      <c r="Q12" s="312"/>
      <c r="R12" s="312"/>
      <c r="S12" s="313"/>
    </row>
    <row r="13" spans="1:19" ht="33.75" customHeight="1">
      <c r="A13" s="9">
        <v>1</v>
      </c>
      <c r="B13" s="9">
        <f t="shared" si="0"/>
        <v>0</v>
      </c>
      <c r="C13" s="153">
        <v>7</v>
      </c>
      <c r="D13" s="138"/>
      <c r="E13" s="156">
        <f>IF(B13=0,"",VLOOKUP(A13,'All Meals'!$A$12:$I$61,6))</f>
      </c>
      <c r="F13" s="158">
        <f t="shared" si="2"/>
      </c>
      <c r="G13" s="162">
        <f>IF(B13=0,"",FLOOR(VLOOKUP(A13,'All Meals'!$A$12:$I$61,7),0.25))</f>
      </c>
      <c r="H13" s="162">
        <f>IF(B13=0,"",FLOOR(VLOOKUP(A13,'All Meals'!$A$12:$I$61,8),0.25))</f>
      </c>
      <c r="I13" s="158">
        <f t="shared" si="3"/>
      </c>
      <c r="J13" s="156">
        <f>IF(B13=0,"",VLOOKUP(A13,'All Meals'!$A$12:$I$61,9))</f>
      </c>
      <c r="K13" s="158">
        <f t="shared" si="1"/>
      </c>
      <c r="M13" s="279" t="s">
        <v>53</v>
      </c>
      <c r="N13" s="280"/>
      <c r="O13" s="280"/>
      <c r="P13" s="81">
        <v>1</v>
      </c>
      <c r="Q13" s="81">
        <f>INDEX(Cups,P13)</f>
        <v>0</v>
      </c>
      <c r="R13" s="287"/>
      <c r="S13" s="288"/>
    </row>
    <row r="14" spans="1:19" ht="33.75" customHeight="1">
      <c r="A14" s="9">
        <v>1</v>
      </c>
      <c r="B14" s="9">
        <f t="shared" si="0"/>
        <v>0</v>
      </c>
      <c r="C14" s="153">
        <v>8</v>
      </c>
      <c r="D14" s="138"/>
      <c r="E14" s="156">
        <f>IF(B14=0,"",VLOOKUP(A14,'All Meals'!$A$12:$I$61,6))</f>
      </c>
      <c r="F14" s="158">
        <f t="shared" si="2"/>
      </c>
      <c r="G14" s="162">
        <f>IF(B14=0,"",FLOOR(VLOOKUP(A14,'All Meals'!$A$12:$I$61,7),0.25))</f>
      </c>
      <c r="H14" s="162">
        <f>IF(B14=0,"",FLOOR(VLOOKUP(A14,'All Meals'!$A$12:$I$61,8),0.25))</f>
      </c>
      <c r="I14" s="158">
        <f t="shared" si="3"/>
      </c>
      <c r="J14" s="156">
        <f>IF(B14=0,"",VLOOKUP(A14,'All Meals'!$A$12:$I$61,9))</f>
      </c>
      <c r="K14" s="158">
        <f t="shared" si="1"/>
      </c>
      <c r="M14" s="279"/>
      <c r="N14" s="280"/>
      <c r="O14" s="280"/>
      <c r="P14" s="81">
        <v>1</v>
      </c>
      <c r="Q14" s="81">
        <f>INDEX(Cups,P14)</f>
        <v>0</v>
      </c>
      <c r="R14" s="277"/>
      <c r="S14" s="278"/>
    </row>
    <row r="15" spans="1:19" ht="33.75" customHeight="1">
      <c r="A15" s="9">
        <v>1</v>
      </c>
      <c r="B15" s="9">
        <f t="shared" si="0"/>
        <v>0</v>
      </c>
      <c r="C15" s="153">
        <v>9</v>
      </c>
      <c r="D15" s="138"/>
      <c r="E15" s="156">
        <f>IF(B15=0,"",VLOOKUP(A15,'All Meals'!$A$12:$I$61,6))</f>
      </c>
      <c r="F15" s="158">
        <f t="shared" si="2"/>
      </c>
      <c r="G15" s="162">
        <f>IF(B15=0,"",FLOOR(VLOOKUP(A15,'All Meals'!$A$12:$I$61,7),0.25))</f>
      </c>
      <c r="H15" s="162">
        <f>IF(B15=0,"",FLOOR(VLOOKUP(A15,'All Meals'!$A$12:$I$61,8),0.25))</f>
      </c>
      <c r="I15" s="158">
        <f t="shared" si="3"/>
      </c>
      <c r="J15" s="156">
        <f>IF(B15=0,"",VLOOKUP(A15,'All Meals'!$A$12:$I$61,9))</f>
      </c>
      <c r="K15" s="158">
        <f t="shared" si="1"/>
      </c>
      <c r="M15" s="279"/>
      <c r="N15" s="280"/>
      <c r="O15" s="280"/>
      <c r="P15" s="81">
        <v>1</v>
      </c>
      <c r="Q15" s="81">
        <f>INDEX(Cups,P15)</f>
        <v>0</v>
      </c>
      <c r="R15" s="277"/>
      <c r="S15" s="278"/>
    </row>
    <row r="16" spans="1:19" ht="38.25" customHeight="1">
      <c r="A16" s="9">
        <v>1</v>
      </c>
      <c r="B16" s="9">
        <f t="shared" si="0"/>
        <v>0</v>
      </c>
      <c r="C16" s="153">
        <v>10</v>
      </c>
      <c r="D16" s="138"/>
      <c r="E16" s="156">
        <f>IF(B16=0,"",VLOOKUP(A16,'All Meals'!$A$12:$I$61,6))</f>
      </c>
      <c r="F16" s="158">
        <f t="shared" si="2"/>
      </c>
      <c r="G16" s="162">
        <f>IF(B16=0,"",FLOOR(VLOOKUP(A16,'All Meals'!$A$12:$I$61,7),0.25))</f>
      </c>
      <c r="H16" s="162">
        <f>IF(B16=0,"",FLOOR(VLOOKUP(A16,'All Meals'!$A$12:$I$61,8),0.25))</f>
      </c>
      <c r="I16" s="158">
        <f t="shared" si="3"/>
      </c>
      <c r="J16" s="156">
        <f>IF(B16=0,"",VLOOKUP(A16,'All Meals'!$A$12:$I$61,9))</f>
      </c>
      <c r="K16" s="158">
        <f t="shared" si="1"/>
      </c>
      <c r="M16" s="279"/>
      <c r="N16" s="280"/>
      <c r="O16" s="280"/>
      <c r="P16" s="81">
        <v>1</v>
      </c>
      <c r="Q16" s="81">
        <f>INDEX(Cups,P16)</f>
        <v>0</v>
      </c>
      <c r="R16" s="277"/>
      <c r="S16" s="278"/>
    </row>
    <row r="17" spans="1:19" ht="33.75" customHeight="1">
      <c r="A17" s="9">
        <v>1</v>
      </c>
      <c r="B17" s="9">
        <f t="shared" si="0"/>
        <v>0</v>
      </c>
      <c r="C17" s="153">
        <v>11</v>
      </c>
      <c r="D17" s="138"/>
      <c r="E17" s="156">
        <f>IF(B17=0,"",VLOOKUP(A17,'All Meals'!$A$12:$I$61,6))</f>
      </c>
      <c r="F17" s="158">
        <f t="shared" si="2"/>
      </c>
      <c r="G17" s="162">
        <f>IF(B17=0,"",FLOOR(VLOOKUP(A17,'All Meals'!$A$12:$I$61,7),0.25))</f>
      </c>
      <c r="H17" s="162">
        <f>IF(B17=0,"",FLOOR(VLOOKUP(A17,'All Meals'!$A$12:$I$61,8),0.25))</f>
      </c>
      <c r="I17" s="158">
        <f t="shared" si="3"/>
      </c>
      <c r="J17" s="156">
        <f>IF(B17=0,"",VLOOKUP(A17,'All Meals'!$A$12:$I$61,9))</f>
      </c>
      <c r="K17" s="158">
        <f t="shared" si="1"/>
      </c>
      <c r="M17" s="279"/>
      <c r="N17" s="280"/>
      <c r="O17" s="280"/>
      <c r="P17" s="81">
        <v>1</v>
      </c>
      <c r="Q17" s="81">
        <f>INDEX(Cups,P17)</f>
        <v>0</v>
      </c>
      <c r="R17" s="283"/>
      <c r="S17" s="284"/>
    </row>
    <row r="18" spans="1:19" ht="33.75" customHeight="1" thickBot="1">
      <c r="A18" s="9">
        <v>1</v>
      </c>
      <c r="B18" s="9">
        <f t="shared" si="0"/>
        <v>0</v>
      </c>
      <c r="C18" s="153">
        <v>12</v>
      </c>
      <c r="D18" s="138"/>
      <c r="E18" s="156">
        <f>IF(B18=0,"",VLOOKUP(A18,'All Meals'!$A$12:$I$61,6))</f>
      </c>
      <c r="F18" s="158">
        <f t="shared" si="2"/>
      </c>
      <c r="G18" s="162">
        <f>IF(B18=0,"",FLOOR(VLOOKUP(A18,'All Meals'!$A$12:$I$61,7),0.25))</f>
      </c>
      <c r="H18" s="162">
        <f>IF(B18=0,"",FLOOR(VLOOKUP(A18,'All Meals'!$A$12:$I$61,8),0.25))</f>
      </c>
      <c r="I18" s="158">
        <f t="shared" si="3"/>
      </c>
      <c r="J18" s="156">
        <f>IF(B18=0,"",VLOOKUP(A18,'All Meals'!$A$12:$I$61,9))</f>
      </c>
      <c r="K18" s="158">
        <f t="shared" si="1"/>
      </c>
      <c r="M18" s="281"/>
      <c r="N18" s="282"/>
      <c r="O18" s="282"/>
      <c r="P18" s="82"/>
      <c r="Q18" s="82"/>
      <c r="R18" s="285">
        <f>SUM(Q13:Q17)</f>
        <v>0</v>
      </c>
      <c r="S18" s="286"/>
    </row>
    <row r="19" spans="1:19" ht="33.75" customHeight="1" thickBot="1">
      <c r="A19" s="9">
        <v>1</v>
      </c>
      <c r="B19" s="9">
        <f t="shared" si="0"/>
        <v>0</v>
      </c>
      <c r="C19" s="153">
        <v>13</v>
      </c>
      <c r="D19" s="138"/>
      <c r="E19" s="156">
        <f>IF(B19=0,"",VLOOKUP(A19,'All Meals'!$A$12:$I$61,6))</f>
      </c>
      <c r="F19" s="158">
        <f t="shared" si="2"/>
      </c>
      <c r="G19" s="162">
        <f>IF(B19=0,"",FLOOR(VLOOKUP(A19,'All Meals'!$A$12:$I$61,7),0.25))</f>
      </c>
      <c r="H19" s="162">
        <f>IF(B19=0,"",FLOOR(VLOOKUP(A19,'All Meals'!$A$12:$I$61,8),0.25))</f>
      </c>
      <c r="I19" s="158">
        <f t="shared" si="3"/>
      </c>
      <c r="J19" s="156">
        <f>IF(B19=0,"",VLOOKUP(A19,'All Meals'!$A$12:$I$61,9))</f>
      </c>
      <c r="K19" s="158">
        <f t="shared" si="1"/>
      </c>
      <c r="M19" s="314" t="s">
        <v>50</v>
      </c>
      <c r="N19" s="315"/>
      <c r="O19" s="315"/>
      <c r="P19" s="315"/>
      <c r="Q19" s="315"/>
      <c r="R19" s="315"/>
      <c r="S19" s="316"/>
    </row>
    <row r="20" spans="1:19" ht="33.75" customHeight="1">
      <c r="A20" s="9">
        <v>1</v>
      </c>
      <c r="B20" s="9">
        <f t="shared" si="0"/>
        <v>0</v>
      </c>
      <c r="C20" s="153">
        <v>14</v>
      </c>
      <c r="D20" s="138"/>
      <c r="E20" s="156">
        <f>IF(B20=0,"",VLOOKUP(A20,'All Meals'!$A$12:$I$61,6))</f>
      </c>
      <c r="F20" s="158">
        <f t="shared" si="2"/>
      </c>
      <c r="G20" s="162">
        <f>IF(B20=0,"",FLOOR(VLOOKUP(A20,'All Meals'!$A$12:$I$61,7),0.25))</f>
      </c>
      <c r="H20" s="162">
        <f>IF(B20=0,"",FLOOR(VLOOKUP(A20,'All Meals'!$A$12:$I$61,8),0.25))</f>
      </c>
      <c r="I20" s="158">
        <f t="shared" si="3"/>
      </c>
      <c r="J20" s="156">
        <f>IF(B20=0,"",VLOOKUP(A20,'All Meals'!$A$12:$I$61,9))</f>
      </c>
      <c r="K20" s="158">
        <f t="shared" si="1"/>
      </c>
      <c r="M20" s="212" t="s">
        <v>51</v>
      </c>
      <c r="N20" s="317"/>
      <c r="O20" s="318"/>
      <c r="P20" s="80"/>
      <c r="Q20" s="80"/>
      <c r="R20" s="322"/>
      <c r="S20" s="323"/>
    </row>
    <row r="21" spans="1:19" ht="33.75" customHeight="1">
      <c r="A21" s="9">
        <v>1</v>
      </c>
      <c r="B21" s="9">
        <f t="shared" si="0"/>
        <v>0</v>
      </c>
      <c r="C21" s="153">
        <v>15</v>
      </c>
      <c r="D21" s="138"/>
      <c r="E21" s="156">
        <f>IF(B21=0,"",VLOOKUP(A21,'All Meals'!$A$12:$I$61,6))</f>
      </c>
      <c r="F21" s="158">
        <f t="shared" si="2"/>
      </c>
      <c r="G21" s="162">
        <f>IF(B21=0,"",FLOOR(VLOOKUP(A21,'All Meals'!$A$12:$I$61,7),0.25))</f>
      </c>
      <c r="H21" s="162">
        <f>IF(B21=0,"",FLOOR(VLOOKUP(A21,'All Meals'!$A$12:$I$61,8),0.25))</f>
      </c>
      <c r="I21" s="158">
        <f t="shared" si="3"/>
      </c>
      <c r="J21" s="156">
        <f>IF(B21=0,"",VLOOKUP(A21,'All Meals'!$A$12:$I$61,9))</f>
      </c>
      <c r="K21" s="158">
        <f t="shared" si="1"/>
      </c>
      <c r="M21" s="319"/>
      <c r="N21" s="320"/>
      <c r="O21" s="321"/>
      <c r="P21" s="80"/>
      <c r="Q21" s="80"/>
      <c r="R21" s="324"/>
      <c r="S21" s="325"/>
    </row>
    <row r="22" spans="1:19" ht="33.75" customHeight="1">
      <c r="A22" s="9">
        <v>1</v>
      </c>
      <c r="B22" s="9">
        <f t="shared" si="0"/>
        <v>0</v>
      </c>
      <c r="C22" s="153">
        <v>16</v>
      </c>
      <c r="D22" s="138"/>
      <c r="E22" s="156">
        <f>IF(B22=0,"",VLOOKUP(A22,'All Meals'!$A$12:$I$61,6))</f>
      </c>
      <c r="F22" s="158">
        <f t="shared" si="2"/>
      </c>
      <c r="G22" s="162">
        <f>IF(B22=0,"",FLOOR(VLOOKUP(A22,'All Meals'!$A$12:$I$61,7),0.25))</f>
      </c>
      <c r="H22" s="162">
        <f>IF(B22=0,"",FLOOR(VLOOKUP(A22,'All Meals'!$A$12:$I$61,8),0.25))</f>
      </c>
      <c r="I22" s="158">
        <f t="shared" si="3"/>
      </c>
      <c r="J22" s="156">
        <f>IF(B22=0,"",VLOOKUP(A22,'All Meals'!$A$12:$I$61,9))</f>
      </c>
      <c r="K22" s="158">
        <f t="shared" si="1"/>
      </c>
      <c r="M22" s="214" t="s">
        <v>52</v>
      </c>
      <c r="N22" s="303"/>
      <c r="O22" s="304"/>
      <c r="P22" s="83"/>
      <c r="Q22" s="83"/>
      <c r="R22" s="307">
        <f>FLOOR(R20,0.125)</f>
        <v>0</v>
      </c>
      <c r="S22" s="308"/>
    </row>
    <row r="23" spans="1:19" ht="33.75" customHeight="1" thickBot="1">
      <c r="A23" s="9">
        <v>1</v>
      </c>
      <c r="B23" s="9">
        <f t="shared" si="0"/>
        <v>0</v>
      </c>
      <c r="C23" s="153">
        <v>17</v>
      </c>
      <c r="D23" s="138"/>
      <c r="E23" s="156">
        <f>IF(B23=0,"",VLOOKUP(A23,'All Meals'!$A$12:$I$61,6))</f>
      </c>
      <c r="F23" s="158">
        <f t="shared" si="2"/>
      </c>
      <c r="G23" s="162">
        <f>IF(B23=0,"",FLOOR(VLOOKUP(A23,'All Meals'!$A$12:$I$61,7),0.25))</f>
      </c>
      <c r="H23" s="162">
        <f>IF(B23=0,"",FLOOR(VLOOKUP(A23,'All Meals'!$A$12:$I$61,8),0.25))</f>
      </c>
      <c r="I23" s="158">
        <f t="shared" si="3"/>
      </c>
      <c r="J23" s="156">
        <f>IF(B23=0,"",VLOOKUP(A23,'All Meals'!$A$12:$I$61,9))</f>
      </c>
      <c r="K23" s="158">
        <f t="shared" si="1"/>
      </c>
      <c r="M23" s="215"/>
      <c r="N23" s="305"/>
      <c r="O23" s="306"/>
      <c r="P23" s="84"/>
      <c r="Q23" s="84"/>
      <c r="R23" s="309"/>
      <c r="S23" s="310"/>
    </row>
    <row r="24" spans="1:11" ht="33.75" customHeight="1">
      <c r="A24" s="9">
        <v>1</v>
      </c>
      <c r="B24" s="9">
        <f t="shared" si="0"/>
        <v>0</v>
      </c>
      <c r="C24" s="153">
        <v>18</v>
      </c>
      <c r="D24" s="138"/>
      <c r="E24" s="156">
        <f>IF(B24=0,"",VLOOKUP(A24,'All Meals'!$A$12:$I$61,6))</f>
      </c>
      <c r="F24" s="158">
        <f t="shared" si="2"/>
      </c>
      <c r="G24" s="162">
        <f>IF(B24=0,"",FLOOR(VLOOKUP(A24,'All Meals'!$A$12:$I$61,7),0.25))</f>
      </c>
      <c r="H24" s="162">
        <f>IF(B24=0,"",FLOOR(VLOOKUP(A24,'All Meals'!$A$12:$I$61,8),0.25))</f>
      </c>
      <c r="I24" s="158">
        <f t="shared" si="3"/>
      </c>
      <c r="J24" s="156">
        <f>IF(B24=0,"",VLOOKUP(A24,'All Meals'!$A$12:$I$61,9))</f>
      </c>
      <c r="K24" s="158">
        <f t="shared" si="1"/>
      </c>
    </row>
    <row r="25" spans="1:11" ht="33.75" customHeight="1">
      <c r="A25" s="9">
        <v>1</v>
      </c>
      <c r="B25" s="9">
        <f t="shared" si="0"/>
        <v>0</v>
      </c>
      <c r="C25" s="153">
        <v>19</v>
      </c>
      <c r="D25" s="138"/>
      <c r="E25" s="156">
        <f>IF(B25=0,"",VLOOKUP(A25,'All Meals'!$A$12:$I$61,6))</f>
      </c>
      <c r="F25" s="158">
        <f t="shared" si="2"/>
      </c>
      <c r="G25" s="162">
        <f>IF(B25=0,"",FLOOR(VLOOKUP(A25,'All Meals'!$A$12:$I$61,7),0.25))</f>
      </c>
      <c r="H25" s="162">
        <f>IF(B25=0,"",FLOOR(VLOOKUP(A25,'All Meals'!$A$12:$I$61,8),0.25))</f>
      </c>
      <c r="I25" s="158">
        <f t="shared" si="3"/>
      </c>
      <c r="J25" s="156">
        <f>IF(B25=0,"",VLOOKUP(A25,'All Meals'!$A$12:$I$61,9))</f>
      </c>
      <c r="K25" s="158">
        <f t="shared" si="1"/>
      </c>
    </row>
    <row r="26" spans="1:11" ht="33.75" customHeight="1" thickBot="1">
      <c r="A26" s="9">
        <v>1</v>
      </c>
      <c r="B26" s="9">
        <f t="shared" si="0"/>
        <v>0</v>
      </c>
      <c r="C26" s="153">
        <v>20</v>
      </c>
      <c r="D26" s="150"/>
      <c r="E26" s="156">
        <f>IF(B26=0,"",VLOOKUP(A26,'All Meals'!$A$12:$I$61,6))</f>
      </c>
      <c r="F26" s="158">
        <f t="shared" si="2"/>
      </c>
      <c r="G26" s="162">
        <f>IF(B26=0,"",FLOOR(VLOOKUP(A26,'All Meals'!$A$12:$I$61,7),0.25))</f>
      </c>
      <c r="H26" s="162">
        <f>IF(B26=0,"",FLOOR(VLOOKUP(A26,'All Meals'!$A$12:$I$61,8),0.25))</f>
      </c>
      <c r="I26" s="158">
        <f t="shared" si="3"/>
      </c>
      <c r="J26" s="156">
        <f>IF(B26=0,"",VLOOKUP(A26,'All Meals'!$A$12:$I$61,9))</f>
      </c>
      <c r="K26" s="158">
        <f t="shared" si="1"/>
      </c>
    </row>
    <row r="27" ht="33.75" customHeight="1"/>
    <row r="28" ht="33.75" customHeight="1"/>
    <row r="29" ht="33.75" customHeight="1"/>
    <row r="30" ht="33.75" customHeight="1"/>
  </sheetData>
  <sheetProtection password="CB21" sheet="1"/>
  <mergeCells count="36">
    <mergeCell ref="C5:D6"/>
    <mergeCell ref="C4:D4"/>
    <mergeCell ref="C3:S3"/>
    <mergeCell ref="L7:O7"/>
    <mergeCell ref="L9:O9"/>
    <mergeCell ref="L8:O8"/>
    <mergeCell ref="L5:O5"/>
    <mergeCell ref="L6:O6"/>
    <mergeCell ref="K5:K6"/>
    <mergeCell ref="J5:J6"/>
    <mergeCell ref="C1:K1"/>
    <mergeCell ref="C2:K2"/>
    <mergeCell ref="M19:S19"/>
    <mergeCell ref="M20:O21"/>
    <mergeCell ref="R20:S21"/>
    <mergeCell ref="M22:O23"/>
    <mergeCell ref="R22:S23"/>
    <mergeCell ref="S5:S7"/>
    <mergeCell ref="R15:S15"/>
    <mergeCell ref="R16:S16"/>
    <mergeCell ref="R17:S17"/>
    <mergeCell ref="R18:S18"/>
    <mergeCell ref="M11:S12"/>
    <mergeCell ref="M13:O18"/>
    <mergeCell ref="R13:S13"/>
    <mergeCell ref="R14:S14"/>
    <mergeCell ref="N1:P1"/>
    <mergeCell ref="N2:P2"/>
    <mergeCell ref="E4:F4"/>
    <mergeCell ref="I4:I6"/>
    <mergeCell ref="J4:K4"/>
    <mergeCell ref="L4:S4"/>
    <mergeCell ref="E5:E6"/>
    <mergeCell ref="F5:F6"/>
    <mergeCell ref="G5:G6"/>
    <mergeCell ref="H5:H6"/>
  </mergeCells>
  <conditionalFormatting sqref="S5:S9 I7:I26 K7:K26 F7:F26">
    <cfRule type="containsText" priority="1" dxfId="10" operator="containsText" stopIfTrue="1" text="Yes">
      <formula>NOT(ISERROR(SEARCH("Yes",F5)))</formula>
    </cfRule>
    <cfRule type="containsText" priority="2" dxfId="11" operator="containsText" stopIfTrue="1" text="No">
      <formula>NOT(ISERROR(SEARCH("No",F5)))</formula>
    </cfRule>
  </conditionalFormatting>
  <hyperlinks>
    <hyperlink ref="N1:P1" location="'Weekly Report'!A1" display="Go to Weekly Report"/>
    <hyperlink ref="N2:P2" location="'Breakfast Worksheet Instruction'!A1" display="Go to Instructions"/>
  </hyperlinks>
  <printOptions/>
  <pageMargins left="0.7" right="0.7" top="0.75" bottom="0.75" header="0.3" footer="0.3"/>
  <pageSetup horizontalDpi="1200" verticalDpi="1200" orientation="landscape" scale="50" r:id="rId2"/>
  <colBreaks count="1" manualBreakCount="1">
    <brk id="12" max="25" man="1"/>
  </colBreaks>
  <legacyDrawing r:id="rId1"/>
</worksheet>
</file>

<file path=xl/worksheets/sheet9.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B3" sqref="B3"/>
    </sheetView>
  </sheetViews>
  <sheetFormatPr defaultColWidth="9.140625" defaultRowHeight="15"/>
  <cols>
    <col min="1" max="1" width="29.8515625" style="16" customWidth="1"/>
    <col min="2" max="2" width="11.7109375" style="16" customWidth="1"/>
    <col min="3" max="3" width="12.57421875" style="16" customWidth="1"/>
    <col min="4" max="4" width="13.28125" style="16" customWidth="1"/>
    <col min="5" max="5" width="13.57421875" style="16" customWidth="1"/>
    <col min="6" max="6" width="12.7109375" style="16" customWidth="1"/>
    <col min="7" max="16384" width="9.140625" style="16" customWidth="1"/>
  </cols>
  <sheetData>
    <row r="1" spans="1:5" ht="40.5" customHeight="1" thickBot="1">
      <c r="A1" s="337" t="s">
        <v>117</v>
      </c>
      <c r="B1" s="338"/>
      <c r="C1" s="338"/>
      <c r="D1" s="338"/>
      <c r="E1" s="339"/>
    </row>
    <row r="2" ht="15.75" thickBot="1"/>
    <row r="3" spans="1:14" ht="20.25" customHeight="1" thickBot="1">
      <c r="A3" s="182" t="s">
        <v>115</v>
      </c>
      <c r="B3" s="176" t="s">
        <v>136</v>
      </c>
      <c r="C3" s="177" t="s">
        <v>137</v>
      </c>
      <c r="D3" s="177" t="s">
        <v>138</v>
      </c>
      <c r="E3" s="177" t="s">
        <v>139</v>
      </c>
      <c r="G3" s="327" t="s">
        <v>67</v>
      </c>
      <c r="H3" s="327"/>
      <c r="I3" s="327"/>
      <c r="J3" s="327"/>
      <c r="K3" s="327"/>
      <c r="L3" s="327"/>
      <c r="M3" s="327"/>
      <c r="N3" s="140"/>
    </row>
    <row r="4" spans="1:13" ht="49.5" customHeight="1" thickBot="1" thickTop="1">
      <c r="A4" s="43" t="s">
        <v>91</v>
      </c>
      <c r="B4" s="34">
        <f>IF(COUNTIF(DAY1!A7:A26,1)=20,"",IF(COUNTIF(DAY1!F7:F26,"No")&gt;=1,"No","Yes"))</f>
      </c>
      <c r="C4" s="34">
        <f>IF(COUNTIF(DAY2!A7:A26,1)=20,"",IF(COUNTIF(DAY2!F7:F26,"No")&gt;=1,"No","Yes"))</f>
      </c>
      <c r="D4" s="34">
        <f>IF(COUNTIF(DAY3!A7:A26,1)=20,"",IF(COUNTIF(DAY3!F7:F26,"No")&gt;=1,"No","Yes"))</f>
      </c>
      <c r="E4" s="184">
        <f>IF(COUNTIF(DAY4!A7:A26,1)=20,"",IF(COUNTIF(DAY4!F7:F26,"No")&gt;=1,"No","Yes"))</f>
      </c>
      <c r="G4" s="328"/>
      <c r="H4" s="329"/>
      <c r="I4" s="329"/>
      <c r="J4" s="329"/>
      <c r="K4" s="329"/>
      <c r="L4" s="329"/>
      <c r="M4" s="330"/>
    </row>
    <row r="5" spans="1:13" s="19" customFormat="1" ht="22.5" customHeight="1">
      <c r="A5" s="17"/>
      <c r="B5" s="18"/>
      <c r="C5" s="18"/>
      <c r="D5" s="18"/>
      <c r="E5" s="18"/>
      <c r="G5" s="331"/>
      <c r="H5" s="332"/>
      <c r="I5" s="332"/>
      <c r="J5" s="332"/>
      <c r="K5" s="332"/>
      <c r="L5" s="332"/>
      <c r="M5" s="333"/>
    </row>
    <row r="6" spans="1:13" s="21" customFormat="1" ht="7.5" customHeight="1" thickBot="1">
      <c r="A6" s="20"/>
      <c r="B6" s="18"/>
      <c r="C6" s="18"/>
      <c r="D6" s="18"/>
      <c r="E6" s="18"/>
      <c r="G6" s="331"/>
      <c r="H6" s="332"/>
      <c r="I6" s="332"/>
      <c r="J6" s="332"/>
      <c r="K6" s="332"/>
      <c r="L6" s="332"/>
      <c r="M6" s="333"/>
    </row>
    <row r="7" spans="2:13" ht="20.25" customHeight="1" thickBot="1">
      <c r="B7" s="176" t="s">
        <v>136</v>
      </c>
      <c r="C7" s="177" t="s">
        <v>137</v>
      </c>
      <c r="D7" s="177" t="s">
        <v>138</v>
      </c>
      <c r="E7" s="177" t="s">
        <v>139</v>
      </c>
      <c r="G7" s="331"/>
      <c r="H7" s="332"/>
      <c r="I7" s="332"/>
      <c r="J7" s="332"/>
      <c r="K7" s="332"/>
      <c r="L7" s="332"/>
      <c r="M7" s="333"/>
    </row>
    <row r="8" spans="1:13" s="21" customFormat="1" ht="40.5" customHeight="1" thickBot="1">
      <c r="A8" s="47" t="s">
        <v>13</v>
      </c>
      <c r="B8" s="48">
        <f>IF(COUNTIF(DAY1!A7:A26,1)=20,"",IF(COUNTIF(DAY1!I7:I26,"No")&gt;=1,"No","Yes"))</f>
      </c>
      <c r="C8" s="48">
        <f>IF(COUNTIF(DAY2!A7:A26,1)=20,"",IF(COUNTIF(DAY2!I7:I26,"No")&gt;=1,"No","Yes"))</f>
      </c>
      <c r="D8" s="48">
        <f>IF(COUNTIF(DAY3!A7:A26,1)=20,"",IF(COUNTIF(DAY3!I7:I26,"No")&gt;=1,"No","Yes"))</f>
      </c>
      <c r="E8" s="185">
        <f>IF(COUNTIF(DAY4!A7:A26,1)=20,"",IF(COUNTIF(DAY4!I7:I26,"No")&gt;=1,"No","Yes"))</f>
      </c>
      <c r="G8" s="331"/>
      <c r="H8" s="332"/>
      <c r="I8" s="332"/>
      <c r="J8" s="332"/>
      <c r="K8" s="332"/>
      <c r="L8" s="332"/>
      <c r="M8" s="333"/>
    </row>
    <row r="9" spans="1:13" s="21" customFormat="1" ht="40.5" customHeight="1" thickBot="1">
      <c r="A9" s="19"/>
      <c r="B9" s="22"/>
      <c r="C9" s="22"/>
      <c r="D9" s="22"/>
      <c r="E9" s="22"/>
      <c r="G9" s="331"/>
      <c r="H9" s="332"/>
      <c r="I9" s="332"/>
      <c r="J9" s="332"/>
      <c r="K9" s="332"/>
      <c r="L9" s="332"/>
      <c r="M9" s="333"/>
    </row>
    <row r="10" spans="2:13" ht="21" customHeight="1" thickBot="1">
      <c r="B10" s="176" t="s">
        <v>136</v>
      </c>
      <c r="C10" s="177" t="s">
        <v>137</v>
      </c>
      <c r="D10" s="177" t="s">
        <v>138</v>
      </c>
      <c r="E10" s="177" t="s">
        <v>139</v>
      </c>
      <c r="G10" s="331"/>
      <c r="H10" s="332"/>
      <c r="I10" s="332"/>
      <c r="J10" s="332"/>
      <c r="K10" s="332"/>
      <c r="L10" s="332"/>
      <c r="M10" s="333"/>
    </row>
    <row r="11" spans="1:13" ht="33" customHeight="1" thickBot="1">
      <c r="A11" s="23" t="s">
        <v>14</v>
      </c>
      <c r="B11" s="24">
        <f>IF(COUNTIF(DAY1!A7:A26,1)=20,"",IF(COUNTIF(DAY1!J7:J26,"No")&gt;=1,"No","Yes"))</f>
      </c>
      <c r="C11" s="24">
        <f>IF(COUNTIF(DAY2!A7:A26,1)=20,"",IF(COUNTIF(DAY2!J7:J26,"No")&gt;=1,"No","Yes"))</f>
      </c>
      <c r="D11" s="24">
        <f>IF(COUNTIF(DAY3!A7:A26,1)=20,"",IF(COUNTIF(DAY3!J7:J26,"No")&gt;=1,"No","Yes"))</f>
      </c>
      <c r="E11" s="24">
        <f>IF(COUNTIF(DAY4!A7:A26,1)=20,"",IF(COUNTIF(DAY4!J7:J26,"No")&gt;=1,"No","Yes"))</f>
      </c>
      <c r="G11" s="331"/>
      <c r="H11" s="332"/>
      <c r="I11" s="332"/>
      <c r="J11" s="332"/>
      <c r="K11" s="332"/>
      <c r="L11" s="332"/>
      <c r="M11" s="333"/>
    </row>
    <row r="12" spans="1:13" ht="61.5" customHeight="1">
      <c r="A12" s="42" t="s">
        <v>92</v>
      </c>
      <c r="B12" s="25">
        <f>DAY1!S5</f>
      </c>
      <c r="C12" s="25">
        <f>DAY2!S5</f>
      </c>
      <c r="D12" s="25">
        <f>DAY3!S5</f>
      </c>
      <c r="E12" s="49">
        <f>DAY4!S5</f>
      </c>
      <c r="G12" s="331"/>
      <c r="H12" s="332"/>
      <c r="I12" s="332"/>
      <c r="J12" s="332"/>
      <c r="K12" s="332"/>
      <c r="L12" s="332"/>
      <c r="M12" s="333"/>
    </row>
    <row r="13" spans="1:13" ht="51" customHeight="1">
      <c r="A13" s="168" t="s">
        <v>78</v>
      </c>
      <c r="B13" s="26">
        <f>DAY1!S8</f>
      </c>
      <c r="C13" s="26">
        <f>DAY2!S8</f>
      </c>
      <c r="D13" s="26">
        <f>DAY3!S8</f>
      </c>
      <c r="E13" s="50">
        <f>DAY4!S8</f>
      </c>
      <c r="G13" s="331"/>
      <c r="H13" s="332"/>
      <c r="I13" s="332"/>
      <c r="J13" s="332"/>
      <c r="K13" s="332"/>
      <c r="L13" s="332"/>
      <c r="M13" s="333"/>
    </row>
    <row r="14" spans="1:13" ht="54" customHeight="1" thickBot="1">
      <c r="A14" s="167" t="s">
        <v>80</v>
      </c>
      <c r="B14" s="27">
        <f>DAY1!S9</f>
      </c>
      <c r="C14" s="27">
        <f>DAY2!S9</f>
      </c>
      <c r="D14" s="27">
        <f>DAY3!S9</f>
      </c>
      <c r="E14" s="51">
        <f>DAY4!S9</f>
      </c>
      <c r="G14" s="334"/>
      <c r="H14" s="335"/>
      <c r="I14" s="335"/>
      <c r="J14" s="335"/>
      <c r="K14" s="335"/>
      <c r="L14" s="335"/>
      <c r="M14" s="336"/>
    </row>
  </sheetData>
  <sheetProtection password="CB21" sheet="1"/>
  <mergeCells count="3">
    <mergeCell ref="G3:M3"/>
    <mergeCell ref="G4:M14"/>
    <mergeCell ref="A1:E1"/>
  </mergeCells>
  <conditionalFormatting sqref="B12:E14">
    <cfRule type="containsText" priority="1" dxfId="1" operator="containsText" stopIfTrue="1" text="Yes">
      <formula>NOT(ISERROR(SEARCH("Yes",B12)))</formula>
    </cfRule>
    <cfRule type="containsText" priority="2" dxfId="11" operator="containsText" stopIfTrue="1" text="No">
      <formula>NOT(ISERROR(SEARCH("No",B12)))</formula>
    </cfRule>
  </conditionalFormatting>
  <hyperlinks>
    <hyperlink ref="D3" location="DAY3!A1" display="Day3"/>
    <hyperlink ref="D7" location="DAY3!A1" display="Day3"/>
    <hyperlink ref="D10" location="DAY3!A1" display="Day3"/>
    <hyperlink ref="E3" location="DAY4!A1" display="Day4"/>
    <hyperlink ref="E7" location="DAY4!A1" display="Day4"/>
    <hyperlink ref="E10" location="DAY4!A1" display="Day4"/>
    <hyperlink ref="A3" location="'Quick Instructions'!A153" display="Go to instructions"/>
    <hyperlink ref="C3" location="DAY2!A1" display="Day2"/>
    <hyperlink ref="C7" location="DAY2!A1" display="Day2"/>
    <hyperlink ref="C10" location="DAY2!A1" display="Day2"/>
    <hyperlink ref="B3" location="DAY1!A1" display="Day1"/>
    <hyperlink ref="B7" location="DAY1!A1" display="Day1"/>
    <hyperlink ref="B10" location="DAY1!A1" display="Day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hucknall_l</cp:lastModifiedBy>
  <cp:lastPrinted>2012-05-31T14:19:33Z</cp:lastPrinted>
  <dcterms:created xsi:type="dcterms:W3CDTF">2012-03-21T19:15:44Z</dcterms:created>
  <dcterms:modified xsi:type="dcterms:W3CDTF">2012-09-13T14:36:44Z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