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65506" windowWidth="7680" windowHeight="9120" tabRatio="722" activeTab="0"/>
  </bookViews>
  <sheets>
    <sheet name="Instructions" sheetId="1" r:id="rId1"/>
    <sheet name="Title I Part A" sheetId="2" r:id="rId2"/>
    <sheet name="Title I Part D" sheetId="3" r:id="rId3"/>
    <sheet name="Title II Part A" sheetId="4" r:id="rId4"/>
    <sheet name="Title II Part D" sheetId="5" r:id="rId5"/>
    <sheet name="Title III Part A SAI" sheetId="6" r:id="rId6"/>
    <sheet name="Title IV Part A" sheetId="7" r:id="rId7"/>
    <sheet name="Title VI Part B" sheetId="8" r:id="rId8"/>
    <sheet name="Allocations" sheetId="9" state="hidden" r:id="rId9"/>
    <sheet name="Carryover" sheetId="10" state="hidden" r:id="rId10"/>
    <sheet name="ARACStatus" sheetId="11" state="hidden" r:id="rId11"/>
  </sheets>
  <externalReferences>
    <externalReference r:id="rId14"/>
  </externalReferences>
  <definedNames>
    <definedName name="_xlfn.IFERROR" hidden="1">#NAME?</definedName>
    <definedName name="distCode">'Allocations'!$A$2:$A$192</definedName>
    <definedName name="rf0a" localSheetId="2">'Title I Part D'!$B$9</definedName>
    <definedName name="rf0a" localSheetId="3">'Title II Part A'!$B$9</definedName>
    <definedName name="rf0a" localSheetId="4">'Title II Part D'!$B$9</definedName>
    <definedName name="rf0a" localSheetId="5">'Title III Part A SAI'!$B$9</definedName>
    <definedName name="rf0a" localSheetId="6">'Title IV Part A'!$B$9</definedName>
    <definedName name="rf0a" localSheetId="7">'Title VI Part B'!$B$9</definedName>
    <definedName name="rf0b" localSheetId="2">'Title I Part D'!$B$10</definedName>
    <definedName name="rf0b" localSheetId="3">'Title II Part A'!$B$10</definedName>
    <definedName name="rf0b" localSheetId="4">'Title II Part D'!$B$10</definedName>
    <definedName name="rf0b" localSheetId="5">'Title III Part A SAI'!$B$10</definedName>
    <definedName name="rf0b" localSheetId="6">'Title IV Part A'!$B$10</definedName>
    <definedName name="rf0b" localSheetId="7">'Title VI Part B'!$B$10</definedName>
    <definedName name="rf0b">'Title I Part A'!$B$10</definedName>
    <definedName name="rf0bb" localSheetId="2">'Title I Part D'!$B$11</definedName>
    <definedName name="rf0bb" localSheetId="3">'Title II Part A'!$B$11</definedName>
    <definedName name="rf0bb" localSheetId="4">'Title II Part D'!$B$11</definedName>
    <definedName name="rf0bb" localSheetId="5">'Title III Part A SAI'!$B$11</definedName>
    <definedName name="rf0bb" localSheetId="6">'Title IV Part A'!$B$11</definedName>
    <definedName name="rf0bb" localSheetId="7">'Title VI Part B'!$B$11</definedName>
    <definedName name="rf0bb">'Title I Part A'!$B$11</definedName>
    <definedName name="rf0c" localSheetId="3">'Title II Part A'!$A$38</definedName>
    <definedName name="rf0c" localSheetId="4">'Title II Part D'!$A$38</definedName>
    <definedName name="rf0c" localSheetId="5">'Title III Part A SAI'!$C$19</definedName>
    <definedName name="rf0c" localSheetId="6">'Title IV Part A'!$A$38</definedName>
    <definedName name="rf0c" localSheetId="7">'Title VI Part B'!$A$38</definedName>
    <definedName name="rf0c">'Title I Part A'!$A$38</definedName>
    <definedName name="rf1a">'Title I Part A'!$C$17</definedName>
    <definedName name="rf1b">'Title I Part A'!$C$18</definedName>
    <definedName name="rf1c">'Title I Part A'!$C$19</definedName>
    <definedName name="rf2a">'Title II Part A'!$C$17</definedName>
    <definedName name="rf2b">'Title II Part A'!$C$18</definedName>
    <definedName name="rf2c">'Title II Part A'!$C$19</definedName>
    <definedName name="rf3a">'Title II Part D'!$C$17</definedName>
    <definedName name="rf3b">'Title II Part D'!$C$18</definedName>
    <definedName name="rf3c">'Title II Part D'!$C$19</definedName>
    <definedName name="rf4a">#REF!</definedName>
    <definedName name="rf4b">#REF!</definedName>
    <definedName name="rf4c">#REF!</definedName>
    <definedName name="rf5a">'Title IV Part A'!$C$17</definedName>
    <definedName name="rf5b">'Title IV Part A'!$C$18</definedName>
    <definedName name="rf5c">'Title IV Part A'!$C$19</definedName>
    <definedName name="rf6a">'Title I Part D'!$C$17</definedName>
    <definedName name="rf6b">'Title I Part D'!$C$18</definedName>
    <definedName name="rf6c">'Title I Part D'!$C$19</definedName>
    <definedName name="rf7a">'Title VI Part B'!$C$17</definedName>
    <definedName name="rf7b">'Title VI Part B'!$C$18</definedName>
    <definedName name="rf7c">'Title VI Part B'!$C$19</definedName>
    <definedName name="rf8a">'Title III Part A SAI'!$C$17</definedName>
    <definedName name="rf8b">'Title III Part A SAI'!$C$18</definedName>
    <definedName name="rf8c">'Title III Part A SAI'!$C$19</definedName>
    <definedName name="tbl_6a_to_template">'[1]Lookup'!$B$3:$E$52</definedName>
  </definedNames>
  <calcPr fullCalcOnLoad="1"/>
</workbook>
</file>

<file path=xl/comments2.xml><?xml version="1.0" encoding="utf-8"?>
<comments xmlns="http://schemas.openxmlformats.org/spreadsheetml/2006/main">
  <authors>
    <author>Tim Kahle</author>
  </authors>
  <commentList>
    <comment ref="B9" authorId="0">
      <text>
        <r>
          <rPr>
            <b/>
            <sz val="10"/>
            <color indexed="10"/>
            <rFont val="Tahoma"/>
            <family val="2"/>
          </rPr>
          <t>Choose your 4 digit district code from this dropdown list. The allocation and carryover amounts will populate based on the 4 digit code.</t>
        </r>
      </text>
    </commen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List>
</comments>
</file>

<file path=xl/comments3.xml><?xml version="1.0" encoding="utf-8"?>
<comments xmlns="http://schemas.openxmlformats.org/spreadsheetml/2006/main">
  <authors>
    <author>Tim Kahle</author>
  </authors>
  <commentLis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 ref="B9" authorId="0">
      <text>
        <r>
          <rPr>
            <b/>
            <sz val="10"/>
            <color indexed="10"/>
            <rFont val="Tahoma"/>
            <family val="2"/>
          </rPr>
          <t>Choose your 4 digit district code from this dropdown list. The allocation and carryover amounts will populate based on the 4 digit code.</t>
        </r>
      </text>
    </comment>
  </commentList>
</comments>
</file>

<file path=xl/comments4.xml><?xml version="1.0" encoding="utf-8"?>
<comments xmlns="http://schemas.openxmlformats.org/spreadsheetml/2006/main">
  <authors>
    <author>Tim Kahle</author>
  </authors>
  <commentLis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 ref="B9" authorId="0">
      <text>
        <r>
          <rPr>
            <b/>
            <sz val="10"/>
            <color indexed="10"/>
            <rFont val="Tahoma"/>
            <family val="2"/>
          </rPr>
          <t>Choose your 4 digit district code from this dropdown list. The allocation and carryover amounts will populate based on the 4 digit code.</t>
        </r>
      </text>
    </comment>
  </commentList>
</comments>
</file>

<file path=xl/comments5.xml><?xml version="1.0" encoding="utf-8"?>
<comments xmlns="http://schemas.openxmlformats.org/spreadsheetml/2006/main">
  <authors>
    <author>Tim Kahle</author>
  </authors>
  <commentLis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 ref="B9" authorId="0">
      <text>
        <r>
          <rPr>
            <b/>
            <sz val="10"/>
            <color indexed="10"/>
            <rFont val="Tahoma"/>
            <family val="2"/>
          </rPr>
          <t>Choose your 4 digit district code from this dropdown list. The allocation and carryover amounts will populate based on the 4 digit code.</t>
        </r>
      </text>
    </comment>
  </commentList>
</comments>
</file>

<file path=xl/comments6.xml><?xml version="1.0" encoding="utf-8"?>
<comments xmlns="http://schemas.openxmlformats.org/spreadsheetml/2006/main">
  <authors>
    <author>Tim Kahle</author>
  </authors>
  <commentLis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 ref="B9" authorId="0">
      <text>
        <r>
          <rPr>
            <b/>
            <sz val="10"/>
            <color indexed="10"/>
            <rFont val="Tahoma"/>
            <family val="2"/>
          </rPr>
          <t>Choose your 4 digit district code from this dropdown list. The allocation and carryover amounts will populate based on the 4 digit code.</t>
        </r>
      </text>
    </comment>
  </commentList>
</comments>
</file>

<file path=xl/comments7.xml><?xml version="1.0" encoding="utf-8"?>
<comments xmlns="http://schemas.openxmlformats.org/spreadsheetml/2006/main">
  <authors>
    <author>Tim Kahle</author>
  </authors>
  <commentLis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 ref="B9" authorId="0">
      <text>
        <r>
          <rPr>
            <b/>
            <sz val="10"/>
            <color indexed="10"/>
            <rFont val="Tahoma"/>
            <family val="2"/>
          </rPr>
          <t>Choose your 4 digit district code from this dropdown list. The allocation and carryover amounts will populate based on the 4 digit code.</t>
        </r>
      </text>
    </comment>
  </commentList>
</comments>
</file>

<file path=xl/comments8.xml><?xml version="1.0" encoding="utf-8"?>
<comments xmlns="http://schemas.openxmlformats.org/spreadsheetml/2006/main">
  <authors>
    <author>Tim Kahle</author>
  </authors>
  <commentLis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 ref="B9" authorId="0">
      <text>
        <r>
          <rPr>
            <b/>
            <sz val="10"/>
            <color indexed="10"/>
            <rFont val="Tahoma"/>
            <family val="2"/>
          </rPr>
          <t>Choose your 4 digit district code from this dropdown list. The allocation and carryover amounts will populate based on the 4 digit code.</t>
        </r>
      </text>
    </comment>
  </commentList>
</comments>
</file>

<file path=xl/sharedStrings.xml><?xml version="1.0" encoding="utf-8"?>
<sst xmlns="http://schemas.openxmlformats.org/spreadsheetml/2006/main" count="1658" uniqueCount="547">
  <si>
    <t>COLORADO DEPARTMENT OF EDUCATION</t>
  </si>
  <si>
    <t>CONSOLIDATED FEDERAL PROGRAMS</t>
  </si>
  <si>
    <t>Date</t>
  </si>
  <si>
    <t>201 EAST COLFAX</t>
  </si>
  <si>
    <t>Fax # 303-866-6738</t>
  </si>
  <si>
    <t>DENVER, COLORADO  80203</t>
  </si>
  <si>
    <t>CDE 73</t>
  </si>
  <si>
    <t>Comments:</t>
  </si>
  <si>
    <t xml:space="preserve"> REQUEST FOR FUNDS FORM</t>
  </si>
  <si>
    <t>Print or Type Name of Person Preparing Report</t>
  </si>
  <si>
    <t>A. Allocation</t>
  </si>
  <si>
    <t>B. Carryover</t>
  </si>
  <si>
    <t>F. Previously requested funds - Carryover portion</t>
  </si>
  <si>
    <t>G. Previously requested funds - Current Allocation portion</t>
  </si>
  <si>
    <t>Instructions for:</t>
  </si>
  <si>
    <t>REQUEST FOR FUNDS FORM</t>
  </si>
  <si>
    <t>Signature of Authorized Representative/Requestor</t>
  </si>
  <si>
    <t>Print or Type Name &amp; Title of Authorized Representative/Requestor</t>
  </si>
  <si>
    <t xml:space="preserve">   Section 1 - EXPENDITURE AND FUNDS REQUESTED SUMMARY</t>
  </si>
  <si>
    <t xml:space="preserve">   Section 2 - CERTIFICATION BY AUTHORIZED REPRESENTATIVE</t>
  </si>
  <si>
    <t>Section 1 – EXPENDITURE AND FUNDS REQUESTED SUMMARY</t>
  </si>
  <si>
    <r>
      <t>Round all amounts to the nearest dollar -</t>
    </r>
    <r>
      <rPr>
        <b/>
        <sz val="11"/>
        <rFont val="Arial"/>
        <family val="2"/>
      </rPr>
      <t xml:space="preserve"> do not enter cents! </t>
    </r>
    <r>
      <rPr>
        <sz val="11"/>
        <rFont val="Arial"/>
        <family val="2"/>
      </rPr>
      <t>(If you enter cents, we will round the request to the nearest dollar for you.)</t>
    </r>
  </si>
  <si>
    <r>
      <t xml:space="preserve">Separate requests for individual programs within NCLB Consolidated Application may be submitted if that individual program has received </t>
    </r>
    <r>
      <rPr>
        <i/>
        <sz val="11"/>
        <rFont val="Arial"/>
        <family val="2"/>
      </rPr>
      <t>final approval of its original budget application!</t>
    </r>
    <r>
      <rPr>
        <sz val="11"/>
        <rFont val="Arial"/>
        <family val="2"/>
      </rPr>
      <t xml:space="preserve">  (Check CDE’s web site.)  </t>
    </r>
    <r>
      <rPr>
        <b/>
        <sz val="11"/>
        <rFont val="Arial"/>
        <family val="2"/>
      </rPr>
      <t>If you submit a request prior to obtaining "final approval", the Request for Funds will be discarded.  We cannot save them until you have approval.</t>
    </r>
  </si>
  <si>
    <t>Section 2 – CERTIFICATION BY AUTHORIZED REPRESENTATIVE/REQUESTOR</t>
  </si>
  <si>
    <t>Amount</t>
  </si>
  <si>
    <t>Actuals</t>
  </si>
  <si>
    <r>
      <t xml:space="preserve">H. Lines D+E </t>
    </r>
    <r>
      <rPr>
        <b/>
        <i/>
        <sz val="12"/>
        <rFont val="Arial"/>
        <family val="2"/>
      </rPr>
      <t>minus</t>
    </r>
    <r>
      <rPr>
        <b/>
        <sz val="12"/>
        <rFont val="Arial"/>
        <family val="2"/>
      </rPr>
      <t xml:space="preserve"> Lines F+G = Line H </t>
    </r>
    <r>
      <rPr>
        <sz val="10"/>
        <rFont val="Arial"/>
        <family val="2"/>
      </rPr>
      <t>(Total amount of current request)</t>
    </r>
  </si>
  <si>
    <r>
      <t xml:space="preserve">Line C.  </t>
    </r>
    <r>
      <rPr>
        <u val="single"/>
        <sz val="11"/>
        <rFont val="Arial"/>
        <family val="2"/>
      </rPr>
      <t>Program Budget approved</t>
    </r>
    <r>
      <rPr>
        <sz val="11"/>
        <rFont val="Arial"/>
        <family val="2"/>
      </rPr>
      <t xml:space="preserve"> is the total of the Allocation and Carryover.</t>
    </r>
  </si>
  <si>
    <r>
      <t xml:space="preserve">Submit one copy of the form by the 1st day of the month </t>
    </r>
    <r>
      <rPr>
        <b/>
        <sz val="11"/>
        <rFont val="Arial"/>
        <family val="2"/>
      </rPr>
      <t>when the funds are needed</t>
    </r>
    <r>
      <rPr>
        <sz val="11"/>
        <rFont val="Arial"/>
        <family val="2"/>
      </rPr>
      <t xml:space="preserve">.  For example, if requesting reimbursement for the period thru the end of October, submit this form by October 1st. </t>
    </r>
    <r>
      <rPr>
        <sz val="11"/>
        <color indexed="16"/>
        <rFont val="Arial"/>
        <family val="2"/>
      </rPr>
      <t xml:space="preserve"> </t>
    </r>
    <r>
      <rPr>
        <b/>
        <sz val="11"/>
        <color indexed="16"/>
        <rFont val="Arial"/>
        <family val="2"/>
      </rPr>
      <t>Do not submit this form if the result on line "H" is zero.</t>
    </r>
  </si>
  <si>
    <t>Title I Part A - 84.010, CDE Grant Code 4010</t>
  </si>
  <si>
    <t>Title II Part A - Teacher Quality - 84.367, CDE Grant Code 4367</t>
  </si>
  <si>
    <t>Title II Part D - Technology - 84.318, CDE Grant Code 4318</t>
  </si>
  <si>
    <t>Title III Part A - SAI - 84.365, CDE Grant Code 7365</t>
  </si>
  <si>
    <t>Title IV Part A - Safe &amp; Drug Free - 84.186, CDE Grant Code 4186</t>
  </si>
  <si>
    <t>Title VI Part B - Rural and Low-Income - 84.358, CDE Grant Code 7358</t>
  </si>
  <si>
    <r>
      <t xml:space="preserve">The Allocation and Carryover are the amounts that were on your original approved budget. </t>
    </r>
    <r>
      <rPr>
        <u val="single"/>
        <sz val="11"/>
        <color indexed="16"/>
        <rFont val="Arial"/>
        <family val="2"/>
      </rPr>
      <t xml:space="preserve"> </t>
    </r>
    <r>
      <rPr>
        <b/>
        <u val="single"/>
        <sz val="11"/>
        <color indexed="16"/>
        <rFont val="Arial"/>
        <family val="2"/>
      </rPr>
      <t>Enter final allocation amounts and actual carryover amounts in "Actuals" column if those differ from the amounts already on the form.</t>
    </r>
  </si>
  <si>
    <r>
      <t xml:space="preserve">Line E. </t>
    </r>
    <r>
      <rPr>
        <u val="single"/>
        <sz val="11"/>
        <rFont val="Arial"/>
        <family val="2"/>
      </rPr>
      <t>Anticipated Expenditures</t>
    </r>
    <r>
      <rPr>
        <sz val="11"/>
        <rFont val="Arial"/>
        <family val="2"/>
      </rPr>
      <t xml:space="preserve"> is an input field to report the total anticipated expenditures prior to the receipt of requested funds from CDE.  {per EDGAR's 3 day rule.}</t>
    </r>
  </si>
  <si>
    <r>
      <t xml:space="preserve">Line H.  </t>
    </r>
    <r>
      <rPr>
        <u val="single"/>
        <sz val="11"/>
        <rFont val="Arial"/>
        <family val="2"/>
      </rPr>
      <t xml:space="preserve">Lines D+E </t>
    </r>
    <r>
      <rPr>
        <b/>
        <u val="single"/>
        <sz val="11"/>
        <rFont val="Arial"/>
        <family val="2"/>
      </rPr>
      <t>minus</t>
    </r>
    <r>
      <rPr>
        <u val="single"/>
        <sz val="11"/>
        <rFont val="Arial"/>
        <family val="2"/>
      </rPr>
      <t xml:space="preserve"> lines F+G = Line H</t>
    </r>
    <r>
      <rPr>
        <sz val="11"/>
        <rFont val="Arial"/>
        <family val="2"/>
      </rPr>
      <t xml:space="preserve"> Total expenditures to date plus anticipated expenditures less funds already requested is the amount that you may request.  </t>
    </r>
  </si>
  <si>
    <r>
      <t xml:space="preserve">Line D.  </t>
    </r>
    <r>
      <rPr>
        <u val="single"/>
        <sz val="11"/>
        <rFont val="Arial"/>
        <family val="2"/>
      </rPr>
      <t>District Expenditures to date</t>
    </r>
    <r>
      <rPr>
        <sz val="11"/>
        <rFont val="Arial"/>
        <family val="2"/>
      </rPr>
      <t xml:space="preserve"> is a running total of all expenditures that apply to this budget.  Do </t>
    </r>
    <r>
      <rPr>
        <b/>
        <sz val="11"/>
        <rFont val="Arial"/>
        <family val="2"/>
      </rPr>
      <t>NOT</t>
    </r>
    <r>
      <rPr>
        <sz val="11"/>
        <rFont val="Arial"/>
        <family val="2"/>
      </rPr>
      <t xml:space="preserve"> include obligations, encumbrances, or salaries accrued but not yet disbursed in this amount.</t>
    </r>
  </si>
  <si>
    <r>
      <t xml:space="preserve">D. District Expenditures to date </t>
    </r>
    <r>
      <rPr>
        <sz val="8"/>
        <rFont val="Arial Narrow"/>
        <family val="2"/>
      </rPr>
      <t>(do not include obligations, encumbrances or salaries accrued but not yet disbursed)</t>
    </r>
  </si>
  <si>
    <r>
      <t xml:space="preserve">E. Anticipated Expenditures </t>
    </r>
    <r>
      <rPr>
        <sz val="9"/>
        <rFont val="Arial Narrow"/>
        <family val="2"/>
      </rPr>
      <t>(obligations/&amp; other anticipated expenditures thru the month)</t>
    </r>
  </si>
  <si>
    <t>program expenditures are complete and accurate.</t>
  </si>
  <si>
    <r>
      <t>I certify that funds will be disbursed within 3 days of receipt</t>
    </r>
    <r>
      <rPr>
        <b/>
        <sz val="14"/>
        <color indexed="8"/>
        <rFont val="Arial"/>
        <family val="0"/>
      </rPr>
      <t xml:space="preserve"> and that the reported </t>
    </r>
  </si>
  <si>
    <t>Phone # and Extension</t>
  </si>
  <si>
    <t>NCLB CONSOLIDATED FEDERAL PROGRAMS</t>
  </si>
  <si>
    <r>
      <t xml:space="preserve">Line F.  </t>
    </r>
    <r>
      <rPr>
        <u val="single"/>
        <sz val="11"/>
        <rFont val="Arial"/>
        <family val="2"/>
      </rPr>
      <t>Previously requested funds - Carryover portion</t>
    </r>
    <r>
      <rPr>
        <sz val="11"/>
        <rFont val="Arial"/>
        <family val="2"/>
      </rPr>
      <t xml:space="preserve"> includes that portion of all previously requested funds coming out of prior year carryover.  (All or part of this amount may have been "cash on hand" at  the end of the previous year.)</t>
    </r>
  </si>
  <si>
    <r>
      <t xml:space="preserve">Line G.  </t>
    </r>
    <r>
      <rPr>
        <u val="single"/>
        <sz val="11"/>
        <rFont val="Arial"/>
        <family val="2"/>
      </rPr>
      <t>Previously requested funds - Current Allocation portion</t>
    </r>
    <r>
      <rPr>
        <sz val="11"/>
        <rFont val="Arial"/>
        <family val="2"/>
      </rPr>
      <t xml:space="preserve"> includes that portion of all previously requested funds coming out of current allocation.  We ask for "funds previously requested" as opposed to "funds received" as you may be preparing a new Request for Funds Form before you receive the last amount you requested.</t>
    </r>
  </si>
  <si>
    <r>
      <t xml:space="preserve">The Certification by the Authorized Representative: </t>
    </r>
    <r>
      <rPr>
        <sz val="11"/>
        <rFont val="Arial"/>
        <family val="2"/>
      </rPr>
      <t xml:space="preserve">The Authorized Representative/Requestor must verify the accuracy of the information reported by signing and dating the form.  Be sure to include the name of a contact person, (the person preparing report), and a telephone number, </t>
    </r>
    <r>
      <rPr>
        <u val="single"/>
        <sz val="11"/>
        <rFont val="Arial"/>
        <family val="2"/>
      </rPr>
      <t>including extension if applicable</t>
    </r>
    <r>
      <rPr>
        <sz val="11"/>
        <rFont val="Arial"/>
        <family val="2"/>
      </rPr>
      <t>.</t>
    </r>
  </si>
  <si>
    <t>C. Program Budget Approved</t>
  </si>
  <si>
    <r>
      <t xml:space="preserve">(You may track your grant payments on the Grant Distribution Spreadsheets found at: </t>
    </r>
    <r>
      <rPr>
        <b/>
        <sz val="11"/>
        <color indexed="12"/>
        <rFont val="Arial"/>
        <family val="2"/>
      </rPr>
      <t>http://www.cde.state.co.us/cdefisgrant/Grant_Distribution_Reports.htm</t>
    </r>
    <r>
      <rPr>
        <sz val="11"/>
        <rFont val="Arial"/>
        <family val="2"/>
      </rPr>
      <t>)</t>
    </r>
  </si>
  <si>
    <t xml:space="preserve">THIS FORM MAY BE EMAILED  </t>
  </si>
  <si>
    <r>
      <t xml:space="preserve">Email address: </t>
    </r>
    <r>
      <rPr>
        <b/>
        <sz val="16"/>
        <color indexed="12"/>
        <rFont val="Arial"/>
        <family val="2"/>
      </rPr>
      <t>gfrff@cde.state.co.us</t>
    </r>
  </si>
  <si>
    <t>201 EAST COLFAX - ROOM 208</t>
  </si>
  <si>
    <r>
      <t xml:space="preserve">INSTRUCTIONS:  Submit one copy of this form by the 1st business day of the month when the funds are needed.  (For example: order funds by June 1st to receive funds in June.) </t>
    </r>
    <r>
      <rPr>
        <b/>
        <sz val="12"/>
        <rFont val="Arial"/>
        <family val="2"/>
      </rPr>
      <t xml:space="preserve"> Remember, funds cannot be obligated or expended until your application and budget have been given final approval by CDE. </t>
    </r>
  </si>
  <si>
    <t>Title I Part D - 84.010a , CDE Grant Code 7010</t>
  </si>
  <si>
    <t>0010</t>
  </si>
  <si>
    <t>Mapleton 1</t>
  </si>
  <si>
    <t>Adams</t>
  </si>
  <si>
    <t>CODE</t>
  </si>
  <si>
    <t>COUNTY</t>
  </si>
  <si>
    <t>DISTRICT</t>
  </si>
  <si>
    <t>Title I-A</t>
  </si>
  <si>
    <t>Title II-A</t>
  </si>
  <si>
    <t>Title III-SAI</t>
  </si>
  <si>
    <t>Title VI-B</t>
  </si>
  <si>
    <t>0020</t>
  </si>
  <si>
    <t>Northglenn-Thornton 12</t>
  </si>
  <si>
    <t>0030</t>
  </si>
  <si>
    <t>Adams County 14</t>
  </si>
  <si>
    <t>0040</t>
  </si>
  <si>
    <t>Brighton 27J</t>
  </si>
  <si>
    <t>0050</t>
  </si>
  <si>
    <t>Bennett 29J</t>
  </si>
  <si>
    <t>0060</t>
  </si>
  <si>
    <t>Strasburg 31J</t>
  </si>
  <si>
    <t>0070</t>
  </si>
  <si>
    <t>Westminster 50</t>
  </si>
  <si>
    <t>0100</t>
  </si>
  <si>
    <t>Alamosa</t>
  </si>
  <si>
    <t>Alamosa Re-11J</t>
  </si>
  <si>
    <t>0110</t>
  </si>
  <si>
    <t>Sangre De Cristo Re-22J</t>
  </si>
  <si>
    <t>0120</t>
  </si>
  <si>
    <t>Arapahoe</t>
  </si>
  <si>
    <t>Englewood 1</t>
  </si>
  <si>
    <t>0123</t>
  </si>
  <si>
    <t>Sheridan 2</t>
  </si>
  <si>
    <t>0130</t>
  </si>
  <si>
    <t>Cherry Creek 5</t>
  </si>
  <si>
    <t>0140</t>
  </si>
  <si>
    <t>Littleton 6</t>
  </si>
  <si>
    <t>0170</t>
  </si>
  <si>
    <t>Deer Trail 26J</t>
  </si>
  <si>
    <t>0180</t>
  </si>
  <si>
    <t>Adams-Arapahoe 28J</t>
  </si>
  <si>
    <t>0190</t>
  </si>
  <si>
    <t>Byers 32J</t>
  </si>
  <si>
    <t>0220</t>
  </si>
  <si>
    <t>Archuleta</t>
  </si>
  <si>
    <t>Archuleta County 50 Jt</t>
  </si>
  <si>
    <t>0230</t>
  </si>
  <si>
    <t>Baca</t>
  </si>
  <si>
    <t>Walsh Re-1</t>
  </si>
  <si>
    <t>0240</t>
  </si>
  <si>
    <t>Pritchett Re-3</t>
  </si>
  <si>
    <t>0250</t>
  </si>
  <si>
    <t>Springfield Re-4</t>
  </si>
  <si>
    <t>0260</t>
  </si>
  <si>
    <t>Vilas Re-5</t>
  </si>
  <si>
    <t>0270</t>
  </si>
  <si>
    <t>Campo Re-6</t>
  </si>
  <si>
    <t>0290</t>
  </si>
  <si>
    <t>Bent</t>
  </si>
  <si>
    <t>Las Animas Re-1</t>
  </si>
  <si>
    <t>0310</t>
  </si>
  <si>
    <t>Mc Clave Re-2</t>
  </si>
  <si>
    <t>0470</t>
  </si>
  <si>
    <t>Boulder</t>
  </si>
  <si>
    <t>St Vrain Valley Re 1J</t>
  </si>
  <si>
    <t>0480</t>
  </si>
  <si>
    <t>Boulder Valley Re 2</t>
  </si>
  <si>
    <t>0490</t>
  </si>
  <si>
    <t>Chaffee</t>
  </si>
  <si>
    <t>Buena Vista R-31</t>
  </si>
  <si>
    <t>0500</t>
  </si>
  <si>
    <t>Salida R-32</t>
  </si>
  <si>
    <t>0510</t>
  </si>
  <si>
    <t>Cheyenne</t>
  </si>
  <si>
    <t>Kit Carson R-1</t>
  </si>
  <si>
    <t>0520</t>
  </si>
  <si>
    <t>Cheyenne County Re-5</t>
  </si>
  <si>
    <t>0540</t>
  </si>
  <si>
    <t>Clear Creek</t>
  </si>
  <si>
    <t>Clear Creek Re-1</t>
  </si>
  <si>
    <t>0550</t>
  </si>
  <si>
    <t>Conejos</t>
  </si>
  <si>
    <t>North Conejos Re-1J</t>
  </si>
  <si>
    <t>0560</t>
  </si>
  <si>
    <t>Sanford 6J</t>
  </si>
  <si>
    <t>0580</t>
  </si>
  <si>
    <t>South Conejos Re-10</t>
  </si>
  <si>
    <t>0640</t>
  </si>
  <si>
    <t>Costilla</t>
  </si>
  <si>
    <t>Centennial R-1</t>
  </si>
  <si>
    <t>0740</t>
  </si>
  <si>
    <t>Sierra Grande R-30</t>
  </si>
  <si>
    <t>0770</t>
  </si>
  <si>
    <t>Crowley</t>
  </si>
  <si>
    <t>Crowley County Re-1-J</t>
  </si>
  <si>
    <t>0860</t>
  </si>
  <si>
    <t>Custer</t>
  </si>
  <si>
    <t>Consolidated C-1</t>
  </si>
  <si>
    <t>0870</t>
  </si>
  <si>
    <t>Delta</t>
  </si>
  <si>
    <t>Delta County 50(J)</t>
  </si>
  <si>
    <t>0880</t>
  </si>
  <si>
    <t>Denver</t>
  </si>
  <si>
    <t>Denver County 1</t>
  </si>
  <si>
    <t>0890</t>
  </si>
  <si>
    <t>Dolores</t>
  </si>
  <si>
    <t>Dolores County Re No.2</t>
  </si>
  <si>
    <t>0900</t>
  </si>
  <si>
    <t>Douglas</t>
  </si>
  <si>
    <t>Douglas County Re 1</t>
  </si>
  <si>
    <t>0910</t>
  </si>
  <si>
    <t>Eagle</t>
  </si>
  <si>
    <t>Eagle County Re 50</t>
  </si>
  <si>
    <t>0920</t>
  </si>
  <si>
    <t>Elbert</t>
  </si>
  <si>
    <t>Elizabeth C-1</t>
  </si>
  <si>
    <t>0930</t>
  </si>
  <si>
    <t>Kiowa C-2</t>
  </si>
  <si>
    <t>0940</t>
  </si>
  <si>
    <t>Big Sandy 100J</t>
  </si>
  <si>
    <t>0950</t>
  </si>
  <si>
    <t>Elbert 200</t>
  </si>
  <si>
    <t>0960</t>
  </si>
  <si>
    <t>Agate 300</t>
  </si>
  <si>
    <t>0970</t>
  </si>
  <si>
    <t>El Paso</t>
  </si>
  <si>
    <t>Calhan RJ-1</t>
  </si>
  <si>
    <t>0980</t>
  </si>
  <si>
    <t>Harrison 2</t>
  </si>
  <si>
    <t>0990</t>
  </si>
  <si>
    <t>Widefield 3</t>
  </si>
  <si>
    <t>1000</t>
  </si>
  <si>
    <t>Fountain 8</t>
  </si>
  <si>
    <t>1010</t>
  </si>
  <si>
    <t>Colorado Springs 11</t>
  </si>
  <si>
    <t>1020</t>
  </si>
  <si>
    <t>Cheyenne Mountain 12</t>
  </si>
  <si>
    <t>1030</t>
  </si>
  <si>
    <t>Manitou Springs 14</t>
  </si>
  <si>
    <t>1040</t>
  </si>
  <si>
    <t>Academy 20</t>
  </si>
  <si>
    <t>1050</t>
  </si>
  <si>
    <t>Ellicott 22</t>
  </si>
  <si>
    <t>1060</t>
  </si>
  <si>
    <t>Peyton 23 Jt</t>
  </si>
  <si>
    <t>1070</t>
  </si>
  <si>
    <t>Hanover 28</t>
  </si>
  <si>
    <t>1080</t>
  </si>
  <si>
    <t>Lewis-Palmer 38</t>
  </si>
  <si>
    <t>1110</t>
  </si>
  <si>
    <t>Falcon 49</t>
  </si>
  <si>
    <t>1120</t>
  </si>
  <si>
    <t>Edison 54 Jt</t>
  </si>
  <si>
    <t>1130</t>
  </si>
  <si>
    <t>Miami/Yoder 60 Jt</t>
  </si>
  <si>
    <t>1140</t>
  </si>
  <si>
    <t>Fremont</t>
  </si>
  <si>
    <t>Canon City Re-1</t>
  </si>
  <si>
    <t>1150</t>
  </si>
  <si>
    <t>Florence Re-2</t>
  </si>
  <si>
    <t>1160</t>
  </si>
  <si>
    <t>Cotopaxi Re-3</t>
  </si>
  <si>
    <t>1180</t>
  </si>
  <si>
    <t>Garfield</t>
  </si>
  <si>
    <t>Roaring Fork Re-1</t>
  </si>
  <si>
    <t>1195</t>
  </si>
  <si>
    <t>Garfield Re-2</t>
  </si>
  <si>
    <t>1220</t>
  </si>
  <si>
    <t>Garfield 16</t>
  </si>
  <si>
    <t>1330</t>
  </si>
  <si>
    <t>Gilpin</t>
  </si>
  <si>
    <t>Gilpin County Re-1</t>
  </si>
  <si>
    <t>1340</t>
  </si>
  <si>
    <t>Grand</t>
  </si>
  <si>
    <t>West Grand 1-Jt.</t>
  </si>
  <si>
    <t>1350</t>
  </si>
  <si>
    <t>East Grand 2</t>
  </si>
  <si>
    <t>1360</t>
  </si>
  <si>
    <t>Gunnison</t>
  </si>
  <si>
    <t>Gunnison Watershed Re1J</t>
  </si>
  <si>
    <t>1380</t>
  </si>
  <si>
    <t>Hinsdale</t>
  </si>
  <si>
    <t>Hinsdale County Re 1</t>
  </si>
  <si>
    <t>1390</t>
  </si>
  <si>
    <t>Huerfano</t>
  </si>
  <si>
    <t>Huerfano Re-1</t>
  </si>
  <si>
    <t>1400</t>
  </si>
  <si>
    <t>La Veta Re-2</t>
  </si>
  <si>
    <t>1410</t>
  </si>
  <si>
    <t>Jackson</t>
  </si>
  <si>
    <t>North Park R-1</t>
  </si>
  <si>
    <t>1420</t>
  </si>
  <si>
    <t>Jefferson</t>
  </si>
  <si>
    <t>Jefferson County R-1</t>
  </si>
  <si>
    <t>1430</t>
  </si>
  <si>
    <t>Kiowa</t>
  </si>
  <si>
    <t>Eads Re-1</t>
  </si>
  <si>
    <t>1440</t>
  </si>
  <si>
    <t>Plainview Re-2</t>
  </si>
  <si>
    <t>1450</t>
  </si>
  <si>
    <t>Kit Carson</t>
  </si>
  <si>
    <t>Arriba-Flagler C-20</t>
  </si>
  <si>
    <t>1460</t>
  </si>
  <si>
    <t>Hi-Plains R-23</t>
  </si>
  <si>
    <t>1480</t>
  </si>
  <si>
    <t>Stratton R-4</t>
  </si>
  <si>
    <t>1490</t>
  </si>
  <si>
    <t>Bethune R-5</t>
  </si>
  <si>
    <t>1500</t>
  </si>
  <si>
    <t>Burlington Re-6J</t>
  </si>
  <si>
    <t>1510</t>
  </si>
  <si>
    <t>Lake</t>
  </si>
  <si>
    <t>Lake County R-1</t>
  </si>
  <si>
    <t>1520</t>
  </si>
  <si>
    <t>La Plata</t>
  </si>
  <si>
    <t>Durango 9-R</t>
  </si>
  <si>
    <t>1530</t>
  </si>
  <si>
    <t>Bayfield 10 Jt-R</t>
  </si>
  <si>
    <t>1540</t>
  </si>
  <si>
    <t>Ignacio 11 Jt</t>
  </si>
  <si>
    <t>1550</t>
  </si>
  <si>
    <t>Larimer</t>
  </si>
  <si>
    <t>Poudre R-1</t>
  </si>
  <si>
    <t>1560</t>
  </si>
  <si>
    <t>Thompson R-2J</t>
  </si>
  <si>
    <t>1570</t>
  </si>
  <si>
    <t>Park (Estes Park) R-3</t>
  </si>
  <si>
    <t>1580</t>
  </si>
  <si>
    <t>Las Animas</t>
  </si>
  <si>
    <t>Trinidad 1</t>
  </si>
  <si>
    <t>1590</t>
  </si>
  <si>
    <t>Primero Reorganized 2</t>
  </si>
  <si>
    <t>1600</t>
  </si>
  <si>
    <t>Hoehne Reorganized 3</t>
  </si>
  <si>
    <t>1620</t>
  </si>
  <si>
    <t xml:space="preserve">Aguilar Reorganized 6 </t>
  </si>
  <si>
    <t>1750</t>
  </si>
  <si>
    <t>Branson Reorganized 82</t>
  </si>
  <si>
    <t>1760</t>
  </si>
  <si>
    <t>Kim Reorganized 88</t>
  </si>
  <si>
    <t>1780</t>
  </si>
  <si>
    <t>Lincoln</t>
  </si>
  <si>
    <t>Genoa-Hugo C113</t>
  </si>
  <si>
    <t>1790</t>
  </si>
  <si>
    <t>Limon Re-4J</t>
  </si>
  <si>
    <t>1810</t>
  </si>
  <si>
    <t>Karval Re-23</t>
  </si>
  <si>
    <t>1828</t>
  </si>
  <si>
    <t>Logan</t>
  </si>
  <si>
    <t>Valley Re-1</t>
  </si>
  <si>
    <t>1850</t>
  </si>
  <si>
    <t>Frenchman Re-3</t>
  </si>
  <si>
    <t>1860</t>
  </si>
  <si>
    <t>Buffalo Re-4</t>
  </si>
  <si>
    <t>1870</t>
  </si>
  <si>
    <t>Plateau Re-5</t>
  </si>
  <si>
    <t>1980</t>
  </si>
  <si>
    <t>Mesa</t>
  </si>
  <si>
    <t>De Beque 49Jt</t>
  </si>
  <si>
    <t>1990</t>
  </si>
  <si>
    <t>Plateau Valley 50</t>
  </si>
  <si>
    <t>2000</t>
  </si>
  <si>
    <t>Mesa County Valley 51</t>
  </si>
  <si>
    <t>2010</t>
  </si>
  <si>
    <t>Mineral</t>
  </si>
  <si>
    <t>Creede Consolidated 1</t>
  </si>
  <si>
    <t>2020</t>
  </si>
  <si>
    <t>Moffat</t>
  </si>
  <si>
    <t>Moffat County Re:No 1</t>
  </si>
  <si>
    <t>2035</t>
  </si>
  <si>
    <t>Montezuma</t>
  </si>
  <si>
    <t>Montezuma-Cortez Re-1</t>
  </si>
  <si>
    <t>2055</t>
  </si>
  <si>
    <t xml:space="preserve">Montezuma </t>
  </si>
  <si>
    <t>Dolores Re-4A</t>
  </si>
  <si>
    <t>2070</t>
  </si>
  <si>
    <t>Mancos Re-6</t>
  </si>
  <si>
    <t>2180</t>
  </si>
  <si>
    <t>Montrose</t>
  </si>
  <si>
    <t>Montrose County Re-1J</t>
  </si>
  <si>
    <t>2190</t>
  </si>
  <si>
    <t>West End Re-2</t>
  </si>
  <si>
    <t>2395</t>
  </si>
  <si>
    <t>Morgan</t>
  </si>
  <si>
    <t>Brush Re-2(J)</t>
  </si>
  <si>
    <t>2405</t>
  </si>
  <si>
    <t>Fort Morgan Re-3</t>
  </si>
  <si>
    <t>2505</t>
  </si>
  <si>
    <t>Weldon Valley Re-20(J)</t>
  </si>
  <si>
    <t>2515</t>
  </si>
  <si>
    <t>Wiggins Re-50(J)</t>
  </si>
  <si>
    <t>2520</t>
  </si>
  <si>
    <t>Otero</t>
  </si>
  <si>
    <t>East Otero R-1</t>
  </si>
  <si>
    <t>2530</t>
  </si>
  <si>
    <t>Rocky Ford R-2</t>
  </si>
  <si>
    <t>2535</t>
  </si>
  <si>
    <t>Manzanola 3J</t>
  </si>
  <si>
    <t>2540</t>
  </si>
  <si>
    <t>Fowler R-4J</t>
  </si>
  <si>
    <t>2560</t>
  </si>
  <si>
    <t>Cheraw 31</t>
  </si>
  <si>
    <t>2570</t>
  </si>
  <si>
    <t>Swink 33</t>
  </si>
  <si>
    <t>2580</t>
  </si>
  <si>
    <t>Ouray</t>
  </si>
  <si>
    <t>Ouray R-1</t>
  </si>
  <si>
    <t>2590</t>
  </si>
  <si>
    <t>Ridgway R-2</t>
  </si>
  <si>
    <t>2600</t>
  </si>
  <si>
    <t>Park</t>
  </si>
  <si>
    <t>Platte Canyon 1</t>
  </si>
  <si>
    <t>2610</t>
  </si>
  <si>
    <t>Park County Re-2</t>
  </si>
  <si>
    <t>2620</t>
  </si>
  <si>
    <t>Phillips</t>
  </si>
  <si>
    <t>Holyoke Re-1J</t>
  </si>
  <si>
    <t>2630</t>
  </si>
  <si>
    <t>Haxtun Re-2J</t>
  </si>
  <si>
    <t>2640</t>
  </si>
  <si>
    <t>Pitkin</t>
  </si>
  <si>
    <t>Aspen 1</t>
  </si>
  <si>
    <t>2650</t>
  </si>
  <si>
    <t>Prowers</t>
  </si>
  <si>
    <t>Granada Re-1</t>
  </si>
  <si>
    <t>2660</t>
  </si>
  <si>
    <t>Lamar Re-2</t>
  </si>
  <si>
    <t>2670</t>
  </si>
  <si>
    <t>Holly Re-3</t>
  </si>
  <si>
    <t>2680</t>
  </si>
  <si>
    <t>Wiley Re-13 Jt</t>
  </si>
  <si>
    <t>2690</t>
  </si>
  <si>
    <t>Pueblo</t>
  </si>
  <si>
    <t>Pueblo City 60</t>
  </si>
  <si>
    <t>2700</t>
  </si>
  <si>
    <t>Pueblo County Rural 70</t>
  </si>
  <si>
    <t>2710</t>
  </si>
  <si>
    <t>Rio Blanco</t>
  </si>
  <si>
    <t>Meeker Re1</t>
  </si>
  <si>
    <t>2720</t>
  </si>
  <si>
    <t>Rangely Re-4</t>
  </si>
  <si>
    <t>2730</t>
  </si>
  <si>
    <t>Rio Grande</t>
  </si>
  <si>
    <t>Del Norte C-7</t>
  </si>
  <si>
    <t>2740</t>
  </si>
  <si>
    <t>Monte Vista C-8</t>
  </si>
  <si>
    <t>2750</t>
  </si>
  <si>
    <t>Sargent Re-33J</t>
  </si>
  <si>
    <t>2760</t>
  </si>
  <si>
    <t>Routt</t>
  </si>
  <si>
    <t>Hayden Re-1</t>
  </si>
  <si>
    <t>2770</t>
  </si>
  <si>
    <t>Steamboat Springs Re-2</t>
  </si>
  <si>
    <t>2780</t>
  </si>
  <si>
    <t>South Routt Re 3</t>
  </si>
  <si>
    <t>2790</t>
  </si>
  <si>
    <t>Saguache</t>
  </si>
  <si>
    <t>Mountain Valley Re 1</t>
  </si>
  <si>
    <t>2800</t>
  </si>
  <si>
    <t>Moffat 2</t>
  </si>
  <si>
    <t>2810</t>
  </si>
  <si>
    <t>Center 26 Jt</t>
  </si>
  <si>
    <t>2820</t>
  </si>
  <si>
    <t>San Juan</t>
  </si>
  <si>
    <t>Silverton 1</t>
  </si>
  <si>
    <t>2830</t>
  </si>
  <si>
    <t>San Miguel</t>
  </si>
  <si>
    <t>Telluride R-1</t>
  </si>
  <si>
    <t>2840</t>
  </si>
  <si>
    <t>Norwood R-2J</t>
  </si>
  <si>
    <t>2862</t>
  </si>
  <si>
    <t>Sedgwick</t>
  </si>
  <si>
    <t>Julesburg Re-1</t>
  </si>
  <si>
    <t>2865</t>
  </si>
  <si>
    <t>Platte Valley Re-3</t>
  </si>
  <si>
    <t>3000</t>
  </si>
  <si>
    <t>Summit</t>
  </si>
  <si>
    <t>Summit Re-1</t>
  </si>
  <si>
    <t>3010</t>
  </si>
  <si>
    <t>Teller</t>
  </si>
  <si>
    <t>Cripple Creek-Victor Re-1</t>
  </si>
  <si>
    <t>3020</t>
  </si>
  <si>
    <t>Woodland Park Re-2</t>
  </si>
  <si>
    <t>3030</t>
  </si>
  <si>
    <t>Washington</t>
  </si>
  <si>
    <t>Akron R-1</t>
  </si>
  <si>
    <t>3040</t>
  </si>
  <si>
    <t>Arickaree R-2</t>
  </si>
  <si>
    <t>3050</t>
  </si>
  <si>
    <t>Otis R-3</t>
  </si>
  <si>
    <t>3060</t>
  </si>
  <si>
    <t>Lone Star 101</t>
  </si>
  <si>
    <t>3070</t>
  </si>
  <si>
    <t>Woodlin R-104</t>
  </si>
  <si>
    <t>3080</t>
  </si>
  <si>
    <t>Weld</t>
  </si>
  <si>
    <t>Gilcrest Re-1</t>
  </si>
  <si>
    <t>3085</t>
  </si>
  <si>
    <t>Eaton Re-2</t>
  </si>
  <si>
    <t>3090</t>
  </si>
  <si>
    <t>Keenesburg Re-3(J)</t>
  </si>
  <si>
    <t>3100</t>
  </si>
  <si>
    <t>Windsor Re-4</t>
  </si>
  <si>
    <t>3110</t>
  </si>
  <si>
    <t>Weld County SD Re-5J</t>
  </si>
  <si>
    <t>3120</t>
  </si>
  <si>
    <t>Greeley 6</t>
  </si>
  <si>
    <t>3130</t>
  </si>
  <si>
    <t>Platte Valley Re-7</t>
  </si>
  <si>
    <t>3140</t>
  </si>
  <si>
    <t>Weld County Re-8</t>
  </si>
  <si>
    <t>3145</t>
  </si>
  <si>
    <t>Ault-Highland Re-9</t>
  </si>
  <si>
    <t>3146</t>
  </si>
  <si>
    <t>Briggsdale Re-10</t>
  </si>
  <si>
    <t>3147</t>
  </si>
  <si>
    <t>Prairie Re-11</t>
  </si>
  <si>
    <t>3148</t>
  </si>
  <si>
    <t>Pawnee Re-12</t>
  </si>
  <si>
    <t>3200</t>
  </si>
  <si>
    <t>Yuma</t>
  </si>
  <si>
    <t>Yuma 1</t>
  </si>
  <si>
    <t>3210</t>
  </si>
  <si>
    <t>Wray RD-2</t>
  </si>
  <si>
    <t>3220</t>
  </si>
  <si>
    <t>Idalia RJ-3</t>
  </si>
  <si>
    <t>3230</t>
  </si>
  <si>
    <t>Liberty J-4</t>
  </si>
  <si>
    <t>9000</t>
  </si>
  <si>
    <t>CSDB</t>
  </si>
  <si>
    <t>8001</t>
  </si>
  <si>
    <t>CSI</t>
  </si>
  <si>
    <t>District</t>
  </si>
  <si>
    <t>Title IV-A</t>
  </si>
  <si>
    <t>Title V-A</t>
  </si>
  <si>
    <t>Title I-D</t>
  </si>
  <si>
    <t>Title II-D</t>
  </si>
  <si>
    <t>9050</t>
  </si>
  <si>
    <t>9025</t>
  </si>
  <si>
    <t>East Central BOCES</t>
  </si>
  <si>
    <t>9035</t>
  </si>
  <si>
    <t xml:space="preserve">Centennial BOCES </t>
  </si>
  <si>
    <t>9040</t>
  </si>
  <si>
    <t>Northeast BOCES</t>
  </si>
  <si>
    <t>San Juan BOCES</t>
  </si>
  <si>
    <t>San Luis Valley BOCES</t>
  </si>
  <si>
    <t>SCBOCES</t>
  </si>
  <si>
    <t>Southeastern BOCES</t>
  </si>
  <si>
    <t>9095</t>
  </si>
  <si>
    <t>Northwest BOCES</t>
  </si>
  <si>
    <t>9125</t>
  </si>
  <si>
    <t>Rio Blanco BOCES</t>
  </si>
  <si>
    <t>9055</t>
  </si>
  <si>
    <t>9060</t>
  </si>
  <si>
    <t>9075</t>
  </si>
  <si>
    <t>I-A BOCES S.O.</t>
  </si>
  <si>
    <t>I-A BOCES Allocation</t>
  </si>
  <si>
    <t>II-A BOCES S.O.</t>
  </si>
  <si>
    <t>II-A BOCES Allocation</t>
  </si>
  <si>
    <t>IIS-SAI BOCES S.O.</t>
  </si>
  <si>
    <t>III-SAI BOCES Allocation</t>
  </si>
  <si>
    <t>DISTRICTNUM</t>
  </si>
  <si>
    <t>T1A</t>
  </si>
  <si>
    <t>T2A</t>
  </si>
  <si>
    <t>T3A</t>
  </si>
  <si>
    <t>T3SA</t>
  </si>
  <si>
    <t>9025 </t>
  </si>
  <si>
    <t> </t>
  </si>
  <si>
    <t>9055 </t>
  </si>
  <si>
    <t>9050 </t>
  </si>
  <si>
    <t>9075 </t>
  </si>
  <si>
    <t>9060 </t>
  </si>
  <si>
    <t>0900 </t>
  </si>
  <si>
    <t>9095 </t>
  </si>
  <si>
    <t>9035 </t>
  </si>
  <si>
    <t>9040 </t>
  </si>
  <si>
    <t>2530 </t>
  </si>
  <si>
    <t>9125 </t>
  </si>
  <si>
    <t>2180 </t>
  </si>
  <si>
    <t>OR FAXED</t>
  </si>
  <si>
    <t>Contact: Tim Kahle 303-866-6034</t>
  </si>
  <si>
    <t>Don't overwrite BOCES formulas</t>
  </si>
  <si>
    <t>FY 2012-13</t>
  </si>
  <si>
    <t>Title VI-A</t>
  </si>
  <si>
    <r>
      <t xml:space="preserve">The signed request may be scanned and emailed to </t>
    </r>
    <r>
      <rPr>
        <b/>
        <sz val="11"/>
        <color indexed="12"/>
        <rFont val="Arial"/>
        <family val="2"/>
      </rPr>
      <t xml:space="preserve">gfrff@cde.state.co.us </t>
    </r>
    <r>
      <rPr>
        <sz val="11"/>
        <rFont val="Arial"/>
        <family val="2"/>
      </rPr>
      <t xml:space="preserve">or faxed to (303)866-6738. </t>
    </r>
    <r>
      <rPr>
        <b/>
        <sz val="11"/>
        <rFont val="Arial"/>
        <family val="2"/>
      </rPr>
      <t>(If emailed, you will receive an automated receipt provided there is an attachment  to the email.)</t>
    </r>
    <r>
      <rPr>
        <sz val="11"/>
        <rFont val="Arial"/>
        <family val="2"/>
      </rPr>
      <t xml:space="preserve"> </t>
    </r>
  </si>
  <si>
    <t xml:space="preserve">OR FAXED </t>
  </si>
  <si>
    <t>X010</t>
  </si>
  <si>
    <t>X020</t>
  </si>
  <si>
    <t>Dept. of Corrections</t>
  </si>
  <si>
    <t>Dept. of Youth Services</t>
  </si>
  <si>
    <t>IMPORTANT: On each tab of the worksheet, choose your district code from the dropdown list in the highlighted cell (cell B9).  Choosing your district code will populate the worksheet with your district name, county, allocation and carryover amounts for the specific grant.</t>
  </si>
  <si>
    <t>ERROR:  Total Amounts Requested (lines F, G and H) cannot exceed Program Budget Approved (line C)</t>
  </si>
  <si>
    <t>GRANTS FISCAL MANAGEMENT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</si>
</sst>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_______);\(&quot;$&quot;#,##0\)"/>
    <numFmt numFmtId="166" formatCode="&quot;$&quot;#,##0___________);\(&quot;$&quot;#,##0\)"/>
    <numFmt numFmtId="167" formatCode="&quot;$&quot;#,##0_____________);\(&quot;$&quot;#,##0\)"/>
    <numFmt numFmtId="168" formatCode="_(&quot;$&quot;* #,##0_);_(&quot;$&quot;* \(#,##0\)"/>
    <numFmt numFmtId="169" formatCode="_(&quot;$&quot;* #,##0___________);_(&quot;$&quot;* \(#,##0\)"/>
    <numFmt numFmtId="170" formatCode="_(&quot;$&quot;* #,##0_____________);_(&quot;$&quot;* \(#,##0\)"/>
    <numFmt numFmtId="171" formatCode="\(&quot;$&quot;* #,##0_);_(&quot;$&quot;* \(#,##0\)"/>
    <numFmt numFmtId="172" formatCode="&quot;$&quot;* #,##0_);_(&quot;$&quot;* \(#,##0\)"/>
    <numFmt numFmtId="173" formatCode="[$-409]dddd\,\ mmmm\ dd\,\ yyyy"/>
    <numFmt numFmtId="174" formatCode="m/d/yy;@"/>
    <numFmt numFmtId="175" formatCode="&quot;Yes&quot;;&quot;Yes&quot;;&quot;No&quot;"/>
    <numFmt numFmtId="176" formatCode="&quot;True&quot;;&quot;True&quot;;&quot;False&quot;"/>
    <numFmt numFmtId="177" formatCode="&quot;On&quot;;&quot;On&quot;;&quot;Off&quot;"/>
    <numFmt numFmtId="178" formatCode="[$€-2]\ #,##0.00_);[Red]\([$€-2]\ #,##0.00\)"/>
    <numFmt numFmtId="179" formatCode="[$-409]mmmm\ d\,\ yyyy;@"/>
    <numFmt numFmtId="180" formatCode="_(* #,##0.00_);_(* \(#,##0.00\);_(* \-??_);_(@_)"/>
    <numFmt numFmtId="181" formatCode="_(\$* #,##0.00_);_(\$* \(#,##0.00\);_(\$* \-??_);_(@_)"/>
    <numFmt numFmtId="182" formatCode="0_);\(0\)"/>
    <numFmt numFmtId="183" formatCode="0000"/>
    <numFmt numFmtId="184" formatCode="000000000"/>
    <numFmt numFmtId="185" formatCode="m/d/yyyy;@"/>
  </numFmts>
  <fonts count="93">
    <font>
      <sz val="12"/>
      <name val="Arial"/>
      <family val="0"/>
    </font>
    <font>
      <b/>
      <sz val="18"/>
      <color indexed="8"/>
      <name val="Arial"/>
      <family val="0"/>
    </font>
    <font>
      <sz val="14"/>
      <color indexed="8"/>
      <name val="Arial"/>
      <family val="0"/>
    </font>
    <font>
      <b/>
      <sz val="14"/>
      <color indexed="8"/>
      <name val="Arial"/>
      <family val="0"/>
    </font>
    <font>
      <b/>
      <sz val="12"/>
      <name val="Arial"/>
      <family val="2"/>
    </font>
    <font>
      <sz val="10"/>
      <name val="Arial"/>
      <family val="2"/>
    </font>
    <font>
      <b/>
      <u val="singleAccounting"/>
      <sz val="12"/>
      <name val="Arial"/>
      <family val="2"/>
    </font>
    <font>
      <i/>
      <sz val="11"/>
      <name val="Arial"/>
      <family val="2"/>
    </font>
    <font>
      <b/>
      <sz val="12"/>
      <color indexed="8"/>
      <name val="Arial"/>
      <family val="2"/>
    </font>
    <font>
      <b/>
      <sz val="8"/>
      <name val="Arial"/>
      <family val="2"/>
    </font>
    <font>
      <b/>
      <i/>
      <sz val="12"/>
      <name val="Arial"/>
      <family val="2"/>
    </font>
    <font>
      <sz val="8"/>
      <name val="Arial"/>
      <family val="2"/>
    </font>
    <font>
      <sz val="9"/>
      <name val="Arial Narrow"/>
      <family val="2"/>
    </font>
    <font>
      <sz val="11"/>
      <name val="Arial"/>
      <family val="2"/>
    </font>
    <font>
      <b/>
      <sz val="11"/>
      <name val="Arial"/>
      <family val="2"/>
    </font>
    <font>
      <b/>
      <sz val="13"/>
      <name val="Arial"/>
      <family val="2"/>
    </font>
    <font>
      <u val="single"/>
      <sz val="11"/>
      <name val="Arial"/>
      <family val="2"/>
    </font>
    <font>
      <b/>
      <u val="single"/>
      <sz val="11"/>
      <name val="Arial"/>
      <family val="2"/>
    </font>
    <font>
      <b/>
      <sz val="16"/>
      <name val="Arial"/>
      <family val="2"/>
    </font>
    <font>
      <u val="single"/>
      <sz val="9"/>
      <color indexed="12"/>
      <name val="Arial"/>
      <family val="2"/>
    </font>
    <font>
      <u val="single"/>
      <sz val="9"/>
      <color indexed="36"/>
      <name val="Arial"/>
      <family val="2"/>
    </font>
    <font>
      <sz val="11"/>
      <color indexed="16"/>
      <name val="Arial"/>
      <family val="2"/>
    </font>
    <font>
      <b/>
      <sz val="11"/>
      <color indexed="16"/>
      <name val="Arial"/>
      <family val="2"/>
    </font>
    <font>
      <u val="single"/>
      <sz val="11"/>
      <color indexed="16"/>
      <name val="Arial"/>
      <family val="2"/>
    </font>
    <font>
      <b/>
      <u val="single"/>
      <sz val="11"/>
      <color indexed="16"/>
      <name val="Arial"/>
      <family val="2"/>
    </font>
    <font>
      <b/>
      <sz val="11"/>
      <color indexed="10"/>
      <name val="Arial"/>
      <family val="2"/>
    </font>
    <font>
      <sz val="8"/>
      <name val="Arial Narrow"/>
      <family val="2"/>
    </font>
    <font>
      <b/>
      <u val="single"/>
      <sz val="14"/>
      <color indexed="8"/>
      <name val="Arial"/>
      <family val="2"/>
    </font>
    <font>
      <b/>
      <u val="single"/>
      <sz val="12"/>
      <color indexed="16"/>
      <name val="Arial"/>
      <family val="2"/>
    </font>
    <font>
      <sz val="12"/>
      <color indexed="8"/>
      <name val="Arial"/>
      <family val="2"/>
    </font>
    <font>
      <b/>
      <sz val="11"/>
      <color indexed="12"/>
      <name val="Arial"/>
      <family val="2"/>
    </font>
    <font>
      <b/>
      <sz val="16"/>
      <color indexed="12"/>
      <name val="Arial"/>
      <family val="2"/>
    </font>
    <font>
      <sz val="14"/>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10"/>
      <name val="MS Sans Serif"/>
      <family val="2"/>
    </font>
    <font>
      <sz val="10"/>
      <color indexed="8"/>
      <name val="Arial"/>
      <family val="2"/>
    </font>
    <font>
      <sz val="12"/>
      <name val="Helv"/>
      <family val="0"/>
    </font>
    <font>
      <b/>
      <sz val="10"/>
      <color indexed="10"/>
      <name val="Tahoma"/>
      <family val="2"/>
    </font>
    <font>
      <b/>
      <sz val="10"/>
      <color indexed="16"/>
      <name val="Tahoma"/>
      <family val="2"/>
    </font>
    <font>
      <u val="single"/>
      <sz val="11"/>
      <color indexed="12"/>
      <name val="Calibri"/>
      <family val="2"/>
    </font>
    <font>
      <b/>
      <sz val="11"/>
      <color indexed="55"/>
      <name val="Calibri"/>
      <family val="2"/>
    </font>
    <font>
      <b/>
      <sz val="11"/>
      <color indexed="17"/>
      <name val="Calibri"/>
      <family val="2"/>
    </font>
    <font>
      <b/>
      <sz val="11"/>
      <color indexed="10"/>
      <name val="Calibri"/>
      <family val="2"/>
    </font>
    <font>
      <b/>
      <i/>
      <sz val="12"/>
      <color indexed="62"/>
      <name val="Arial"/>
      <family val="2"/>
    </font>
    <font>
      <b/>
      <sz val="12"/>
      <color indexed="8"/>
      <name val="Calibri"/>
      <family val="2"/>
    </font>
    <font>
      <sz val="12"/>
      <color indexed="8"/>
      <name val="Calibri"/>
      <family val="2"/>
    </font>
    <font>
      <b/>
      <sz val="11"/>
      <color indexed="60"/>
      <name val="Arial"/>
      <family val="2"/>
    </font>
    <font>
      <sz val="12"/>
      <color indexed="9"/>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AAAAAA"/>
      <name val="Calibri"/>
      <family val="2"/>
    </font>
    <font>
      <b/>
      <sz val="11"/>
      <color rgb="FF008000"/>
      <name val="Calibri"/>
      <family val="2"/>
    </font>
    <font>
      <b/>
      <sz val="11"/>
      <color rgb="FFFF0000"/>
      <name val="Calibri"/>
      <family val="2"/>
    </font>
    <font>
      <b/>
      <i/>
      <sz val="12"/>
      <color theme="4" tint="-0.24997000396251678"/>
      <name val="Arial"/>
      <family val="2"/>
    </font>
    <font>
      <b/>
      <sz val="12"/>
      <color theme="1"/>
      <name val="Calibri"/>
      <family val="2"/>
    </font>
    <font>
      <sz val="12"/>
      <color theme="1"/>
      <name val="Calibri"/>
      <family val="2"/>
    </font>
    <font>
      <b/>
      <sz val="11"/>
      <color rgb="FFC00000"/>
      <name val="Arial"/>
      <family val="2"/>
    </font>
    <font>
      <sz val="12"/>
      <color theme="0"/>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style="thin">
        <color indexed="22"/>
      </right>
      <top style="thin">
        <color indexed="22"/>
      </top>
      <bottom style="thin">
        <color indexed="22"/>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color indexed="22"/>
      </left>
      <right>
        <color indexed="63"/>
      </right>
      <top>
        <color indexed="63"/>
      </top>
      <bottom style="medium"/>
    </border>
    <border>
      <left style="medium"/>
      <right style="thin">
        <color indexed="22"/>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s>
  <cellStyleXfs count="177">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3" borderId="0" applyNumberFormat="0" applyBorder="0" applyAlignment="0" applyProtection="0"/>
    <xf numFmtId="0" fontId="34" fillId="4" borderId="0" applyNumberFormat="0" applyBorder="0" applyAlignment="0" applyProtection="0"/>
    <xf numFmtId="0" fontId="67" fillId="5" borderId="0" applyNumberFormat="0" applyBorder="0" applyAlignment="0" applyProtection="0"/>
    <xf numFmtId="0" fontId="34" fillId="6" borderId="0" applyNumberFormat="0" applyBorder="0" applyAlignment="0" applyProtection="0"/>
    <xf numFmtId="0" fontId="67" fillId="7" borderId="0" applyNumberFormat="0" applyBorder="0" applyAlignment="0" applyProtection="0"/>
    <xf numFmtId="0" fontId="34" fillId="8" borderId="0" applyNumberFormat="0" applyBorder="0" applyAlignment="0" applyProtection="0"/>
    <xf numFmtId="0" fontId="67" fillId="9" borderId="0" applyNumberFormat="0" applyBorder="0" applyAlignment="0" applyProtection="0"/>
    <xf numFmtId="0" fontId="34" fillId="10" borderId="0" applyNumberFormat="0" applyBorder="0" applyAlignment="0" applyProtection="0"/>
    <xf numFmtId="0" fontId="67" fillId="11" borderId="0" applyNumberFormat="0" applyBorder="0" applyAlignment="0" applyProtection="0"/>
    <xf numFmtId="0" fontId="34" fillId="12" borderId="0" applyNumberFormat="0" applyBorder="0" applyAlignment="0" applyProtection="0"/>
    <xf numFmtId="0" fontId="67" fillId="13" borderId="0" applyNumberFormat="0" applyBorder="0" applyAlignment="0" applyProtection="0"/>
    <xf numFmtId="0" fontId="34" fillId="14" borderId="0" applyNumberFormat="0" applyBorder="0" applyAlignment="0" applyProtection="0"/>
    <xf numFmtId="0" fontId="67" fillId="15" borderId="0" applyNumberFormat="0" applyBorder="0" applyAlignment="0" applyProtection="0"/>
    <xf numFmtId="0" fontId="34" fillId="16" borderId="0" applyNumberFormat="0" applyBorder="0" applyAlignment="0" applyProtection="0"/>
    <xf numFmtId="0" fontId="67" fillId="17" borderId="0" applyNumberFormat="0" applyBorder="0" applyAlignment="0" applyProtection="0"/>
    <xf numFmtId="0" fontId="34" fillId="18" borderId="0" applyNumberFormat="0" applyBorder="0" applyAlignment="0" applyProtection="0"/>
    <xf numFmtId="0" fontId="67" fillId="19" borderId="0" applyNumberFormat="0" applyBorder="0" applyAlignment="0" applyProtection="0"/>
    <xf numFmtId="0" fontId="34" fillId="20" borderId="0" applyNumberFormat="0" applyBorder="0" applyAlignment="0" applyProtection="0"/>
    <xf numFmtId="0" fontId="67" fillId="21" borderId="0" applyNumberFormat="0" applyBorder="0" applyAlignment="0" applyProtection="0"/>
    <xf numFmtId="0" fontId="34" fillId="10" borderId="0" applyNumberFormat="0" applyBorder="0" applyAlignment="0" applyProtection="0"/>
    <xf numFmtId="0" fontId="67" fillId="22" borderId="0" applyNumberFormat="0" applyBorder="0" applyAlignment="0" applyProtection="0"/>
    <xf numFmtId="0" fontId="34" fillId="16" borderId="0" applyNumberFormat="0" applyBorder="0" applyAlignment="0" applyProtection="0"/>
    <xf numFmtId="0" fontId="67" fillId="23" borderId="0" applyNumberFormat="0" applyBorder="0" applyAlignment="0" applyProtection="0"/>
    <xf numFmtId="0" fontId="34" fillId="24" borderId="0" applyNumberFormat="0" applyBorder="0" applyAlignment="0" applyProtection="0"/>
    <xf numFmtId="0" fontId="68" fillId="25" borderId="0" applyNumberFormat="0" applyBorder="0" applyAlignment="0" applyProtection="0"/>
    <xf numFmtId="0" fontId="35" fillId="26" borderId="0" applyNumberFormat="0" applyBorder="0" applyAlignment="0" applyProtection="0"/>
    <xf numFmtId="0" fontId="68" fillId="27" borderId="0" applyNumberFormat="0" applyBorder="0" applyAlignment="0" applyProtection="0"/>
    <xf numFmtId="0" fontId="35" fillId="18" borderId="0" applyNumberFormat="0" applyBorder="0" applyAlignment="0" applyProtection="0"/>
    <xf numFmtId="0" fontId="68" fillId="28" borderId="0" applyNumberFormat="0" applyBorder="0" applyAlignment="0" applyProtection="0"/>
    <xf numFmtId="0" fontId="35" fillId="20" borderId="0" applyNumberFormat="0" applyBorder="0" applyAlignment="0" applyProtection="0"/>
    <xf numFmtId="0" fontId="68" fillId="29" borderId="0" applyNumberFormat="0" applyBorder="0" applyAlignment="0" applyProtection="0"/>
    <xf numFmtId="0" fontId="35" fillId="30" borderId="0" applyNumberFormat="0" applyBorder="0" applyAlignment="0" applyProtection="0"/>
    <xf numFmtId="0" fontId="68" fillId="31" borderId="0" applyNumberFormat="0" applyBorder="0" applyAlignment="0" applyProtection="0"/>
    <xf numFmtId="0" fontId="35" fillId="32" borderId="0" applyNumberFormat="0" applyBorder="0" applyAlignment="0" applyProtection="0"/>
    <xf numFmtId="0" fontId="68" fillId="33" borderId="0" applyNumberFormat="0" applyBorder="0" applyAlignment="0" applyProtection="0"/>
    <xf numFmtId="0" fontId="35" fillId="34" borderId="0" applyNumberFormat="0" applyBorder="0" applyAlignment="0" applyProtection="0"/>
    <xf numFmtId="0" fontId="68" fillId="35" borderId="0" applyNumberFormat="0" applyBorder="0" applyAlignment="0" applyProtection="0"/>
    <xf numFmtId="0" fontId="35" fillId="36" borderId="0" applyNumberFormat="0" applyBorder="0" applyAlignment="0" applyProtection="0"/>
    <xf numFmtId="0" fontId="68" fillId="37" borderId="0" applyNumberFormat="0" applyBorder="0" applyAlignment="0" applyProtection="0"/>
    <xf numFmtId="0" fontId="35" fillId="38" borderId="0" applyNumberFormat="0" applyBorder="0" applyAlignment="0" applyProtection="0"/>
    <xf numFmtId="0" fontId="68" fillId="39" borderId="0" applyNumberFormat="0" applyBorder="0" applyAlignment="0" applyProtection="0"/>
    <xf numFmtId="0" fontId="35" fillId="40" borderId="0" applyNumberFormat="0" applyBorder="0" applyAlignment="0" applyProtection="0"/>
    <xf numFmtId="0" fontId="68" fillId="41" borderId="0" applyNumberFormat="0" applyBorder="0" applyAlignment="0" applyProtection="0"/>
    <xf numFmtId="0" fontId="35" fillId="30" borderId="0" applyNumberFormat="0" applyBorder="0" applyAlignment="0" applyProtection="0"/>
    <xf numFmtId="0" fontId="68" fillId="42" borderId="0" applyNumberFormat="0" applyBorder="0" applyAlignment="0" applyProtection="0"/>
    <xf numFmtId="0" fontId="35" fillId="32" borderId="0" applyNumberFormat="0" applyBorder="0" applyAlignment="0" applyProtection="0"/>
    <xf numFmtId="0" fontId="68" fillId="43" borderId="0" applyNumberFormat="0" applyBorder="0" applyAlignment="0" applyProtection="0"/>
    <xf numFmtId="0" fontId="35" fillId="44" borderId="0" applyNumberFormat="0" applyBorder="0" applyAlignment="0" applyProtection="0"/>
    <xf numFmtId="0" fontId="69" fillId="45" borderId="0" applyNumberFormat="0" applyBorder="0" applyAlignment="0" applyProtection="0"/>
    <xf numFmtId="0" fontId="36" fillId="6" borderId="0" applyNumberFormat="0" applyBorder="0" applyAlignment="0" applyProtection="0"/>
    <xf numFmtId="0" fontId="70" fillId="46" borderId="1" applyNumberFormat="0" applyAlignment="0" applyProtection="0"/>
    <xf numFmtId="0" fontId="37" fillId="47" borderId="2" applyNumberFormat="0" applyAlignment="0" applyProtection="0"/>
    <xf numFmtId="0" fontId="71" fillId="48" borderId="3" applyNumberFormat="0" applyAlignment="0" applyProtection="0"/>
    <xf numFmtId="0" fontId="38" fillId="49" borderId="4" applyNumberFormat="0" applyAlignment="0" applyProtection="0"/>
    <xf numFmtId="43" fontId="5" fillId="0" borderId="0" applyFont="0" applyFill="0" applyBorder="0" applyAlignment="0" applyProtection="0"/>
    <xf numFmtId="41"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5" fillId="0" borderId="0" applyFill="0" applyBorder="0" applyAlignment="0" applyProtection="0"/>
    <xf numFmtId="43" fontId="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5" fillId="0" borderId="0">
      <alignment/>
      <protection/>
    </xf>
    <xf numFmtId="0" fontId="5" fillId="0" borderId="0">
      <alignment/>
      <protection/>
    </xf>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181"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4" fillId="0" borderId="0">
      <alignment/>
      <protection/>
    </xf>
    <xf numFmtId="0" fontId="72" fillId="0" borderId="0" applyNumberFormat="0" applyFill="0" applyBorder="0" applyAlignment="0" applyProtection="0"/>
    <xf numFmtId="0" fontId="39" fillId="0" borderId="0" applyNumberFormat="0" applyFill="0" applyBorder="0" applyAlignment="0" applyProtection="0"/>
    <xf numFmtId="0" fontId="20" fillId="0" borderId="0" applyNumberFormat="0" applyFill="0" applyBorder="0" applyAlignment="0" applyProtection="0"/>
    <xf numFmtId="0" fontId="73" fillId="50" borderId="0" applyNumberFormat="0" applyBorder="0" applyAlignment="0" applyProtection="0"/>
    <xf numFmtId="0" fontId="40" fillId="8" borderId="0" applyNumberFormat="0" applyBorder="0" applyAlignment="0" applyProtection="0"/>
    <xf numFmtId="0" fontId="74" fillId="0" borderId="5" applyNumberFormat="0" applyFill="0" applyAlignment="0" applyProtection="0"/>
    <xf numFmtId="0" fontId="41" fillId="0" borderId="6" applyNumberFormat="0" applyFill="0" applyAlignment="0" applyProtection="0"/>
    <xf numFmtId="0" fontId="75" fillId="0" borderId="7" applyNumberFormat="0" applyFill="0" applyAlignment="0" applyProtection="0"/>
    <xf numFmtId="0" fontId="42" fillId="0" borderId="8" applyNumberFormat="0" applyFill="0" applyAlignment="0" applyProtection="0"/>
    <xf numFmtId="0" fontId="76" fillId="0" borderId="9" applyNumberFormat="0" applyFill="0" applyAlignment="0" applyProtection="0"/>
    <xf numFmtId="0" fontId="43" fillId="0" borderId="10" applyNumberFormat="0" applyFill="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19" fillId="0" borderId="0" applyNumberFormat="0" applyFill="0" applyBorder="0" applyAlignment="0" applyProtection="0"/>
    <xf numFmtId="0" fontId="51" fillId="0" borderId="0" applyNumberFormat="0" applyFill="0" applyBorder="0" applyAlignment="0" applyProtection="0"/>
    <xf numFmtId="0" fontId="77" fillId="0" borderId="0" applyNumberFormat="0" applyFill="0" applyBorder="0" applyAlignment="0" applyProtection="0"/>
    <xf numFmtId="0" fontId="51" fillId="0" borderId="0" applyNumberFormat="0" applyFill="0" applyBorder="0" applyAlignment="0" applyProtection="0"/>
    <xf numFmtId="0" fontId="78" fillId="51" borderId="1" applyNumberFormat="0" applyAlignment="0" applyProtection="0"/>
    <xf numFmtId="0" fontId="44" fillId="14" borderId="2" applyNumberFormat="0" applyAlignment="0" applyProtection="0"/>
    <xf numFmtId="0" fontId="79" fillId="0" borderId="11" applyNumberFormat="0" applyFill="0" applyAlignment="0" applyProtection="0"/>
    <xf numFmtId="0" fontId="45" fillId="0" borderId="12" applyNumberFormat="0" applyFill="0" applyAlignment="0" applyProtection="0"/>
    <xf numFmtId="0" fontId="80" fillId="52" borderId="0" applyNumberFormat="0" applyBorder="0" applyAlignment="0" applyProtection="0"/>
    <xf numFmtId="0" fontId="46" fillId="53" borderId="0" applyNumberFormat="0" applyBorder="0" applyAlignment="0" applyProtection="0"/>
    <xf numFmtId="0" fontId="5" fillId="0" borderId="0">
      <alignment/>
      <protection/>
    </xf>
    <xf numFmtId="0" fontId="5" fillId="0" borderId="0">
      <alignment/>
      <protection/>
    </xf>
    <xf numFmtId="0" fontId="52" fillId="0" borderId="0">
      <alignment/>
      <protection/>
    </xf>
    <xf numFmtId="0" fontId="53" fillId="0" borderId="0">
      <alignment/>
      <protection/>
    </xf>
    <xf numFmtId="0" fontId="52" fillId="0" borderId="0">
      <alignment/>
      <protection/>
    </xf>
    <xf numFmtId="0" fontId="67" fillId="0" borderId="0">
      <alignment/>
      <protection/>
    </xf>
    <xf numFmtId="0" fontId="5" fillId="0" borderId="0">
      <alignment/>
      <protection/>
    </xf>
    <xf numFmtId="0" fontId="5" fillId="0" borderId="0">
      <alignment/>
      <protection/>
    </xf>
    <xf numFmtId="0" fontId="0" fillId="0" borderId="0">
      <alignment/>
      <protection/>
    </xf>
    <xf numFmtId="5" fontId="54" fillId="0" borderId="0">
      <alignment/>
      <protection/>
    </xf>
    <xf numFmtId="0" fontId="52" fillId="0" borderId="0">
      <alignment/>
      <protection/>
    </xf>
    <xf numFmtId="0" fontId="5" fillId="0" borderId="0" applyFill="0">
      <alignment/>
      <protection/>
    </xf>
    <xf numFmtId="0" fontId="5" fillId="0" borderId="0">
      <alignment/>
      <protection/>
    </xf>
    <xf numFmtId="0" fontId="5" fillId="0" borderId="0">
      <alignment/>
      <protection/>
    </xf>
    <xf numFmtId="0" fontId="5" fillId="0" borderId="0">
      <alignment/>
      <protection/>
    </xf>
    <xf numFmtId="5" fontId="54" fillId="0" borderId="0">
      <alignment/>
      <protection/>
    </xf>
    <xf numFmtId="0" fontId="5" fillId="0" borderId="0">
      <alignment/>
      <protection/>
    </xf>
    <xf numFmtId="0" fontId="67" fillId="0" borderId="0">
      <alignment/>
      <protection/>
    </xf>
    <xf numFmtId="0" fontId="5" fillId="0" borderId="0">
      <alignment/>
      <protection/>
    </xf>
    <xf numFmtId="0" fontId="5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2" borderId="0">
      <alignment/>
      <protection/>
    </xf>
    <xf numFmtId="0" fontId="5" fillId="0" borderId="0">
      <alignment/>
      <protection/>
    </xf>
    <xf numFmtId="0" fontId="67" fillId="0" borderId="0">
      <alignment/>
      <protection/>
    </xf>
    <xf numFmtId="0" fontId="5" fillId="0" borderId="0">
      <alignment/>
      <protection/>
    </xf>
    <xf numFmtId="0" fontId="5" fillId="0" borderId="0">
      <alignment/>
      <protection/>
    </xf>
    <xf numFmtId="0" fontId="5" fillId="0" borderId="0">
      <alignment/>
      <protection/>
    </xf>
    <xf numFmtId="0" fontId="67" fillId="0" borderId="0">
      <alignment/>
      <protection/>
    </xf>
    <xf numFmtId="0" fontId="5" fillId="0" borderId="0">
      <alignment/>
      <protection/>
    </xf>
    <xf numFmtId="0" fontId="52" fillId="0" borderId="0">
      <alignment/>
      <protection/>
    </xf>
    <xf numFmtId="0" fontId="5" fillId="0" borderId="0">
      <alignment/>
      <protection/>
    </xf>
    <xf numFmtId="0" fontId="52" fillId="0" borderId="0">
      <alignment/>
      <protection/>
    </xf>
    <xf numFmtId="0" fontId="52" fillId="0" borderId="0">
      <alignment/>
      <protection/>
    </xf>
    <xf numFmtId="0" fontId="52"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2" fillId="0" borderId="0">
      <alignment/>
      <protection/>
    </xf>
    <xf numFmtId="0" fontId="52" fillId="0" borderId="0">
      <alignment/>
      <protection/>
    </xf>
    <xf numFmtId="0" fontId="5" fillId="0" borderId="0">
      <alignment/>
      <protection/>
    </xf>
    <xf numFmtId="0" fontId="0" fillId="54" borderId="13" applyNumberFormat="0" applyFont="0" applyAlignment="0" applyProtection="0"/>
    <xf numFmtId="0" fontId="5" fillId="55" borderId="14" applyNumberFormat="0" applyAlignment="0" applyProtection="0"/>
    <xf numFmtId="0" fontId="67" fillId="54" borderId="13" applyNumberFormat="0" applyFont="0" applyAlignment="0" applyProtection="0"/>
    <xf numFmtId="0" fontId="81" fillId="46" borderId="15" applyNumberFormat="0" applyAlignment="0" applyProtection="0"/>
    <xf numFmtId="0" fontId="47" fillId="47" borderId="16"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2" fillId="0" borderId="0" applyNumberFormat="0" applyFill="0" applyBorder="0" applyAlignment="0" applyProtection="0"/>
    <xf numFmtId="0" fontId="48" fillId="0" borderId="0" applyNumberFormat="0" applyFill="0" applyBorder="0" applyAlignment="0" applyProtection="0"/>
    <xf numFmtId="0" fontId="83" fillId="0" borderId="17" applyNumberFormat="0" applyFill="0" applyAlignment="0" applyProtection="0"/>
    <xf numFmtId="0" fontId="49" fillId="0" borderId="18" applyNumberFormat="0" applyFill="0" applyAlignment="0" applyProtection="0"/>
    <xf numFmtId="0" fontId="84" fillId="0" borderId="0" applyNumberFormat="0" applyFill="0" applyBorder="0" applyAlignment="0" applyProtection="0"/>
    <xf numFmtId="0" fontId="50" fillId="0" borderId="0" applyNumberFormat="0" applyFill="0" applyBorder="0" applyAlignment="0" applyProtection="0"/>
  </cellStyleXfs>
  <cellXfs count="152">
    <xf numFmtId="0" fontId="0" fillId="2" borderId="0" xfId="0" applyNumberFormat="1" applyAlignment="1">
      <alignment/>
    </xf>
    <xf numFmtId="0" fontId="0" fillId="0" borderId="0" xfId="0" applyNumberFormat="1" applyFill="1" applyBorder="1" applyAlignment="1">
      <alignment/>
    </xf>
    <xf numFmtId="0" fontId="5" fillId="0" borderId="0" xfId="0" applyNumberFormat="1" applyFont="1" applyFill="1" applyBorder="1" applyAlignment="1">
      <alignment/>
    </xf>
    <xf numFmtId="0" fontId="0" fillId="0" borderId="0" xfId="0" applyNumberFormat="1" applyFill="1" applyBorder="1" applyAlignment="1">
      <alignment vertical="center"/>
    </xf>
    <xf numFmtId="0" fontId="4"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xf>
    <xf numFmtId="0" fontId="0" fillId="0" borderId="0" xfId="0" applyNumberFormat="1" applyFill="1" applyBorder="1" applyAlignment="1">
      <alignment/>
    </xf>
    <xf numFmtId="0" fontId="3" fillId="0" borderId="0" xfId="0" applyNumberFormat="1" applyFont="1" applyFill="1" applyBorder="1" applyAlignment="1">
      <alignment horizontal="center"/>
    </xf>
    <xf numFmtId="0" fontId="1" fillId="0" borderId="0" xfId="0" applyNumberFormat="1" applyFont="1" applyFill="1" applyBorder="1" applyAlignment="1">
      <alignment/>
    </xf>
    <xf numFmtId="0" fontId="4" fillId="0" borderId="0" xfId="0" applyNumberFormat="1" applyFont="1" applyFill="1" applyBorder="1" applyAlignment="1">
      <alignment horizontal="center"/>
    </xf>
    <xf numFmtId="0" fontId="4" fillId="0" borderId="0" xfId="0" applyNumberFormat="1" applyFont="1" applyFill="1" applyBorder="1" applyAlignment="1" quotePrefix="1">
      <alignment horizontal="center"/>
    </xf>
    <xf numFmtId="0" fontId="4" fillId="0" borderId="19" xfId="0" applyNumberFormat="1" applyFont="1" applyFill="1" applyBorder="1" applyAlignment="1">
      <alignment horizontal="center" vertical="center"/>
    </xf>
    <xf numFmtId="172" fontId="4" fillId="0" borderId="20" xfId="0" applyNumberFormat="1" applyFont="1" applyFill="1" applyBorder="1" applyAlignment="1">
      <alignment/>
    </xf>
    <xf numFmtId="0" fontId="0" fillId="0" borderId="21" xfId="0" applyNumberFormat="1" applyFill="1" applyBorder="1" applyAlignment="1">
      <alignment/>
    </xf>
    <xf numFmtId="0" fontId="0" fillId="0" borderId="22" xfId="0" applyNumberFormat="1" applyFill="1" applyBorder="1" applyAlignment="1">
      <alignment/>
    </xf>
    <xf numFmtId="0" fontId="0" fillId="0" borderId="23" xfId="0" applyNumberFormat="1" applyFill="1" applyBorder="1" applyAlignment="1">
      <alignment/>
    </xf>
    <xf numFmtId="0" fontId="0" fillId="0" borderId="24" xfId="0" applyNumberFormat="1" applyFont="1" applyFill="1" applyBorder="1" applyAlignment="1">
      <alignment horizontal="left" vertical="center"/>
    </xf>
    <xf numFmtId="0" fontId="0" fillId="0" borderId="24" xfId="0" applyNumberFormat="1" applyFill="1" applyBorder="1" applyAlignment="1">
      <alignment horizontal="left" vertical="center"/>
    </xf>
    <xf numFmtId="0" fontId="5" fillId="0" borderId="0" xfId="0" applyNumberFormat="1" applyFont="1" applyFill="1" applyBorder="1" applyAlignment="1">
      <alignment horizontal="left" indent="3"/>
    </xf>
    <xf numFmtId="0" fontId="4" fillId="0" borderId="24" xfId="0" applyNumberFormat="1" applyFont="1" applyFill="1" applyBorder="1" applyAlignment="1">
      <alignment horizontal="left" vertical="center"/>
    </xf>
    <xf numFmtId="174" fontId="11" fillId="0" borderId="0" xfId="0" applyNumberFormat="1" applyFont="1" applyFill="1" applyBorder="1" applyAlignment="1">
      <alignment horizontal="center"/>
    </xf>
    <xf numFmtId="0" fontId="4" fillId="0" borderId="24"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3" fillId="0" borderId="24" xfId="0" applyNumberFormat="1" applyFont="1" applyFill="1" applyBorder="1" applyAlignment="1">
      <alignment/>
    </xf>
    <xf numFmtId="0" fontId="0" fillId="0" borderId="20" xfId="0" applyNumberFormat="1" applyFill="1" applyBorder="1" applyAlignment="1">
      <alignment/>
    </xf>
    <xf numFmtId="0" fontId="0" fillId="0" borderId="24" xfId="0" applyNumberFormat="1" applyFill="1" applyBorder="1" applyAlignment="1">
      <alignment/>
    </xf>
    <xf numFmtId="0" fontId="7" fillId="0" borderId="24" xfId="0" applyNumberFormat="1" applyFont="1" applyFill="1" applyBorder="1" applyAlignment="1">
      <alignment/>
    </xf>
    <xf numFmtId="0" fontId="7" fillId="0" borderId="20" xfId="0" applyNumberFormat="1" applyFont="1" applyFill="1" applyBorder="1" applyAlignment="1">
      <alignment horizontal="center"/>
    </xf>
    <xf numFmtId="0" fontId="7" fillId="0" borderId="24" xfId="0" applyNumberFormat="1" applyFont="1" applyFill="1" applyBorder="1" applyAlignment="1" quotePrefix="1">
      <alignment horizontal="left"/>
    </xf>
    <xf numFmtId="0" fontId="0" fillId="0" borderId="20" xfId="0" applyNumberFormat="1" applyFill="1" applyBorder="1" applyAlignment="1">
      <alignment horizontal="center"/>
    </xf>
    <xf numFmtId="0" fontId="0" fillId="0" borderId="25" xfId="0" applyNumberFormat="1" applyFill="1" applyBorder="1" applyAlignment="1">
      <alignment/>
    </xf>
    <xf numFmtId="0" fontId="0" fillId="0" borderId="26" xfId="0" applyNumberFormat="1" applyFill="1" applyBorder="1" applyAlignment="1">
      <alignment/>
    </xf>
    <xf numFmtId="0" fontId="5" fillId="0" borderId="0" xfId="161" applyAlignment="1">
      <alignment wrapText="1"/>
      <protection/>
    </xf>
    <xf numFmtId="0" fontId="9" fillId="0" borderId="0" xfId="161" applyFont="1" applyAlignment="1">
      <alignment wrapText="1"/>
      <protection/>
    </xf>
    <xf numFmtId="0" fontId="13" fillId="0" borderId="0" xfId="161" applyFont="1" applyAlignment="1">
      <alignment wrapText="1"/>
      <protection/>
    </xf>
    <xf numFmtId="0" fontId="11" fillId="0" borderId="0" xfId="161" applyFont="1" applyAlignment="1">
      <alignment wrapText="1"/>
      <protection/>
    </xf>
    <xf numFmtId="0" fontId="15" fillId="0" borderId="27" xfId="161" applyFont="1" applyBorder="1" applyAlignment="1">
      <alignment horizontal="left" wrapText="1"/>
      <protection/>
    </xf>
    <xf numFmtId="0" fontId="13" fillId="2" borderId="0" xfId="0" applyFont="1" applyAlignment="1">
      <alignment wrapText="1"/>
    </xf>
    <xf numFmtId="0" fontId="18" fillId="0" borderId="28" xfId="161" applyFont="1" applyBorder="1" applyAlignment="1">
      <alignment horizontal="center" wrapText="1"/>
      <protection/>
    </xf>
    <xf numFmtId="0" fontId="18" fillId="0" borderId="29" xfId="161" applyFont="1" applyBorder="1" applyAlignment="1">
      <alignment horizontal="center" wrapText="1"/>
      <protection/>
    </xf>
    <xf numFmtId="0" fontId="18" fillId="0" borderId="30" xfId="161" applyFont="1" applyBorder="1" applyAlignment="1">
      <alignment horizontal="center" wrapText="1"/>
      <protection/>
    </xf>
    <xf numFmtId="0" fontId="4" fillId="0" borderId="20" xfId="0" applyNumberFormat="1" applyFont="1" applyFill="1" applyBorder="1" applyAlignment="1">
      <alignment horizontal="center" vertical="center"/>
    </xf>
    <xf numFmtId="172" fontId="6" fillId="0" borderId="0" xfId="0" applyNumberFormat="1" applyFont="1" applyFill="1" applyBorder="1" applyAlignment="1" applyProtection="1">
      <alignment/>
      <protection locked="0"/>
    </xf>
    <xf numFmtId="172" fontId="4" fillId="0" borderId="27" xfId="0" applyNumberFormat="1" applyFont="1" applyFill="1" applyBorder="1" applyAlignment="1" applyProtection="1">
      <alignment/>
      <protection locked="0"/>
    </xf>
    <xf numFmtId="172" fontId="6" fillId="0" borderId="0" xfId="0" applyNumberFormat="1" applyFont="1" applyFill="1" applyBorder="1" applyAlignment="1" applyProtection="1">
      <alignment/>
      <protection/>
    </xf>
    <xf numFmtId="0" fontId="4" fillId="0" borderId="31" xfId="0" applyNumberFormat="1" applyFont="1" applyFill="1" applyBorder="1" applyAlignment="1" applyProtection="1">
      <alignment/>
      <protection locked="0"/>
    </xf>
    <xf numFmtId="179" fontId="4" fillId="0" borderId="32" xfId="0" applyNumberFormat="1" applyFont="1" applyFill="1" applyBorder="1" applyAlignment="1" applyProtection="1">
      <alignment/>
      <protection locked="0"/>
    </xf>
    <xf numFmtId="0" fontId="0" fillId="0" borderId="32" xfId="0" applyNumberFormat="1" applyFill="1" applyBorder="1" applyAlignment="1" applyProtection="1">
      <alignment/>
      <protection locked="0"/>
    </xf>
    <xf numFmtId="0" fontId="14" fillId="0" borderId="0" xfId="0" applyNumberFormat="1" applyFont="1" applyFill="1" applyBorder="1" applyAlignment="1">
      <alignment vertical="center"/>
    </xf>
    <xf numFmtId="0" fontId="0" fillId="0" borderId="31" xfId="0" applyNumberFormat="1" applyFill="1" applyBorder="1" applyAlignment="1" applyProtection="1">
      <alignment/>
      <protection locked="0"/>
    </xf>
    <xf numFmtId="0" fontId="0" fillId="0" borderId="0" xfId="0" applyNumberFormat="1" applyFill="1" applyBorder="1" applyAlignment="1" applyProtection="1">
      <alignment/>
      <protection locked="0"/>
    </xf>
    <xf numFmtId="0" fontId="13" fillId="2" borderId="0" xfId="0" applyFont="1" applyBorder="1" applyAlignment="1">
      <alignment wrapText="1"/>
    </xf>
    <xf numFmtId="0" fontId="25" fillId="0" borderId="0" xfId="161" applyFont="1" applyAlignment="1">
      <alignment wrapText="1"/>
      <protection/>
    </xf>
    <xf numFmtId="0" fontId="27" fillId="0" borderId="24" xfId="0" applyNumberFormat="1" applyFont="1" applyFill="1" applyBorder="1" applyAlignment="1">
      <alignment/>
    </xf>
    <xf numFmtId="0" fontId="28" fillId="0" borderId="0" xfId="0" applyNumberFormat="1" applyFont="1" applyFill="1" applyBorder="1" applyAlignment="1">
      <alignment horizontal="center" vertical="center"/>
    </xf>
    <xf numFmtId="172" fontId="18" fillId="0" borderId="27" xfId="0" applyNumberFormat="1" applyFont="1" applyFill="1" applyBorder="1" applyAlignment="1" applyProtection="1">
      <alignment/>
      <protection/>
    </xf>
    <xf numFmtId="0" fontId="3" fillId="0" borderId="0" xfId="0" applyNumberFormat="1" applyFont="1" applyFill="1" applyBorder="1" applyAlignment="1">
      <alignment horizontal="center"/>
    </xf>
    <xf numFmtId="0" fontId="0" fillId="0" borderId="0" xfId="0" applyNumberFormat="1" applyFont="1" applyFill="1" applyBorder="1" applyAlignment="1">
      <alignment/>
    </xf>
    <xf numFmtId="0" fontId="29" fillId="0" borderId="24" xfId="0" applyNumberFormat="1" applyFont="1" applyFill="1" applyBorder="1" applyAlignment="1">
      <alignment horizontal="left" vertical="center"/>
    </xf>
    <xf numFmtId="0" fontId="4" fillId="0" borderId="0" xfId="0" applyNumberFormat="1" applyFont="1" applyFill="1" applyBorder="1" applyAlignment="1">
      <alignment/>
    </xf>
    <xf numFmtId="0" fontId="32" fillId="0" borderId="0" xfId="0" applyNumberFormat="1" applyFont="1" applyFill="1" applyBorder="1" applyAlignment="1">
      <alignment/>
    </xf>
    <xf numFmtId="14" fontId="33" fillId="0" borderId="0" xfId="161" applyNumberFormat="1" applyFont="1" applyAlignment="1">
      <alignment horizontal="right" wrapText="1"/>
      <protection/>
    </xf>
    <xf numFmtId="0" fontId="29" fillId="0" borderId="24" xfId="0" applyNumberFormat="1" applyFont="1" applyFill="1" applyBorder="1" applyAlignment="1">
      <alignment horizontal="left" vertical="center"/>
    </xf>
    <xf numFmtId="0" fontId="67" fillId="0" borderId="0" xfId="122">
      <alignment/>
      <protection/>
    </xf>
    <xf numFmtId="0" fontId="83" fillId="0" borderId="0" xfId="0" applyFont="1" applyFill="1" applyBorder="1" applyAlignment="1">
      <alignment horizontal="center"/>
    </xf>
    <xf numFmtId="0" fontId="83" fillId="0" borderId="0" xfId="0" applyFont="1" applyFill="1" applyBorder="1" applyAlignment="1">
      <alignment/>
    </xf>
    <xf numFmtId="0" fontId="0" fillId="0" borderId="0" xfId="0" applyFill="1" applyBorder="1" applyAlignment="1">
      <alignment horizontal="center"/>
    </xf>
    <xf numFmtId="0" fontId="85" fillId="0" borderId="0" xfId="0" applyFont="1" applyFill="1" applyBorder="1" applyAlignment="1">
      <alignment/>
    </xf>
    <xf numFmtId="0" fontId="86" fillId="0" borderId="0" xfId="0" applyFont="1" applyFill="1" applyBorder="1" applyAlignment="1">
      <alignment horizontal="center"/>
    </xf>
    <xf numFmtId="0" fontId="86" fillId="0" borderId="0" xfId="0" applyFont="1" applyFill="1" applyBorder="1" applyAlignment="1">
      <alignment/>
    </xf>
    <xf numFmtId="0" fontId="85" fillId="0" borderId="0" xfId="0" applyFont="1" applyFill="1" applyBorder="1" applyAlignment="1">
      <alignment horizontal="center"/>
    </xf>
    <xf numFmtId="0" fontId="87" fillId="0" borderId="0" xfId="0" applyFont="1" applyFill="1" applyBorder="1" applyAlignment="1">
      <alignment horizontal="center"/>
    </xf>
    <xf numFmtId="0" fontId="87" fillId="0" borderId="0" xfId="0" applyFont="1" applyFill="1" applyBorder="1" applyAlignment="1">
      <alignment/>
    </xf>
    <xf numFmtId="0" fontId="0" fillId="0" borderId="0" xfId="0" applyFill="1" applyAlignment="1">
      <alignment horizontal="center"/>
    </xf>
    <xf numFmtId="0" fontId="0" fillId="0" borderId="0" xfId="0" applyFill="1" applyAlignment="1">
      <alignment/>
    </xf>
    <xf numFmtId="0" fontId="0" fillId="0" borderId="0" xfId="0" applyFill="1" applyAlignment="1">
      <alignment/>
    </xf>
    <xf numFmtId="3" fontId="67" fillId="0" borderId="0" xfId="122" applyNumberFormat="1">
      <alignment/>
      <protection/>
    </xf>
    <xf numFmtId="0" fontId="88" fillId="0" borderId="0" xfId="0" applyNumberFormat="1" applyFont="1" applyFill="1" applyBorder="1" applyAlignment="1">
      <alignment horizontal="left"/>
    </xf>
    <xf numFmtId="3" fontId="67" fillId="0" borderId="0" xfId="71" applyNumberFormat="1" applyFont="1" applyAlignment="1">
      <alignment/>
    </xf>
    <xf numFmtId="0" fontId="0" fillId="56" borderId="0" xfId="0" applyFill="1" applyBorder="1" applyAlignment="1">
      <alignment horizontal="center"/>
    </xf>
    <xf numFmtId="0" fontId="89" fillId="0" borderId="0" xfId="122" applyFont="1" applyFill="1" applyBorder="1">
      <alignment/>
      <protection/>
    </xf>
    <xf numFmtId="0" fontId="89" fillId="0" borderId="0" xfId="122" applyFont="1">
      <alignment/>
      <protection/>
    </xf>
    <xf numFmtId="0" fontId="90" fillId="0" borderId="0" xfId="122" applyFont="1">
      <alignment/>
      <protection/>
    </xf>
    <xf numFmtId="0" fontId="90" fillId="0" borderId="0" xfId="122" applyFont="1" quotePrefix="1">
      <alignment/>
      <protection/>
    </xf>
    <xf numFmtId="0" fontId="90" fillId="56" borderId="0" xfId="122" applyFont="1" applyFill="1">
      <alignment/>
      <protection/>
    </xf>
    <xf numFmtId="0" fontId="90" fillId="0" borderId="0" xfId="122" applyFont="1" applyFill="1">
      <alignment/>
      <protection/>
    </xf>
    <xf numFmtId="3" fontId="90" fillId="0" borderId="0" xfId="122" applyNumberFormat="1" applyFont="1" applyFill="1">
      <alignment/>
      <protection/>
    </xf>
    <xf numFmtId="3" fontId="90" fillId="0" borderId="0" xfId="122" applyNumberFormat="1" applyFont="1" applyFill="1" applyAlignment="1">
      <alignment horizontal="center"/>
      <protection/>
    </xf>
    <xf numFmtId="0" fontId="90" fillId="0" borderId="0" xfId="122" applyFont="1" applyFill="1" applyAlignment="1">
      <alignment horizontal="center"/>
      <protection/>
    </xf>
    <xf numFmtId="1" fontId="90" fillId="0" borderId="0" xfId="122" applyNumberFormat="1" applyFont="1" applyFill="1">
      <alignment/>
      <protection/>
    </xf>
    <xf numFmtId="3" fontId="89" fillId="19" borderId="33" xfId="122" applyNumberFormat="1" applyFont="1" applyFill="1" applyBorder="1">
      <alignment/>
      <protection/>
    </xf>
    <xf numFmtId="3" fontId="89" fillId="28" borderId="34" xfId="122" applyNumberFormat="1" applyFont="1" applyFill="1" applyBorder="1" applyAlignment="1">
      <alignment horizontal="center"/>
      <protection/>
    </xf>
    <xf numFmtId="3" fontId="89" fillId="28" borderId="35" xfId="122" applyNumberFormat="1" applyFont="1" applyFill="1" applyBorder="1">
      <alignment/>
      <protection/>
    </xf>
    <xf numFmtId="3" fontId="90" fillId="19" borderId="36" xfId="122" applyNumberFormat="1" applyFont="1" applyFill="1" applyBorder="1">
      <alignment/>
      <protection/>
    </xf>
    <xf numFmtId="3" fontId="90" fillId="28" borderId="0" xfId="122" applyNumberFormat="1" applyFont="1" applyFill="1" applyBorder="1" applyAlignment="1">
      <alignment horizontal="center"/>
      <protection/>
    </xf>
    <xf numFmtId="3" fontId="90" fillId="28" borderId="37" xfId="122" applyNumberFormat="1" applyFont="1" applyFill="1" applyBorder="1">
      <alignment/>
      <protection/>
    </xf>
    <xf numFmtId="3" fontId="90" fillId="56" borderId="36" xfId="122" applyNumberFormat="1" applyFont="1" applyFill="1" applyBorder="1">
      <alignment/>
      <protection/>
    </xf>
    <xf numFmtId="3" fontId="90" fillId="56" borderId="0" xfId="122" applyNumberFormat="1" applyFont="1" applyFill="1" applyBorder="1" applyAlignment="1">
      <alignment horizontal="center"/>
      <protection/>
    </xf>
    <xf numFmtId="3" fontId="90" fillId="56" borderId="37" xfId="122" applyNumberFormat="1" applyFont="1" applyFill="1" applyBorder="1">
      <alignment/>
      <protection/>
    </xf>
    <xf numFmtId="3" fontId="90" fillId="19" borderId="38" xfId="122" applyNumberFormat="1" applyFont="1" applyFill="1" applyBorder="1">
      <alignment/>
      <protection/>
    </xf>
    <xf numFmtId="3" fontId="90" fillId="28" borderId="39" xfId="122" applyNumberFormat="1" applyFont="1" applyFill="1" applyBorder="1" applyAlignment="1">
      <alignment horizontal="center"/>
      <protection/>
    </xf>
    <xf numFmtId="3" fontId="90" fillId="28" borderId="40" xfId="122" applyNumberFormat="1" applyFont="1" applyFill="1" applyBorder="1">
      <alignment/>
      <protection/>
    </xf>
    <xf numFmtId="3" fontId="89" fillId="21" borderId="33" xfId="122" applyNumberFormat="1" applyFont="1" applyFill="1" applyBorder="1">
      <alignment/>
      <protection/>
    </xf>
    <xf numFmtId="0" fontId="89" fillId="29" borderId="34" xfId="122" applyFont="1" applyFill="1" applyBorder="1" applyAlignment="1">
      <alignment horizontal="center"/>
      <protection/>
    </xf>
    <xf numFmtId="0" fontId="89" fillId="29" borderId="35" xfId="122" applyFont="1" applyFill="1" applyBorder="1">
      <alignment/>
      <protection/>
    </xf>
    <xf numFmtId="3" fontId="90" fillId="21" borderId="36" xfId="122" applyNumberFormat="1" applyFont="1" applyFill="1" applyBorder="1">
      <alignment/>
      <protection/>
    </xf>
    <xf numFmtId="1" fontId="90" fillId="29" borderId="0" xfId="122" applyNumberFormat="1" applyFont="1" applyFill="1" applyBorder="1" applyAlignment="1">
      <alignment horizontal="center"/>
      <protection/>
    </xf>
    <xf numFmtId="3" fontId="90" fillId="29" borderId="37" xfId="122" applyNumberFormat="1" applyFont="1" applyFill="1" applyBorder="1">
      <alignment/>
      <protection/>
    </xf>
    <xf numFmtId="0" fontId="90" fillId="56" borderId="0" xfId="122" applyFont="1" applyFill="1" applyBorder="1" applyAlignment="1">
      <alignment horizontal="center"/>
      <protection/>
    </xf>
    <xf numFmtId="0" fontId="90" fillId="56" borderId="37" xfId="122" applyFont="1" applyFill="1" applyBorder="1">
      <alignment/>
      <protection/>
    </xf>
    <xf numFmtId="0" fontId="90" fillId="29" borderId="0" xfId="122" applyFont="1" applyFill="1" applyBorder="1" applyAlignment="1">
      <alignment horizontal="center"/>
      <protection/>
    </xf>
    <xf numFmtId="0" fontId="90" fillId="29" borderId="37" xfId="122" applyFont="1" applyFill="1" applyBorder="1">
      <alignment/>
      <protection/>
    </xf>
    <xf numFmtId="3" fontId="90" fillId="21" borderId="38" xfId="122" applyNumberFormat="1" applyFont="1" applyFill="1" applyBorder="1">
      <alignment/>
      <protection/>
    </xf>
    <xf numFmtId="0" fontId="90" fillId="29" borderId="39" xfId="122" applyFont="1" applyFill="1" applyBorder="1" applyAlignment="1">
      <alignment horizontal="center"/>
      <protection/>
    </xf>
    <xf numFmtId="0" fontId="90" fillId="29" borderId="40" xfId="122" applyFont="1" applyFill="1" applyBorder="1">
      <alignment/>
      <protection/>
    </xf>
    <xf numFmtId="3" fontId="89" fillId="22" borderId="33" xfId="122" applyNumberFormat="1" applyFont="1" applyFill="1" applyBorder="1">
      <alignment/>
      <protection/>
    </xf>
    <xf numFmtId="0" fontId="89" fillId="31" borderId="34" xfId="122" applyFont="1" applyFill="1" applyBorder="1">
      <alignment/>
      <protection/>
    </xf>
    <xf numFmtId="0" fontId="89" fillId="31" borderId="35" xfId="122" applyFont="1" applyFill="1" applyBorder="1">
      <alignment/>
      <protection/>
    </xf>
    <xf numFmtId="3" fontId="90" fillId="22" borderId="36" xfId="122" applyNumberFormat="1" applyFont="1" applyFill="1" applyBorder="1">
      <alignment/>
      <protection/>
    </xf>
    <xf numFmtId="1" fontId="90" fillId="31" borderId="0" xfId="122" applyNumberFormat="1" applyFont="1" applyFill="1" applyBorder="1" applyAlignment="1">
      <alignment horizontal="center"/>
      <protection/>
    </xf>
    <xf numFmtId="1" fontId="90" fillId="31" borderId="37" xfId="122" applyNumberFormat="1" applyFont="1" applyFill="1" applyBorder="1">
      <alignment/>
      <protection/>
    </xf>
    <xf numFmtId="0" fontId="90" fillId="56" borderId="0" xfId="122" applyFont="1" applyFill="1" applyBorder="1">
      <alignment/>
      <protection/>
    </xf>
    <xf numFmtId="1" fontId="90" fillId="56" borderId="37" xfId="122" applyNumberFormat="1" applyFont="1" applyFill="1" applyBorder="1">
      <alignment/>
      <protection/>
    </xf>
    <xf numFmtId="0" fontId="90" fillId="31" borderId="0" xfId="122" applyFont="1" applyFill="1" applyBorder="1">
      <alignment/>
      <protection/>
    </xf>
    <xf numFmtId="3" fontId="90" fillId="22" borderId="38" xfId="122" applyNumberFormat="1" applyFont="1" applyFill="1" applyBorder="1">
      <alignment/>
      <protection/>
    </xf>
    <xf numFmtId="0" fontId="90" fillId="31" borderId="39" xfId="122" applyFont="1" applyFill="1" applyBorder="1">
      <alignment/>
      <protection/>
    </xf>
    <xf numFmtId="1" fontId="90" fillId="31" borderId="40" xfId="122" applyNumberFormat="1" applyFont="1" applyFill="1" applyBorder="1">
      <alignment/>
      <protection/>
    </xf>
    <xf numFmtId="3" fontId="89" fillId="23" borderId="41" xfId="122" applyNumberFormat="1" applyFont="1" applyFill="1" applyBorder="1">
      <alignment/>
      <protection/>
    </xf>
    <xf numFmtId="3" fontId="90" fillId="23" borderId="42" xfId="122" applyNumberFormat="1" applyFont="1" applyFill="1" applyBorder="1">
      <alignment/>
      <protection/>
    </xf>
    <xf numFmtId="3" fontId="90" fillId="56" borderId="42" xfId="122" applyNumberFormat="1" applyFont="1" applyFill="1" applyBorder="1">
      <alignment/>
      <protection/>
    </xf>
    <xf numFmtId="3" fontId="90" fillId="23" borderId="43" xfId="122" applyNumberFormat="1" applyFont="1" applyFill="1" applyBorder="1">
      <alignment/>
      <protection/>
    </xf>
    <xf numFmtId="0" fontId="91" fillId="0" borderId="0" xfId="161" applyFont="1" applyAlignment="1">
      <alignment wrapText="1"/>
      <protection/>
    </xf>
    <xf numFmtId="0" fontId="89" fillId="56" borderId="42" xfId="122" applyFont="1" applyFill="1" applyBorder="1">
      <alignment/>
      <protection/>
    </xf>
    <xf numFmtId="0" fontId="89" fillId="57" borderId="41" xfId="122" applyFont="1" applyFill="1" applyBorder="1">
      <alignment/>
      <protection/>
    </xf>
    <xf numFmtId="3" fontId="90" fillId="57" borderId="42" xfId="122" applyNumberFormat="1" applyFont="1" applyFill="1" applyBorder="1">
      <alignment/>
      <protection/>
    </xf>
    <xf numFmtId="0" fontId="90" fillId="57" borderId="42" xfId="122" applyFont="1" applyFill="1" applyBorder="1">
      <alignment/>
      <protection/>
    </xf>
    <xf numFmtId="0" fontId="90" fillId="57" borderId="43" xfId="122" applyFont="1" applyFill="1" applyBorder="1">
      <alignment/>
      <protection/>
    </xf>
    <xf numFmtId="0" fontId="4" fillId="0" borderId="0" xfId="0" applyNumberFormat="1" applyFont="1" applyFill="1" applyBorder="1" applyAlignment="1" applyProtection="1">
      <alignment horizontal="center"/>
      <protection hidden="1"/>
    </xf>
    <xf numFmtId="0" fontId="4" fillId="0" borderId="0" xfId="0" applyNumberFormat="1" applyFont="1" applyFill="1" applyBorder="1" applyAlignment="1" applyProtection="1">
      <alignment horizontal="center"/>
      <protection hidden="1"/>
    </xf>
    <xf numFmtId="172" fontId="4" fillId="0" borderId="20" xfId="0" applyNumberFormat="1" applyFont="1" applyFill="1" applyBorder="1" applyAlignment="1" applyProtection="1">
      <alignment/>
      <protection hidden="1"/>
    </xf>
    <xf numFmtId="0" fontId="92" fillId="0" borderId="0" xfId="0" applyNumberFormat="1" applyFont="1" applyFill="1" applyBorder="1" applyAlignment="1">
      <alignment horizontal="center" vertical="center"/>
    </xf>
    <xf numFmtId="49" fontId="4" fillId="56" borderId="0" xfId="0" applyNumberFormat="1" applyFont="1" applyFill="1" applyBorder="1" applyAlignment="1" applyProtection="1">
      <alignment horizontal="center"/>
      <protection locked="0"/>
    </xf>
    <xf numFmtId="49" fontId="67" fillId="0" borderId="0" xfId="122" applyNumberFormat="1">
      <alignment/>
      <protection/>
    </xf>
    <xf numFmtId="49" fontId="67" fillId="0" borderId="0" xfId="122" applyNumberFormat="1" applyAlignment="1" quotePrefix="1">
      <alignment horizontal="right"/>
      <protection/>
    </xf>
    <xf numFmtId="49" fontId="67" fillId="0" borderId="0" xfId="122" applyNumberFormat="1" applyAlignment="1">
      <alignment horizontal="right"/>
      <protection/>
    </xf>
    <xf numFmtId="0" fontId="4" fillId="0" borderId="44" xfId="0" applyNumberFormat="1" applyFont="1" applyFill="1" applyBorder="1" applyAlignment="1">
      <alignment horizontal="left" vertical="center"/>
    </xf>
    <xf numFmtId="0" fontId="4" fillId="0" borderId="45" xfId="0" applyNumberFormat="1" applyFont="1" applyFill="1" applyBorder="1" applyAlignment="1">
      <alignment horizontal="left" vertical="center"/>
    </xf>
    <xf numFmtId="0" fontId="4" fillId="0" borderId="44" xfId="0" applyNumberFormat="1" applyFont="1" applyFill="1" applyBorder="1" applyAlignment="1">
      <alignment horizontal="left" vertical="center"/>
    </xf>
    <xf numFmtId="0" fontId="4" fillId="0" borderId="45" xfId="0" applyNumberFormat="1" applyFont="1" applyFill="1" applyBorder="1" applyAlignment="1">
      <alignment horizontal="left" vertical="center"/>
    </xf>
    <xf numFmtId="0" fontId="4" fillId="0" borderId="19" xfId="0" applyNumberFormat="1" applyFont="1" applyFill="1" applyBorder="1" applyAlignment="1">
      <alignment horizontal="left" vertical="center"/>
    </xf>
    <xf numFmtId="0" fontId="0"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xf>
  </cellXfs>
  <cellStyles count="1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3" xfId="73"/>
    <cellStyle name="Comma 3 2" xfId="74"/>
    <cellStyle name="Comma 3 2 2" xfId="75"/>
    <cellStyle name="Comma 3 3" xfId="76"/>
    <cellStyle name="Comma 4" xfId="77"/>
    <cellStyle name="Comma 4 2" xfId="78"/>
    <cellStyle name="Comma 5" xfId="79"/>
    <cellStyle name="Comma 6" xfId="80"/>
    <cellStyle name="Comma 6 2" xfId="81"/>
    <cellStyle name="Comma 6 3" xfId="82"/>
    <cellStyle name="Comma0" xfId="83"/>
    <cellStyle name="Comma0 2" xfId="84"/>
    <cellStyle name="Comma0 3" xfId="85"/>
    <cellStyle name="Currency" xfId="86"/>
    <cellStyle name="Currency [0]" xfId="87"/>
    <cellStyle name="Currency 2" xfId="88"/>
    <cellStyle name="Currency 3" xfId="89"/>
    <cellStyle name="Currency 3 2" xfId="90"/>
    <cellStyle name="Currency 3 2 2" xfId="91"/>
    <cellStyle name="Currency 3 3" xfId="92"/>
    <cellStyle name="Excel Built-in Normal" xfId="93"/>
    <cellStyle name="Explanatory Text" xfId="94"/>
    <cellStyle name="Explanatory Text 2" xfId="95"/>
    <cellStyle name="Followed Hyperlink" xfId="96"/>
    <cellStyle name="Good" xfId="97"/>
    <cellStyle name="Good 2" xfId="98"/>
    <cellStyle name="Heading 1" xfId="99"/>
    <cellStyle name="Heading 1 2" xfId="100"/>
    <cellStyle name="Heading 2" xfId="101"/>
    <cellStyle name="Heading 2 2" xfId="102"/>
    <cellStyle name="Heading 3" xfId="103"/>
    <cellStyle name="Heading 3 2" xfId="104"/>
    <cellStyle name="Heading 4" xfId="105"/>
    <cellStyle name="Heading 4 2" xfId="106"/>
    <cellStyle name="Hyperlink" xfId="107"/>
    <cellStyle name="Hyperlink 2" xfId="108"/>
    <cellStyle name="Hyperlink 3" xfId="109"/>
    <cellStyle name="Hyperlink 4" xfId="110"/>
    <cellStyle name="Input" xfId="111"/>
    <cellStyle name="Input 2" xfId="112"/>
    <cellStyle name="Linked Cell" xfId="113"/>
    <cellStyle name="Linked Cell 2" xfId="114"/>
    <cellStyle name="Neutral" xfId="115"/>
    <cellStyle name="Neutral 2" xfId="116"/>
    <cellStyle name="Normal 10" xfId="117"/>
    <cellStyle name="Normal 10 2" xfId="118"/>
    <cellStyle name="Normal 11" xfId="119"/>
    <cellStyle name="Normal 12" xfId="120"/>
    <cellStyle name="Normal 13" xfId="121"/>
    <cellStyle name="Normal 2" xfId="122"/>
    <cellStyle name="Normal 2 2" xfId="123"/>
    <cellStyle name="Normal 2 2 2" xfId="124"/>
    <cellStyle name="Normal 2 2 3" xfId="125"/>
    <cellStyle name="Normal 2 3" xfId="126"/>
    <cellStyle name="Normal 2 4" xfId="127"/>
    <cellStyle name="Normal 2_Sheet1" xfId="128"/>
    <cellStyle name="Normal 3" xfId="129"/>
    <cellStyle name="Normal 3 2" xfId="130"/>
    <cellStyle name="Normal 3 2 2" xfId="131"/>
    <cellStyle name="Normal 3 2 3" xfId="132"/>
    <cellStyle name="Normal 3 3" xfId="133"/>
    <cellStyle name="Normal 3 3 2" xfId="134"/>
    <cellStyle name="Normal 3 4" xfId="135"/>
    <cellStyle name="Normal 3 4 2" xfId="136"/>
    <cellStyle name="Normal 3 5" xfId="137"/>
    <cellStyle name="Normal 3 6" xfId="138"/>
    <cellStyle name="Normal 4" xfId="139"/>
    <cellStyle name="Normal 4 2" xfId="140"/>
    <cellStyle name="Normal 4 2 2" xfId="141"/>
    <cellStyle name="Normal 4 3" xfId="142"/>
    <cellStyle name="Normal 4 3 2" xfId="143"/>
    <cellStyle name="Normal 4 4" xfId="144"/>
    <cellStyle name="Normal 4 5" xfId="145"/>
    <cellStyle name="Normal 4 6" xfId="146"/>
    <cellStyle name="Normal 5" xfId="147"/>
    <cellStyle name="Normal 5 2" xfId="148"/>
    <cellStyle name="Normal 6" xfId="149"/>
    <cellStyle name="Normal 6 2" xfId="150"/>
    <cellStyle name="Normal 6 3" xfId="151"/>
    <cellStyle name="Normal 6 3 2" xfId="152"/>
    <cellStyle name="Normal 6 4" xfId="153"/>
    <cellStyle name="Normal 7" xfId="154"/>
    <cellStyle name="Normal 7 2" xfId="155"/>
    <cellStyle name="Normal 7 2 2" xfId="156"/>
    <cellStyle name="Normal 7 3" xfId="157"/>
    <cellStyle name="Normal 8" xfId="158"/>
    <cellStyle name="Normal 9" xfId="159"/>
    <cellStyle name="Normal 9 2" xfId="160"/>
    <cellStyle name="Normal_Book1" xfId="161"/>
    <cellStyle name="Note" xfId="162"/>
    <cellStyle name="Note 2" xfId="163"/>
    <cellStyle name="Note 3" xfId="164"/>
    <cellStyle name="Output" xfId="165"/>
    <cellStyle name="Output 2" xfId="166"/>
    <cellStyle name="Percent" xfId="167"/>
    <cellStyle name="Percent 2" xfId="168"/>
    <cellStyle name="Percent 2 2" xfId="169"/>
    <cellStyle name="Percent 2 2 2" xfId="170"/>
    <cellStyle name="Title" xfId="171"/>
    <cellStyle name="Title 2" xfId="172"/>
    <cellStyle name="Total" xfId="173"/>
    <cellStyle name="Total 2" xfId="174"/>
    <cellStyle name="Warning Text" xfId="175"/>
    <cellStyle name="Warning Text 2" xfId="176"/>
  </cellStyles>
  <dxfs count="61">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strike/>
      </font>
      <fill>
        <patternFill>
          <bgColor indexed="26"/>
        </patternFill>
      </fill>
    </dxf>
    <dxf>
      <font>
        <strike/>
        <color auto="1"/>
      </font>
      <fill>
        <patternFill>
          <bgColor indexed="26"/>
        </patternFill>
      </fill>
    </dxf>
    <dxf>
      <font>
        <strike/>
      </font>
      <fill>
        <patternFill>
          <bgColor indexed="26"/>
        </patternFill>
      </fill>
    </dxf>
    <dxf>
      <fill>
        <patternFill>
          <bgColor rgb="FFFF0000"/>
        </patternFill>
      </fill>
    </dxf>
    <dxf>
      <font>
        <strike/>
        <color rgb="FFFF0000"/>
      </font>
    </dxf>
    <dxf>
      <fill>
        <patternFill>
          <bgColor rgb="FFFF0000"/>
        </patternFill>
      </fill>
    </dxf>
    <dxf>
      <fill>
        <patternFill>
          <bgColor rgb="FFFF0000"/>
        </patternFill>
      </fill>
    </dxf>
    <dxf>
      <font>
        <b/>
        <i val="0"/>
        <color rgb="FFFF0000"/>
      </font>
    </dxf>
    <dxf>
      <font>
        <b/>
        <i val="0"/>
        <color rgb="FFFF0000"/>
      </font>
    </dxf>
    <dxf>
      <font>
        <strike/>
      </font>
      <fill>
        <patternFill>
          <bgColor indexed="26"/>
        </patternFill>
      </fill>
    </dxf>
    <dxf>
      <font>
        <strike/>
        <color auto="1"/>
      </font>
      <fill>
        <patternFill>
          <bgColor indexed="26"/>
        </patternFill>
      </fill>
    </dxf>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b/>
        <i val="0"/>
        <color rgb="FFFF0000"/>
      </font>
    </dxf>
    <dxf>
      <font>
        <strike/>
      </font>
      <fill>
        <patternFill>
          <bgColor indexed="26"/>
        </patternFill>
      </fill>
    </dxf>
    <dxf>
      <font>
        <strike/>
        <color auto="1"/>
      </font>
      <fill>
        <patternFill>
          <bgColor indexed="26"/>
        </patternFill>
      </fill>
    </dxf>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b/>
        <i val="0"/>
        <color rgb="FFFF0000"/>
      </font>
    </dxf>
    <dxf>
      <font>
        <strike/>
      </font>
      <fill>
        <patternFill>
          <bgColor indexed="26"/>
        </patternFill>
      </fill>
    </dxf>
    <dxf>
      <font>
        <strike/>
        <color auto="1"/>
      </font>
      <fill>
        <patternFill>
          <bgColor indexed="26"/>
        </patternFill>
      </fill>
    </dxf>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b/>
        <i val="0"/>
        <color rgb="FFFF0000"/>
      </font>
    </dxf>
    <dxf>
      <font>
        <strike/>
      </font>
      <fill>
        <patternFill>
          <bgColor indexed="26"/>
        </patternFill>
      </fill>
    </dxf>
    <dxf>
      <font>
        <strike/>
        <color auto="1"/>
      </font>
      <fill>
        <patternFill>
          <bgColor indexed="26"/>
        </patternFill>
      </fill>
    </dxf>
    <dxf>
      <font>
        <strike/>
      </font>
      <fill>
        <patternFill>
          <bgColor indexed="26"/>
        </patternFill>
      </fill>
    </dxf>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b/>
        <i val="0"/>
        <color rgb="FFFF0000"/>
      </font>
    </dxf>
    <dxf>
      <font>
        <strike/>
        <color auto="1"/>
      </font>
      <fill>
        <patternFill>
          <bgColor indexed="26"/>
        </patternFill>
      </fill>
    </dxf>
    <dxf>
      <font>
        <b/>
        <i val="0"/>
        <color rgb="FFFF0000"/>
      </font>
    </dxf>
    <dxf>
      <fill>
        <patternFill>
          <bgColor rgb="FFFF0000"/>
        </patternFill>
      </fill>
    </dxf>
    <dxf>
      <font>
        <strike/>
        <color rgb="FFFF0000"/>
      </font>
    </dxf>
    <dxf>
      <font>
        <strike/>
      </font>
      <fill>
        <patternFill>
          <bgColor indexed="26"/>
        </patternFill>
      </fill>
    </dxf>
    <dxf>
      <font>
        <strike/>
        <color auto="1"/>
      </font>
      <fill>
        <patternFill>
          <bgColor indexed="26"/>
        </patternFill>
      </fill>
    </dxf>
    <dxf>
      <font>
        <strike/>
        <color auto="1"/>
      </font>
      <fill>
        <patternFill>
          <bgColor rgb="FFFFFFCC"/>
        </patternFill>
      </fill>
      <border/>
    </dxf>
    <dxf>
      <font>
        <strike/>
        <color rgb="FFFF0000"/>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x%20v8%20GPS%20compile%20NCLB%20with%20Carryover%206a%20for%20pmt%20sys%20vb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ileData"/>
      <sheetName val="Lookup"/>
      <sheetName val="source1filenames"/>
      <sheetName val="MAP 6a-Interfund Budget Summary"/>
      <sheetName val="All Values"/>
      <sheetName val="Sheet3"/>
      <sheetName val="4365"/>
      <sheetName val="Sheet5"/>
      <sheetName val="Sheet6"/>
      <sheetName val="Carryover"/>
    </sheetNames>
    <sheetDataSet>
      <sheetData sheetId="1">
        <row r="3">
          <cell r="B3" t="str">
            <v>GFMSU</v>
          </cell>
          <cell r="C3" t="str">
            <v>yesno</v>
          </cell>
          <cell r="D3" t="str">
            <v>template</v>
          </cell>
          <cell r="E3" t="str">
            <v>objcode</v>
          </cell>
        </row>
        <row r="4">
          <cell r="B4">
            <v>1</v>
          </cell>
          <cell r="C4" t="str">
            <v>no</v>
          </cell>
        </row>
        <row r="5">
          <cell r="B5">
            <v>2</v>
          </cell>
          <cell r="C5" t="str">
            <v>no</v>
          </cell>
        </row>
        <row r="6">
          <cell r="B6">
            <v>3</v>
          </cell>
          <cell r="C6" t="str">
            <v>no</v>
          </cell>
        </row>
        <row r="7">
          <cell r="B7">
            <v>4</v>
          </cell>
          <cell r="C7" t="str">
            <v>no</v>
          </cell>
        </row>
        <row r="8">
          <cell r="B8">
            <v>5</v>
          </cell>
          <cell r="C8" t="str">
            <v>no</v>
          </cell>
        </row>
        <row r="9">
          <cell r="B9">
            <v>6</v>
          </cell>
          <cell r="C9" t="str">
            <v>no</v>
          </cell>
        </row>
        <row r="10">
          <cell r="B10">
            <v>7</v>
          </cell>
          <cell r="C10" t="str">
            <v>yes</v>
          </cell>
          <cell r="D10">
            <v>2</v>
          </cell>
          <cell r="E10" t="str">
            <v>0100</v>
          </cell>
        </row>
        <row r="11">
          <cell r="B11">
            <v>8</v>
          </cell>
          <cell r="C11" t="str">
            <v>yes</v>
          </cell>
          <cell r="D11">
            <v>3</v>
          </cell>
          <cell r="E11" t="str">
            <v>0200</v>
          </cell>
        </row>
        <row r="12">
          <cell r="B12">
            <v>9</v>
          </cell>
          <cell r="C12" t="str">
            <v>yes</v>
          </cell>
          <cell r="D12">
            <v>4</v>
          </cell>
          <cell r="E12" t="str">
            <v>0300</v>
          </cell>
        </row>
        <row r="13">
          <cell r="B13">
            <v>10</v>
          </cell>
          <cell r="C13" t="str">
            <v>yes</v>
          </cell>
          <cell r="D13">
            <v>5</v>
          </cell>
          <cell r="E13" t="str">
            <v>0500</v>
          </cell>
        </row>
        <row r="14">
          <cell r="B14">
            <v>11</v>
          </cell>
          <cell r="C14" t="str">
            <v>yes</v>
          </cell>
          <cell r="D14">
            <v>6</v>
          </cell>
          <cell r="E14" t="str">
            <v>0600</v>
          </cell>
        </row>
        <row r="15">
          <cell r="B15">
            <v>12</v>
          </cell>
          <cell r="C15" t="str">
            <v>yes</v>
          </cell>
          <cell r="D15">
            <v>7</v>
          </cell>
          <cell r="E15" t="str">
            <v>0800</v>
          </cell>
        </row>
        <row r="16">
          <cell r="B16">
            <v>13</v>
          </cell>
          <cell r="C16" t="str">
            <v>no</v>
          </cell>
          <cell r="D16">
            <v>8</v>
          </cell>
        </row>
        <row r="17">
          <cell r="B17">
            <v>14</v>
          </cell>
          <cell r="C17" t="str">
            <v>yes</v>
          </cell>
          <cell r="D17">
            <v>10</v>
          </cell>
          <cell r="E17" t="str">
            <v>0100</v>
          </cell>
        </row>
        <row r="18">
          <cell r="B18">
            <v>15</v>
          </cell>
          <cell r="C18" t="str">
            <v>yes</v>
          </cell>
          <cell r="D18">
            <v>11</v>
          </cell>
          <cell r="E18" t="str">
            <v>0200</v>
          </cell>
        </row>
        <row r="19">
          <cell r="B19">
            <v>16</v>
          </cell>
          <cell r="C19" t="str">
            <v>yes</v>
          </cell>
          <cell r="D19">
            <v>12</v>
          </cell>
          <cell r="E19" t="str">
            <v>0300</v>
          </cell>
        </row>
        <row r="20">
          <cell r="B20">
            <v>17</v>
          </cell>
          <cell r="C20" t="str">
            <v>yes</v>
          </cell>
          <cell r="D20">
            <v>13</v>
          </cell>
          <cell r="E20" t="str">
            <v>0400</v>
          </cell>
        </row>
        <row r="21">
          <cell r="B21">
            <v>18</v>
          </cell>
          <cell r="C21" t="str">
            <v>yes</v>
          </cell>
          <cell r="D21">
            <v>14</v>
          </cell>
          <cell r="E21" t="str">
            <v>0500</v>
          </cell>
        </row>
        <row r="22">
          <cell r="B22">
            <v>19</v>
          </cell>
          <cell r="C22" t="str">
            <v>yes</v>
          </cell>
          <cell r="D22">
            <v>15</v>
          </cell>
          <cell r="E22" t="str">
            <v>0600</v>
          </cell>
        </row>
        <row r="23">
          <cell r="B23">
            <v>20</v>
          </cell>
          <cell r="C23" t="str">
            <v>yes</v>
          </cell>
          <cell r="D23">
            <v>16</v>
          </cell>
          <cell r="E23" t="str">
            <v>0800</v>
          </cell>
        </row>
        <row r="24">
          <cell r="B24">
            <v>21</v>
          </cell>
          <cell r="C24" t="str">
            <v>no</v>
          </cell>
          <cell r="D24">
            <v>17</v>
          </cell>
        </row>
        <row r="25">
          <cell r="B25">
            <v>22</v>
          </cell>
          <cell r="C25" t="str">
            <v>yes</v>
          </cell>
          <cell r="D25">
            <v>19</v>
          </cell>
          <cell r="E25" t="str">
            <v>0100</v>
          </cell>
        </row>
        <row r="26">
          <cell r="B26">
            <v>23</v>
          </cell>
          <cell r="C26" t="str">
            <v>yes</v>
          </cell>
          <cell r="D26">
            <v>20</v>
          </cell>
          <cell r="E26" t="str">
            <v>0200</v>
          </cell>
        </row>
        <row r="27">
          <cell r="B27">
            <v>24</v>
          </cell>
          <cell r="C27" t="str">
            <v>yes</v>
          </cell>
          <cell r="D27">
            <v>21</v>
          </cell>
          <cell r="E27" t="str">
            <v>0300</v>
          </cell>
        </row>
        <row r="28">
          <cell r="B28">
            <v>25</v>
          </cell>
          <cell r="C28" t="str">
            <v>yes</v>
          </cell>
          <cell r="D28">
            <v>22</v>
          </cell>
          <cell r="E28" t="str">
            <v>0400</v>
          </cell>
        </row>
        <row r="29">
          <cell r="B29">
            <v>26</v>
          </cell>
          <cell r="C29" t="str">
            <v>yes</v>
          </cell>
          <cell r="D29">
            <v>23</v>
          </cell>
          <cell r="E29" t="str">
            <v>0500</v>
          </cell>
        </row>
        <row r="30">
          <cell r="B30">
            <v>27</v>
          </cell>
          <cell r="C30" t="str">
            <v>yes</v>
          </cell>
          <cell r="D30">
            <v>24</v>
          </cell>
          <cell r="E30" t="str">
            <v>0600</v>
          </cell>
        </row>
        <row r="31">
          <cell r="B31">
            <v>28</v>
          </cell>
          <cell r="C31" t="str">
            <v>yes</v>
          </cell>
          <cell r="D31">
            <v>25</v>
          </cell>
          <cell r="E31" t="str">
            <v>0800</v>
          </cell>
        </row>
        <row r="32">
          <cell r="B32">
            <v>29</v>
          </cell>
          <cell r="C32" t="str">
            <v>no</v>
          </cell>
          <cell r="D32">
            <v>26</v>
          </cell>
        </row>
        <row r="33">
          <cell r="B33">
            <v>30</v>
          </cell>
          <cell r="C33" t="str">
            <v>yes</v>
          </cell>
          <cell r="D33">
            <v>28</v>
          </cell>
          <cell r="E33" t="str">
            <v>0100</v>
          </cell>
        </row>
        <row r="34">
          <cell r="B34">
            <v>31</v>
          </cell>
          <cell r="C34" t="str">
            <v>yes</v>
          </cell>
          <cell r="D34">
            <v>29</v>
          </cell>
          <cell r="E34" t="str">
            <v>0200</v>
          </cell>
        </row>
        <row r="35">
          <cell r="B35">
            <v>32</v>
          </cell>
          <cell r="C35" t="str">
            <v>yes</v>
          </cell>
          <cell r="D35">
            <v>30</v>
          </cell>
          <cell r="E35" t="str">
            <v>0300</v>
          </cell>
        </row>
        <row r="36">
          <cell r="B36">
            <v>33</v>
          </cell>
          <cell r="C36" t="str">
            <v>yes</v>
          </cell>
          <cell r="D36">
            <v>31</v>
          </cell>
          <cell r="E36" t="str">
            <v>0500</v>
          </cell>
        </row>
        <row r="37">
          <cell r="B37">
            <v>34</v>
          </cell>
          <cell r="C37" t="str">
            <v>yes</v>
          </cell>
          <cell r="D37">
            <v>32</v>
          </cell>
          <cell r="E37" t="str">
            <v>0600</v>
          </cell>
        </row>
        <row r="38">
          <cell r="B38">
            <v>35</v>
          </cell>
          <cell r="C38" t="str">
            <v>yes</v>
          </cell>
          <cell r="D38">
            <v>33</v>
          </cell>
          <cell r="E38" t="str">
            <v>0730</v>
          </cell>
        </row>
        <row r="39">
          <cell r="B39">
            <v>36</v>
          </cell>
          <cell r="C39" t="str">
            <v>yes</v>
          </cell>
          <cell r="D39">
            <v>34</v>
          </cell>
          <cell r="E39" t="str">
            <v>0735</v>
          </cell>
        </row>
        <row r="40">
          <cell r="B40">
            <v>37</v>
          </cell>
          <cell r="C40" t="str">
            <v>no</v>
          </cell>
          <cell r="D40">
            <v>35</v>
          </cell>
        </row>
        <row r="41">
          <cell r="B41">
            <v>38</v>
          </cell>
          <cell r="C41" t="str">
            <v>yes</v>
          </cell>
          <cell r="D41">
            <v>37</v>
          </cell>
          <cell r="E41" t="str">
            <v>SWIDE</v>
          </cell>
        </row>
        <row r="42">
          <cell r="B42">
            <v>39</v>
          </cell>
          <cell r="C42" t="str">
            <v>no</v>
          </cell>
          <cell r="D42">
            <v>38</v>
          </cell>
        </row>
        <row r="43">
          <cell r="B43">
            <v>40</v>
          </cell>
          <cell r="C43" t="str">
            <v>yes</v>
          </cell>
          <cell r="D43">
            <v>39</v>
          </cell>
          <cell r="E43" t="str">
            <v>0735</v>
          </cell>
        </row>
        <row r="44">
          <cell r="B44">
            <v>41</v>
          </cell>
          <cell r="C44" t="str">
            <v>no</v>
          </cell>
        </row>
        <row r="45">
          <cell r="B45">
            <v>42</v>
          </cell>
          <cell r="C45" t="str">
            <v>no</v>
          </cell>
          <cell r="D45">
            <v>40</v>
          </cell>
        </row>
        <row r="46">
          <cell r="B46">
            <v>43</v>
          </cell>
          <cell r="C46" t="str">
            <v>no</v>
          </cell>
        </row>
        <row r="47">
          <cell r="B47">
            <v>44</v>
          </cell>
          <cell r="C47" t="str">
            <v>yes</v>
          </cell>
          <cell r="D47">
            <v>41</v>
          </cell>
          <cell r="E47" t="str">
            <v>INDC</v>
          </cell>
        </row>
        <row r="48">
          <cell r="B48">
            <v>45</v>
          </cell>
          <cell r="C48" t="str">
            <v>yes</v>
          </cell>
          <cell r="D48">
            <v>41</v>
          </cell>
          <cell r="E48" t="str">
            <v>INDC</v>
          </cell>
        </row>
        <row r="49">
          <cell r="B49">
            <v>46</v>
          </cell>
          <cell r="C49" t="str">
            <v>yes</v>
          </cell>
          <cell r="D49">
            <v>42</v>
          </cell>
          <cell r="E49" t="str">
            <v>0730</v>
          </cell>
        </row>
        <row r="50">
          <cell r="B50">
            <v>47</v>
          </cell>
          <cell r="C50" t="str">
            <v>no</v>
          </cell>
        </row>
        <row r="51">
          <cell r="B51">
            <v>48</v>
          </cell>
          <cell r="C51" t="str">
            <v>no</v>
          </cell>
        </row>
        <row r="52">
          <cell r="B52">
            <v>49</v>
          </cell>
          <cell r="C5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5"/>
  </sheetPr>
  <dimension ref="B1:B36"/>
  <sheetViews>
    <sheetView showGridLines="0" tabSelected="1" zoomScalePageLayoutView="0" workbookViewId="0" topLeftCell="A1">
      <selection activeCell="B37" sqref="B37"/>
    </sheetView>
  </sheetViews>
  <sheetFormatPr defaultColWidth="7.21484375" defaultRowHeight="15"/>
  <cols>
    <col min="1" max="1" width="1.2265625" style="32" customWidth="1"/>
    <col min="2" max="2" width="74.77734375" style="32" customWidth="1"/>
    <col min="3" max="3" width="3.21484375" style="32" customWidth="1"/>
    <col min="4" max="16384" width="7.21484375" style="32" customWidth="1"/>
  </cols>
  <sheetData>
    <row r="1" ht="20.25">
      <c r="B1" s="38" t="s">
        <v>14</v>
      </c>
    </row>
    <row r="2" ht="20.25">
      <c r="B2" s="39" t="s">
        <v>15</v>
      </c>
    </row>
    <row r="3" ht="21" thickBot="1">
      <c r="B3" s="40" t="s">
        <v>44</v>
      </c>
    </row>
    <row r="4" ht="12.75">
      <c r="B4" s="33"/>
    </row>
    <row r="5" ht="44.25">
      <c r="B5" s="34" t="s">
        <v>28</v>
      </c>
    </row>
    <row r="6" ht="14.25">
      <c r="B6" s="34"/>
    </row>
    <row r="7" ht="45">
      <c r="B7" s="34" t="s">
        <v>538</v>
      </c>
    </row>
    <row r="8" ht="12.75">
      <c r="B8" s="35"/>
    </row>
    <row r="9" ht="29.25">
      <c r="B9" s="34" t="s">
        <v>21</v>
      </c>
    </row>
    <row r="10" ht="12.75">
      <c r="B10" s="35"/>
    </row>
    <row r="11" ht="58.5">
      <c r="B11" s="34" t="s">
        <v>22</v>
      </c>
    </row>
    <row r="12" ht="12.75">
      <c r="B12" s="33"/>
    </row>
    <row r="13" ht="45">
      <c r="B13" s="131" t="s">
        <v>544</v>
      </c>
    </row>
    <row r="14" ht="13.5" thickBot="1">
      <c r="B14" s="33"/>
    </row>
    <row r="15" ht="17.25" thickBot="1">
      <c r="B15" s="36" t="s">
        <v>20</v>
      </c>
    </row>
    <row r="16" ht="12.75">
      <c r="B16" s="33"/>
    </row>
    <row r="17" ht="45">
      <c r="B17" s="34" t="s">
        <v>35</v>
      </c>
    </row>
    <row r="18" ht="14.25">
      <c r="B18" s="34"/>
    </row>
    <row r="19" ht="14.25">
      <c r="B19" s="37" t="s">
        <v>27</v>
      </c>
    </row>
    <row r="20" ht="14.25">
      <c r="B20" s="37"/>
    </row>
    <row r="21" ht="43.5">
      <c r="B21" s="37" t="s">
        <v>38</v>
      </c>
    </row>
    <row r="22" ht="12.75">
      <c r="B22" s="35"/>
    </row>
    <row r="23" ht="28.5">
      <c r="B23" s="51" t="s">
        <v>36</v>
      </c>
    </row>
    <row r="24" ht="12.75">
      <c r="B24" s="33"/>
    </row>
    <row r="25" ht="42.75">
      <c r="B25" s="34" t="s">
        <v>45</v>
      </c>
    </row>
    <row r="26" ht="12.75">
      <c r="B26" s="33"/>
    </row>
    <row r="27" ht="57">
      <c r="B27" s="34" t="s">
        <v>46</v>
      </c>
    </row>
    <row r="28" ht="29.25">
      <c r="B28" s="34" t="s">
        <v>49</v>
      </c>
    </row>
    <row r="29" ht="12.75">
      <c r="B29" s="33"/>
    </row>
    <row r="30" ht="29.25">
      <c r="B30" s="34" t="s">
        <v>37</v>
      </c>
    </row>
    <row r="31" ht="12.75">
      <c r="B31" s="33"/>
    </row>
    <row r="32" ht="13.5" thickBot="1">
      <c r="B32" s="33"/>
    </row>
    <row r="33" ht="17.25" thickBot="1">
      <c r="B33" s="36" t="s">
        <v>23</v>
      </c>
    </row>
    <row r="34" ht="12.75">
      <c r="B34" s="33"/>
    </row>
    <row r="35" ht="57.75">
      <c r="B35" s="52" t="s">
        <v>47</v>
      </c>
    </row>
    <row r="36" ht="12.75">
      <c r="B36" s="61">
        <v>41162</v>
      </c>
    </row>
  </sheetData>
  <sheetProtection password="CF43" sheet="1" selectLockedCells="1" selectUnlockedCells="1"/>
  <printOptions horizontalCentered="1" verticalCentered="1"/>
  <pageMargins left="0.5" right="0.42" top="0.2" bottom="0.2" header="0.17" footer="0"/>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O93"/>
  <sheetViews>
    <sheetView zoomScalePageLayoutView="0" workbookViewId="0" topLeftCell="A1">
      <selection activeCell="B22" sqref="B22"/>
    </sheetView>
  </sheetViews>
  <sheetFormatPr defaultColWidth="8.88671875" defaultRowHeight="15"/>
  <cols>
    <col min="1" max="1" width="8.88671875" style="144" customWidth="1"/>
    <col min="2" max="2" width="10.3359375" style="76" bestFit="1" customWidth="1"/>
    <col min="3" max="3" width="8.88671875" style="76" customWidth="1"/>
    <col min="4" max="4" width="8.3359375" style="76" bestFit="1" customWidth="1"/>
    <col min="5" max="9" width="8.88671875" style="76" customWidth="1"/>
    <col min="10" max="16384" width="8.88671875" style="63" customWidth="1"/>
  </cols>
  <sheetData>
    <row r="1" spans="1:9" ht="15">
      <c r="A1" s="142" t="s">
        <v>486</v>
      </c>
      <c r="B1" s="76" t="s">
        <v>61</v>
      </c>
      <c r="C1" s="76" t="s">
        <v>62</v>
      </c>
      <c r="D1" s="76" t="s">
        <v>63</v>
      </c>
      <c r="E1" s="76" t="s">
        <v>487</v>
      </c>
      <c r="F1" s="76" t="s">
        <v>488</v>
      </c>
      <c r="G1" s="76" t="s">
        <v>537</v>
      </c>
      <c r="H1" s="76" t="s">
        <v>489</v>
      </c>
      <c r="I1" s="76" t="s">
        <v>490</v>
      </c>
    </row>
    <row r="2" spans="1:9" ht="15">
      <c r="A2" s="143" t="s">
        <v>55</v>
      </c>
      <c r="B2" s="76">
        <v>64532</v>
      </c>
      <c r="C2" s="76">
        <v>2000</v>
      </c>
      <c r="D2" s="76">
        <v>0</v>
      </c>
      <c r="E2" s="76">
        <v>0</v>
      </c>
      <c r="F2" s="76">
        <v>0</v>
      </c>
      <c r="G2" s="76">
        <v>0</v>
      </c>
      <c r="H2" s="76">
        <v>0</v>
      </c>
      <c r="I2" s="76">
        <v>0</v>
      </c>
    </row>
    <row r="3" spans="1:9" ht="15">
      <c r="A3" s="143" t="s">
        <v>67</v>
      </c>
      <c r="B3" s="76">
        <v>0</v>
      </c>
      <c r="C3" s="76">
        <v>0</v>
      </c>
      <c r="D3" s="76">
        <v>0</v>
      </c>
      <c r="E3" s="76">
        <v>0</v>
      </c>
      <c r="F3" s="76">
        <v>0</v>
      </c>
      <c r="G3" s="76">
        <v>0</v>
      </c>
      <c r="H3" s="76">
        <v>0</v>
      </c>
      <c r="I3" s="76">
        <v>0</v>
      </c>
    </row>
    <row r="4" spans="1:9" ht="15">
      <c r="A4" s="143" t="s">
        <v>69</v>
      </c>
      <c r="B4" s="76">
        <v>0</v>
      </c>
      <c r="C4" s="76">
        <v>0</v>
      </c>
      <c r="D4" s="76">
        <v>0</v>
      </c>
      <c r="E4" s="76">
        <v>0</v>
      </c>
      <c r="F4" s="76">
        <v>0</v>
      </c>
      <c r="G4" s="76">
        <v>0</v>
      </c>
      <c r="H4" s="76">
        <v>0</v>
      </c>
      <c r="I4" s="76">
        <v>0</v>
      </c>
    </row>
    <row r="5" spans="1:9" ht="15">
      <c r="A5" s="143" t="s">
        <v>80</v>
      </c>
      <c r="B5" s="76">
        <v>30000</v>
      </c>
      <c r="C5" s="76">
        <v>0</v>
      </c>
      <c r="D5" s="76">
        <v>0</v>
      </c>
      <c r="E5" s="76">
        <v>0</v>
      </c>
      <c r="F5" s="76">
        <v>0</v>
      </c>
      <c r="G5" s="76">
        <v>0</v>
      </c>
      <c r="H5" s="76">
        <v>0</v>
      </c>
      <c r="I5" s="76">
        <v>0</v>
      </c>
    </row>
    <row r="6" spans="1:9" ht="15">
      <c r="A6" s="143" t="s">
        <v>89</v>
      </c>
      <c r="B6" s="76">
        <v>56833</v>
      </c>
      <c r="C6" s="76">
        <v>31988</v>
      </c>
      <c r="D6" s="76">
        <v>0</v>
      </c>
      <c r="E6" s="76">
        <v>0</v>
      </c>
      <c r="F6" s="76">
        <v>0</v>
      </c>
      <c r="G6" s="76">
        <v>0</v>
      </c>
      <c r="H6" s="76">
        <v>0</v>
      </c>
      <c r="I6" s="76">
        <v>0</v>
      </c>
    </row>
    <row r="7" spans="1:9" ht="15">
      <c r="A7" s="143" t="s">
        <v>93</v>
      </c>
      <c r="B7" s="76">
        <v>1200000</v>
      </c>
      <c r="C7" s="76">
        <v>300000</v>
      </c>
      <c r="D7" s="76">
        <v>0</v>
      </c>
      <c r="E7" s="76">
        <v>0</v>
      </c>
      <c r="F7" s="76">
        <v>0</v>
      </c>
      <c r="G7" s="76">
        <v>0</v>
      </c>
      <c r="H7" s="76">
        <v>0</v>
      </c>
      <c r="I7" s="76">
        <v>0</v>
      </c>
    </row>
    <row r="8" spans="1:9" ht="15">
      <c r="A8" s="143" t="s">
        <v>97</v>
      </c>
      <c r="B8" s="76">
        <v>15199</v>
      </c>
      <c r="C8" s="76">
        <v>0</v>
      </c>
      <c r="D8" s="76">
        <v>0</v>
      </c>
      <c r="E8" s="76">
        <v>0</v>
      </c>
      <c r="F8" s="76">
        <v>0</v>
      </c>
      <c r="G8" s="76">
        <v>0</v>
      </c>
      <c r="H8" s="76">
        <v>0</v>
      </c>
      <c r="I8" s="76">
        <v>0</v>
      </c>
    </row>
    <row r="9" spans="1:9" ht="15">
      <c r="A9" s="143" t="s">
        <v>105</v>
      </c>
      <c r="B9" s="76">
        <v>0</v>
      </c>
      <c r="C9" s="76">
        <v>0</v>
      </c>
      <c r="D9" s="76">
        <v>0</v>
      </c>
      <c r="E9" s="76">
        <v>0</v>
      </c>
      <c r="F9" s="76">
        <v>0</v>
      </c>
      <c r="G9" s="76">
        <v>0</v>
      </c>
      <c r="H9" s="76">
        <v>0</v>
      </c>
      <c r="I9" s="76">
        <v>0</v>
      </c>
    </row>
    <row r="10" spans="1:9" ht="15">
      <c r="A10" s="143" t="s">
        <v>107</v>
      </c>
      <c r="B10" s="76">
        <v>0</v>
      </c>
      <c r="C10" s="76">
        <v>0</v>
      </c>
      <c r="D10" s="76">
        <v>0</v>
      </c>
      <c r="E10" s="76">
        <v>0</v>
      </c>
      <c r="F10" s="76">
        <v>0</v>
      </c>
      <c r="G10" s="76">
        <v>0</v>
      </c>
      <c r="H10" s="76">
        <v>0</v>
      </c>
      <c r="I10" s="76">
        <v>0</v>
      </c>
    </row>
    <row r="11" spans="1:9" ht="15">
      <c r="A11" s="143" t="s">
        <v>109</v>
      </c>
      <c r="B11" s="76">
        <v>0</v>
      </c>
      <c r="C11" s="76">
        <v>450</v>
      </c>
      <c r="D11" s="76">
        <v>0</v>
      </c>
      <c r="E11" s="76">
        <v>0</v>
      </c>
      <c r="F11" s="76">
        <v>0</v>
      </c>
      <c r="G11" s="76">
        <v>0</v>
      </c>
      <c r="H11" s="76">
        <v>0</v>
      </c>
      <c r="I11" s="76">
        <v>0</v>
      </c>
    </row>
    <row r="12" spans="1:9" ht="15">
      <c r="A12" s="143" t="s">
        <v>111</v>
      </c>
      <c r="B12" s="76">
        <v>0</v>
      </c>
      <c r="C12" s="76">
        <v>0</v>
      </c>
      <c r="D12" s="76">
        <v>0</v>
      </c>
      <c r="E12" s="76">
        <v>0</v>
      </c>
      <c r="F12" s="76">
        <v>0</v>
      </c>
      <c r="G12" s="76">
        <v>0</v>
      </c>
      <c r="H12" s="76">
        <v>0</v>
      </c>
      <c r="I12" s="76">
        <v>0</v>
      </c>
    </row>
    <row r="13" spans="1:9" ht="15">
      <c r="A13" s="143" t="s">
        <v>116</v>
      </c>
      <c r="B13" s="76">
        <v>100000</v>
      </c>
      <c r="C13" s="76">
        <v>24144</v>
      </c>
      <c r="D13" s="76">
        <v>0</v>
      </c>
      <c r="E13" s="76">
        <v>0</v>
      </c>
      <c r="F13" s="76">
        <v>0</v>
      </c>
      <c r="G13" s="76">
        <v>0</v>
      </c>
      <c r="H13" s="76">
        <v>0</v>
      </c>
      <c r="I13" s="76">
        <v>0</v>
      </c>
    </row>
    <row r="14" spans="1:9" ht="15">
      <c r="A14" s="143" t="s">
        <v>119</v>
      </c>
      <c r="B14" s="76">
        <v>379737</v>
      </c>
      <c r="C14" s="76">
        <v>130000</v>
      </c>
      <c r="D14" s="76">
        <v>37005</v>
      </c>
      <c r="E14" s="76">
        <v>0</v>
      </c>
      <c r="F14" s="76">
        <v>0</v>
      </c>
      <c r="G14" s="76">
        <v>0</v>
      </c>
      <c r="H14" s="76">
        <v>0</v>
      </c>
      <c r="I14" s="76">
        <v>0</v>
      </c>
    </row>
    <row r="15" spans="1:9" ht="15">
      <c r="A15" s="143" t="s">
        <v>121</v>
      </c>
      <c r="B15" s="76">
        <v>0</v>
      </c>
      <c r="C15" s="76">
        <v>0</v>
      </c>
      <c r="D15" s="76">
        <v>0</v>
      </c>
      <c r="E15" s="76">
        <v>0</v>
      </c>
      <c r="F15" s="76">
        <v>0</v>
      </c>
      <c r="G15" s="76">
        <v>0</v>
      </c>
      <c r="H15" s="76">
        <v>0</v>
      </c>
      <c r="I15" s="76">
        <v>0</v>
      </c>
    </row>
    <row r="16" spans="1:9" ht="15">
      <c r="A16" s="143" t="s">
        <v>134</v>
      </c>
      <c r="B16" s="76">
        <v>40000</v>
      </c>
      <c r="C16" s="76">
        <v>0</v>
      </c>
      <c r="D16" s="76">
        <v>0</v>
      </c>
      <c r="E16" s="76">
        <v>0</v>
      </c>
      <c r="F16" s="76">
        <v>0</v>
      </c>
      <c r="G16" s="76">
        <v>0</v>
      </c>
      <c r="H16" s="76">
        <v>0</v>
      </c>
      <c r="I16" s="76">
        <v>0</v>
      </c>
    </row>
    <row r="17" spans="1:9" ht="15">
      <c r="A17" s="143" t="s">
        <v>152</v>
      </c>
      <c r="B17" s="76">
        <v>137260</v>
      </c>
      <c r="C17" s="76">
        <v>5000</v>
      </c>
      <c r="D17" s="76">
        <v>0</v>
      </c>
      <c r="E17" s="76">
        <v>0</v>
      </c>
      <c r="F17" s="76">
        <v>0</v>
      </c>
      <c r="G17" s="76">
        <v>0</v>
      </c>
      <c r="H17" s="76">
        <v>0</v>
      </c>
      <c r="I17" s="76">
        <v>0</v>
      </c>
    </row>
    <row r="18" spans="1:9" ht="15">
      <c r="A18" s="143" t="s">
        <v>158</v>
      </c>
      <c r="B18" s="76">
        <v>515</v>
      </c>
      <c r="C18" s="76">
        <v>95</v>
      </c>
      <c r="D18" s="76">
        <v>0</v>
      </c>
      <c r="E18" s="76">
        <v>0</v>
      </c>
      <c r="F18" s="76">
        <v>0</v>
      </c>
      <c r="G18" s="76">
        <v>0</v>
      </c>
      <c r="H18" s="76">
        <v>0</v>
      </c>
      <c r="I18" s="76">
        <v>0</v>
      </c>
    </row>
    <row r="19" spans="1:9" ht="15">
      <c r="A19" s="143" t="s">
        <v>164</v>
      </c>
      <c r="B19" s="76">
        <v>1000</v>
      </c>
      <c r="C19" s="76">
        <v>0</v>
      </c>
      <c r="D19" s="76">
        <v>0</v>
      </c>
      <c r="E19" s="76">
        <v>0</v>
      </c>
      <c r="F19" s="76">
        <v>0</v>
      </c>
      <c r="G19" s="76">
        <v>0</v>
      </c>
      <c r="H19" s="76">
        <v>0</v>
      </c>
      <c r="I19" s="76">
        <v>0</v>
      </c>
    </row>
    <row r="20" spans="1:9" ht="15">
      <c r="A20" s="143" t="s">
        <v>167</v>
      </c>
      <c r="B20" s="76">
        <v>0</v>
      </c>
      <c r="C20" s="76">
        <v>0</v>
      </c>
      <c r="D20" s="76">
        <v>0</v>
      </c>
      <c r="E20" s="76">
        <v>0</v>
      </c>
      <c r="F20" s="76">
        <v>0</v>
      </c>
      <c r="G20" s="76">
        <v>0</v>
      </c>
      <c r="H20" s="76">
        <v>0</v>
      </c>
      <c r="I20" s="76">
        <v>0</v>
      </c>
    </row>
    <row r="21" spans="1:9" ht="15">
      <c r="A21" s="143" t="s">
        <v>172</v>
      </c>
      <c r="B21" s="76">
        <v>0</v>
      </c>
      <c r="C21" s="76">
        <v>0</v>
      </c>
      <c r="D21" s="76">
        <v>0</v>
      </c>
      <c r="E21" s="76">
        <v>0</v>
      </c>
      <c r="F21" s="76">
        <v>0</v>
      </c>
      <c r="G21" s="76">
        <v>0</v>
      </c>
      <c r="H21" s="76">
        <v>0</v>
      </c>
      <c r="I21" s="76">
        <v>0</v>
      </c>
    </row>
    <row r="22" spans="1:9" ht="15">
      <c r="A22" s="143" t="s">
        <v>174</v>
      </c>
      <c r="B22" s="76">
        <v>0</v>
      </c>
      <c r="C22" s="76">
        <v>0</v>
      </c>
      <c r="D22" s="76">
        <v>0</v>
      </c>
      <c r="E22" s="76">
        <v>0</v>
      </c>
      <c r="F22" s="76">
        <v>0</v>
      </c>
      <c r="G22" s="76">
        <v>0</v>
      </c>
      <c r="H22" s="76">
        <v>0</v>
      </c>
      <c r="I22" s="76">
        <v>0</v>
      </c>
    </row>
    <row r="23" spans="1:9" ht="15">
      <c r="A23" s="143" t="s">
        <v>178</v>
      </c>
      <c r="B23" s="76">
        <v>0</v>
      </c>
      <c r="C23" s="76">
        <v>0</v>
      </c>
      <c r="D23" s="76">
        <v>0</v>
      </c>
      <c r="E23" s="76">
        <v>0</v>
      </c>
      <c r="F23" s="76">
        <v>0</v>
      </c>
      <c r="G23" s="76">
        <v>0</v>
      </c>
      <c r="H23" s="76">
        <v>0</v>
      </c>
      <c r="I23" s="76">
        <v>0</v>
      </c>
    </row>
    <row r="24" spans="1:9" ht="15">
      <c r="A24" s="143" t="s">
        <v>181</v>
      </c>
      <c r="B24" s="76">
        <v>514506</v>
      </c>
      <c r="C24" s="76">
        <v>19200</v>
      </c>
      <c r="D24" s="76">
        <v>1205</v>
      </c>
      <c r="E24" s="76">
        <v>0</v>
      </c>
      <c r="F24" s="76">
        <v>0</v>
      </c>
      <c r="G24" s="76">
        <v>0</v>
      </c>
      <c r="H24" s="76">
        <v>0</v>
      </c>
      <c r="I24" s="76">
        <v>0</v>
      </c>
    </row>
    <row r="25" spans="1:9" ht="15">
      <c r="A25" s="143" t="s">
        <v>183</v>
      </c>
      <c r="B25" s="76">
        <v>161555</v>
      </c>
      <c r="C25" s="76">
        <v>28582</v>
      </c>
      <c r="D25" s="76">
        <v>5034</v>
      </c>
      <c r="E25" s="76">
        <v>0</v>
      </c>
      <c r="F25" s="76">
        <v>0</v>
      </c>
      <c r="G25" s="76">
        <v>0</v>
      </c>
      <c r="H25" s="76">
        <v>0</v>
      </c>
      <c r="I25" s="76">
        <v>0</v>
      </c>
    </row>
    <row r="26" spans="1:9" ht="15">
      <c r="A26" s="143" t="s">
        <v>185</v>
      </c>
      <c r="B26" s="76">
        <v>150000</v>
      </c>
      <c r="C26" s="76">
        <v>0</v>
      </c>
      <c r="D26" s="76">
        <v>0</v>
      </c>
      <c r="E26" s="76">
        <v>0</v>
      </c>
      <c r="F26" s="76">
        <v>0</v>
      </c>
      <c r="G26" s="76">
        <v>0</v>
      </c>
      <c r="H26" s="76">
        <v>0</v>
      </c>
      <c r="I26" s="76">
        <v>0</v>
      </c>
    </row>
    <row r="27" spans="1:9" ht="15">
      <c r="A27" s="143" t="s">
        <v>187</v>
      </c>
      <c r="B27" s="76">
        <v>1628337</v>
      </c>
      <c r="C27" s="76">
        <v>250000</v>
      </c>
      <c r="D27" s="76">
        <v>12392</v>
      </c>
      <c r="E27" s="76">
        <v>2225</v>
      </c>
      <c r="F27" s="76">
        <v>0</v>
      </c>
      <c r="G27" s="76">
        <v>0</v>
      </c>
      <c r="H27" s="76">
        <v>1812</v>
      </c>
      <c r="I27" s="76">
        <v>0</v>
      </c>
    </row>
    <row r="28" spans="1:9" ht="15">
      <c r="A28" s="143" t="s">
        <v>189</v>
      </c>
      <c r="B28" s="76">
        <v>0</v>
      </c>
      <c r="C28" s="76">
        <v>0</v>
      </c>
      <c r="D28" s="76">
        <v>0</v>
      </c>
      <c r="E28" s="76">
        <v>0</v>
      </c>
      <c r="F28" s="76">
        <v>0</v>
      </c>
      <c r="G28" s="76">
        <v>0</v>
      </c>
      <c r="H28" s="76">
        <v>0</v>
      </c>
      <c r="I28" s="76">
        <v>0</v>
      </c>
    </row>
    <row r="29" spans="1:9" ht="15">
      <c r="A29" s="143" t="s">
        <v>191</v>
      </c>
      <c r="B29" s="76">
        <v>20670</v>
      </c>
      <c r="C29" s="76">
        <v>12010</v>
      </c>
      <c r="D29" s="76">
        <v>0</v>
      </c>
      <c r="E29" s="76">
        <v>0</v>
      </c>
      <c r="F29" s="76">
        <v>0</v>
      </c>
      <c r="G29" s="76">
        <v>0</v>
      </c>
      <c r="H29" s="76">
        <v>0</v>
      </c>
      <c r="I29" s="76">
        <v>0</v>
      </c>
    </row>
    <row r="30" spans="1:9" ht="15">
      <c r="A30" s="143" t="s">
        <v>193</v>
      </c>
      <c r="B30" s="76">
        <v>28578</v>
      </c>
      <c r="C30" s="76">
        <v>24225</v>
      </c>
      <c r="D30" s="76">
        <v>0</v>
      </c>
      <c r="E30" s="76">
        <v>0</v>
      </c>
      <c r="F30" s="76">
        <v>0</v>
      </c>
      <c r="G30" s="76">
        <v>0</v>
      </c>
      <c r="H30" s="76">
        <v>0</v>
      </c>
      <c r="I30" s="76">
        <v>0</v>
      </c>
    </row>
    <row r="31" spans="1:9" ht="15">
      <c r="A31" s="143" t="s">
        <v>195</v>
      </c>
      <c r="B31" s="76">
        <v>0</v>
      </c>
      <c r="C31" s="76">
        <v>0</v>
      </c>
      <c r="D31" s="76">
        <v>0</v>
      </c>
      <c r="E31" s="76">
        <v>0</v>
      </c>
      <c r="F31" s="76">
        <v>0</v>
      </c>
      <c r="G31" s="76">
        <v>0</v>
      </c>
      <c r="H31" s="76">
        <v>0</v>
      </c>
      <c r="I31" s="76">
        <v>0</v>
      </c>
    </row>
    <row r="32" spans="1:9" ht="15">
      <c r="A32" s="143" t="s">
        <v>197</v>
      </c>
      <c r="B32" s="76">
        <v>0</v>
      </c>
      <c r="C32" s="76">
        <v>0</v>
      </c>
      <c r="D32" s="76">
        <v>0</v>
      </c>
      <c r="E32" s="76">
        <v>0</v>
      </c>
      <c r="F32" s="76">
        <v>0</v>
      </c>
      <c r="G32" s="76">
        <v>0</v>
      </c>
      <c r="H32" s="76">
        <v>0</v>
      </c>
      <c r="I32" s="76">
        <v>0</v>
      </c>
    </row>
    <row r="33" spans="1:9" ht="15">
      <c r="A33" s="143" t="s">
        <v>205</v>
      </c>
      <c r="B33" s="76">
        <v>0</v>
      </c>
      <c r="C33" s="76">
        <v>0</v>
      </c>
      <c r="D33" s="76">
        <v>0</v>
      </c>
      <c r="E33" s="76">
        <v>0</v>
      </c>
      <c r="F33" s="76">
        <v>0</v>
      </c>
      <c r="G33" s="76">
        <v>0</v>
      </c>
      <c r="H33" s="76">
        <v>0</v>
      </c>
      <c r="I33" s="76">
        <v>0</v>
      </c>
    </row>
    <row r="34" spans="1:9" ht="15">
      <c r="A34" s="143" t="s">
        <v>214</v>
      </c>
      <c r="B34" s="76">
        <v>0</v>
      </c>
      <c r="C34" s="76">
        <v>0</v>
      </c>
      <c r="D34" s="76">
        <v>0</v>
      </c>
      <c r="E34" s="76">
        <v>0</v>
      </c>
      <c r="F34" s="76">
        <v>0</v>
      </c>
      <c r="G34" s="76">
        <v>0</v>
      </c>
      <c r="H34" s="76">
        <v>0</v>
      </c>
      <c r="I34" s="76">
        <v>0</v>
      </c>
    </row>
    <row r="35" spans="1:9" ht="15">
      <c r="A35" s="144">
        <v>1340</v>
      </c>
      <c r="B35" s="76">
        <v>0</v>
      </c>
      <c r="C35" s="76">
        <v>0</v>
      </c>
      <c r="D35" s="76">
        <v>0</v>
      </c>
      <c r="E35" s="76">
        <v>0</v>
      </c>
      <c r="F35" s="76">
        <v>0</v>
      </c>
      <c r="G35" s="76">
        <v>0</v>
      </c>
      <c r="H35" s="76">
        <v>0</v>
      </c>
      <c r="I35" s="76">
        <v>0</v>
      </c>
    </row>
    <row r="36" spans="1:9" ht="15">
      <c r="A36" s="143" t="s">
        <v>231</v>
      </c>
      <c r="B36" s="76">
        <v>25751</v>
      </c>
      <c r="C36" s="76">
        <v>0</v>
      </c>
      <c r="D36" s="76">
        <v>0</v>
      </c>
      <c r="E36" s="76">
        <v>0</v>
      </c>
      <c r="F36" s="76">
        <v>0</v>
      </c>
      <c r="G36" s="76">
        <v>0</v>
      </c>
      <c r="H36" s="76">
        <v>0</v>
      </c>
      <c r="I36" s="76">
        <v>0</v>
      </c>
    </row>
    <row r="37" spans="1:9" ht="15">
      <c r="A37" s="144">
        <v>1380</v>
      </c>
      <c r="B37" s="76">
        <v>0</v>
      </c>
      <c r="C37" s="76">
        <v>0</v>
      </c>
      <c r="D37" s="76">
        <v>0</v>
      </c>
      <c r="E37" s="76">
        <v>0</v>
      </c>
      <c r="F37" s="76">
        <v>0</v>
      </c>
      <c r="G37" s="76">
        <v>0</v>
      </c>
      <c r="H37" s="76">
        <v>0</v>
      </c>
      <c r="I37" s="76">
        <v>0</v>
      </c>
    </row>
    <row r="38" spans="1:9" ht="15">
      <c r="A38" s="143" t="s">
        <v>240</v>
      </c>
      <c r="B38" s="76">
        <v>1529</v>
      </c>
      <c r="C38" s="76">
        <v>4851</v>
      </c>
      <c r="D38" s="76">
        <v>0</v>
      </c>
      <c r="E38" s="76">
        <v>0</v>
      </c>
      <c r="F38" s="76">
        <v>0</v>
      </c>
      <c r="G38" s="76">
        <v>0</v>
      </c>
      <c r="H38" s="76">
        <v>0</v>
      </c>
      <c r="I38" s="76">
        <v>0</v>
      </c>
    </row>
    <row r="39" spans="1:9" ht="15">
      <c r="A39" s="143" t="s">
        <v>267</v>
      </c>
      <c r="B39" s="76">
        <v>0</v>
      </c>
      <c r="C39" s="76">
        <v>0</v>
      </c>
      <c r="D39" s="76">
        <v>0</v>
      </c>
      <c r="E39" s="76">
        <v>0</v>
      </c>
      <c r="F39" s="76">
        <v>0</v>
      </c>
      <c r="G39" s="76">
        <v>0</v>
      </c>
      <c r="H39" s="76">
        <v>0</v>
      </c>
      <c r="I39" s="76">
        <v>0</v>
      </c>
    </row>
    <row r="40" spans="1:9" ht="15">
      <c r="A40" s="143" t="s">
        <v>286</v>
      </c>
      <c r="B40" s="76">
        <v>0</v>
      </c>
      <c r="C40" s="76">
        <v>0</v>
      </c>
      <c r="D40" s="76">
        <v>0</v>
      </c>
      <c r="E40" s="76">
        <v>0</v>
      </c>
      <c r="F40" s="76">
        <v>0</v>
      </c>
      <c r="G40" s="76">
        <v>0</v>
      </c>
      <c r="H40" s="76">
        <v>0</v>
      </c>
      <c r="I40" s="76">
        <v>0</v>
      </c>
    </row>
    <row r="41" spans="1:9" ht="15">
      <c r="A41" s="143" t="s">
        <v>292</v>
      </c>
      <c r="B41" s="76">
        <v>0</v>
      </c>
      <c r="C41" s="76">
        <v>0</v>
      </c>
      <c r="D41" s="76">
        <v>0</v>
      </c>
      <c r="E41" s="76">
        <v>0</v>
      </c>
      <c r="F41" s="76">
        <v>0</v>
      </c>
      <c r="G41" s="76">
        <v>0</v>
      </c>
      <c r="H41" s="76">
        <v>0</v>
      </c>
      <c r="I41" s="76">
        <v>0</v>
      </c>
    </row>
    <row r="42" spans="1:9" ht="15">
      <c r="A42" s="143" t="s">
        <v>301</v>
      </c>
      <c r="B42" s="76">
        <v>22757</v>
      </c>
      <c r="C42" s="76">
        <v>18527</v>
      </c>
      <c r="D42" s="76">
        <v>0</v>
      </c>
      <c r="E42" s="76">
        <v>292</v>
      </c>
      <c r="F42" s="76">
        <v>0</v>
      </c>
      <c r="G42" s="76">
        <v>0</v>
      </c>
      <c r="H42" s="76">
        <v>0</v>
      </c>
      <c r="I42" s="76">
        <v>262</v>
      </c>
    </row>
    <row r="43" spans="1:15" ht="15">
      <c r="A43" s="143" t="s">
        <v>306</v>
      </c>
      <c r="B43" s="76">
        <v>0</v>
      </c>
      <c r="C43" s="76">
        <v>0</v>
      </c>
      <c r="D43" s="76">
        <v>0</v>
      </c>
      <c r="E43" s="76">
        <v>0</v>
      </c>
      <c r="F43" s="76">
        <v>0</v>
      </c>
      <c r="G43" s="76">
        <v>0</v>
      </c>
      <c r="H43" s="76">
        <v>0</v>
      </c>
      <c r="I43" s="76">
        <v>0</v>
      </c>
      <c r="O43" s="144"/>
    </row>
    <row r="44" spans="1:15" ht="15">
      <c r="A44" s="143" t="s">
        <v>310</v>
      </c>
      <c r="B44" s="76">
        <v>0</v>
      </c>
      <c r="C44" s="76">
        <v>0</v>
      </c>
      <c r="D44" s="76">
        <v>0</v>
      </c>
      <c r="E44" s="76">
        <v>0</v>
      </c>
      <c r="F44" s="76">
        <v>0</v>
      </c>
      <c r="G44" s="76">
        <v>0</v>
      </c>
      <c r="H44" s="76">
        <v>0</v>
      </c>
      <c r="I44" s="76">
        <v>0</v>
      </c>
      <c r="O44" s="143"/>
    </row>
    <row r="45" spans="1:15" ht="15">
      <c r="A45" s="143" t="s">
        <v>313</v>
      </c>
      <c r="B45" s="76">
        <v>5300</v>
      </c>
      <c r="C45" s="76">
        <v>0</v>
      </c>
      <c r="D45" s="76">
        <v>0</v>
      </c>
      <c r="E45" s="76">
        <v>0</v>
      </c>
      <c r="F45" s="76">
        <v>0</v>
      </c>
      <c r="G45" s="76">
        <v>0</v>
      </c>
      <c r="H45" s="76">
        <v>0</v>
      </c>
      <c r="I45" s="76">
        <v>0</v>
      </c>
      <c r="O45" s="144"/>
    </row>
    <row r="46" spans="1:15" ht="15">
      <c r="A46" s="143" t="s">
        <v>317</v>
      </c>
      <c r="B46" s="76">
        <v>0</v>
      </c>
      <c r="C46" s="76">
        <v>0</v>
      </c>
      <c r="D46" s="76">
        <v>0</v>
      </c>
      <c r="E46" s="76">
        <v>0</v>
      </c>
      <c r="F46" s="76">
        <v>0</v>
      </c>
      <c r="G46" s="76">
        <v>0</v>
      </c>
      <c r="H46" s="76">
        <v>0</v>
      </c>
      <c r="I46" s="76">
        <v>0</v>
      </c>
      <c r="O46" s="144"/>
    </row>
    <row r="47" spans="1:15" ht="15">
      <c r="A47" s="143" t="s">
        <v>323</v>
      </c>
      <c r="B47" s="76">
        <v>244000</v>
      </c>
      <c r="C47" s="76">
        <v>23000</v>
      </c>
      <c r="D47" s="76">
        <v>953</v>
      </c>
      <c r="E47" s="76">
        <v>0</v>
      </c>
      <c r="F47" s="76">
        <v>0</v>
      </c>
      <c r="G47" s="76">
        <v>0</v>
      </c>
      <c r="H47" s="76">
        <v>0</v>
      </c>
      <c r="I47" s="76">
        <v>0</v>
      </c>
      <c r="O47" s="144"/>
    </row>
    <row r="48" spans="1:15" ht="15">
      <c r="A48" s="143" t="s">
        <v>326</v>
      </c>
      <c r="B48" s="76">
        <v>0</v>
      </c>
      <c r="C48" s="76">
        <v>0</v>
      </c>
      <c r="D48" s="76">
        <v>0</v>
      </c>
      <c r="E48" s="76">
        <v>0</v>
      </c>
      <c r="F48" s="76">
        <v>0</v>
      </c>
      <c r="G48" s="76">
        <v>0</v>
      </c>
      <c r="H48" s="76">
        <v>0</v>
      </c>
      <c r="I48" s="76">
        <v>0</v>
      </c>
      <c r="O48" s="144"/>
    </row>
    <row r="49" spans="1:15" ht="15">
      <c r="A49" s="143" t="s">
        <v>331</v>
      </c>
      <c r="B49" s="76">
        <v>65000</v>
      </c>
      <c r="C49" s="76">
        <v>0</v>
      </c>
      <c r="D49" s="76">
        <v>0</v>
      </c>
      <c r="E49" s="76">
        <v>0</v>
      </c>
      <c r="F49" s="76">
        <v>0</v>
      </c>
      <c r="G49" s="76">
        <v>0</v>
      </c>
      <c r="H49" s="76">
        <v>0</v>
      </c>
      <c r="I49" s="76">
        <v>0</v>
      </c>
      <c r="O49" s="144"/>
    </row>
    <row r="50" spans="1:15" ht="15">
      <c r="A50" s="143" t="s">
        <v>339</v>
      </c>
      <c r="B50" s="78">
        <v>71023</v>
      </c>
      <c r="C50" s="76">
        <v>3100</v>
      </c>
      <c r="D50" s="76">
        <v>0</v>
      </c>
      <c r="E50" s="76">
        <v>0</v>
      </c>
      <c r="F50" s="76">
        <v>0</v>
      </c>
      <c r="G50" s="76">
        <v>0</v>
      </c>
      <c r="H50" s="76">
        <v>0</v>
      </c>
      <c r="I50" s="76">
        <v>0</v>
      </c>
      <c r="O50" s="144"/>
    </row>
    <row r="51" spans="1:15" ht="15">
      <c r="A51" s="143" t="s">
        <v>345</v>
      </c>
      <c r="B51" s="76">
        <v>263460</v>
      </c>
      <c r="C51" s="76">
        <v>0</v>
      </c>
      <c r="D51" s="76">
        <v>0</v>
      </c>
      <c r="E51" s="76">
        <v>0</v>
      </c>
      <c r="F51" s="76">
        <v>0</v>
      </c>
      <c r="G51" s="76">
        <v>0</v>
      </c>
      <c r="H51" s="76">
        <v>0</v>
      </c>
      <c r="I51" s="76">
        <v>0</v>
      </c>
      <c r="O51" s="144"/>
    </row>
    <row r="52" spans="1:15" ht="15">
      <c r="A52" s="143" t="s">
        <v>350</v>
      </c>
      <c r="B52" s="76">
        <v>0</v>
      </c>
      <c r="C52" s="76">
        <v>0</v>
      </c>
      <c r="D52" s="76">
        <v>0</v>
      </c>
      <c r="E52" s="76">
        <v>0</v>
      </c>
      <c r="F52" s="76">
        <v>0</v>
      </c>
      <c r="G52" s="76">
        <v>0</v>
      </c>
      <c r="H52" s="76">
        <v>0</v>
      </c>
      <c r="I52" s="76">
        <v>0</v>
      </c>
      <c r="O52" s="144"/>
    </row>
    <row r="53" spans="1:15" ht="15">
      <c r="A53" s="143" t="s">
        <v>352</v>
      </c>
      <c r="B53" s="76">
        <v>0</v>
      </c>
      <c r="C53" s="76">
        <v>0</v>
      </c>
      <c r="D53" s="76">
        <v>0</v>
      </c>
      <c r="E53" s="76">
        <v>0</v>
      </c>
      <c r="F53" s="76">
        <v>0</v>
      </c>
      <c r="G53" s="76">
        <v>0</v>
      </c>
      <c r="H53" s="76">
        <v>0</v>
      </c>
      <c r="I53" s="76">
        <v>0</v>
      </c>
      <c r="O53" s="144"/>
    </row>
    <row r="54" spans="1:15" ht="15">
      <c r="A54" s="143" t="s">
        <v>356</v>
      </c>
      <c r="B54" s="76">
        <v>0</v>
      </c>
      <c r="C54" s="76">
        <v>0</v>
      </c>
      <c r="D54" s="76">
        <v>0</v>
      </c>
      <c r="E54" s="76">
        <v>0</v>
      </c>
      <c r="F54" s="76">
        <v>0</v>
      </c>
      <c r="G54" s="76">
        <v>0</v>
      </c>
      <c r="H54" s="76">
        <v>0</v>
      </c>
      <c r="I54" s="76">
        <v>0</v>
      </c>
      <c r="O54" s="144"/>
    </row>
    <row r="55" spans="1:15" ht="15">
      <c r="A55" s="143" t="s">
        <v>358</v>
      </c>
      <c r="B55" s="76">
        <v>0</v>
      </c>
      <c r="C55" s="76">
        <v>0</v>
      </c>
      <c r="D55" s="76">
        <v>0</v>
      </c>
      <c r="E55" s="76">
        <v>0</v>
      </c>
      <c r="F55" s="76">
        <v>0</v>
      </c>
      <c r="G55" s="76">
        <v>0</v>
      </c>
      <c r="H55" s="76">
        <v>0</v>
      </c>
      <c r="I55" s="76">
        <v>0</v>
      </c>
      <c r="O55" s="144"/>
    </row>
    <row r="56" spans="1:15" ht="15">
      <c r="A56" s="143" t="s">
        <v>363</v>
      </c>
      <c r="B56" s="76">
        <v>3560</v>
      </c>
      <c r="C56" s="76">
        <v>2789</v>
      </c>
      <c r="D56" s="76">
        <v>0</v>
      </c>
      <c r="E56" s="76">
        <v>0</v>
      </c>
      <c r="F56" s="76">
        <v>0</v>
      </c>
      <c r="G56" s="76">
        <v>0</v>
      </c>
      <c r="H56" s="76">
        <v>0</v>
      </c>
      <c r="I56" s="76">
        <v>0</v>
      </c>
      <c r="O56" s="144"/>
    </row>
    <row r="57" spans="1:15" ht="15">
      <c r="A57" s="143" t="s">
        <v>376</v>
      </c>
      <c r="B57" s="76">
        <v>0</v>
      </c>
      <c r="C57" s="76">
        <v>0</v>
      </c>
      <c r="D57" s="76">
        <v>0</v>
      </c>
      <c r="E57" s="76">
        <v>0</v>
      </c>
      <c r="F57" s="76">
        <v>0</v>
      </c>
      <c r="G57" s="76">
        <v>0</v>
      </c>
      <c r="H57" s="76">
        <v>0</v>
      </c>
      <c r="I57" s="76">
        <v>0</v>
      </c>
      <c r="O57" s="144"/>
    </row>
    <row r="58" spans="1:15" ht="15">
      <c r="A58" s="143" t="s">
        <v>379</v>
      </c>
      <c r="B58" s="76">
        <v>32000</v>
      </c>
      <c r="C58" s="76">
        <v>48784</v>
      </c>
      <c r="D58" s="76">
        <v>0</v>
      </c>
      <c r="E58" s="76">
        <v>0</v>
      </c>
      <c r="F58" s="76">
        <v>0</v>
      </c>
      <c r="G58" s="76">
        <v>0</v>
      </c>
      <c r="H58" s="76">
        <v>0</v>
      </c>
      <c r="I58" s="76">
        <v>0</v>
      </c>
      <c r="O58" s="144"/>
    </row>
    <row r="59" spans="1:15" ht="15">
      <c r="A59" s="143" t="s">
        <v>381</v>
      </c>
      <c r="B59" s="76">
        <v>0</v>
      </c>
      <c r="C59" s="76">
        <v>0</v>
      </c>
      <c r="D59" s="76">
        <v>0</v>
      </c>
      <c r="E59" s="76">
        <v>0</v>
      </c>
      <c r="F59" s="76">
        <v>0</v>
      </c>
      <c r="G59" s="76">
        <v>0</v>
      </c>
      <c r="H59" s="76">
        <v>0</v>
      </c>
      <c r="I59" s="76">
        <v>0</v>
      </c>
      <c r="O59" s="144"/>
    </row>
    <row r="60" spans="1:15" ht="15">
      <c r="A60" s="143" t="s">
        <v>383</v>
      </c>
      <c r="B60" s="76">
        <v>0</v>
      </c>
      <c r="C60" s="76">
        <v>0</v>
      </c>
      <c r="D60" s="76">
        <v>0</v>
      </c>
      <c r="E60" s="76">
        <v>0</v>
      </c>
      <c r="F60" s="76">
        <v>0</v>
      </c>
      <c r="G60" s="76">
        <v>0</v>
      </c>
      <c r="H60" s="76">
        <v>0</v>
      </c>
      <c r="I60" s="76">
        <v>0</v>
      </c>
      <c r="O60" s="144"/>
    </row>
    <row r="61" spans="1:15" ht="15">
      <c r="A61" s="143" t="s">
        <v>388</v>
      </c>
      <c r="B61" s="76">
        <v>0</v>
      </c>
      <c r="C61" s="76">
        <v>0</v>
      </c>
      <c r="D61" s="76">
        <v>0</v>
      </c>
      <c r="E61" s="76">
        <v>0</v>
      </c>
      <c r="F61" s="76">
        <v>0</v>
      </c>
      <c r="G61" s="76">
        <v>0</v>
      </c>
      <c r="H61" s="76">
        <v>0</v>
      </c>
      <c r="I61" s="76">
        <v>0</v>
      </c>
      <c r="O61" s="144"/>
    </row>
    <row r="62" spans="1:15" ht="15">
      <c r="A62" s="143" t="s">
        <v>390</v>
      </c>
      <c r="B62" s="76">
        <v>0</v>
      </c>
      <c r="C62" s="76">
        <v>0</v>
      </c>
      <c r="D62" s="76">
        <v>0</v>
      </c>
      <c r="E62" s="76">
        <v>0</v>
      </c>
      <c r="F62" s="76">
        <v>0</v>
      </c>
      <c r="G62" s="76">
        <v>0</v>
      </c>
      <c r="H62" s="76">
        <v>0</v>
      </c>
      <c r="I62" s="76">
        <v>0</v>
      </c>
      <c r="O62" s="144"/>
    </row>
    <row r="63" spans="1:15" ht="15">
      <c r="A63" s="143" t="s">
        <v>398</v>
      </c>
      <c r="B63" s="76">
        <v>49046</v>
      </c>
      <c r="C63" s="76">
        <v>21049</v>
      </c>
      <c r="D63" s="76">
        <v>0</v>
      </c>
      <c r="E63" s="76">
        <v>0</v>
      </c>
      <c r="F63" s="76">
        <v>0</v>
      </c>
      <c r="G63" s="76">
        <v>0</v>
      </c>
      <c r="H63" s="76">
        <v>0</v>
      </c>
      <c r="I63" s="76">
        <v>0</v>
      </c>
      <c r="O63" s="144"/>
    </row>
    <row r="64" spans="1:15" ht="15">
      <c r="A64" s="143" t="s">
        <v>409</v>
      </c>
      <c r="B64" s="76">
        <v>8877</v>
      </c>
      <c r="C64" s="76">
        <v>0</v>
      </c>
      <c r="D64" s="76">
        <v>0</v>
      </c>
      <c r="E64" s="76">
        <v>0</v>
      </c>
      <c r="F64" s="76">
        <v>0</v>
      </c>
      <c r="G64" s="76">
        <v>0</v>
      </c>
      <c r="H64" s="76">
        <v>0</v>
      </c>
      <c r="I64" s="76">
        <v>0</v>
      </c>
      <c r="O64" s="144"/>
    </row>
    <row r="65" spans="1:15" ht="15">
      <c r="A65" s="143" t="s">
        <v>416</v>
      </c>
      <c r="B65" s="76">
        <v>0</v>
      </c>
      <c r="C65" s="76">
        <v>0</v>
      </c>
      <c r="D65" s="76">
        <v>0</v>
      </c>
      <c r="E65" s="76">
        <v>0</v>
      </c>
      <c r="F65" s="76">
        <v>0</v>
      </c>
      <c r="G65" s="76">
        <v>0</v>
      </c>
      <c r="H65" s="76">
        <v>0</v>
      </c>
      <c r="I65" s="76">
        <v>0</v>
      </c>
      <c r="O65" s="144"/>
    </row>
    <row r="66" spans="1:15" ht="15">
      <c r="A66" s="144">
        <v>3020</v>
      </c>
      <c r="B66" s="76">
        <v>0</v>
      </c>
      <c r="C66" s="76">
        <v>0</v>
      </c>
      <c r="D66" s="76">
        <v>0</v>
      </c>
      <c r="E66" s="76">
        <v>0</v>
      </c>
      <c r="F66" s="76">
        <v>0</v>
      </c>
      <c r="G66" s="76">
        <v>0</v>
      </c>
      <c r="H66" s="76">
        <v>0</v>
      </c>
      <c r="I66" s="76">
        <v>0</v>
      </c>
      <c r="O66" s="144"/>
    </row>
    <row r="67" spans="1:15" ht="15">
      <c r="A67" s="143" t="s">
        <v>437</v>
      </c>
      <c r="B67" s="76">
        <v>0</v>
      </c>
      <c r="C67" s="76">
        <v>0</v>
      </c>
      <c r="D67" s="76">
        <v>0</v>
      </c>
      <c r="E67" s="76">
        <v>0</v>
      </c>
      <c r="F67" s="76">
        <v>0</v>
      </c>
      <c r="G67" s="76">
        <v>0</v>
      </c>
      <c r="H67" s="76">
        <v>0</v>
      </c>
      <c r="I67" s="76">
        <v>0</v>
      </c>
      <c r="O67" s="144"/>
    </row>
    <row r="68" spans="1:15" ht="15">
      <c r="A68" s="143" t="s">
        <v>451</v>
      </c>
      <c r="B68" s="76">
        <v>9208</v>
      </c>
      <c r="C68" s="76">
        <v>0</v>
      </c>
      <c r="D68" s="76">
        <v>0</v>
      </c>
      <c r="E68" s="76">
        <v>0</v>
      </c>
      <c r="F68" s="76">
        <v>0</v>
      </c>
      <c r="G68" s="76">
        <v>0</v>
      </c>
      <c r="H68" s="76">
        <v>0</v>
      </c>
      <c r="I68" s="76">
        <v>0</v>
      </c>
      <c r="O68" s="144"/>
    </row>
    <row r="69" spans="1:15" ht="15">
      <c r="A69" s="143" t="s">
        <v>453</v>
      </c>
      <c r="B69" s="76">
        <v>29459</v>
      </c>
      <c r="C69" s="76">
        <v>0</v>
      </c>
      <c r="D69" s="76">
        <v>0</v>
      </c>
      <c r="E69" s="76">
        <v>0</v>
      </c>
      <c r="F69" s="76">
        <v>0</v>
      </c>
      <c r="G69" s="76">
        <v>0</v>
      </c>
      <c r="H69" s="76">
        <v>0</v>
      </c>
      <c r="I69" s="76">
        <v>0</v>
      </c>
      <c r="O69" s="144"/>
    </row>
    <row r="70" spans="1:15" ht="15">
      <c r="A70" s="143" t="s">
        <v>455</v>
      </c>
      <c r="B70" s="76">
        <v>19000</v>
      </c>
      <c r="C70" s="76">
        <v>20000</v>
      </c>
      <c r="D70" s="76">
        <v>0</v>
      </c>
      <c r="E70" s="76">
        <v>0</v>
      </c>
      <c r="F70" s="76">
        <v>0</v>
      </c>
      <c r="G70" s="76">
        <v>0</v>
      </c>
      <c r="H70" s="76">
        <v>0</v>
      </c>
      <c r="I70" s="76">
        <v>0</v>
      </c>
      <c r="O70" s="144"/>
    </row>
    <row r="71" spans="1:15" ht="15">
      <c r="A71" s="143" t="s">
        <v>465</v>
      </c>
      <c r="B71" s="76">
        <v>22477</v>
      </c>
      <c r="C71" s="76">
        <v>5237</v>
      </c>
      <c r="D71" s="76">
        <v>0</v>
      </c>
      <c r="E71" s="76">
        <v>0</v>
      </c>
      <c r="F71" s="76">
        <v>0</v>
      </c>
      <c r="G71" s="76">
        <v>0</v>
      </c>
      <c r="H71" s="76">
        <v>0</v>
      </c>
      <c r="I71" s="76">
        <v>0</v>
      </c>
      <c r="O71" s="144"/>
    </row>
    <row r="72" spans="1:15" ht="15">
      <c r="A72" s="143" t="s">
        <v>482</v>
      </c>
      <c r="B72" s="76">
        <v>22774</v>
      </c>
      <c r="C72" s="76">
        <v>0</v>
      </c>
      <c r="D72" s="76">
        <v>0</v>
      </c>
      <c r="E72" s="76">
        <v>0</v>
      </c>
      <c r="F72" s="76">
        <v>0</v>
      </c>
      <c r="G72" s="76">
        <v>0</v>
      </c>
      <c r="H72" s="76">
        <v>0</v>
      </c>
      <c r="I72" s="76">
        <v>0</v>
      </c>
      <c r="O72" s="144"/>
    </row>
    <row r="73" spans="1:15" ht="15">
      <c r="A73" s="143" t="s">
        <v>496</v>
      </c>
      <c r="B73" s="76">
        <v>16366</v>
      </c>
      <c r="C73" s="76">
        <v>15510</v>
      </c>
      <c r="D73" s="76">
        <v>0</v>
      </c>
      <c r="E73" s="76">
        <v>0</v>
      </c>
      <c r="F73" s="76">
        <v>0</v>
      </c>
      <c r="G73" s="76">
        <v>0</v>
      </c>
      <c r="H73" s="76">
        <v>0</v>
      </c>
      <c r="I73" s="76">
        <v>0</v>
      </c>
      <c r="O73" s="144"/>
    </row>
    <row r="74" spans="1:15" ht="15">
      <c r="A74" s="143" t="s">
        <v>491</v>
      </c>
      <c r="B74" s="76">
        <v>0</v>
      </c>
      <c r="C74" s="76">
        <v>0</v>
      </c>
      <c r="D74" s="76">
        <v>0</v>
      </c>
      <c r="E74" s="76">
        <v>0</v>
      </c>
      <c r="F74" s="76">
        <v>0</v>
      </c>
      <c r="G74" s="76">
        <v>0</v>
      </c>
      <c r="H74" s="76">
        <v>0</v>
      </c>
      <c r="I74" s="76">
        <v>0</v>
      </c>
      <c r="O74" s="144"/>
    </row>
    <row r="75" spans="1:15" ht="15">
      <c r="A75" s="143" t="s">
        <v>506</v>
      </c>
      <c r="B75" s="76">
        <v>0</v>
      </c>
      <c r="C75" s="76">
        <v>0</v>
      </c>
      <c r="D75" s="76">
        <v>0</v>
      </c>
      <c r="E75" s="76">
        <v>0</v>
      </c>
      <c r="F75" s="76">
        <v>0</v>
      </c>
      <c r="G75" s="76">
        <v>0</v>
      </c>
      <c r="H75" s="76">
        <v>0</v>
      </c>
      <c r="I75" s="76">
        <v>0</v>
      </c>
      <c r="O75" s="144"/>
    </row>
    <row r="76" spans="1:15" ht="15">
      <c r="A76" s="143" t="s">
        <v>507</v>
      </c>
      <c r="B76" s="76">
        <v>0</v>
      </c>
      <c r="C76" s="76">
        <v>0</v>
      </c>
      <c r="D76" s="76">
        <v>0</v>
      </c>
      <c r="E76" s="76">
        <v>0</v>
      </c>
      <c r="F76" s="76">
        <v>0</v>
      </c>
      <c r="G76" s="76">
        <v>0</v>
      </c>
      <c r="H76" s="76">
        <v>0</v>
      </c>
      <c r="I76" s="76">
        <v>0</v>
      </c>
      <c r="O76" s="144"/>
    </row>
    <row r="77" ht="15">
      <c r="O77" s="144"/>
    </row>
    <row r="78" ht="15">
      <c r="O78" s="144"/>
    </row>
    <row r="79" ht="15">
      <c r="O79" s="144"/>
    </row>
    <row r="80" ht="15">
      <c r="O80" s="144"/>
    </row>
    <row r="81" ht="15">
      <c r="O81" s="144"/>
    </row>
    <row r="82" ht="15">
      <c r="O82" s="144"/>
    </row>
    <row r="83" ht="15">
      <c r="O83" s="144"/>
    </row>
    <row r="84" ht="15">
      <c r="O84" s="144"/>
    </row>
    <row r="85" ht="15">
      <c r="O85" s="144"/>
    </row>
    <row r="86" ht="15">
      <c r="O86" s="144"/>
    </row>
    <row r="87" ht="15">
      <c r="O87" s="144"/>
    </row>
    <row r="88" ht="15">
      <c r="O88" s="144"/>
    </row>
    <row r="89" ht="15">
      <c r="O89" s="144"/>
    </row>
    <row r="90" ht="15">
      <c r="O90" s="144"/>
    </row>
    <row r="91" ht="15">
      <c r="O91" s="144"/>
    </row>
    <row r="92" ht="15">
      <c r="O92" s="144"/>
    </row>
    <row r="93" ht="15">
      <c r="O93" s="144"/>
    </row>
  </sheetData>
  <sheetProtection password="CF43"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E174"/>
  <sheetViews>
    <sheetView zoomScalePageLayoutView="0" workbookViewId="0" topLeftCell="A1">
      <selection activeCell="A2" sqref="A2"/>
    </sheetView>
  </sheetViews>
  <sheetFormatPr defaultColWidth="8.88671875" defaultRowHeight="15"/>
  <cols>
    <col min="1" max="1" width="10.4453125" style="73" customWidth="1"/>
    <col min="2" max="5" width="5.4453125" style="75" bestFit="1" customWidth="1"/>
    <col min="6" max="16384" width="8.88671875" style="63" customWidth="1"/>
  </cols>
  <sheetData>
    <row r="1" spans="1:5" ht="15">
      <c r="A1" s="64" t="s">
        <v>515</v>
      </c>
      <c r="B1" s="65" t="s">
        <v>516</v>
      </c>
      <c r="C1" s="65" t="s">
        <v>517</v>
      </c>
      <c r="D1" s="65" t="s">
        <v>518</v>
      </c>
      <c r="E1" s="65" t="s">
        <v>519</v>
      </c>
    </row>
    <row r="2" spans="1:5" ht="15.75">
      <c r="A2" s="66" t="s">
        <v>71</v>
      </c>
      <c r="B2" s="66" t="s">
        <v>520</v>
      </c>
      <c r="C2" s="66" t="s">
        <v>520</v>
      </c>
      <c r="D2" s="66" t="s">
        <v>520</v>
      </c>
      <c r="E2" s="67"/>
    </row>
    <row r="3" spans="1:5" ht="15.75">
      <c r="A3" s="66" t="s">
        <v>73</v>
      </c>
      <c r="B3" s="66" t="s">
        <v>520</v>
      </c>
      <c r="C3" s="66" t="s">
        <v>520</v>
      </c>
      <c r="D3" s="66" t="s">
        <v>520</v>
      </c>
      <c r="E3" s="67"/>
    </row>
    <row r="4" spans="1:5" ht="15.75">
      <c r="A4" s="66" t="s">
        <v>80</v>
      </c>
      <c r="B4" s="69"/>
      <c r="C4" s="69"/>
      <c r="D4" s="66" t="s">
        <v>522</v>
      </c>
      <c r="E4" s="67"/>
    </row>
    <row r="5" spans="1:5" ht="15.75">
      <c r="A5" s="66" t="s">
        <v>82</v>
      </c>
      <c r="B5" s="68" t="s">
        <v>521</v>
      </c>
      <c r="C5" s="68" t="s">
        <v>521</v>
      </c>
      <c r="D5" s="68" t="s">
        <v>521</v>
      </c>
      <c r="E5" s="68" t="s">
        <v>521</v>
      </c>
    </row>
    <row r="6" spans="1:5" ht="15.75">
      <c r="A6" s="66" t="s">
        <v>85</v>
      </c>
      <c r="B6" s="68" t="s">
        <v>521</v>
      </c>
      <c r="C6" s="68" t="s">
        <v>521</v>
      </c>
      <c r="D6" s="68" t="s">
        <v>521</v>
      </c>
      <c r="E6" s="70" t="s">
        <v>521</v>
      </c>
    </row>
    <row r="7" spans="1:5" ht="15.75">
      <c r="A7" s="66" t="s">
        <v>87</v>
      </c>
      <c r="B7" s="68" t="s">
        <v>521</v>
      </c>
      <c r="C7" s="68" t="s">
        <v>521</v>
      </c>
      <c r="D7" s="68" t="s">
        <v>521</v>
      </c>
      <c r="E7" s="70" t="s">
        <v>521</v>
      </c>
    </row>
    <row r="8" spans="1:5" ht="15.75">
      <c r="A8" s="66" t="s">
        <v>89</v>
      </c>
      <c r="B8" s="68" t="s">
        <v>521</v>
      </c>
      <c r="C8" s="68" t="s">
        <v>521</v>
      </c>
      <c r="D8" s="68" t="s">
        <v>521</v>
      </c>
      <c r="E8" s="68" t="s">
        <v>521</v>
      </c>
    </row>
    <row r="9" spans="1:5" ht="15.75">
      <c r="A9" s="66" t="s">
        <v>91</v>
      </c>
      <c r="B9" s="66" t="s">
        <v>520</v>
      </c>
      <c r="C9" s="66" t="s">
        <v>520</v>
      </c>
      <c r="D9" s="66" t="s">
        <v>520</v>
      </c>
      <c r="E9" s="67"/>
    </row>
    <row r="10" spans="1:5" ht="15.75">
      <c r="A10" s="66" t="s">
        <v>93</v>
      </c>
      <c r="B10" s="68" t="s">
        <v>521</v>
      </c>
      <c r="C10" s="68" t="s">
        <v>521</v>
      </c>
      <c r="D10" s="68" t="s">
        <v>521</v>
      </c>
      <c r="E10" s="68" t="s">
        <v>521</v>
      </c>
    </row>
    <row r="11" spans="1:5" ht="15.75">
      <c r="A11" s="66" t="s">
        <v>95</v>
      </c>
      <c r="B11" s="66" t="s">
        <v>520</v>
      </c>
      <c r="C11" s="66" t="s">
        <v>520</v>
      </c>
      <c r="D11" s="66" t="s">
        <v>520</v>
      </c>
      <c r="E11" s="67"/>
    </row>
    <row r="12" spans="1:5" ht="15.75">
      <c r="A12" s="66" t="s">
        <v>97</v>
      </c>
      <c r="B12" s="69"/>
      <c r="C12" s="69"/>
      <c r="D12" s="66" t="s">
        <v>523</v>
      </c>
      <c r="E12" s="67"/>
    </row>
    <row r="13" spans="1:5" ht="15.75">
      <c r="A13" s="66" t="s">
        <v>100</v>
      </c>
      <c r="B13" s="69"/>
      <c r="C13" s="69"/>
      <c r="D13" s="66" t="s">
        <v>524</v>
      </c>
      <c r="E13" s="67"/>
    </row>
    <row r="14" spans="1:5" ht="15.75">
      <c r="A14" s="66" t="s">
        <v>103</v>
      </c>
      <c r="B14" s="68" t="s">
        <v>521</v>
      </c>
      <c r="C14" s="68" t="s">
        <v>521</v>
      </c>
      <c r="D14" s="70" t="s">
        <v>521</v>
      </c>
      <c r="E14" s="70" t="s">
        <v>521</v>
      </c>
    </row>
    <row r="15" spans="1:5" ht="15.75">
      <c r="A15" s="66" t="s">
        <v>105</v>
      </c>
      <c r="B15" s="68" t="s">
        <v>521</v>
      </c>
      <c r="C15" s="68" t="s">
        <v>521</v>
      </c>
      <c r="D15" s="71" t="s">
        <v>521</v>
      </c>
      <c r="E15" s="70" t="s">
        <v>521</v>
      </c>
    </row>
    <row r="16" spans="1:5" ht="15.75">
      <c r="A16" s="66" t="s">
        <v>107</v>
      </c>
      <c r="B16" s="68" t="s">
        <v>521</v>
      </c>
      <c r="C16" s="68" t="s">
        <v>521</v>
      </c>
      <c r="D16" s="70" t="s">
        <v>521</v>
      </c>
      <c r="E16" s="70" t="s">
        <v>521</v>
      </c>
    </row>
    <row r="17" spans="1:5" ht="15.75">
      <c r="A17" s="66" t="s">
        <v>109</v>
      </c>
      <c r="B17" s="68" t="s">
        <v>521</v>
      </c>
      <c r="C17" s="68" t="s">
        <v>521</v>
      </c>
      <c r="D17" s="70" t="s">
        <v>521</v>
      </c>
      <c r="E17" s="70" t="s">
        <v>521</v>
      </c>
    </row>
    <row r="18" spans="1:5" ht="15.75">
      <c r="A18" s="66" t="s">
        <v>111</v>
      </c>
      <c r="B18" s="69"/>
      <c r="C18" s="69"/>
      <c r="D18" s="66" t="s">
        <v>524</v>
      </c>
      <c r="E18" s="67"/>
    </row>
    <row r="19" spans="1:5" ht="15.75">
      <c r="A19" s="66" t="s">
        <v>114</v>
      </c>
      <c r="B19" s="69"/>
      <c r="C19" s="69"/>
      <c r="D19" s="66" t="s">
        <v>524</v>
      </c>
      <c r="E19" s="67"/>
    </row>
    <row r="20" spans="1:5" ht="15.75">
      <c r="A20" s="66" t="s">
        <v>116</v>
      </c>
      <c r="B20" s="68" t="s">
        <v>521</v>
      </c>
      <c r="C20" s="68" t="s">
        <v>521</v>
      </c>
      <c r="D20" s="68" t="s">
        <v>521</v>
      </c>
      <c r="E20" s="70" t="s">
        <v>521</v>
      </c>
    </row>
    <row r="21" spans="1:5" ht="15.75">
      <c r="A21" s="66" t="s">
        <v>119</v>
      </c>
      <c r="B21" s="68" t="s">
        <v>521</v>
      </c>
      <c r="C21" s="68" t="s">
        <v>521</v>
      </c>
      <c r="D21" s="68" t="s">
        <v>521</v>
      </c>
      <c r="E21" s="68" t="s">
        <v>521</v>
      </c>
    </row>
    <row r="22" spans="1:5" ht="15.75">
      <c r="A22" s="66" t="s">
        <v>121</v>
      </c>
      <c r="B22" s="68" t="s">
        <v>521</v>
      </c>
      <c r="C22" s="68" t="s">
        <v>521</v>
      </c>
      <c r="D22" s="71" t="s">
        <v>521</v>
      </c>
      <c r="E22" s="70" t="s">
        <v>521</v>
      </c>
    </row>
    <row r="23" spans="1:5" ht="15.75">
      <c r="A23" s="66" t="s">
        <v>124</v>
      </c>
      <c r="B23" s="69"/>
      <c r="C23" s="69"/>
      <c r="D23" s="66" t="s">
        <v>522</v>
      </c>
      <c r="E23" s="69"/>
    </row>
    <row r="24" spans="1:5" ht="15.75">
      <c r="A24" s="66" t="s">
        <v>126</v>
      </c>
      <c r="B24" s="71" t="s">
        <v>521</v>
      </c>
      <c r="C24" s="71" t="s">
        <v>521</v>
      </c>
      <c r="D24" s="70" t="s">
        <v>521</v>
      </c>
      <c r="E24" s="70" t="s">
        <v>521</v>
      </c>
    </row>
    <row r="25" spans="1:5" ht="15.75">
      <c r="A25" s="66" t="s">
        <v>129</v>
      </c>
      <c r="B25" s="66" t="s">
        <v>520</v>
      </c>
      <c r="C25" s="66" t="s">
        <v>520</v>
      </c>
      <c r="D25" s="66" t="s">
        <v>520</v>
      </c>
      <c r="E25" s="66" t="s">
        <v>520</v>
      </c>
    </row>
    <row r="26" spans="1:5" ht="15.75">
      <c r="A26" s="66" t="s">
        <v>131</v>
      </c>
      <c r="B26" s="68" t="s">
        <v>521</v>
      </c>
      <c r="C26" s="68" t="s">
        <v>521</v>
      </c>
      <c r="D26" s="71" t="s">
        <v>521</v>
      </c>
      <c r="E26" s="70" t="s">
        <v>521</v>
      </c>
    </row>
    <row r="27" spans="1:5" ht="15.75">
      <c r="A27" s="66" t="s">
        <v>134</v>
      </c>
      <c r="B27" s="68" t="s">
        <v>521</v>
      </c>
      <c r="C27" s="68" t="s">
        <v>521</v>
      </c>
      <c r="D27" s="70" t="s">
        <v>521</v>
      </c>
      <c r="E27" s="70" t="s">
        <v>521</v>
      </c>
    </row>
    <row r="28" spans="1:5" ht="15.75">
      <c r="A28" s="66" t="s">
        <v>137</v>
      </c>
      <c r="B28" s="69"/>
      <c r="C28" s="69"/>
      <c r="D28" s="66" t="s">
        <v>522</v>
      </c>
      <c r="E28" s="67"/>
    </row>
    <row r="29" spans="1:5" ht="15.75">
      <c r="A29" s="66" t="s">
        <v>139</v>
      </c>
      <c r="B29" s="69"/>
      <c r="C29" s="69"/>
      <c r="D29" s="66" t="s">
        <v>522</v>
      </c>
      <c r="E29" s="67"/>
    </row>
    <row r="30" spans="1:5" ht="15.75">
      <c r="A30" s="66" t="s">
        <v>141</v>
      </c>
      <c r="B30" s="69"/>
      <c r="C30" s="69"/>
      <c r="D30" s="66" t="s">
        <v>522</v>
      </c>
      <c r="E30" s="67"/>
    </row>
    <row r="31" spans="1:5" ht="15.75">
      <c r="A31" s="66" t="s">
        <v>144</v>
      </c>
      <c r="B31" s="69"/>
      <c r="C31" s="69"/>
      <c r="D31" s="66" t="s">
        <v>522</v>
      </c>
      <c r="E31" s="67"/>
    </row>
    <row r="32" spans="1:5" ht="15.75">
      <c r="A32" s="66" t="s">
        <v>146</v>
      </c>
      <c r="B32" s="69"/>
      <c r="C32" s="69"/>
      <c r="D32" s="66" t="s">
        <v>525</v>
      </c>
      <c r="E32" s="67"/>
    </row>
    <row r="33" spans="1:5" ht="15.75">
      <c r="A33" s="66" t="s">
        <v>149</v>
      </c>
      <c r="B33" s="68" t="s">
        <v>521</v>
      </c>
      <c r="C33" s="68" t="s">
        <v>521</v>
      </c>
      <c r="D33" s="70" t="s">
        <v>521</v>
      </c>
      <c r="E33" s="70" t="s">
        <v>521</v>
      </c>
    </row>
    <row r="34" spans="1:5" ht="15.75">
      <c r="A34" s="66" t="s">
        <v>152</v>
      </c>
      <c r="B34" s="68" t="s">
        <v>521</v>
      </c>
      <c r="C34" s="68" t="s">
        <v>521</v>
      </c>
      <c r="D34" s="68" t="s">
        <v>521</v>
      </c>
      <c r="E34" s="70" t="s">
        <v>521</v>
      </c>
    </row>
    <row r="35" spans="1:5" ht="15.75">
      <c r="A35" s="66" t="s">
        <v>155</v>
      </c>
      <c r="B35" s="68" t="s">
        <v>521</v>
      </c>
      <c r="C35" s="68" t="s">
        <v>521</v>
      </c>
      <c r="D35" s="68" t="s">
        <v>521</v>
      </c>
      <c r="E35" s="68" t="s">
        <v>521</v>
      </c>
    </row>
    <row r="36" spans="1:5" ht="15.75">
      <c r="A36" s="66" t="s">
        <v>158</v>
      </c>
      <c r="B36" s="68" t="s">
        <v>521</v>
      </c>
      <c r="C36" s="68" t="s">
        <v>521</v>
      </c>
      <c r="D36" s="70" t="s">
        <v>521</v>
      </c>
      <c r="E36" s="70" t="s">
        <v>521</v>
      </c>
    </row>
    <row r="37" spans="1:5" ht="15.75">
      <c r="A37" s="66" t="s">
        <v>161</v>
      </c>
      <c r="B37" s="68" t="s">
        <v>521</v>
      </c>
      <c r="C37" s="68" t="s">
        <v>521</v>
      </c>
      <c r="D37" s="68" t="s">
        <v>521</v>
      </c>
      <c r="E37" s="70" t="s">
        <v>521</v>
      </c>
    </row>
    <row r="38" spans="1:5" ht="15.75">
      <c r="A38" s="66" t="s">
        <v>164</v>
      </c>
      <c r="B38" s="68" t="s">
        <v>521</v>
      </c>
      <c r="C38" s="68" t="s">
        <v>521</v>
      </c>
      <c r="D38" s="68" t="s">
        <v>521</v>
      </c>
      <c r="E38" s="70" t="s">
        <v>521</v>
      </c>
    </row>
    <row r="39" spans="1:5" ht="15.75">
      <c r="A39" s="66" t="s">
        <v>167</v>
      </c>
      <c r="B39" s="69"/>
      <c r="C39" s="69"/>
      <c r="D39" s="79" t="s">
        <v>526</v>
      </c>
      <c r="E39" s="67"/>
    </row>
    <row r="40" spans="1:5" ht="15.75">
      <c r="A40" s="66" t="s">
        <v>170</v>
      </c>
      <c r="B40" s="66" t="s">
        <v>520</v>
      </c>
      <c r="C40" s="66" t="s">
        <v>520</v>
      </c>
      <c r="D40" s="66" t="s">
        <v>520</v>
      </c>
      <c r="E40" s="67"/>
    </row>
    <row r="41" spans="1:5" ht="15.75">
      <c r="A41" s="66" t="s">
        <v>172</v>
      </c>
      <c r="B41" s="69"/>
      <c r="C41" s="69"/>
      <c r="D41" s="66" t="s">
        <v>520</v>
      </c>
      <c r="E41" s="67"/>
    </row>
    <row r="42" spans="1:5" ht="15.75">
      <c r="A42" s="66" t="s">
        <v>174</v>
      </c>
      <c r="B42" s="68" t="s">
        <v>521</v>
      </c>
      <c r="C42" s="68" t="s">
        <v>521</v>
      </c>
      <c r="D42" s="70" t="s">
        <v>521</v>
      </c>
      <c r="E42" s="70" t="s">
        <v>521</v>
      </c>
    </row>
    <row r="43" spans="1:5" ht="15.75">
      <c r="A43" s="66" t="s">
        <v>176</v>
      </c>
      <c r="B43" s="66" t="s">
        <v>520</v>
      </c>
      <c r="C43" s="66" t="s">
        <v>520</v>
      </c>
      <c r="D43" s="67"/>
      <c r="E43" s="67"/>
    </row>
    <row r="44" spans="1:5" ht="15.75">
      <c r="A44" s="66" t="s">
        <v>178</v>
      </c>
      <c r="B44" s="68" t="s">
        <v>521</v>
      </c>
      <c r="C44" s="68" t="s">
        <v>521</v>
      </c>
      <c r="D44" s="71" t="s">
        <v>521</v>
      </c>
      <c r="E44" s="70" t="s">
        <v>521</v>
      </c>
    </row>
    <row r="45" spans="1:5" ht="15.75">
      <c r="A45" s="66" t="s">
        <v>181</v>
      </c>
      <c r="B45" s="68" t="s">
        <v>521</v>
      </c>
      <c r="C45" s="68" t="s">
        <v>521</v>
      </c>
      <c r="D45" s="68" t="s">
        <v>521</v>
      </c>
      <c r="E45" s="68" t="s">
        <v>521</v>
      </c>
    </row>
    <row r="46" spans="1:5" ht="15.75">
      <c r="A46" s="66" t="s">
        <v>183</v>
      </c>
      <c r="B46" s="68" t="s">
        <v>521</v>
      </c>
      <c r="C46" s="68" t="s">
        <v>521</v>
      </c>
      <c r="D46" s="68" t="s">
        <v>521</v>
      </c>
      <c r="E46" s="68" t="s">
        <v>521</v>
      </c>
    </row>
    <row r="47" spans="1:5" ht="15.75">
      <c r="A47" s="66" t="s">
        <v>185</v>
      </c>
      <c r="B47" s="68" t="s">
        <v>521</v>
      </c>
      <c r="C47" s="68" t="s">
        <v>521</v>
      </c>
      <c r="D47" s="68" t="s">
        <v>521</v>
      </c>
      <c r="E47" s="70" t="s">
        <v>521</v>
      </c>
    </row>
    <row r="48" spans="1:5" ht="15.75">
      <c r="A48" s="66" t="s">
        <v>187</v>
      </c>
      <c r="B48" s="68" t="s">
        <v>521</v>
      </c>
      <c r="C48" s="68" t="s">
        <v>521</v>
      </c>
      <c r="D48" s="68" t="s">
        <v>521</v>
      </c>
      <c r="E48" s="68" t="s">
        <v>521</v>
      </c>
    </row>
    <row r="49" spans="1:5" ht="15.75">
      <c r="A49" s="66" t="s">
        <v>189</v>
      </c>
      <c r="B49" s="68" t="s">
        <v>521</v>
      </c>
      <c r="C49" s="68" t="s">
        <v>521</v>
      </c>
      <c r="D49" s="68" t="s">
        <v>521</v>
      </c>
      <c r="E49" s="70" t="s">
        <v>521</v>
      </c>
    </row>
    <row r="50" spans="1:5" ht="15.75">
      <c r="A50" s="66" t="s">
        <v>191</v>
      </c>
      <c r="B50" s="68" t="s">
        <v>521</v>
      </c>
      <c r="C50" s="68" t="s">
        <v>521</v>
      </c>
      <c r="D50" s="71" t="s">
        <v>521</v>
      </c>
      <c r="E50" s="71" t="s">
        <v>521</v>
      </c>
    </row>
    <row r="51" spans="1:5" ht="15.75">
      <c r="A51" s="66" t="s">
        <v>193</v>
      </c>
      <c r="B51" s="68" t="s">
        <v>521</v>
      </c>
      <c r="C51" s="68" t="s">
        <v>521</v>
      </c>
      <c r="D51" s="68" t="s">
        <v>521</v>
      </c>
      <c r="E51" s="70" t="s">
        <v>521</v>
      </c>
    </row>
    <row r="52" spans="1:5" ht="15.75">
      <c r="A52" s="66" t="s">
        <v>195</v>
      </c>
      <c r="B52" s="69"/>
      <c r="C52" s="69"/>
      <c r="D52" s="66" t="s">
        <v>520</v>
      </c>
      <c r="E52" s="67"/>
    </row>
    <row r="53" spans="1:5" ht="15.75">
      <c r="A53" s="66" t="s">
        <v>197</v>
      </c>
      <c r="B53" s="69"/>
      <c r="C53" s="69"/>
      <c r="D53" s="66" t="s">
        <v>525</v>
      </c>
      <c r="E53" s="67"/>
    </row>
    <row r="54" spans="1:5" ht="15.75">
      <c r="A54" s="66" t="s">
        <v>199</v>
      </c>
      <c r="B54" s="69"/>
      <c r="C54" s="69"/>
      <c r="D54" s="66" t="s">
        <v>525</v>
      </c>
      <c r="E54" s="67"/>
    </row>
    <row r="55" spans="1:5" ht="15.75">
      <c r="A55" s="66" t="s">
        <v>201</v>
      </c>
      <c r="B55" s="68" t="s">
        <v>521</v>
      </c>
      <c r="C55" s="68" t="s">
        <v>521</v>
      </c>
      <c r="D55" s="68" t="s">
        <v>521</v>
      </c>
      <c r="E55" s="68" t="s">
        <v>521</v>
      </c>
    </row>
    <row r="56" spans="1:5" ht="15.75">
      <c r="A56" s="66" t="s">
        <v>203</v>
      </c>
      <c r="B56" s="68" t="s">
        <v>521</v>
      </c>
      <c r="C56" s="68" t="s">
        <v>521</v>
      </c>
      <c r="D56" s="68" t="s">
        <v>521</v>
      </c>
      <c r="E56" s="68" t="s">
        <v>521</v>
      </c>
    </row>
    <row r="57" spans="1:5" ht="15.75">
      <c r="A57" s="66" t="s">
        <v>205</v>
      </c>
      <c r="B57" s="68" t="s">
        <v>521</v>
      </c>
      <c r="C57" s="68" t="s">
        <v>521</v>
      </c>
      <c r="D57" s="71" t="s">
        <v>521</v>
      </c>
      <c r="E57" s="70" t="s">
        <v>521</v>
      </c>
    </row>
    <row r="58" spans="1:5" ht="15.75">
      <c r="A58" s="66" t="s">
        <v>207</v>
      </c>
      <c r="B58" s="69"/>
      <c r="C58" s="69"/>
      <c r="D58" s="66" t="s">
        <v>520</v>
      </c>
      <c r="E58" s="69"/>
    </row>
    <row r="59" spans="1:5" ht="15.75">
      <c r="A59" s="66" t="s">
        <v>209</v>
      </c>
      <c r="B59" s="69"/>
      <c r="C59" s="69"/>
      <c r="D59" s="66" t="s">
        <v>525</v>
      </c>
      <c r="E59" s="67"/>
    </row>
    <row r="60" spans="1:5" ht="15.75">
      <c r="A60" s="66" t="s">
        <v>212</v>
      </c>
      <c r="B60" s="69"/>
      <c r="C60" s="69"/>
      <c r="D60" s="66" t="s">
        <v>525</v>
      </c>
      <c r="E60" s="67"/>
    </row>
    <row r="61" spans="1:5" ht="15.75">
      <c r="A61" s="66" t="s">
        <v>214</v>
      </c>
      <c r="B61" s="68" t="s">
        <v>521</v>
      </c>
      <c r="C61" s="68" t="s">
        <v>521</v>
      </c>
      <c r="D61" s="70" t="s">
        <v>521</v>
      </c>
      <c r="E61" s="70" t="s">
        <v>521</v>
      </c>
    </row>
    <row r="62" spans="1:5" ht="15.75">
      <c r="A62" s="66" t="s">
        <v>216</v>
      </c>
      <c r="B62" s="68" t="s">
        <v>521</v>
      </c>
      <c r="C62" s="68" t="s">
        <v>521</v>
      </c>
      <c r="D62" s="68" t="s">
        <v>521</v>
      </c>
      <c r="E62" s="70" t="s">
        <v>521</v>
      </c>
    </row>
    <row r="63" spans="1:5" ht="15.75">
      <c r="A63" s="66" t="s">
        <v>219</v>
      </c>
      <c r="B63" s="68" t="s">
        <v>521</v>
      </c>
      <c r="C63" s="68" t="s">
        <v>521</v>
      </c>
      <c r="D63" s="68" t="s">
        <v>521</v>
      </c>
      <c r="E63" s="70" t="s">
        <v>521</v>
      </c>
    </row>
    <row r="64" spans="1:5" ht="15.75">
      <c r="A64" s="66" t="s">
        <v>221</v>
      </c>
      <c r="B64" s="68" t="s">
        <v>521</v>
      </c>
      <c r="C64" s="68" t="s">
        <v>521</v>
      </c>
      <c r="D64" s="68" t="s">
        <v>521</v>
      </c>
      <c r="E64" s="70" t="s">
        <v>521</v>
      </c>
    </row>
    <row r="65" spans="1:5" ht="15.75">
      <c r="A65" s="66" t="s">
        <v>223</v>
      </c>
      <c r="B65" s="68" t="s">
        <v>521</v>
      </c>
      <c r="C65" s="68" t="s">
        <v>521</v>
      </c>
      <c r="D65" s="71" t="s">
        <v>521</v>
      </c>
      <c r="E65" s="70" t="s">
        <v>521</v>
      </c>
    </row>
    <row r="66" spans="1:5" ht="15.75">
      <c r="A66" s="66" t="s">
        <v>226</v>
      </c>
      <c r="B66" s="69"/>
      <c r="C66" s="69"/>
      <c r="D66" s="66" t="s">
        <v>527</v>
      </c>
      <c r="E66" s="67"/>
    </row>
    <row r="67" spans="1:5" ht="15.75">
      <c r="A67" s="66" t="s">
        <v>229</v>
      </c>
      <c r="B67" s="69"/>
      <c r="C67" s="69"/>
      <c r="D67" s="66" t="s">
        <v>527</v>
      </c>
      <c r="E67" s="67"/>
    </row>
    <row r="68" spans="1:5" ht="15.75">
      <c r="A68" s="66" t="s">
        <v>231</v>
      </c>
      <c r="B68" s="68" t="s">
        <v>521</v>
      </c>
      <c r="C68" s="68" t="s">
        <v>521</v>
      </c>
      <c r="D68" s="68" t="s">
        <v>521</v>
      </c>
      <c r="E68" s="70" t="s">
        <v>521</v>
      </c>
    </row>
    <row r="69" spans="1:5" ht="15.75">
      <c r="A69" s="66" t="s">
        <v>234</v>
      </c>
      <c r="B69" s="68" t="s">
        <v>521</v>
      </c>
      <c r="C69" s="68" t="s">
        <v>521</v>
      </c>
      <c r="D69" s="71" t="s">
        <v>521</v>
      </c>
      <c r="E69" s="70" t="s">
        <v>521</v>
      </c>
    </row>
    <row r="70" spans="1:5" ht="15.75">
      <c r="A70" s="66" t="s">
        <v>237</v>
      </c>
      <c r="B70" s="69"/>
      <c r="C70" s="69"/>
      <c r="D70" s="67"/>
      <c r="E70" s="66" t="s">
        <v>525</v>
      </c>
    </row>
    <row r="71" spans="1:5" ht="15.75">
      <c r="A71" s="66" t="s">
        <v>240</v>
      </c>
      <c r="B71" s="69"/>
      <c r="C71" s="69"/>
      <c r="D71" s="66" t="s">
        <v>525</v>
      </c>
      <c r="E71" s="67"/>
    </row>
    <row r="72" spans="1:5" ht="15.75">
      <c r="A72" s="66" t="s">
        <v>242</v>
      </c>
      <c r="B72" s="66" t="s">
        <v>527</v>
      </c>
      <c r="C72" s="66" t="s">
        <v>527</v>
      </c>
      <c r="D72" s="66" t="s">
        <v>527</v>
      </c>
      <c r="E72" s="67"/>
    </row>
    <row r="73" spans="1:5" ht="15.75">
      <c r="A73" s="66" t="s">
        <v>245</v>
      </c>
      <c r="B73" s="68" t="s">
        <v>521</v>
      </c>
      <c r="C73" s="68" t="s">
        <v>521</v>
      </c>
      <c r="D73" s="68" t="s">
        <v>521</v>
      </c>
      <c r="E73" s="70" t="s">
        <v>521</v>
      </c>
    </row>
    <row r="74" spans="1:5" ht="15.75">
      <c r="A74" s="66" t="s">
        <v>248</v>
      </c>
      <c r="B74" s="69"/>
      <c r="C74" s="69"/>
      <c r="D74" s="66" t="s">
        <v>524</v>
      </c>
      <c r="E74" s="69"/>
    </row>
    <row r="75" spans="1:5" ht="15.75">
      <c r="A75" s="66" t="s">
        <v>251</v>
      </c>
      <c r="B75" s="68" t="s">
        <v>521</v>
      </c>
      <c r="C75" s="68" t="s">
        <v>521</v>
      </c>
      <c r="D75" s="70" t="s">
        <v>521</v>
      </c>
      <c r="E75" s="70" t="s">
        <v>521</v>
      </c>
    </row>
    <row r="76" spans="1:5" ht="15.75">
      <c r="A76" s="66" t="s">
        <v>253</v>
      </c>
      <c r="B76" s="66" t="s">
        <v>520</v>
      </c>
      <c r="C76" s="66" t="s">
        <v>520</v>
      </c>
      <c r="D76" s="67"/>
      <c r="E76" s="67"/>
    </row>
    <row r="77" spans="1:5" ht="15.75">
      <c r="A77" s="66" t="s">
        <v>256</v>
      </c>
      <c r="B77" s="66" t="s">
        <v>520</v>
      </c>
      <c r="C77" s="66" t="s">
        <v>520</v>
      </c>
      <c r="D77" s="66" t="s">
        <v>520</v>
      </c>
      <c r="E77" s="67"/>
    </row>
    <row r="78" spans="1:5" ht="15.75">
      <c r="A78" s="66" t="s">
        <v>258</v>
      </c>
      <c r="B78" s="66" t="s">
        <v>520</v>
      </c>
      <c r="C78" s="66" t="s">
        <v>520</v>
      </c>
      <c r="D78" s="66" t="s">
        <v>520</v>
      </c>
      <c r="E78" s="67"/>
    </row>
    <row r="79" spans="1:5" ht="15.75">
      <c r="A79" s="66" t="s">
        <v>260</v>
      </c>
      <c r="B79" s="66" t="s">
        <v>520</v>
      </c>
      <c r="C79" s="66" t="s">
        <v>520</v>
      </c>
      <c r="D79" s="66" t="s">
        <v>520</v>
      </c>
      <c r="E79" s="66" t="s">
        <v>520</v>
      </c>
    </row>
    <row r="80" spans="1:5" ht="15.75">
      <c r="A80" s="66" t="s">
        <v>262</v>
      </c>
      <c r="B80" s="66" t="s">
        <v>520</v>
      </c>
      <c r="C80" s="66" t="s">
        <v>520</v>
      </c>
      <c r="D80" s="66" t="s">
        <v>520</v>
      </c>
      <c r="E80" s="66" t="s">
        <v>520</v>
      </c>
    </row>
    <row r="81" spans="1:5" ht="15.75">
      <c r="A81" s="66" t="s">
        <v>264</v>
      </c>
      <c r="B81" s="68" t="s">
        <v>521</v>
      </c>
      <c r="C81" s="68" t="s">
        <v>521</v>
      </c>
      <c r="D81" s="68" t="s">
        <v>521</v>
      </c>
      <c r="E81" s="70" t="s">
        <v>521</v>
      </c>
    </row>
    <row r="82" spans="1:5" ht="15.75">
      <c r="A82" s="66" t="s">
        <v>267</v>
      </c>
      <c r="B82" s="69"/>
      <c r="C82" s="69"/>
      <c r="D82" s="66" t="s">
        <v>523</v>
      </c>
      <c r="E82" s="67"/>
    </row>
    <row r="83" spans="1:5" ht="15.75">
      <c r="A83" s="66" t="s">
        <v>270</v>
      </c>
      <c r="B83" s="69"/>
      <c r="C83" s="69"/>
      <c r="D83" s="66" t="s">
        <v>523</v>
      </c>
      <c r="E83" s="67"/>
    </row>
    <row r="84" spans="1:5" ht="15.75">
      <c r="A84" s="66" t="s">
        <v>272</v>
      </c>
      <c r="B84" s="69"/>
      <c r="C84" s="69"/>
      <c r="D84" s="66" t="s">
        <v>523</v>
      </c>
      <c r="E84" s="67"/>
    </row>
    <row r="85" spans="1:5" ht="15.75">
      <c r="A85" s="66" t="s">
        <v>274</v>
      </c>
      <c r="B85" s="68" t="s">
        <v>521</v>
      </c>
      <c r="C85" s="68" t="s">
        <v>521</v>
      </c>
      <c r="D85" s="68" t="s">
        <v>521</v>
      </c>
      <c r="E85" s="68" t="s">
        <v>521</v>
      </c>
    </row>
    <row r="86" spans="1:5" ht="15.75">
      <c r="A86" s="66" t="s">
        <v>277</v>
      </c>
      <c r="B86" s="68" t="s">
        <v>521</v>
      </c>
      <c r="C86" s="68" t="s">
        <v>521</v>
      </c>
      <c r="D86" s="68" t="s">
        <v>521</v>
      </c>
      <c r="E86" s="70" t="s">
        <v>521</v>
      </c>
    </row>
    <row r="87" spans="1:5" ht="15.75">
      <c r="A87" s="66" t="s">
        <v>279</v>
      </c>
      <c r="B87" s="68" t="s">
        <v>521</v>
      </c>
      <c r="C87" s="68" t="s">
        <v>521</v>
      </c>
      <c r="D87" s="68" t="s">
        <v>521</v>
      </c>
      <c r="E87" s="70" t="s">
        <v>521</v>
      </c>
    </row>
    <row r="88" spans="1:5" ht="15.75">
      <c r="A88" s="66" t="s">
        <v>281</v>
      </c>
      <c r="B88" s="69"/>
      <c r="C88" s="69"/>
      <c r="D88" s="66" t="s">
        <v>525</v>
      </c>
      <c r="E88" s="67"/>
    </row>
    <row r="89" spans="1:5" ht="15.75">
      <c r="A89" s="66" t="s">
        <v>284</v>
      </c>
      <c r="B89" s="69"/>
      <c r="C89" s="69"/>
      <c r="D89" s="66" t="s">
        <v>525</v>
      </c>
      <c r="E89" s="67"/>
    </row>
    <row r="90" spans="1:5" ht="15.75">
      <c r="A90" s="66" t="s">
        <v>286</v>
      </c>
      <c r="B90" s="69"/>
      <c r="C90" s="69"/>
      <c r="D90" s="66" t="s">
        <v>525</v>
      </c>
      <c r="E90" s="67"/>
    </row>
    <row r="91" spans="1:5" ht="15.75">
      <c r="A91" s="66" t="s">
        <v>288</v>
      </c>
      <c r="B91" s="69"/>
      <c r="C91" s="69"/>
      <c r="D91" s="66" t="s">
        <v>525</v>
      </c>
      <c r="E91" s="67"/>
    </row>
    <row r="92" spans="1:5" ht="15.75">
      <c r="A92" s="66" t="s">
        <v>290</v>
      </c>
      <c r="B92" s="71" t="s">
        <v>521</v>
      </c>
      <c r="C92" s="71" t="s">
        <v>521</v>
      </c>
      <c r="D92" s="70" t="s">
        <v>521</v>
      </c>
      <c r="E92" s="70" t="s">
        <v>521</v>
      </c>
    </row>
    <row r="93" spans="1:5" ht="15.75">
      <c r="A93" s="66" t="s">
        <v>292</v>
      </c>
      <c r="B93" s="68" t="s">
        <v>521</v>
      </c>
      <c r="C93" s="68" t="s">
        <v>521</v>
      </c>
      <c r="D93" s="70" t="s">
        <v>521</v>
      </c>
      <c r="E93" s="70" t="s">
        <v>521</v>
      </c>
    </row>
    <row r="94" spans="1:5" ht="15.75">
      <c r="A94" s="66" t="s">
        <v>294</v>
      </c>
      <c r="B94" s="66" t="s">
        <v>520</v>
      </c>
      <c r="C94" s="66" t="s">
        <v>520</v>
      </c>
      <c r="D94" s="67"/>
      <c r="E94" s="67"/>
    </row>
    <row r="95" spans="1:5" ht="15.75">
      <c r="A95" s="66" t="s">
        <v>297</v>
      </c>
      <c r="B95" s="66" t="s">
        <v>520</v>
      </c>
      <c r="C95" s="66" t="s">
        <v>520</v>
      </c>
      <c r="D95" s="66" t="s">
        <v>520</v>
      </c>
      <c r="E95" s="67"/>
    </row>
    <row r="96" spans="1:5" ht="15.75">
      <c r="A96" s="66" t="s">
        <v>299</v>
      </c>
      <c r="B96" s="66" t="s">
        <v>520</v>
      </c>
      <c r="C96" s="66" t="s">
        <v>520</v>
      </c>
      <c r="D96" s="67"/>
      <c r="E96" s="67"/>
    </row>
    <row r="97" spans="1:5" ht="15.75">
      <c r="A97" s="66" t="s">
        <v>301</v>
      </c>
      <c r="B97" s="69"/>
      <c r="C97" s="69"/>
      <c r="D97" s="66" t="s">
        <v>528</v>
      </c>
      <c r="E97" s="67"/>
    </row>
    <row r="98" spans="1:5" ht="15.75">
      <c r="A98" s="66" t="s">
        <v>304</v>
      </c>
      <c r="B98" s="66" t="s">
        <v>529</v>
      </c>
      <c r="C98" s="66" t="s">
        <v>529</v>
      </c>
      <c r="D98" s="72"/>
      <c r="E98" s="67"/>
    </row>
    <row r="99" spans="1:5" ht="15.75">
      <c r="A99" s="66" t="s">
        <v>306</v>
      </c>
      <c r="B99" s="66" t="s">
        <v>529</v>
      </c>
      <c r="C99" s="69"/>
      <c r="D99" s="72"/>
      <c r="E99" s="67"/>
    </row>
    <row r="100" spans="1:5" ht="15.75">
      <c r="A100" s="66" t="s">
        <v>308</v>
      </c>
      <c r="B100" s="66" t="s">
        <v>529</v>
      </c>
      <c r="C100" s="66" t="s">
        <v>529</v>
      </c>
      <c r="D100" s="72"/>
      <c r="E100" s="67"/>
    </row>
    <row r="101" spans="1:5" ht="15.75">
      <c r="A101" s="66" t="s">
        <v>310</v>
      </c>
      <c r="B101" s="68" t="s">
        <v>521</v>
      </c>
      <c r="C101" s="68" t="s">
        <v>521</v>
      </c>
      <c r="D101" s="71" t="s">
        <v>521</v>
      </c>
      <c r="E101" s="70" t="s">
        <v>521</v>
      </c>
    </row>
    <row r="102" spans="1:5" ht="15.75">
      <c r="A102" s="66" t="s">
        <v>313</v>
      </c>
      <c r="B102" s="68" t="s">
        <v>521</v>
      </c>
      <c r="C102" s="68" t="s">
        <v>521</v>
      </c>
      <c r="D102" s="71" t="s">
        <v>521</v>
      </c>
      <c r="E102" s="70" t="s">
        <v>521</v>
      </c>
    </row>
    <row r="103" spans="1:5" ht="15.75">
      <c r="A103" s="66" t="s">
        <v>315</v>
      </c>
      <c r="B103" s="68" t="s">
        <v>521</v>
      </c>
      <c r="C103" s="68" t="s">
        <v>521</v>
      </c>
      <c r="D103" s="68" t="s">
        <v>521</v>
      </c>
      <c r="E103" s="68" t="s">
        <v>521</v>
      </c>
    </row>
    <row r="104" spans="1:5" ht="15.75">
      <c r="A104" s="66" t="s">
        <v>317</v>
      </c>
      <c r="B104" s="68" t="s">
        <v>521</v>
      </c>
      <c r="C104" s="68" t="s">
        <v>521</v>
      </c>
      <c r="D104" s="70" t="s">
        <v>521</v>
      </c>
      <c r="E104" s="70" t="s">
        <v>521</v>
      </c>
    </row>
    <row r="105" spans="1:5" ht="15.75">
      <c r="A105" s="66" t="s">
        <v>320</v>
      </c>
      <c r="B105" s="68" t="s">
        <v>521</v>
      </c>
      <c r="C105" s="68" t="s">
        <v>521</v>
      </c>
      <c r="D105" s="68" t="s">
        <v>521</v>
      </c>
      <c r="E105" s="70" t="s">
        <v>521</v>
      </c>
    </row>
    <row r="106" spans="1:5" ht="15.75">
      <c r="A106" s="66" t="s">
        <v>323</v>
      </c>
      <c r="B106" s="68" t="s">
        <v>521</v>
      </c>
      <c r="C106" s="68" t="s">
        <v>521</v>
      </c>
      <c r="D106" s="68" t="s">
        <v>521</v>
      </c>
      <c r="E106" s="68" t="s">
        <v>521</v>
      </c>
    </row>
    <row r="107" spans="1:5" ht="15.75">
      <c r="A107" s="66" t="s">
        <v>326</v>
      </c>
      <c r="B107" s="69"/>
      <c r="C107" s="69"/>
      <c r="D107" s="66" t="s">
        <v>523</v>
      </c>
      <c r="E107" s="67"/>
    </row>
    <row r="108" spans="1:5" ht="15.75">
      <c r="A108" s="66" t="s">
        <v>329</v>
      </c>
      <c r="B108" s="69"/>
      <c r="C108" s="69"/>
      <c r="D108" s="66" t="s">
        <v>523</v>
      </c>
      <c r="E108" s="67"/>
    </row>
    <row r="109" spans="1:5" ht="15.75">
      <c r="A109" s="66" t="s">
        <v>331</v>
      </c>
      <c r="B109" s="68" t="s">
        <v>521</v>
      </c>
      <c r="C109" s="68" t="s">
        <v>521</v>
      </c>
      <c r="D109" s="68" t="s">
        <v>521</v>
      </c>
      <c r="E109" s="70" t="s">
        <v>521</v>
      </c>
    </row>
    <row r="110" spans="1:5" ht="15.75">
      <c r="A110" s="66" t="s">
        <v>334</v>
      </c>
      <c r="B110" s="69"/>
      <c r="C110" s="69"/>
      <c r="D110" s="66" t="s">
        <v>523</v>
      </c>
      <c r="E110" s="67"/>
    </row>
    <row r="111" spans="1:5" ht="15.75">
      <c r="A111" s="66" t="s">
        <v>336</v>
      </c>
      <c r="B111" s="66" t="s">
        <v>528</v>
      </c>
      <c r="C111" s="66" t="s">
        <v>528</v>
      </c>
      <c r="D111" s="66" t="s">
        <v>528</v>
      </c>
      <c r="E111" s="67"/>
    </row>
    <row r="112" spans="1:5" ht="15.75">
      <c r="A112" s="66" t="s">
        <v>339</v>
      </c>
      <c r="B112" s="68" t="s">
        <v>521</v>
      </c>
      <c r="C112" s="68" t="s">
        <v>521</v>
      </c>
      <c r="D112" s="68" t="s">
        <v>521</v>
      </c>
      <c r="E112" s="70" t="s">
        <v>521</v>
      </c>
    </row>
    <row r="113" spans="1:5" ht="15.75">
      <c r="A113" s="66" t="s">
        <v>341</v>
      </c>
      <c r="B113" s="66" t="s">
        <v>528</v>
      </c>
      <c r="C113" s="66" t="s">
        <v>528</v>
      </c>
      <c r="D113" s="66" t="s">
        <v>528</v>
      </c>
      <c r="E113" s="67"/>
    </row>
    <row r="114" spans="1:5" ht="15.75">
      <c r="A114" s="66" t="s">
        <v>343</v>
      </c>
      <c r="B114" s="66" t="s">
        <v>528</v>
      </c>
      <c r="C114" s="66" t="s">
        <v>528</v>
      </c>
      <c r="D114" s="66" t="s">
        <v>528</v>
      </c>
      <c r="E114" s="67"/>
    </row>
    <row r="115" spans="1:5" ht="15.75">
      <c r="A115" s="66" t="s">
        <v>345</v>
      </c>
      <c r="B115" s="69"/>
      <c r="C115" s="69"/>
      <c r="D115" s="66" t="s">
        <v>524</v>
      </c>
      <c r="E115" s="66" t="s">
        <v>524</v>
      </c>
    </row>
    <row r="116" spans="1:5" ht="15.75">
      <c r="A116" s="66" t="s">
        <v>348</v>
      </c>
      <c r="B116" s="68" t="s">
        <v>521</v>
      </c>
      <c r="C116" s="68" t="s">
        <v>521</v>
      </c>
      <c r="D116" s="68" t="s">
        <v>521</v>
      </c>
      <c r="E116" s="68" t="s">
        <v>521</v>
      </c>
    </row>
    <row r="117" spans="1:5" ht="15.75">
      <c r="A117" s="66" t="s">
        <v>350</v>
      </c>
      <c r="B117" s="69"/>
      <c r="C117" s="69"/>
      <c r="D117" s="66" t="s">
        <v>525</v>
      </c>
      <c r="E117" s="67"/>
    </row>
    <row r="118" spans="1:5" ht="15.75">
      <c r="A118" s="66" t="s">
        <v>352</v>
      </c>
      <c r="B118" s="69"/>
      <c r="C118" s="69"/>
      <c r="D118" s="66" t="s">
        <v>525</v>
      </c>
      <c r="E118" s="67"/>
    </row>
    <row r="119" spans="1:5" ht="15.75">
      <c r="A119" s="66" t="s">
        <v>354</v>
      </c>
      <c r="B119" s="68" t="s">
        <v>521</v>
      </c>
      <c r="C119" s="68" t="s">
        <v>521</v>
      </c>
      <c r="D119" s="70" t="s">
        <v>521</v>
      </c>
      <c r="E119" s="70" t="s">
        <v>521</v>
      </c>
    </row>
    <row r="120" spans="1:5" ht="15.75">
      <c r="A120" s="66" t="s">
        <v>356</v>
      </c>
      <c r="B120" s="69"/>
      <c r="C120" s="69"/>
      <c r="D120" s="79" t="s">
        <v>530</v>
      </c>
      <c r="E120" s="67"/>
    </row>
    <row r="121" spans="1:5" ht="15.75">
      <c r="A121" s="66" t="s">
        <v>358</v>
      </c>
      <c r="B121" s="69"/>
      <c r="C121" s="69"/>
      <c r="D121" s="66" t="s">
        <v>523</v>
      </c>
      <c r="E121" s="67"/>
    </row>
    <row r="122" spans="1:5" ht="15.75">
      <c r="A122" s="66" t="s">
        <v>361</v>
      </c>
      <c r="B122" s="69"/>
      <c r="C122" s="69"/>
      <c r="D122" s="66" t="s">
        <v>523</v>
      </c>
      <c r="E122" s="67"/>
    </row>
    <row r="123" spans="1:5" ht="15.75">
      <c r="A123" s="66" t="s">
        <v>363</v>
      </c>
      <c r="B123" s="68" t="s">
        <v>521</v>
      </c>
      <c r="C123" s="68" t="s">
        <v>521</v>
      </c>
      <c r="D123" s="70" t="s">
        <v>521</v>
      </c>
      <c r="E123" s="70" t="s">
        <v>521</v>
      </c>
    </row>
    <row r="124" spans="1:5" ht="15.75">
      <c r="A124" s="66" t="s">
        <v>366</v>
      </c>
      <c r="B124" s="68" t="s">
        <v>521</v>
      </c>
      <c r="C124" s="68" t="s">
        <v>521</v>
      </c>
      <c r="D124" s="71" t="s">
        <v>521</v>
      </c>
      <c r="E124" s="70" t="s">
        <v>521</v>
      </c>
    </row>
    <row r="125" spans="1:5" ht="15.75">
      <c r="A125" s="66" t="s">
        <v>368</v>
      </c>
      <c r="B125" s="69"/>
      <c r="C125" s="69"/>
      <c r="D125" s="66" t="s">
        <v>529</v>
      </c>
      <c r="E125" s="67"/>
    </row>
    <row r="126" spans="1:5" ht="15.75">
      <c r="A126" s="66" t="s">
        <v>371</v>
      </c>
      <c r="B126" s="66" t="s">
        <v>529</v>
      </c>
      <c r="C126" s="66" t="s">
        <v>529</v>
      </c>
      <c r="D126" s="67"/>
      <c r="E126" s="67"/>
    </row>
    <row r="127" spans="1:5" ht="15.75">
      <c r="A127" s="66" t="s">
        <v>373</v>
      </c>
      <c r="B127" s="68" t="s">
        <v>521</v>
      </c>
      <c r="C127" s="68" t="s">
        <v>521</v>
      </c>
      <c r="D127" s="68" t="s">
        <v>521</v>
      </c>
      <c r="E127" s="70" t="s">
        <v>521</v>
      </c>
    </row>
    <row r="128" spans="1:5" ht="15.75">
      <c r="A128" s="66" t="s">
        <v>376</v>
      </c>
      <c r="B128" s="69"/>
      <c r="C128" s="69"/>
      <c r="D128" s="66" t="s">
        <v>524</v>
      </c>
      <c r="E128" s="67"/>
    </row>
    <row r="129" spans="1:5" ht="15.75">
      <c r="A129" s="66" t="s">
        <v>379</v>
      </c>
      <c r="B129" s="69"/>
      <c r="C129" s="69"/>
      <c r="D129" s="66" t="s">
        <v>524</v>
      </c>
      <c r="E129" s="67"/>
    </row>
    <row r="130" spans="1:5" ht="15.75">
      <c r="A130" s="66" t="s">
        <v>381</v>
      </c>
      <c r="B130" s="69"/>
      <c r="C130" s="69"/>
      <c r="D130" s="79" t="s">
        <v>530</v>
      </c>
      <c r="E130" s="67"/>
    </row>
    <row r="131" spans="1:5" ht="15.75">
      <c r="A131" s="66" t="s">
        <v>383</v>
      </c>
      <c r="B131" s="69"/>
      <c r="C131" s="69"/>
      <c r="D131" s="66" t="s">
        <v>524</v>
      </c>
      <c r="E131" s="67"/>
    </row>
    <row r="132" spans="1:5" ht="15.75">
      <c r="A132" s="66" t="s">
        <v>385</v>
      </c>
      <c r="B132" s="68" t="s">
        <v>521</v>
      </c>
      <c r="C132" s="68" t="s">
        <v>521</v>
      </c>
      <c r="D132" s="68" t="s">
        <v>521</v>
      </c>
      <c r="E132" s="70" t="s">
        <v>521</v>
      </c>
    </row>
    <row r="133" spans="1:5" ht="15.75">
      <c r="A133" s="66" t="s">
        <v>388</v>
      </c>
      <c r="B133" s="68" t="s">
        <v>521</v>
      </c>
      <c r="C133" s="68" t="s">
        <v>521</v>
      </c>
      <c r="D133" s="68" t="s">
        <v>521</v>
      </c>
      <c r="E133" s="70" t="s">
        <v>521</v>
      </c>
    </row>
    <row r="134" spans="1:5" ht="15.75">
      <c r="A134" s="66" t="s">
        <v>390</v>
      </c>
      <c r="B134" s="69"/>
      <c r="C134" s="69"/>
      <c r="D134" s="66" t="s">
        <v>527</v>
      </c>
      <c r="E134" s="67"/>
    </row>
    <row r="135" spans="1:5" ht="15.75">
      <c r="A135" s="66" t="s">
        <v>393</v>
      </c>
      <c r="B135" s="66" t="s">
        <v>531</v>
      </c>
      <c r="C135" s="66" t="s">
        <v>531</v>
      </c>
      <c r="D135" s="72"/>
      <c r="E135" s="67"/>
    </row>
    <row r="136" spans="1:5" ht="15.75">
      <c r="A136" s="66" t="s">
        <v>395</v>
      </c>
      <c r="B136" s="69"/>
      <c r="C136" s="69"/>
      <c r="D136" s="66" t="s">
        <v>522</v>
      </c>
      <c r="E136" s="67"/>
    </row>
    <row r="137" spans="1:5" ht="15.75">
      <c r="A137" s="66" t="s">
        <v>398</v>
      </c>
      <c r="B137" s="68" t="s">
        <v>521</v>
      </c>
      <c r="C137" s="68" t="s">
        <v>521</v>
      </c>
      <c r="D137" s="68" t="s">
        <v>521</v>
      </c>
      <c r="E137" s="70" t="s">
        <v>521</v>
      </c>
    </row>
    <row r="138" spans="1:5" ht="15.75">
      <c r="A138" s="66" t="s">
        <v>400</v>
      </c>
      <c r="B138" s="69"/>
      <c r="C138" s="68" t="s">
        <v>521</v>
      </c>
      <c r="D138" s="66" t="s">
        <v>522</v>
      </c>
      <c r="E138" s="66" t="s">
        <v>522</v>
      </c>
    </row>
    <row r="139" spans="1:5" ht="15.75">
      <c r="A139" s="66" t="s">
        <v>402</v>
      </c>
      <c r="B139" s="66" t="s">
        <v>527</v>
      </c>
      <c r="C139" s="66" t="s">
        <v>527</v>
      </c>
      <c r="D139" s="66" t="s">
        <v>527</v>
      </c>
      <c r="E139" s="66" t="s">
        <v>527</v>
      </c>
    </row>
    <row r="140" spans="1:5" ht="15.75">
      <c r="A140" s="66" t="s">
        <v>405</v>
      </c>
      <c r="B140" s="68" t="s">
        <v>521</v>
      </c>
      <c r="C140" s="68" t="s">
        <v>521</v>
      </c>
      <c r="D140" s="68" t="s">
        <v>521</v>
      </c>
      <c r="E140" s="68" t="s">
        <v>521</v>
      </c>
    </row>
    <row r="141" spans="1:5" ht="15.75">
      <c r="A141" s="66" t="s">
        <v>407</v>
      </c>
      <c r="B141" s="66" t="s">
        <v>527</v>
      </c>
      <c r="C141" s="66" t="s">
        <v>527</v>
      </c>
      <c r="D141" s="66" t="s">
        <v>527</v>
      </c>
      <c r="E141" s="67"/>
    </row>
    <row r="142" spans="1:5" ht="15.75">
      <c r="A142" s="66" t="s">
        <v>409</v>
      </c>
      <c r="B142" s="68" t="s">
        <v>521</v>
      </c>
      <c r="C142" s="68" t="s">
        <v>521</v>
      </c>
      <c r="D142" s="71" t="s">
        <v>521</v>
      </c>
      <c r="E142" s="70" t="s">
        <v>521</v>
      </c>
    </row>
    <row r="143" spans="1:5" ht="15.75">
      <c r="A143" s="66" t="s">
        <v>412</v>
      </c>
      <c r="B143" s="68" t="s">
        <v>521</v>
      </c>
      <c r="C143" s="68" t="s">
        <v>521</v>
      </c>
      <c r="D143" s="71" t="s">
        <v>521</v>
      </c>
      <c r="E143" s="70" t="s">
        <v>521</v>
      </c>
    </row>
    <row r="144" spans="1:5" ht="15.75">
      <c r="A144" s="66" t="s">
        <v>414</v>
      </c>
      <c r="B144" s="68" t="s">
        <v>521</v>
      </c>
      <c r="C144" s="68" t="s">
        <v>521</v>
      </c>
      <c r="D144" s="68" t="s">
        <v>521</v>
      </c>
      <c r="E144" s="68" t="s">
        <v>521</v>
      </c>
    </row>
    <row r="145" spans="1:5" ht="15.75">
      <c r="A145" s="66" t="s">
        <v>416</v>
      </c>
      <c r="B145" s="69"/>
      <c r="C145" s="69"/>
      <c r="D145" s="66" t="s">
        <v>523</v>
      </c>
      <c r="E145" s="69"/>
    </row>
    <row r="146" spans="1:5" ht="15.75">
      <c r="A146" s="66" t="s">
        <v>419</v>
      </c>
      <c r="B146" s="69"/>
      <c r="C146" s="69"/>
      <c r="D146" s="79" t="s">
        <v>532</v>
      </c>
      <c r="E146" s="67"/>
    </row>
    <row r="147" spans="1:5" ht="15.75">
      <c r="A147" s="66" t="s">
        <v>422</v>
      </c>
      <c r="B147" s="69"/>
      <c r="C147" s="69"/>
      <c r="D147" s="66" t="s">
        <v>523</v>
      </c>
      <c r="E147" s="67"/>
    </row>
    <row r="148" spans="1:5" ht="15.75">
      <c r="A148" s="66" t="s">
        <v>424</v>
      </c>
      <c r="B148" s="66" t="s">
        <v>529</v>
      </c>
      <c r="C148" s="66" t="s">
        <v>529</v>
      </c>
      <c r="D148" s="66" t="s">
        <v>529</v>
      </c>
      <c r="E148" s="67"/>
    </row>
    <row r="149" spans="1:5" ht="15.75">
      <c r="A149" s="66" t="s">
        <v>427</v>
      </c>
      <c r="B149" s="66" t="s">
        <v>529</v>
      </c>
      <c r="C149" s="66" t="s">
        <v>529</v>
      </c>
      <c r="D149" s="67"/>
      <c r="E149" s="67"/>
    </row>
    <row r="150" spans="1:5" ht="15.75">
      <c r="A150" s="66" t="s">
        <v>429</v>
      </c>
      <c r="B150" s="68" t="s">
        <v>521</v>
      </c>
      <c r="C150" s="68" t="s">
        <v>521</v>
      </c>
      <c r="D150" s="68" t="s">
        <v>521</v>
      </c>
      <c r="E150" s="70" t="s">
        <v>521</v>
      </c>
    </row>
    <row r="151" spans="1:5" ht="15.75">
      <c r="A151" s="66" t="s">
        <v>432</v>
      </c>
      <c r="B151" s="68" t="s">
        <v>521</v>
      </c>
      <c r="C151" s="68" t="s">
        <v>521</v>
      </c>
      <c r="D151" s="71" t="s">
        <v>521</v>
      </c>
      <c r="E151" s="70" t="s">
        <v>521</v>
      </c>
    </row>
    <row r="152" spans="1:5" ht="15.75">
      <c r="A152" s="66" t="s">
        <v>435</v>
      </c>
      <c r="B152" s="68" t="s">
        <v>521</v>
      </c>
      <c r="C152" s="68" t="s">
        <v>521</v>
      </c>
      <c r="D152" s="71" t="s">
        <v>521</v>
      </c>
      <c r="E152" s="70" t="s">
        <v>521</v>
      </c>
    </row>
    <row r="153" spans="1:5" ht="15.75">
      <c r="A153" s="66" t="s">
        <v>437</v>
      </c>
      <c r="B153" s="66" t="s">
        <v>529</v>
      </c>
      <c r="C153" s="69"/>
      <c r="D153" s="66" t="s">
        <v>529</v>
      </c>
      <c r="E153" s="67"/>
    </row>
    <row r="154" spans="1:5" ht="15.75">
      <c r="A154" s="66" t="s">
        <v>440</v>
      </c>
      <c r="B154" s="66" t="s">
        <v>520</v>
      </c>
      <c r="C154" s="66" t="s">
        <v>520</v>
      </c>
      <c r="D154" s="66" t="s">
        <v>520</v>
      </c>
      <c r="E154" s="67"/>
    </row>
    <row r="155" spans="1:5" ht="15.75">
      <c r="A155" s="66" t="s">
        <v>442</v>
      </c>
      <c r="B155" s="66" t="s">
        <v>529</v>
      </c>
      <c r="C155" s="66" t="s">
        <v>529</v>
      </c>
      <c r="D155" s="72"/>
      <c r="E155" s="67"/>
    </row>
    <row r="156" spans="1:5" ht="15.75">
      <c r="A156" s="66" t="s">
        <v>444</v>
      </c>
      <c r="B156" s="67"/>
      <c r="C156" s="66" t="s">
        <v>529</v>
      </c>
      <c r="D156" s="72"/>
      <c r="E156" s="67"/>
    </row>
    <row r="157" spans="1:5" ht="15.75">
      <c r="A157" s="66" t="s">
        <v>446</v>
      </c>
      <c r="B157" s="66" t="s">
        <v>520</v>
      </c>
      <c r="C157" s="66" t="s">
        <v>520</v>
      </c>
      <c r="D157" s="66" t="s">
        <v>520</v>
      </c>
      <c r="E157" s="67"/>
    </row>
    <row r="158" spans="1:5" ht="15.75">
      <c r="A158" s="66" t="s">
        <v>448</v>
      </c>
      <c r="B158" s="66" t="s">
        <v>528</v>
      </c>
      <c r="C158" s="66" t="s">
        <v>528</v>
      </c>
      <c r="D158" s="66" t="s">
        <v>528</v>
      </c>
      <c r="E158" s="67"/>
    </row>
    <row r="159" spans="1:5" ht="15.75">
      <c r="A159" s="66" t="s">
        <v>451</v>
      </c>
      <c r="B159" s="69"/>
      <c r="C159" s="69"/>
      <c r="D159" s="66" t="s">
        <v>528</v>
      </c>
      <c r="E159" s="67"/>
    </row>
    <row r="160" spans="1:5" ht="15.75">
      <c r="A160" s="66" t="s">
        <v>453</v>
      </c>
      <c r="B160" s="68" t="s">
        <v>521</v>
      </c>
      <c r="C160" s="68" t="s">
        <v>521</v>
      </c>
      <c r="D160" s="68" t="s">
        <v>521</v>
      </c>
      <c r="E160" s="70" t="s">
        <v>521</v>
      </c>
    </row>
    <row r="161" spans="1:5" ht="15.75">
      <c r="A161" s="66" t="s">
        <v>455</v>
      </c>
      <c r="B161" s="69"/>
      <c r="C161" s="69"/>
      <c r="D161" s="66" t="s">
        <v>528</v>
      </c>
      <c r="E161" s="67"/>
    </row>
    <row r="162" spans="1:5" ht="15.75">
      <c r="A162" s="66" t="s">
        <v>457</v>
      </c>
      <c r="B162" s="68" t="s">
        <v>521</v>
      </c>
      <c r="C162" s="68" t="s">
        <v>521</v>
      </c>
      <c r="D162" s="68" t="s">
        <v>521</v>
      </c>
      <c r="E162" s="70" t="s">
        <v>521</v>
      </c>
    </row>
    <row r="163" spans="1:5" ht="15.75">
      <c r="A163" s="66" t="s">
        <v>459</v>
      </c>
      <c r="B163" s="68" t="s">
        <v>521</v>
      </c>
      <c r="C163" s="68" t="s">
        <v>521</v>
      </c>
      <c r="D163" s="68" t="s">
        <v>521</v>
      </c>
      <c r="E163" s="70" t="s">
        <v>521</v>
      </c>
    </row>
    <row r="164" spans="1:5" ht="15.75">
      <c r="A164" s="66" t="s">
        <v>461</v>
      </c>
      <c r="B164" s="66" t="s">
        <v>528</v>
      </c>
      <c r="C164" s="66" t="s">
        <v>528</v>
      </c>
      <c r="D164" s="66" t="s">
        <v>528</v>
      </c>
      <c r="E164" s="67"/>
    </row>
    <row r="165" spans="1:5" ht="15.75">
      <c r="A165" s="66" t="s">
        <v>463</v>
      </c>
      <c r="B165" s="69"/>
      <c r="C165" s="69"/>
      <c r="D165" s="69"/>
      <c r="E165" s="69"/>
    </row>
    <row r="166" spans="1:5" ht="15.75">
      <c r="A166" s="66" t="s">
        <v>465</v>
      </c>
      <c r="B166" s="69"/>
      <c r="C166" s="69"/>
      <c r="D166" s="66" t="s">
        <v>528</v>
      </c>
      <c r="E166" s="69"/>
    </row>
    <row r="167" spans="1:5" ht="15.75">
      <c r="A167" s="66" t="s">
        <v>467</v>
      </c>
      <c r="B167" s="66" t="s">
        <v>528</v>
      </c>
      <c r="C167" s="66" t="s">
        <v>528</v>
      </c>
      <c r="D167" s="67"/>
      <c r="E167" s="67"/>
    </row>
    <row r="168" spans="1:5" ht="15.75">
      <c r="A168" s="66" t="s">
        <v>469</v>
      </c>
      <c r="B168" s="66" t="s">
        <v>528</v>
      </c>
      <c r="C168" s="66" t="s">
        <v>528</v>
      </c>
      <c r="D168" s="67"/>
      <c r="E168" s="67"/>
    </row>
    <row r="169" spans="1:5" ht="15.75">
      <c r="A169" s="66" t="s">
        <v>471</v>
      </c>
      <c r="B169" s="66" t="s">
        <v>528</v>
      </c>
      <c r="C169" s="66" t="s">
        <v>528</v>
      </c>
      <c r="D169" s="67"/>
      <c r="E169" s="67"/>
    </row>
    <row r="170" spans="1:5" ht="15.75">
      <c r="A170" s="66" t="s">
        <v>473</v>
      </c>
      <c r="B170" s="68" t="s">
        <v>521</v>
      </c>
      <c r="C170" s="68" t="s">
        <v>521</v>
      </c>
      <c r="D170" s="68" t="s">
        <v>521</v>
      </c>
      <c r="E170" s="70" t="s">
        <v>521</v>
      </c>
    </row>
    <row r="171" spans="1:5" ht="15.75">
      <c r="A171" s="66" t="s">
        <v>476</v>
      </c>
      <c r="B171" s="69"/>
      <c r="C171" s="69"/>
      <c r="D171" s="66" t="s">
        <v>529</v>
      </c>
      <c r="E171" s="67"/>
    </row>
    <row r="172" spans="1:5" ht="15.75">
      <c r="A172" s="66" t="s">
        <v>478</v>
      </c>
      <c r="B172" s="66" t="s">
        <v>520</v>
      </c>
      <c r="C172" s="66" t="s">
        <v>520</v>
      </c>
      <c r="D172" s="66" t="s">
        <v>520</v>
      </c>
      <c r="E172" s="66" t="s">
        <v>520</v>
      </c>
    </row>
    <row r="173" spans="1:5" ht="15.75">
      <c r="A173" s="66" t="s">
        <v>480</v>
      </c>
      <c r="B173" s="72"/>
      <c r="C173" s="66" t="s">
        <v>520</v>
      </c>
      <c r="D173" s="66" t="s">
        <v>520</v>
      </c>
      <c r="E173" s="67"/>
    </row>
    <row r="174" spans="2:5" ht="15.75">
      <c r="B174" s="74"/>
      <c r="C174" s="74"/>
      <c r="D174" s="74"/>
      <c r="E174" s="74"/>
    </row>
  </sheetData>
  <sheetProtection password="CF43"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C52"/>
  <sheetViews>
    <sheetView showGridLines="0" showOutlineSymbols="0" zoomScalePageLayoutView="0" workbookViewId="0" topLeftCell="A1">
      <selection activeCell="B9" sqref="B9"/>
    </sheetView>
  </sheetViews>
  <sheetFormatPr defaultColWidth="11.4453125" defaultRowHeight="15"/>
  <cols>
    <col min="1" max="1" width="37.5546875" style="1" customWidth="1"/>
    <col min="2" max="2" width="36.99609375" style="1" customWidth="1"/>
    <col min="3" max="3" width="38.5546875" style="1" customWidth="1"/>
    <col min="4" max="4" width="11.4453125" style="1" customWidth="1"/>
    <col min="5" max="16384" width="11.4453125" style="1" customWidth="1"/>
  </cols>
  <sheetData>
    <row r="1" spans="2:3" ht="15">
      <c r="B1" s="5" t="s">
        <v>0</v>
      </c>
      <c r="C1" s="6"/>
    </row>
    <row r="2" spans="2:3" ht="15">
      <c r="B2" s="5" t="s">
        <v>546</v>
      </c>
      <c r="C2" s="6"/>
    </row>
    <row r="3" ht="15">
      <c r="C3" s="6"/>
    </row>
    <row r="4" spans="2:3" ht="18">
      <c r="B4" s="7" t="s">
        <v>8</v>
      </c>
      <c r="C4" s="6"/>
    </row>
    <row r="5" spans="2:3" ht="18">
      <c r="B5" s="7" t="s">
        <v>1</v>
      </c>
      <c r="C5" s="6"/>
    </row>
    <row r="6" spans="2:3" ht="18">
      <c r="B6" s="56" t="s">
        <v>536</v>
      </c>
      <c r="C6" s="6"/>
    </row>
    <row r="7" spans="2:3" ht="18">
      <c r="B7" s="7" t="s">
        <v>29</v>
      </c>
      <c r="C7" s="6"/>
    </row>
    <row r="8" ht="17.25" customHeight="1">
      <c r="B8" s="8"/>
    </row>
    <row r="9" spans="2:3" ht="18.75" customHeight="1">
      <c r="B9" s="141"/>
      <c r="C9" s="77"/>
    </row>
    <row r="10" spans="1:2" ht="18.75" customHeight="1">
      <c r="A10" s="10"/>
      <c r="B10" s="137" t="e">
        <f>VLOOKUP(B9,Allocations!A2:C192,3,FALSE)</f>
        <v>#N/A</v>
      </c>
    </row>
    <row r="11" ht="18.75" customHeight="1">
      <c r="B11" s="138" t="e">
        <f>IF(VLOOKUP(B9,Allocations!A2:C192,2,FALSE)=0,"",VLOOKUP(B9,Allocations!A2:C192,2,FALSE))</f>
        <v>#N/A</v>
      </c>
    </row>
    <row r="12" spans="1:3" s="57" customFormat="1" ht="54" customHeight="1">
      <c r="A12" s="150" t="s">
        <v>53</v>
      </c>
      <c r="B12" s="150"/>
      <c r="C12" s="150"/>
    </row>
    <row r="13" ht="10.5" customHeight="1">
      <c r="A13" s="48"/>
    </row>
    <row r="14" spans="1:3" ht="77.25" customHeight="1">
      <c r="A14" s="151" t="s">
        <v>7</v>
      </c>
      <c r="B14" s="151"/>
      <c r="C14" s="151"/>
    </row>
    <row r="15" spans="1:3" ht="27.75" customHeight="1">
      <c r="A15" s="145" t="s">
        <v>18</v>
      </c>
      <c r="B15" s="146"/>
      <c r="C15" s="11"/>
    </row>
    <row r="16" spans="1:3" ht="16.5" customHeight="1">
      <c r="A16" s="19"/>
      <c r="B16" s="54" t="s">
        <v>25</v>
      </c>
      <c r="C16" s="41" t="s">
        <v>24</v>
      </c>
    </row>
    <row r="17" spans="1:3" ht="19.5" customHeight="1">
      <c r="A17" s="16" t="s">
        <v>10</v>
      </c>
      <c r="B17" s="42"/>
      <c r="C17" s="139">
        <f>_xlfn.IFERROR(VLOOKUP(B9,Allocations!A2:N192,4,FALSE),0)</f>
        <v>0</v>
      </c>
    </row>
    <row r="18" spans="1:3" ht="19.5" customHeight="1">
      <c r="A18" s="16" t="s">
        <v>11</v>
      </c>
      <c r="B18" s="42"/>
      <c r="C18" s="139">
        <f>_xlfn.IFERROR(VLOOKUP(B9,Carryover!A2:I180,2,FALSE),0)</f>
        <v>0</v>
      </c>
    </row>
    <row r="19" spans="1:3" ht="19.5" customHeight="1">
      <c r="A19" s="58" t="s">
        <v>48</v>
      </c>
      <c r="B19" s="44"/>
      <c r="C19" s="139">
        <f>IF(B17&gt;0,B17,C17)+IF(B18&gt;0,B18,C18)</f>
        <v>0</v>
      </c>
    </row>
    <row r="20" spans="1:3" ht="19.5" customHeight="1" thickBot="1">
      <c r="A20" s="17"/>
      <c r="C20" s="12"/>
    </row>
    <row r="21" spans="1:3" ht="19.5" customHeight="1" thickBot="1">
      <c r="A21" s="19" t="s">
        <v>39</v>
      </c>
      <c r="C21" s="43"/>
    </row>
    <row r="22" spans="1:3" ht="19.5" customHeight="1" thickBot="1">
      <c r="A22" s="19" t="s">
        <v>40</v>
      </c>
      <c r="C22" s="43"/>
    </row>
    <row r="23" spans="1:3" ht="19.5" customHeight="1" thickBot="1">
      <c r="A23" s="19"/>
      <c r="C23" s="12"/>
    </row>
    <row r="24" spans="1:3" ht="19.5" customHeight="1" thickBot="1">
      <c r="A24" s="19" t="s">
        <v>12</v>
      </c>
      <c r="C24" s="43"/>
    </row>
    <row r="25" spans="1:3" ht="19.5" customHeight="1" thickBot="1">
      <c r="A25" s="19" t="s">
        <v>13</v>
      </c>
      <c r="C25" s="43"/>
    </row>
    <row r="26" spans="1:3" ht="19.5" customHeight="1" thickBot="1">
      <c r="A26" s="19"/>
      <c r="C26" s="12"/>
    </row>
    <row r="27" spans="1:3" s="3" customFormat="1" ht="19.5" customHeight="1" thickBot="1">
      <c r="A27" s="19" t="s">
        <v>26</v>
      </c>
      <c r="C27" s="55">
        <f>(C21+C22)-(C24+C25)</f>
        <v>0</v>
      </c>
    </row>
    <row r="28" spans="2:3" ht="17.25" customHeight="1">
      <c r="B28" s="140" t="s">
        <v>545</v>
      </c>
      <c r="C28" s="15"/>
    </row>
    <row r="29" ht="9.75" customHeight="1"/>
    <row r="30" spans="1:3" ht="24.75" customHeight="1">
      <c r="A30" s="147" t="s">
        <v>19</v>
      </c>
      <c r="B30" s="148"/>
      <c r="C30" s="149"/>
    </row>
    <row r="31" spans="1:3" ht="15" customHeight="1">
      <c r="A31" s="21"/>
      <c r="B31" s="4"/>
      <c r="C31" s="22"/>
    </row>
    <row r="32" spans="1:3" ht="18">
      <c r="A32" s="53" t="s">
        <v>42</v>
      </c>
      <c r="C32" s="24"/>
    </row>
    <row r="33" spans="1:3" ht="18">
      <c r="A33" s="23" t="s">
        <v>41</v>
      </c>
      <c r="C33" s="24"/>
    </row>
    <row r="34" spans="1:3" ht="27" customHeight="1">
      <c r="A34" s="25"/>
      <c r="C34" s="24"/>
    </row>
    <row r="35" spans="1:3" ht="24" customHeight="1" thickBot="1">
      <c r="A35" s="49"/>
      <c r="B35" s="31"/>
      <c r="C35" s="46"/>
    </row>
    <row r="36" spans="1:3" ht="15">
      <c r="A36" s="26" t="s">
        <v>16</v>
      </c>
      <c r="C36" s="27" t="s">
        <v>2</v>
      </c>
    </row>
    <row r="37" spans="1:3" ht="15">
      <c r="A37" s="25"/>
      <c r="C37" s="24"/>
    </row>
    <row r="38" spans="1:3" ht="20.25" customHeight="1" thickBot="1">
      <c r="A38" s="45"/>
      <c r="B38" s="30"/>
      <c r="C38" s="24"/>
    </row>
    <row r="39" spans="1:3" ht="15">
      <c r="A39" s="28" t="s">
        <v>17</v>
      </c>
      <c r="C39" s="29"/>
    </row>
    <row r="40" spans="1:3" ht="15">
      <c r="A40" s="25"/>
      <c r="C40" s="24"/>
    </row>
    <row r="41" spans="1:3" ht="21" customHeight="1" thickBot="1">
      <c r="A41" s="45"/>
      <c r="B41" s="31"/>
      <c r="C41" s="47"/>
    </row>
    <row r="42" spans="1:3" ht="15">
      <c r="A42" s="26" t="s">
        <v>9</v>
      </c>
      <c r="C42" s="27" t="s">
        <v>43</v>
      </c>
    </row>
    <row r="43" spans="1:3" ht="15">
      <c r="A43" s="13"/>
      <c r="B43" s="14"/>
      <c r="C43" s="15"/>
    </row>
    <row r="44" spans="1:2" ht="13.5" customHeight="1">
      <c r="A44" s="2"/>
      <c r="B44" s="18"/>
    </row>
    <row r="45" spans="1:2" ht="13.5" customHeight="1">
      <c r="A45" s="2" t="s">
        <v>50</v>
      </c>
      <c r="B45" s="18" t="s">
        <v>0</v>
      </c>
    </row>
    <row r="46" spans="1:2" ht="13.5" customHeight="1">
      <c r="A46" s="2" t="s">
        <v>539</v>
      </c>
      <c r="B46" s="18" t="s">
        <v>546</v>
      </c>
    </row>
    <row r="47" spans="1:2" ht="13.5" customHeight="1">
      <c r="A47" s="2"/>
      <c r="B47" s="18" t="s">
        <v>52</v>
      </c>
    </row>
    <row r="48" spans="1:2" ht="17.25" customHeight="1">
      <c r="A48" s="59" t="s">
        <v>51</v>
      </c>
      <c r="B48" s="18" t="s">
        <v>5</v>
      </c>
    </row>
    <row r="49" spans="1:3" ht="9" customHeight="1">
      <c r="A49" s="2"/>
      <c r="B49" s="18"/>
      <c r="C49" s="20"/>
    </row>
    <row r="50" spans="1:3" ht="18">
      <c r="A50" s="1" t="s">
        <v>4</v>
      </c>
      <c r="C50" s="60" t="s">
        <v>534</v>
      </c>
    </row>
    <row r="51" ht="9" customHeight="1"/>
    <row r="52" ht="15">
      <c r="A52" s="2" t="s">
        <v>6</v>
      </c>
    </row>
  </sheetData>
  <sheetProtection password="CF43" sheet="1"/>
  <mergeCells count="4">
    <mergeCell ref="A15:B15"/>
    <mergeCell ref="A30:C30"/>
    <mergeCell ref="A12:C12"/>
    <mergeCell ref="A14:C14"/>
  </mergeCells>
  <conditionalFormatting sqref="C17">
    <cfRule type="expression" priority="6" dxfId="58" stopIfTrue="1">
      <formula>$B17&lt;&gt;0</formula>
    </cfRule>
  </conditionalFormatting>
  <conditionalFormatting sqref="C18:C19">
    <cfRule type="expression" priority="7" dxfId="58" stopIfTrue="1">
      <formula>B18&lt;&gt;0</formula>
    </cfRule>
  </conditionalFormatting>
  <conditionalFormatting sqref="C27">
    <cfRule type="expression" priority="1" dxfId="59" stopIfTrue="1">
      <formula>C27&lt;0</formula>
    </cfRule>
    <cfRule type="expression" priority="5" dxfId="1" stopIfTrue="1">
      <formula>($C$24+$C$25+$C$27)&gt;$C$19</formula>
    </cfRule>
  </conditionalFormatting>
  <conditionalFormatting sqref="B28">
    <cfRule type="expression" priority="3" dxfId="60" stopIfTrue="1">
      <formula>($C$24+$C$25+$C$27)&gt;$C$19</formula>
    </cfRule>
  </conditionalFormatting>
  <dataValidations count="1">
    <dataValidation type="list" allowBlank="1" showInputMessage="1" showErrorMessage="1" sqref="B9">
      <formula1>distCode</formula1>
    </dataValidation>
  </dataValidations>
  <printOptions horizontalCentered="1"/>
  <pageMargins left="0.25" right="0.25" top="0.25" bottom="0.25" header="0" footer="0"/>
  <pageSetup horizontalDpi="600" verticalDpi="600" orientation="portrait" scale="75" r:id="rId3"/>
  <rowBreaks count="1" manualBreakCount="1">
    <brk id="69" max="65535" man="1"/>
  </rowBreaks>
  <legacyDrawing r:id="rId2"/>
</worksheet>
</file>

<file path=xl/worksheets/sheet3.xml><?xml version="1.0" encoding="utf-8"?>
<worksheet xmlns="http://schemas.openxmlformats.org/spreadsheetml/2006/main" xmlns:r="http://schemas.openxmlformats.org/officeDocument/2006/relationships">
  <dimension ref="A1:C52"/>
  <sheetViews>
    <sheetView showGridLines="0" zoomScalePageLayoutView="0" workbookViewId="0" topLeftCell="A1">
      <selection activeCell="B9" sqref="B9"/>
    </sheetView>
  </sheetViews>
  <sheetFormatPr defaultColWidth="8.88671875" defaultRowHeight="15"/>
  <cols>
    <col min="1" max="3" width="37.6640625" style="0" customWidth="1"/>
  </cols>
  <sheetData>
    <row r="1" spans="2:3" s="1" customFormat="1" ht="15">
      <c r="B1" s="5" t="s">
        <v>0</v>
      </c>
      <c r="C1" s="6"/>
    </row>
    <row r="2" spans="2:3" s="1" customFormat="1" ht="15">
      <c r="B2" s="5" t="s">
        <v>546</v>
      </c>
      <c r="C2" s="6"/>
    </row>
    <row r="3" s="1" customFormat="1" ht="15">
      <c r="C3" s="6"/>
    </row>
    <row r="4" spans="2:3" s="1" customFormat="1" ht="18">
      <c r="B4" s="7" t="s">
        <v>8</v>
      </c>
      <c r="C4" s="6"/>
    </row>
    <row r="5" spans="2:3" s="1" customFormat="1" ht="18">
      <c r="B5" s="7" t="s">
        <v>1</v>
      </c>
      <c r="C5" s="6"/>
    </row>
    <row r="6" spans="2:3" s="1" customFormat="1" ht="18">
      <c r="B6" s="56" t="s">
        <v>536</v>
      </c>
      <c r="C6" s="6"/>
    </row>
    <row r="7" spans="2:3" s="1" customFormat="1" ht="18">
      <c r="B7" s="7" t="s">
        <v>54</v>
      </c>
      <c r="C7" s="6"/>
    </row>
    <row r="8" s="1" customFormat="1" ht="23.25">
      <c r="B8" s="8"/>
    </row>
    <row r="9" spans="2:3" s="1" customFormat="1" ht="15.75">
      <c r="B9" s="141"/>
      <c r="C9" s="9"/>
    </row>
    <row r="10" spans="1:2" s="1" customFormat="1" ht="15.75">
      <c r="A10" s="10"/>
      <c r="B10" s="137" t="e">
        <f>VLOOKUP(B9,Allocations!A2:C192,3,FALSE)</f>
        <v>#N/A</v>
      </c>
    </row>
    <row r="11" s="1" customFormat="1" ht="15.75">
      <c r="B11" s="138" t="e">
        <f>IF(VLOOKUP(B9,Allocations!A2:C192,2,FALSE)=0,"",VLOOKUP(B9,Allocations!A2:C192,2,FALSE))</f>
        <v>#N/A</v>
      </c>
    </row>
    <row r="12" spans="1:3" s="57" customFormat="1" ht="15.75">
      <c r="A12" s="150" t="s">
        <v>53</v>
      </c>
      <c r="B12" s="150"/>
      <c r="C12" s="150"/>
    </row>
    <row r="13" s="1" customFormat="1" ht="15">
      <c r="A13" s="48"/>
    </row>
    <row r="14" spans="1:3" s="1" customFormat="1" ht="76.5" customHeight="1">
      <c r="A14" s="151" t="s">
        <v>7</v>
      </c>
      <c r="B14" s="151"/>
      <c r="C14" s="151"/>
    </row>
    <row r="15" spans="1:3" s="1" customFormat="1" ht="15.75">
      <c r="A15" s="145" t="s">
        <v>18</v>
      </c>
      <c r="B15" s="146"/>
      <c r="C15" s="11"/>
    </row>
    <row r="16" spans="1:3" s="1" customFormat="1" ht="15.75">
      <c r="A16" s="19"/>
      <c r="B16" s="54" t="s">
        <v>25</v>
      </c>
      <c r="C16" s="41" t="s">
        <v>24</v>
      </c>
    </row>
    <row r="17" spans="1:3" ht="17.25">
      <c r="A17" s="16" t="s">
        <v>10</v>
      </c>
      <c r="B17" s="42"/>
      <c r="C17" s="139">
        <f>_xlfn.IFERROR(VLOOKUP(B9,Allocations!A2:N192,14,FALSE),0)</f>
        <v>0</v>
      </c>
    </row>
    <row r="18" spans="1:3" ht="17.25">
      <c r="A18" s="16" t="s">
        <v>11</v>
      </c>
      <c r="B18" s="42"/>
      <c r="C18" s="139">
        <f>_xlfn.IFERROR(VLOOKUP(B9,Carryover!A2:I180,8,FALSE),0)</f>
        <v>0</v>
      </c>
    </row>
    <row r="19" spans="1:3" ht="17.25">
      <c r="A19" s="58" t="s">
        <v>48</v>
      </c>
      <c r="B19" s="44"/>
      <c r="C19" s="139">
        <f>IF(B17&gt;0,B17,C17)+IF(B18&gt;0,B18,C18)</f>
        <v>0</v>
      </c>
    </row>
    <row r="20" spans="1:3" s="1" customFormat="1" ht="19.5" customHeight="1" thickBot="1">
      <c r="A20" s="17"/>
      <c r="C20" s="12"/>
    </row>
    <row r="21" spans="1:3" s="1" customFormat="1" ht="19.5" customHeight="1" thickBot="1">
      <c r="A21" s="19" t="s">
        <v>39</v>
      </c>
      <c r="C21" s="43"/>
    </row>
    <row r="22" spans="1:3" s="1" customFormat="1" ht="19.5" customHeight="1" thickBot="1">
      <c r="A22" s="19" t="s">
        <v>40</v>
      </c>
      <c r="C22" s="43"/>
    </row>
    <row r="23" spans="1:3" s="1" customFormat="1" ht="19.5" customHeight="1" thickBot="1">
      <c r="A23" s="19"/>
      <c r="C23" s="12"/>
    </row>
    <row r="24" spans="1:3" s="1" customFormat="1" ht="19.5" customHeight="1" thickBot="1">
      <c r="A24" s="19" t="s">
        <v>12</v>
      </c>
      <c r="C24" s="43"/>
    </row>
    <row r="25" spans="1:3" s="1" customFormat="1" ht="19.5" customHeight="1" thickBot="1">
      <c r="A25" s="19" t="s">
        <v>13</v>
      </c>
      <c r="C25" s="43"/>
    </row>
    <row r="26" spans="1:3" s="1" customFormat="1" ht="19.5" customHeight="1" thickBot="1">
      <c r="A26" s="19"/>
      <c r="C26" s="12"/>
    </row>
    <row r="27" spans="1:3" s="3" customFormat="1" ht="19.5" customHeight="1" thickBot="1">
      <c r="A27" s="19" t="s">
        <v>26</v>
      </c>
      <c r="C27" s="55">
        <f>(C21+C22)-(C24+C25)</f>
        <v>0</v>
      </c>
    </row>
    <row r="28" spans="1:3" s="1" customFormat="1" ht="17.25" customHeight="1">
      <c r="A28" s="13"/>
      <c r="B28" s="140" t="s">
        <v>545</v>
      </c>
      <c r="C28" s="15"/>
    </row>
    <row r="29" s="1" customFormat="1" ht="9.75" customHeight="1"/>
    <row r="30" spans="1:3" s="1" customFormat="1" ht="24.75" customHeight="1">
      <c r="A30" s="147" t="s">
        <v>19</v>
      </c>
      <c r="B30" s="148"/>
      <c r="C30" s="149"/>
    </row>
    <row r="31" spans="1:3" s="1" customFormat="1" ht="15" customHeight="1">
      <c r="A31" s="21"/>
      <c r="B31" s="4"/>
      <c r="C31" s="22"/>
    </row>
    <row r="32" spans="1:3" s="1" customFormat="1" ht="18">
      <c r="A32" s="53" t="s">
        <v>42</v>
      </c>
      <c r="C32" s="24"/>
    </row>
    <row r="33" spans="1:3" s="1" customFormat="1" ht="18">
      <c r="A33" s="23" t="s">
        <v>41</v>
      </c>
      <c r="C33" s="24"/>
    </row>
    <row r="34" spans="1:3" s="1" customFormat="1" ht="27" customHeight="1">
      <c r="A34" s="25"/>
      <c r="C34" s="24"/>
    </row>
    <row r="35" spans="1:3" s="1" customFormat="1" ht="24" customHeight="1" thickBot="1">
      <c r="A35" s="49"/>
      <c r="B35" s="31"/>
      <c r="C35" s="46"/>
    </row>
    <row r="36" spans="1:3" s="1" customFormat="1" ht="15">
      <c r="A36" s="26" t="s">
        <v>16</v>
      </c>
      <c r="C36" s="27" t="s">
        <v>2</v>
      </c>
    </row>
    <row r="37" spans="1:3" s="1" customFormat="1" ht="15">
      <c r="A37" s="25"/>
      <c r="C37" s="24"/>
    </row>
    <row r="38" spans="1:3" s="1" customFormat="1" ht="20.25" customHeight="1" thickBot="1">
      <c r="A38" s="45"/>
      <c r="B38" s="30"/>
      <c r="C38" s="24"/>
    </row>
    <row r="39" spans="1:3" s="1" customFormat="1" ht="15">
      <c r="A39" s="28" t="s">
        <v>17</v>
      </c>
      <c r="C39" s="29"/>
    </row>
    <row r="40" spans="1:3" s="1" customFormat="1" ht="15">
      <c r="A40" s="25"/>
      <c r="C40" s="24"/>
    </row>
    <row r="41" spans="1:3" s="1" customFormat="1" ht="21" customHeight="1" thickBot="1">
      <c r="A41" s="45"/>
      <c r="B41" s="31"/>
      <c r="C41" s="47"/>
    </row>
    <row r="42" spans="1:3" s="1" customFormat="1" ht="15">
      <c r="A42" s="26" t="s">
        <v>9</v>
      </c>
      <c r="C42" s="27" t="s">
        <v>43</v>
      </c>
    </row>
    <row r="43" spans="1:3" s="1" customFormat="1" ht="15">
      <c r="A43" s="13"/>
      <c r="B43" s="14"/>
      <c r="C43" s="15"/>
    </row>
    <row r="44" spans="1:2" s="1" customFormat="1" ht="13.5" customHeight="1">
      <c r="A44" s="2"/>
      <c r="B44" s="18"/>
    </row>
    <row r="45" spans="1:2" s="1" customFormat="1" ht="13.5" customHeight="1">
      <c r="A45" s="2" t="s">
        <v>50</v>
      </c>
      <c r="B45" s="18" t="s">
        <v>0</v>
      </c>
    </row>
    <row r="46" spans="1:2" s="1" customFormat="1" ht="13.5" customHeight="1">
      <c r="A46" s="2" t="s">
        <v>533</v>
      </c>
      <c r="B46" s="18" t="s">
        <v>546</v>
      </c>
    </row>
    <row r="47" spans="1:2" s="1" customFormat="1" ht="13.5" customHeight="1">
      <c r="A47" s="2"/>
      <c r="B47" s="18" t="s">
        <v>52</v>
      </c>
    </row>
    <row r="48" spans="1:2" s="1" customFormat="1" ht="17.25" customHeight="1">
      <c r="A48" s="59" t="s">
        <v>51</v>
      </c>
      <c r="B48" s="18" t="s">
        <v>5</v>
      </c>
    </row>
    <row r="49" spans="1:3" s="1" customFormat="1" ht="9" customHeight="1">
      <c r="A49" s="2"/>
      <c r="B49" s="18"/>
      <c r="C49" s="20"/>
    </row>
    <row r="50" spans="1:3" s="1" customFormat="1" ht="18">
      <c r="A50" s="1" t="s">
        <v>4</v>
      </c>
      <c r="C50" s="60" t="s">
        <v>534</v>
      </c>
    </row>
    <row r="51" s="1" customFormat="1" ht="9" customHeight="1"/>
    <row r="52" s="1" customFormat="1" ht="15">
      <c r="A52" s="2" t="s">
        <v>6</v>
      </c>
    </row>
    <row r="53" s="1" customFormat="1" ht="15"/>
    <row r="54" s="1" customFormat="1" ht="15"/>
  </sheetData>
  <sheetProtection password="CF43" sheet="1"/>
  <mergeCells count="4">
    <mergeCell ref="A12:C12"/>
    <mergeCell ref="A14:C14"/>
    <mergeCell ref="A15:B15"/>
    <mergeCell ref="A30:C30"/>
  </mergeCells>
  <conditionalFormatting sqref="C17:C19">
    <cfRule type="expression" priority="9" dxfId="58" stopIfTrue="1">
      <formula>$B17&lt;&gt;0</formula>
    </cfRule>
  </conditionalFormatting>
  <conditionalFormatting sqref="B28">
    <cfRule type="expression" priority="7" dxfId="60" stopIfTrue="1">
      <formula>($C$24+$C$25+$C$27)&gt;$C$19</formula>
    </cfRule>
    <cfRule type="expression" priority="8" dxfId="60" stopIfTrue="1">
      <formula>($C$24+$C$25+$C$27)&gt;$C$19</formula>
    </cfRule>
  </conditionalFormatting>
  <conditionalFormatting sqref="B28">
    <cfRule type="expression" priority="6" dxfId="60" stopIfTrue="1">
      <formula>($C$24+$C$25+$C$27)&gt;$C$19</formula>
    </cfRule>
  </conditionalFormatting>
  <conditionalFormatting sqref="C27">
    <cfRule type="expression" priority="5" dxfId="1" stopIfTrue="1">
      <formula>($C$24+$C$25+$C$27)&gt;$C$19</formula>
    </cfRule>
  </conditionalFormatting>
  <conditionalFormatting sqref="C27">
    <cfRule type="expression" priority="3" dxfId="59" stopIfTrue="1">
      <formula>C27&lt;0</formula>
    </cfRule>
    <cfRule type="expression" priority="4" dxfId="1" stopIfTrue="1">
      <formula>($C$24+$C$25+$C$27)&gt;$C$19</formula>
    </cfRule>
  </conditionalFormatting>
  <conditionalFormatting sqref="C19">
    <cfRule type="expression" priority="2" dxfId="58" stopIfTrue="1">
      <formula>B19&lt;&gt;0</formula>
    </cfRule>
  </conditionalFormatting>
  <conditionalFormatting sqref="C19">
    <cfRule type="expression" priority="1" dxfId="58" stopIfTrue="1">
      <formula>B19&lt;&gt;0</formula>
    </cfRule>
  </conditionalFormatting>
  <dataValidations count="1">
    <dataValidation type="list" allowBlank="1" showInputMessage="1" showErrorMessage="1" sqref="B9">
      <formula1>distCode</formula1>
    </dataValidation>
  </dataValidation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sheetPr>
  <dimension ref="A1:C53"/>
  <sheetViews>
    <sheetView showGridLines="0" showOutlineSymbols="0" zoomScalePageLayoutView="0" workbookViewId="0" topLeftCell="A1">
      <selection activeCell="B9" sqref="B9"/>
    </sheetView>
  </sheetViews>
  <sheetFormatPr defaultColWidth="11.4453125" defaultRowHeight="15"/>
  <cols>
    <col min="1" max="1" width="37.99609375" style="1" customWidth="1"/>
    <col min="2" max="2" width="36.99609375" style="1" customWidth="1"/>
    <col min="3" max="3" width="38.5546875" style="1" customWidth="1"/>
    <col min="4" max="16384" width="11.4453125" style="1" customWidth="1"/>
  </cols>
  <sheetData>
    <row r="1" spans="2:3" ht="15">
      <c r="B1" s="5" t="s">
        <v>0</v>
      </c>
      <c r="C1" s="6"/>
    </row>
    <row r="2" spans="2:3" ht="15">
      <c r="B2" s="5" t="s">
        <v>546</v>
      </c>
      <c r="C2" s="6"/>
    </row>
    <row r="3" ht="15">
      <c r="C3" s="6"/>
    </row>
    <row r="4" spans="2:3" ht="18">
      <c r="B4" s="7" t="s">
        <v>8</v>
      </c>
      <c r="C4" s="50"/>
    </row>
    <row r="5" spans="2:3" ht="18">
      <c r="B5" s="7" t="s">
        <v>1</v>
      </c>
      <c r="C5" s="6"/>
    </row>
    <row r="6" spans="2:3" ht="18">
      <c r="B6" s="56" t="s">
        <v>536</v>
      </c>
      <c r="C6" s="6"/>
    </row>
    <row r="7" spans="2:3" ht="18">
      <c r="B7" s="7" t="s">
        <v>30</v>
      </c>
      <c r="C7" s="6"/>
    </row>
    <row r="8" ht="17.25" customHeight="1">
      <c r="B8" s="8"/>
    </row>
    <row r="9" spans="2:3" ht="18.75" customHeight="1">
      <c r="B9" s="141"/>
      <c r="C9" s="9"/>
    </row>
    <row r="10" spans="1:2" ht="18.75" customHeight="1">
      <c r="A10" s="10"/>
      <c r="B10" s="137" t="e">
        <f>VLOOKUP(B9,Allocations!A2:C192,3,FALSE)</f>
        <v>#N/A</v>
      </c>
    </row>
    <row r="11" ht="18.75" customHeight="1">
      <c r="B11" s="138" t="e">
        <f>IF(VLOOKUP(B9,Allocations!A2:C192,2,FALSE)=0,"",VLOOKUP(B9,Allocations!A2:C192,2,FALSE))</f>
        <v>#N/A</v>
      </c>
    </row>
    <row r="12" spans="1:3" s="57" customFormat="1" ht="54" customHeight="1">
      <c r="A12" s="150" t="s">
        <v>53</v>
      </c>
      <c r="B12" s="150"/>
      <c r="C12" s="150"/>
    </row>
    <row r="13" ht="10.5" customHeight="1">
      <c r="A13" s="48"/>
    </row>
    <row r="14" spans="1:3" ht="77.25" customHeight="1">
      <c r="A14" s="151" t="s">
        <v>7</v>
      </c>
      <c r="B14" s="151"/>
      <c r="C14" s="151"/>
    </row>
    <row r="15" spans="1:3" ht="27.75" customHeight="1">
      <c r="A15" s="145" t="s">
        <v>18</v>
      </c>
      <c r="B15" s="146"/>
      <c r="C15" s="11"/>
    </row>
    <row r="16" spans="1:3" ht="16.5" customHeight="1">
      <c r="A16" s="19"/>
      <c r="B16" s="54" t="s">
        <v>25</v>
      </c>
      <c r="C16" s="41" t="s">
        <v>24</v>
      </c>
    </row>
    <row r="17" spans="1:3" ht="19.5" customHeight="1">
      <c r="A17" s="16" t="s">
        <v>10</v>
      </c>
      <c r="B17" s="42"/>
      <c r="C17" s="139">
        <f>_xlfn.IFERROR(VLOOKUP(B9,Allocations!A2:N192,7,FALSE),0)</f>
        <v>0</v>
      </c>
    </row>
    <row r="18" spans="1:3" ht="19.5" customHeight="1">
      <c r="A18" s="16" t="s">
        <v>11</v>
      </c>
      <c r="B18" s="42"/>
      <c r="C18" s="139">
        <f>_xlfn.IFERROR(VLOOKUP(B9,Carryover!A2:I180,3,FALSE),0)</f>
        <v>0</v>
      </c>
    </row>
    <row r="19" spans="1:3" ht="19.5" customHeight="1">
      <c r="A19" s="62" t="s">
        <v>48</v>
      </c>
      <c r="B19" s="44"/>
      <c r="C19" s="139">
        <f>IF(B17&gt;0,B17,C17)+IF(B18&gt;0,B18,C18)</f>
        <v>0</v>
      </c>
    </row>
    <row r="20" spans="1:3" ht="19.5" customHeight="1" thickBot="1">
      <c r="A20" s="17"/>
      <c r="C20" s="12"/>
    </row>
    <row r="21" spans="1:3" ht="19.5" customHeight="1" thickBot="1">
      <c r="A21" s="19" t="s">
        <v>39</v>
      </c>
      <c r="C21" s="43"/>
    </row>
    <row r="22" spans="1:3" ht="19.5" customHeight="1" thickBot="1">
      <c r="A22" s="19" t="s">
        <v>40</v>
      </c>
      <c r="C22" s="43"/>
    </row>
    <row r="23" spans="1:3" ht="19.5" customHeight="1" thickBot="1">
      <c r="A23" s="19"/>
      <c r="C23" s="12"/>
    </row>
    <row r="24" spans="1:3" ht="19.5" customHeight="1" thickBot="1">
      <c r="A24" s="19" t="s">
        <v>12</v>
      </c>
      <c r="C24" s="43"/>
    </row>
    <row r="25" spans="1:3" ht="19.5" customHeight="1" thickBot="1">
      <c r="A25" s="19" t="s">
        <v>13</v>
      </c>
      <c r="C25" s="43"/>
    </row>
    <row r="26" spans="1:3" ht="19.5" customHeight="1" thickBot="1">
      <c r="A26" s="19"/>
      <c r="C26" s="12"/>
    </row>
    <row r="27" spans="1:3" s="3" customFormat="1" ht="19.5" customHeight="1" thickBot="1">
      <c r="A27" s="19" t="s">
        <v>26</v>
      </c>
      <c r="C27" s="55">
        <f>(C21+C22)-(C24+C25)</f>
        <v>0</v>
      </c>
    </row>
    <row r="28" spans="1:3" ht="17.25" customHeight="1">
      <c r="A28" s="13"/>
      <c r="B28" s="140" t="s">
        <v>545</v>
      </c>
      <c r="C28" s="15"/>
    </row>
    <row r="29" ht="9.75" customHeight="1"/>
    <row r="30" spans="1:3" ht="24.75" customHeight="1">
      <c r="A30" s="147" t="s">
        <v>19</v>
      </c>
      <c r="B30" s="148"/>
      <c r="C30" s="149"/>
    </row>
    <row r="31" spans="1:3" ht="15" customHeight="1">
      <c r="A31" s="21"/>
      <c r="B31" s="4"/>
      <c r="C31" s="22"/>
    </row>
    <row r="32" spans="1:3" ht="18">
      <c r="A32" s="53" t="s">
        <v>42</v>
      </c>
      <c r="C32" s="24"/>
    </row>
    <row r="33" spans="1:3" ht="18">
      <c r="A33" s="23" t="s">
        <v>41</v>
      </c>
      <c r="C33" s="24"/>
    </row>
    <row r="34" spans="1:3" ht="27" customHeight="1">
      <c r="A34" s="25"/>
      <c r="C34" s="24"/>
    </row>
    <row r="35" spans="1:3" ht="24" customHeight="1" thickBot="1">
      <c r="A35" s="49"/>
      <c r="B35" s="31"/>
      <c r="C35" s="46"/>
    </row>
    <row r="36" spans="1:3" ht="15">
      <c r="A36" s="26" t="s">
        <v>16</v>
      </c>
      <c r="C36" s="27" t="s">
        <v>2</v>
      </c>
    </row>
    <row r="37" spans="1:3" ht="15">
      <c r="A37" s="25"/>
      <c r="C37" s="24"/>
    </row>
    <row r="38" spans="1:3" ht="20.25" customHeight="1" thickBot="1">
      <c r="A38" s="45"/>
      <c r="B38" s="30"/>
      <c r="C38" s="24"/>
    </row>
    <row r="39" spans="1:3" ht="15">
      <c r="A39" s="28" t="s">
        <v>17</v>
      </c>
      <c r="C39" s="29"/>
    </row>
    <row r="40" spans="1:3" ht="15">
      <c r="A40" s="25"/>
      <c r="C40" s="24"/>
    </row>
    <row r="41" spans="1:3" ht="21" customHeight="1" thickBot="1">
      <c r="A41" s="45"/>
      <c r="B41" s="31"/>
      <c r="C41" s="47"/>
    </row>
    <row r="42" spans="1:3" ht="15">
      <c r="A42" s="26" t="s">
        <v>9</v>
      </c>
      <c r="C42" s="27" t="s">
        <v>43</v>
      </c>
    </row>
    <row r="43" spans="1:3" ht="15">
      <c r="A43" s="13"/>
      <c r="B43" s="14"/>
      <c r="C43" s="15"/>
    </row>
    <row r="44" spans="1:2" ht="13.5" customHeight="1">
      <c r="A44" s="2"/>
      <c r="B44" s="18"/>
    </row>
    <row r="45" spans="1:2" ht="13.5" customHeight="1">
      <c r="A45" s="2"/>
      <c r="B45" s="18" t="s">
        <v>0</v>
      </c>
    </row>
    <row r="46" spans="1:2" ht="13.5" customHeight="1">
      <c r="A46" s="2" t="s">
        <v>50</v>
      </c>
      <c r="B46" s="18" t="s">
        <v>546</v>
      </c>
    </row>
    <row r="47" spans="1:2" ht="13.5" customHeight="1">
      <c r="A47" s="2" t="s">
        <v>533</v>
      </c>
      <c r="B47" s="18" t="s">
        <v>3</v>
      </c>
    </row>
    <row r="48" spans="1:2" ht="13.5" customHeight="1">
      <c r="A48" s="2"/>
      <c r="B48" s="18" t="s">
        <v>5</v>
      </c>
    </row>
    <row r="49" spans="1:3" ht="20.25" customHeight="1">
      <c r="A49" s="59" t="s">
        <v>51</v>
      </c>
      <c r="B49" s="18"/>
      <c r="C49" s="60"/>
    </row>
    <row r="50" ht="9" customHeight="1">
      <c r="A50" s="2"/>
    </row>
    <row r="51" spans="1:3" ht="18">
      <c r="A51" s="1" t="s">
        <v>4</v>
      </c>
      <c r="C51" s="60" t="s">
        <v>534</v>
      </c>
    </row>
    <row r="52" ht="8.25" customHeight="1"/>
    <row r="53" ht="15">
      <c r="A53" s="2" t="s">
        <v>6</v>
      </c>
    </row>
  </sheetData>
  <sheetProtection password="CF43" sheet="1"/>
  <mergeCells count="4">
    <mergeCell ref="A12:C12"/>
    <mergeCell ref="A14:C14"/>
    <mergeCell ref="A15:B15"/>
    <mergeCell ref="A30:C30"/>
  </mergeCells>
  <conditionalFormatting sqref="C17">
    <cfRule type="expression" priority="9" dxfId="58" stopIfTrue="1">
      <formula>$B17&lt;&gt;0</formula>
    </cfRule>
  </conditionalFormatting>
  <conditionalFormatting sqref="C18:C19">
    <cfRule type="expression" priority="8" dxfId="58" stopIfTrue="1">
      <formula>B18&lt;&gt;0</formula>
    </cfRule>
  </conditionalFormatting>
  <conditionalFormatting sqref="B28">
    <cfRule type="expression" priority="6" dxfId="60" stopIfTrue="1">
      <formula>($C$24+$C$25+$C$27)&gt;$C$19</formula>
    </cfRule>
    <cfRule type="expression" priority="7" dxfId="60" stopIfTrue="1">
      <formula>($C$24+$C$25+$C$27)&gt;$C$19</formula>
    </cfRule>
  </conditionalFormatting>
  <conditionalFormatting sqref="B28">
    <cfRule type="expression" priority="5" dxfId="60" stopIfTrue="1">
      <formula>($C$24+$C$25+$C$27)&gt;$C$19</formula>
    </cfRule>
  </conditionalFormatting>
  <conditionalFormatting sqref="C27">
    <cfRule type="expression" priority="4" dxfId="1" stopIfTrue="1">
      <formula>($C$24+$C$25+$C$27)&gt;$C$19</formula>
    </cfRule>
  </conditionalFormatting>
  <conditionalFormatting sqref="C27">
    <cfRule type="expression" priority="2" dxfId="59" stopIfTrue="1">
      <formula>C27&lt;0</formula>
    </cfRule>
    <cfRule type="expression" priority="3" dxfId="1" stopIfTrue="1">
      <formula>($C$24+$C$25+$C$27)&gt;$C$19</formula>
    </cfRule>
  </conditionalFormatting>
  <conditionalFormatting sqref="C19">
    <cfRule type="expression" priority="1" dxfId="58" stopIfTrue="1">
      <formula>B19&lt;&gt;0</formula>
    </cfRule>
  </conditionalFormatting>
  <dataValidations count="1">
    <dataValidation type="list" allowBlank="1" showInputMessage="1" showErrorMessage="1" sqref="B9">
      <formula1>distCode</formula1>
    </dataValidation>
  </dataValidations>
  <printOptions horizontalCentered="1"/>
  <pageMargins left="0.25" right="0.25" top="0.25" bottom="0.25" header="0" footer="0"/>
  <pageSetup horizontalDpi="600" verticalDpi="600" orientation="portrait" scale="75" r:id="rId3"/>
  <rowBreaks count="1" manualBreakCount="1">
    <brk id="69" max="65535" man="1"/>
  </rowBreaks>
  <legacyDrawing r:id="rId2"/>
</worksheet>
</file>

<file path=xl/worksheets/sheet5.xml><?xml version="1.0" encoding="utf-8"?>
<worksheet xmlns="http://schemas.openxmlformats.org/spreadsheetml/2006/main" xmlns:r="http://schemas.openxmlformats.org/officeDocument/2006/relationships">
  <dimension ref="A1:C53"/>
  <sheetViews>
    <sheetView showGridLines="0" showOutlineSymbols="0" zoomScalePageLayoutView="0" workbookViewId="0" topLeftCell="A1">
      <selection activeCell="B9" sqref="B9"/>
    </sheetView>
  </sheetViews>
  <sheetFormatPr defaultColWidth="11.4453125" defaultRowHeight="15"/>
  <cols>
    <col min="1" max="2" width="36.99609375" style="1" customWidth="1"/>
    <col min="3" max="3" width="38.5546875" style="1" customWidth="1"/>
    <col min="4" max="16384" width="11.4453125" style="1" customWidth="1"/>
  </cols>
  <sheetData>
    <row r="1" spans="2:3" ht="15">
      <c r="B1" s="5" t="s">
        <v>0</v>
      </c>
      <c r="C1" s="6"/>
    </row>
    <row r="2" spans="2:3" ht="15">
      <c r="B2" s="5" t="s">
        <v>546</v>
      </c>
      <c r="C2" s="6"/>
    </row>
    <row r="3" ht="15">
      <c r="C3" s="6"/>
    </row>
    <row r="4" spans="2:3" ht="18">
      <c r="B4" s="7" t="s">
        <v>8</v>
      </c>
      <c r="C4" s="6"/>
    </row>
    <row r="5" spans="2:3" ht="18">
      <c r="B5" s="7" t="s">
        <v>1</v>
      </c>
      <c r="C5" s="6"/>
    </row>
    <row r="6" spans="2:3" ht="18">
      <c r="B6" s="56" t="s">
        <v>536</v>
      </c>
      <c r="C6" s="6"/>
    </row>
    <row r="7" spans="2:3" ht="18">
      <c r="B7" s="7" t="s">
        <v>31</v>
      </c>
      <c r="C7" s="6"/>
    </row>
    <row r="8" ht="17.25" customHeight="1">
      <c r="B8" s="8"/>
    </row>
    <row r="9" spans="2:3" ht="18.75" customHeight="1">
      <c r="B9" s="141"/>
      <c r="C9" s="9"/>
    </row>
    <row r="10" spans="1:2" ht="18.75" customHeight="1">
      <c r="A10" s="10"/>
      <c r="B10" s="137" t="e">
        <f>VLOOKUP(B9,Allocations!A2:C192,3,FALSE)</f>
        <v>#N/A</v>
      </c>
    </row>
    <row r="11" ht="18.75" customHeight="1">
      <c r="B11" s="138" t="e">
        <f>IF(VLOOKUP(B9,Allocations!A2:C192,2,FALSE)=0,"",VLOOKUP(B9,Allocations!A2:C192,2,FALSE))</f>
        <v>#N/A</v>
      </c>
    </row>
    <row r="12" spans="1:3" s="57" customFormat="1" ht="54" customHeight="1">
      <c r="A12" s="150" t="s">
        <v>53</v>
      </c>
      <c r="B12" s="150"/>
      <c r="C12" s="150"/>
    </row>
    <row r="13" ht="10.5" customHeight="1">
      <c r="A13" s="48"/>
    </row>
    <row r="14" spans="1:3" ht="77.25" customHeight="1">
      <c r="A14" s="151" t="s">
        <v>7</v>
      </c>
      <c r="B14" s="151"/>
      <c r="C14" s="151"/>
    </row>
    <row r="15" spans="1:3" ht="27.75" customHeight="1">
      <c r="A15" s="145" t="s">
        <v>18</v>
      </c>
      <c r="B15" s="146"/>
      <c r="C15" s="11"/>
    </row>
    <row r="16" spans="1:3" ht="16.5" customHeight="1">
      <c r="A16" s="19"/>
      <c r="B16" s="54" t="s">
        <v>25</v>
      </c>
      <c r="C16" s="41" t="s">
        <v>24</v>
      </c>
    </row>
    <row r="17" spans="1:3" ht="19.5" customHeight="1">
      <c r="A17" s="16" t="s">
        <v>10</v>
      </c>
      <c r="B17" s="42"/>
      <c r="C17" s="139">
        <v>0</v>
      </c>
    </row>
    <row r="18" spans="1:3" ht="19.5" customHeight="1">
      <c r="A18" s="16" t="s">
        <v>11</v>
      </c>
      <c r="B18" s="42"/>
      <c r="C18" s="139">
        <f>_xlfn.IFERROR(VLOOKUP(B9,Carryover!A2:I180,9,FALSE),0)</f>
        <v>0</v>
      </c>
    </row>
    <row r="19" spans="1:3" ht="19.5" customHeight="1">
      <c r="A19" s="62" t="s">
        <v>48</v>
      </c>
      <c r="B19" s="44"/>
      <c r="C19" s="139">
        <f>IF(B17&gt;0,B17,C17)+IF(B18&gt;0,B18,C18)</f>
        <v>0</v>
      </c>
    </row>
    <row r="20" spans="1:3" ht="19.5" customHeight="1" thickBot="1">
      <c r="A20" s="17"/>
      <c r="C20" s="12"/>
    </row>
    <row r="21" spans="1:3" ht="19.5" customHeight="1" thickBot="1">
      <c r="A21" s="19" t="s">
        <v>39</v>
      </c>
      <c r="C21" s="43"/>
    </row>
    <row r="22" spans="1:3" ht="19.5" customHeight="1" thickBot="1">
      <c r="A22" s="19" t="s">
        <v>40</v>
      </c>
      <c r="C22" s="43"/>
    </row>
    <row r="23" spans="1:3" ht="19.5" customHeight="1" thickBot="1">
      <c r="A23" s="19"/>
      <c r="C23" s="12"/>
    </row>
    <row r="24" spans="1:3" ht="19.5" customHeight="1" thickBot="1">
      <c r="A24" s="19" t="s">
        <v>12</v>
      </c>
      <c r="C24" s="43"/>
    </row>
    <row r="25" spans="1:3" ht="19.5" customHeight="1" thickBot="1">
      <c r="A25" s="19" t="s">
        <v>13</v>
      </c>
      <c r="C25" s="43"/>
    </row>
    <row r="26" spans="1:3" ht="19.5" customHeight="1" thickBot="1">
      <c r="A26" s="19"/>
      <c r="C26" s="12"/>
    </row>
    <row r="27" spans="1:3" s="3" customFormat="1" ht="19.5" customHeight="1" thickBot="1">
      <c r="A27" s="19" t="s">
        <v>26</v>
      </c>
      <c r="C27" s="55">
        <f>(C21+C22)-(C24+C25)</f>
        <v>0</v>
      </c>
    </row>
    <row r="28" spans="1:3" ht="17.25" customHeight="1">
      <c r="A28" s="13"/>
      <c r="B28" s="140" t="s">
        <v>545</v>
      </c>
      <c r="C28" s="15"/>
    </row>
    <row r="29" ht="9.75" customHeight="1"/>
    <row r="30" spans="1:3" ht="24.75" customHeight="1">
      <c r="A30" s="147" t="s">
        <v>19</v>
      </c>
      <c r="B30" s="148"/>
      <c r="C30" s="149"/>
    </row>
    <row r="31" spans="1:3" ht="15" customHeight="1">
      <c r="A31" s="21"/>
      <c r="B31" s="4"/>
      <c r="C31" s="22"/>
    </row>
    <row r="32" spans="1:3" ht="18">
      <c r="A32" s="53" t="s">
        <v>42</v>
      </c>
      <c r="C32" s="24"/>
    </row>
    <row r="33" spans="1:3" ht="18">
      <c r="A33" s="23" t="s">
        <v>41</v>
      </c>
      <c r="C33" s="24"/>
    </row>
    <row r="34" spans="1:3" ht="27" customHeight="1">
      <c r="A34" s="25"/>
      <c r="C34" s="24"/>
    </row>
    <row r="35" spans="1:3" ht="24" customHeight="1" thickBot="1">
      <c r="A35" s="49"/>
      <c r="B35" s="31"/>
      <c r="C35" s="46"/>
    </row>
    <row r="36" spans="1:3" ht="15">
      <c r="A36" s="26" t="s">
        <v>16</v>
      </c>
      <c r="C36" s="27" t="s">
        <v>2</v>
      </c>
    </row>
    <row r="37" spans="1:3" ht="15">
      <c r="A37" s="25"/>
      <c r="C37" s="24"/>
    </row>
    <row r="38" spans="1:3" ht="20.25" customHeight="1" thickBot="1">
      <c r="A38" s="45"/>
      <c r="B38" s="30"/>
      <c r="C38" s="24"/>
    </row>
    <row r="39" spans="1:3" ht="15">
      <c r="A39" s="28" t="s">
        <v>17</v>
      </c>
      <c r="C39" s="29"/>
    </row>
    <row r="40" spans="1:3" ht="15">
      <c r="A40" s="25"/>
      <c r="C40" s="24"/>
    </row>
    <row r="41" spans="1:3" ht="21" customHeight="1" thickBot="1">
      <c r="A41" s="45"/>
      <c r="B41" s="31"/>
      <c r="C41" s="47"/>
    </row>
    <row r="42" spans="1:3" ht="15">
      <c r="A42" s="26" t="s">
        <v>9</v>
      </c>
      <c r="C42" s="27" t="s">
        <v>43</v>
      </c>
    </row>
    <row r="43" spans="1:3" ht="15">
      <c r="A43" s="13"/>
      <c r="B43" s="14"/>
      <c r="C43" s="15"/>
    </row>
    <row r="44" spans="1:2" ht="13.5" customHeight="1">
      <c r="A44" s="2"/>
      <c r="B44" s="18"/>
    </row>
    <row r="45" spans="1:2" ht="13.5" customHeight="1">
      <c r="A45" s="2"/>
      <c r="B45" s="18" t="s">
        <v>0</v>
      </c>
    </row>
    <row r="46" spans="1:2" ht="13.5" customHeight="1">
      <c r="A46" s="2" t="s">
        <v>50</v>
      </c>
      <c r="B46" s="18" t="s">
        <v>546</v>
      </c>
    </row>
    <row r="47" spans="1:2" ht="13.5" customHeight="1">
      <c r="A47" s="2" t="s">
        <v>533</v>
      </c>
      <c r="B47" s="18" t="s">
        <v>3</v>
      </c>
    </row>
    <row r="48" spans="1:2" ht="13.5" customHeight="1">
      <c r="A48" s="2"/>
      <c r="B48" s="18" t="s">
        <v>5</v>
      </c>
    </row>
    <row r="49" spans="1:3" ht="21.75" customHeight="1">
      <c r="A49" s="59" t="s">
        <v>51</v>
      </c>
      <c r="B49" s="18"/>
      <c r="C49" s="60"/>
    </row>
    <row r="50" ht="12" customHeight="1">
      <c r="A50" s="2"/>
    </row>
    <row r="51" spans="1:3" ht="18">
      <c r="A51" s="1" t="s">
        <v>4</v>
      </c>
      <c r="C51" s="60" t="s">
        <v>534</v>
      </c>
    </row>
    <row r="52" ht="6" customHeight="1"/>
    <row r="53" ht="15">
      <c r="A53" s="2" t="s">
        <v>6</v>
      </c>
    </row>
  </sheetData>
  <sheetProtection password="CF43" sheet="1"/>
  <mergeCells count="4">
    <mergeCell ref="A12:C12"/>
    <mergeCell ref="A14:C14"/>
    <mergeCell ref="A15:B15"/>
    <mergeCell ref="A30:C30"/>
  </mergeCells>
  <conditionalFormatting sqref="C17">
    <cfRule type="expression" priority="9" dxfId="58" stopIfTrue="1">
      <formula>$B17&lt;&gt;0</formula>
    </cfRule>
  </conditionalFormatting>
  <conditionalFormatting sqref="C18:C19">
    <cfRule type="expression" priority="8" dxfId="58" stopIfTrue="1">
      <formula>B18&lt;&gt;0</formula>
    </cfRule>
  </conditionalFormatting>
  <conditionalFormatting sqref="B28">
    <cfRule type="expression" priority="6" dxfId="60" stopIfTrue="1">
      <formula>($C$24+$C$25+$C$27)&gt;$C$19</formula>
    </cfRule>
    <cfRule type="expression" priority="7" dxfId="60" stopIfTrue="1">
      <formula>($C$24+$C$25+$C$27)&gt;$C$19</formula>
    </cfRule>
  </conditionalFormatting>
  <conditionalFormatting sqref="B28">
    <cfRule type="expression" priority="5" dxfId="60" stopIfTrue="1">
      <formula>($C$24+$C$25+$C$27)&gt;$C$19</formula>
    </cfRule>
  </conditionalFormatting>
  <conditionalFormatting sqref="C27">
    <cfRule type="expression" priority="4" dxfId="1" stopIfTrue="1">
      <formula>($C$24+$C$25+$C$27)&gt;$C$19</formula>
    </cfRule>
  </conditionalFormatting>
  <conditionalFormatting sqref="C27">
    <cfRule type="expression" priority="2" dxfId="59" stopIfTrue="1">
      <formula>C27&lt;0</formula>
    </cfRule>
    <cfRule type="expression" priority="3" dxfId="1" stopIfTrue="1">
      <formula>($C$24+$C$25+$C$27)&gt;$C$19</formula>
    </cfRule>
  </conditionalFormatting>
  <conditionalFormatting sqref="C19">
    <cfRule type="expression" priority="1" dxfId="58" stopIfTrue="1">
      <formula>B19&lt;&gt;0</formula>
    </cfRule>
  </conditionalFormatting>
  <dataValidations count="1">
    <dataValidation type="list" allowBlank="1" showInputMessage="1" showErrorMessage="1" sqref="B9">
      <formula1>distCode</formula1>
    </dataValidation>
  </dataValidations>
  <printOptions horizontalCentered="1"/>
  <pageMargins left="0.25" right="0.25" top="0.25" bottom="0.25" header="0" footer="0"/>
  <pageSetup horizontalDpi="600" verticalDpi="600" orientation="portrait" scale="75" r:id="rId3"/>
  <rowBreaks count="1" manualBreakCount="1">
    <brk id="69" max="65535" man="1"/>
  </rowBreaks>
  <legacyDrawing r:id="rId2"/>
</worksheet>
</file>

<file path=xl/worksheets/sheet6.xml><?xml version="1.0" encoding="utf-8"?>
<worksheet xmlns="http://schemas.openxmlformats.org/spreadsheetml/2006/main" xmlns:r="http://schemas.openxmlformats.org/officeDocument/2006/relationships">
  <sheetPr>
    <tabColor theme="8" tint="0.39998000860214233"/>
  </sheetPr>
  <dimension ref="A1:C53"/>
  <sheetViews>
    <sheetView showGridLines="0" showOutlineSymbols="0" zoomScalePageLayoutView="0" workbookViewId="0" topLeftCell="A1">
      <selection activeCell="B9" sqref="B9"/>
    </sheetView>
  </sheetViews>
  <sheetFormatPr defaultColWidth="11.4453125" defaultRowHeight="15"/>
  <cols>
    <col min="1" max="2" width="36.99609375" style="1" customWidth="1"/>
    <col min="3" max="3" width="38.5546875" style="1" customWidth="1"/>
    <col min="4" max="16384" width="11.4453125" style="1" customWidth="1"/>
  </cols>
  <sheetData>
    <row r="1" spans="2:3" ht="15">
      <c r="B1" s="5" t="s">
        <v>0</v>
      </c>
      <c r="C1" s="6"/>
    </row>
    <row r="2" spans="2:3" ht="15">
      <c r="B2" s="5" t="s">
        <v>546</v>
      </c>
      <c r="C2" s="6"/>
    </row>
    <row r="3" ht="15">
      <c r="C3" s="6"/>
    </row>
    <row r="4" spans="2:3" ht="18">
      <c r="B4" s="7" t="s">
        <v>8</v>
      </c>
      <c r="C4" s="6"/>
    </row>
    <row r="5" spans="2:3" ht="18">
      <c r="B5" s="7" t="s">
        <v>1</v>
      </c>
      <c r="C5" s="6"/>
    </row>
    <row r="6" spans="2:3" ht="18">
      <c r="B6" s="56" t="s">
        <v>536</v>
      </c>
      <c r="C6" s="6"/>
    </row>
    <row r="7" spans="2:3" ht="18">
      <c r="B7" s="7" t="s">
        <v>32</v>
      </c>
      <c r="C7" s="6"/>
    </row>
    <row r="8" ht="17.25" customHeight="1">
      <c r="B8" s="8"/>
    </row>
    <row r="9" spans="2:3" ht="18.75" customHeight="1">
      <c r="B9" s="141"/>
      <c r="C9" s="9"/>
    </row>
    <row r="10" spans="1:2" ht="18.75" customHeight="1">
      <c r="A10" s="10"/>
      <c r="B10" s="137" t="e">
        <f>VLOOKUP(B9,Allocations!A2:C192,3,FALSE)</f>
        <v>#N/A</v>
      </c>
    </row>
    <row r="11" ht="18.75" customHeight="1">
      <c r="B11" s="138" t="e">
        <f>IF(VLOOKUP(B9,Allocations!A2:C192,2,FALSE)=0,"",VLOOKUP(B9,Allocations!A2:C192,2,FALSE))</f>
        <v>#N/A</v>
      </c>
    </row>
    <row r="12" spans="1:3" s="57" customFormat="1" ht="54" customHeight="1">
      <c r="A12" s="150" t="s">
        <v>53</v>
      </c>
      <c r="B12" s="150"/>
      <c r="C12" s="150"/>
    </row>
    <row r="13" ht="10.5" customHeight="1">
      <c r="A13" s="48"/>
    </row>
    <row r="14" spans="1:3" ht="77.25" customHeight="1">
      <c r="A14" s="151" t="s">
        <v>7</v>
      </c>
      <c r="B14" s="151"/>
      <c r="C14" s="151"/>
    </row>
    <row r="15" spans="1:3" ht="27.75" customHeight="1">
      <c r="A15" s="145" t="s">
        <v>18</v>
      </c>
      <c r="B15" s="146"/>
      <c r="C15" s="11"/>
    </row>
    <row r="16" spans="1:3" ht="16.5" customHeight="1">
      <c r="A16" s="19"/>
      <c r="B16" s="54" t="s">
        <v>25</v>
      </c>
      <c r="C16" s="41" t="s">
        <v>24</v>
      </c>
    </row>
    <row r="17" spans="1:3" ht="19.5" customHeight="1">
      <c r="A17" s="16" t="s">
        <v>10</v>
      </c>
      <c r="B17" s="42"/>
      <c r="C17" s="139">
        <f>_xlfn.IFERROR(VLOOKUP(B9,Allocations!A2:N192,10,FALSE),0)</f>
        <v>0</v>
      </c>
    </row>
    <row r="18" spans="1:3" ht="19.5" customHeight="1">
      <c r="A18" s="16" t="s">
        <v>11</v>
      </c>
      <c r="B18" s="42"/>
      <c r="C18" s="139">
        <f>_xlfn.IFERROR(VLOOKUP(B9,Carryover!A2:I180,4,FALSE),0)</f>
        <v>0</v>
      </c>
    </row>
    <row r="19" spans="1:3" ht="19.5" customHeight="1">
      <c r="A19" s="62" t="s">
        <v>48</v>
      </c>
      <c r="B19" s="44"/>
      <c r="C19" s="139">
        <f>IF(B17&gt;0,B17,C17)+IF(B18&gt;0,B18,C18)</f>
        <v>0</v>
      </c>
    </row>
    <row r="20" spans="1:3" ht="19.5" customHeight="1" thickBot="1">
      <c r="A20" s="17"/>
      <c r="C20" s="12"/>
    </row>
    <row r="21" spans="1:3" ht="19.5" customHeight="1" thickBot="1">
      <c r="A21" s="19" t="s">
        <v>39</v>
      </c>
      <c r="C21" s="43"/>
    </row>
    <row r="22" spans="1:3" ht="19.5" customHeight="1" thickBot="1">
      <c r="A22" s="19" t="s">
        <v>40</v>
      </c>
      <c r="C22" s="43"/>
    </row>
    <row r="23" spans="1:3" ht="19.5" customHeight="1" thickBot="1">
      <c r="A23" s="19"/>
      <c r="C23" s="12"/>
    </row>
    <row r="24" spans="1:3" ht="19.5" customHeight="1" thickBot="1">
      <c r="A24" s="19" t="s">
        <v>12</v>
      </c>
      <c r="C24" s="43"/>
    </row>
    <row r="25" spans="1:3" ht="19.5" customHeight="1" thickBot="1">
      <c r="A25" s="19" t="s">
        <v>13</v>
      </c>
      <c r="C25" s="43"/>
    </row>
    <row r="26" spans="1:3" ht="19.5" customHeight="1" thickBot="1">
      <c r="A26" s="19"/>
      <c r="C26" s="12"/>
    </row>
    <row r="27" spans="1:3" s="3" customFormat="1" ht="19.5" customHeight="1" thickBot="1">
      <c r="A27" s="19" t="s">
        <v>26</v>
      </c>
      <c r="C27" s="55">
        <f>(C21+C22)-(C24+C25)</f>
        <v>0</v>
      </c>
    </row>
    <row r="28" spans="1:3" ht="17.25" customHeight="1">
      <c r="A28" s="13"/>
      <c r="B28" s="140" t="s">
        <v>545</v>
      </c>
      <c r="C28" s="15"/>
    </row>
    <row r="29" ht="9.75" customHeight="1"/>
    <row r="30" spans="1:3" ht="24.75" customHeight="1">
      <c r="A30" s="147" t="s">
        <v>19</v>
      </c>
      <c r="B30" s="148"/>
      <c r="C30" s="149"/>
    </row>
    <row r="31" spans="1:3" ht="15" customHeight="1">
      <c r="A31" s="21"/>
      <c r="B31" s="4"/>
      <c r="C31" s="22"/>
    </row>
    <row r="32" spans="1:3" ht="18">
      <c r="A32" s="53" t="s">
        <v>42</v>
      </c>
      <c r="C32" s="24"/>
    </row>
    <row r="33" spans="1:3" ht="18">
      <c r="A33" s="23" t="s">
        <v>41</v>
      </c>
      <c r="C33" s="24"/>
    </row>
    <row r="34" spans="1:3" ht="27" customHeight="1">
      <c r="A34" s="25"/>
      <c r="C34" s="24"/>
    </row>
    <row r="35" spans="1:3" ht="24" customHeight="1" thickBot="1">
      <c r="A35" s="49"/>
      <c r="B35" s="31"/>
      <c r="C35" s="46"/>
    </row>
    <row r="36" spans="1:3" ht="15">
      <c r="A36" s="26" t="s">
        <v>16</v>
      </c>
      <c r="C36" s="27" t="s">
        <v>2</v>
      </c>
    </row>
    <row r="37" spans="1:3" ht="15">
      <c r="A37" s="25"/>
      <c r="C37" s="24"/>
    </row>
    <row r="38" spans="1:3" ht="20.25" customHeight="1" thickBot="1">
      <c r="A38" s="45"/>
      <c r="B38" s="30"/>
      <c r="C38" s="24"/>
    </row>
    <row r="39" spans="1:3" ht="15">
      <c r="A39" s="28" t="s">
        <v>17</v>
      </c>
      <c r="C39" s="29"/>
    </row>
    <row r="40" spans="1:3" ht="15">
      <c r="A40" s="25"/>
      <c r="C40" s="24"/>
    </row>
    <row r="41" spans="1:3" ht="21" customHeight="1" thickBot="1">
      <c r="A41" s="45"/>
      <c r="B41" s="31"/>
      <c r="C41" s="47"/>
    </row>
    <row r="42" spans="1:3" ht="15">
      <c r="A42" s="26" t="s">
        <v>9</v>
      </c>
      <c r="C42" s="27" t="s">
        <v>43</v>
      </c>
    </row>
    <row r="43" spans="1:3" ht="15">
      <c r="A43" s="13"/>
      <c r="B43" s="14"/>
      <c r="C43" s="15"/>
    </row>
    <row r="44" spans="1:2" ht="13.5" customHeight="1">
      <c r="A44" s="2"/>
      <c r="B44" s="18"/>
    </row>
    <row r="45" spans="1:2" ht="13.5" customHeight="1">
      <c r="A45" s="2"/>
      <c r="B45" s="18" t="s">
        <v>0</v>
      </c>
    </row>
    <row r="46" spans="1:2" ht="13.5" customHeight="1">
      <c r="A46" s="2" t="s">
        <v>50</v>
      </c>
      <c r="B46" s="18" t="s">
        <v>546</v>
      </c>
    </row>
    <row r="47" spans="1:2" ht="13.5" customHeight="1">
      <c r="A47" s="2" t="s">
        <v>533</v>
      </c>
      <c r="B47" s="18" t="s">
        <v>3</v>
      </c>
    </row>
    <row r="48" spans="1:2" ht="13.5" customHeight="1">
      <c r="A48" s="2"/>
      <c r="B48" s="18" t="s">
        <v>5</v>
      </c>
    </row>
    <row r="49" spans="1:3" ht="24.75" customHeight="1">
      <c r="A49" s="59" t="s">
        <v>51</v>
      </c>
      <c r="B49" s="18"/>
      <c r="C49" s="60"/>
    </row>
    <row r="50" ht="9" customHeight="1">
      <c r="A50" s="2"/>
    </row>
    <row r="51" spans="1:3" ht="18">
      <c r="A51" s="1" t="s">
        <v>4</v>
      </c>
      <c r="C51" s="60" t="s">
        <v>534</v>
      </c>
    </row>
    <row r="52" ht="6" customHeight="1"/>
    <row r="53" ht="15">
      <c r="A53" s="2" t="s">
        <v>6</v>
      </c>
    </row>
  </sheetData>
  <sheetProtection password="CF43" sheet="1"/>
  <mergeCells count="4">
    <mergeCell ref="A12:C12"/>
    <mergeCell ref="A14:C14"/>
    <mergeCell ref="A15:B15"/>
    <mergeCell ref="A30:C30"/>
  </mergeCells>
  <conditionalFormatting sqref="C17">
    <cfRule type="expression" priority="9" dxfId="58" stopIfTrue="1">
      <formula>$B17&lt;&gt;0</formula>
    </cfRule>
  </conditionalFormatting>
  <conditionalFormatting sqref="C18:C19">
    <cfRule type="expression" priority="8" dxfId="58" stopIfTrue="1">
      <formula>B18&lt;&gt;0</formula>
    </cfRule>
  </conditionalFormatting>
  <conditionalFormatting sqref="B28">
    <cfRule type="expression" priority="6" dxfId="60" stopIfTrue="1">
      <formula>($C$24+$C$25+$C$27)&gt;$C$19</formula>
    </cfRule>
    <cfRule type="expression" priority="7" dxfId="60" stopIfTrue="1">
      <formula>($C$24+$C$25+$C$27)&gt;$C$19</formula>
    </cfRule>
  </conditionalFormatting>
  <conditionalFormatting sqref="B28">
    <cfRule type="expression" priority="5" dxfId="60" stopIfTrue="1">
      <formula>($C$24+$C$25+$C$27)&gt;$C$19</formula>
    </cfRule>
  </conditionalFormatting>
  <conditionalFormatting sqref="C27">
    <cfRule type="expression" priority="4" dxfId="1" stopIfTrue="1">
      <formula>($C$24+$C$25+$C$27)&gt;$C$19</formula>
    </cfRule>
  </conditionalFormatting>
  <conditionalFormatting sqref="C27">
    <cfRule type="expression" priority="2" dxfId="59" stopIfTrue="1">
      <formula>C27&lt;0</formula>
    </cfRule>
    <cfRule type="expression" priority="3" dxfId="1" stopIfTrue="1">
      <formula>($C$24+$C$25+$C$27)&gt;$C$19</formula>
    </cfRule>
  </conditionalFormatting>
  <conditionalFormatting sqref="C19">
    <cfRule type="expression" priority="1" dxfId="58" stopIfTrue="1">
      <formula>B19&lt;&gt;0</formula>
    </cfRule>
  </conditionalFormatting>
  <dataValidations count="1">
    <dataValidation type="list" allowBlank="1" showInputMessage="1" showErrorMessage="1" sqref="B9">
      <formula1>distCode</formula1>
    </dataValidation>
  </dataValidations>
  <printOptions horizontalCentered="1"/>
  <pageMargins left="0.25" right="0.25" top="0.25" bottom="0.25" header="0" footer="0"/>
  <pageSetup horizontalDpi="600" verticalDpi="600" orientation="portrait" scale="75" r:id="rId3"/>
  <rowBreaks count="1" manualBreakCount="1">
    <brk id="69" max="65535" man="1"/>
  </rowBreaks>
  <legacyDrawing r:id="rId2"/>
</worksheet>
</file>

<file path=xl/worksheets/sheet7.xml><?xml version="1.0" encoding="utf-8"?>
<worksheet xmlns="http://schemas.openxmlformats.org/spreadsheetml/2006/main" xmlns:r="http://schemas.openxmlformats.org/officeDocument/2006/relationships">
  <dimension ref="A1:C53"/>
  <sheetViews>
    <sheetView showGridLines="0" showOutlineSymbols="0" zoomScalePageLayoutView="0" workbookViewId="0" topLeftCell="A1">
      <selection activeCell="B9" sqref="B9"/>
    </sheetView>
  </sheetViews>
  <sheetFormatPr defaultColWidth="11.4453125" defaultRowHeight="15"/>
  <cols>
    <col min="1" max="2" width="36.99609375" style="1" customWidth="1"/>
    <col min="3" max="3" width="38.5546875" style="1" customWidth="1"/>
    <col min="4" max="16384" width="11.4453125" style="1" customWidth="1"/>
  </cols>
  <sheetData>
    <row r="1" spans="2:3" ht="15">
      <c r="B1" s="5" t="s">
        <v>0</v>
      </c>
      <c r="C1" s="6"/>
    </row>
    <row r="2" spans="2:3" ht="15">
      <c r="B2" s="5" t="s">
        <v>546</v>
      </c>
      <c r="C2" s="6"/>
    </row>
    <row r="3" ht="15">
      <c r="C3" s="6"/>
    </row>
    <row r="4" spans="2:3" ht="18">
      <c r="B4" s="7" t="s">
        <v>8</v>
      </c>
      <c r="C4" s="6"/>
    </row>
    <row r="5" spans="2:3" ht="18">
      <c r="B5" s="7" t="s">
        <v>1</v>
      </c>
      <c r="C5" s="6"/>
    </row>
    <row r="6" spans="2:3" ht="18">
      <c r="B6" s="56" t="s">
        <v>536</v>
      </c>
      <c r="C6" s="6"/>
    </row>
    <row r="7" spans="2:3" ht="18">
      <c r="B7" s="7" t="s">
        <v>33</v>
      </c>
      <c r="C7" s="6"/>
    </row>
    <row r="8" ht="17.25" customHeight="1">
      <c r="B8" s="8"/>
    </row>
    <row r="9" spans="2:3" ht="18.75" customHeight="1">
      <c r="B9" s="141"/>
      <c r="C9" s="9"/>
    </row>
    <row r="10" spans="1:2" ht="18.75" customHeight="1">
      <c r="A10" s="10"/>
      <c r="B10" s="137" t="e">
        <f>VLOOKUP(B9,Allocations!A2:C192,3,FALSE)</f>
        <v>#N/A</v>
      </c>
    </row>
    <row r="11" ht="18.75" customHeight="1">
      <c r="B11" s="138" t="e">
        <f>IF(VLOOKUP(B9,Allocations!A2:C192,2,FALSE)=0,"",VLOOKUP(B9,Allocations!A2:C192,2,FALSE))</f>
        <v>#N/A</v>
      </c>
    </row>
    <row r="12" spans="1:3" s="57" customFormat="1" ht="54" customHeight="1">
      <c r="A12" s="150" t="s">
        <v>53</v>
      </c>
      <c r="B12" s="150"/>
      <c r="C12" s="150"/>
    </row>
    <row r="13" ht="10.5" customHeight="1">
      <c r="A13" s="48"/>
    </row>
    <row r="14" spans="1:3" ht="77.25" customHeight="1">
      <c r="A14" s="151" t="s">
        <v>7</v>
      </c>
      <c r="B14" s="151"/>
      <c r="C14" s="151"/>
    </row>
    <row r="15" spans="1:3" ht="27.75" customHeight="1">
      <c r="A15" s="145" t="s">
        <v>18</v>
      </c>
      <c r="B15" s="146"/>
      <c r="C15" s="11"/>
    </row>
    <row r="16" spans="1:3" ht="16.5" customHeight="1">
      <c r="A16" s="19"/>
      <c r="B16" s="54" t="s">
        <v>25</v>
      </c>
      <c r="C16" s="41" t="s">
        <v>24</v>
      </c>
    </row>
    <row r="17" spans="1:3" ht="19.5" customHeight="1">
      <c r="A17" s="16" t="s">
        <v>10</v>
      </c>
      <c r="B17" s="42"/>
      <c r="C17" s="139">
        <v>0</v>
      </c>
    </row>
    <row r="18" spans="1:3" ht="19.5" customHeight="1">
      <c r="A18" s="16" t="s">
        <v>11</v>
      </c>
      <c r="B18" s="42"/>
      <c r="C18" s="139">
        <f>_xlfn.IFERROR(VLOOKUP(B9,Carryover!A2:I180,5,FALSE),0)</f>
        <v>0</v>
      </c>
    </row>
    <row r="19" spans="1:3" ht="19.5" customHeight="1">
      <c r="A19" s="62" t="s">
        <v>48</v>
      </c>
      <c r="B19" s="44"/>
      <c r="C19" s="139">
        <f>IF(B17&gt;0,B17,C17)+IF(B18&gt;0,B18,C18)</f>
        <v>0</v>
      </c>
    </row>
    <row r="20" spans="1:3" ht="19.5" customHeight="1" thickBot="1">
      <c r="A20" s="17"/>
      <c r="C20" s="12"/>
    </row>
    <row r="21" spans="1:3" ht="19.5" customHeight="1" thickBot="1">
      <c r="A21" s="19" t="s">
        <v>39</v>
      </c>
      <c r="C21" s="43"/>
    </row>
    <row r="22" spans="1:3" ht="19.5" customHeight="1" thickBot="1">
      <c r="A22" s="19" t="s">
        <v>40</v>
      </c>
      <c r="C22" s="43"/>
    </row>
    <row r="23" spans="1:3" ht="19.5" customHeight="1" thickBot="1">
      <c r="A23" s="19"/>
      <c r="C23" s="12"/>
    </row>
    <row r="24" spans="1:3" ht="19.5" customHeight="1" thickBot="1">
      <c r="A24" s="19" t="s">
        <v>12</v>
      </c>
      <c r="C24" s="43"/>
    </row>
    <row r="25" spans="1:3" ht="19.5" customHeight="1" thickBot="1">
      <c r="A25" s="19" t="s">
        <v>13</v>
      </c>
      <c r="C25" s="43"/>
    </row>
    <row r="26" spans="1:3" ht="19.5" customHeight="1" thickBot="1">
      <c r="A26" s="19"/>
      <c r="C26" s="12"/>
    </row>
    <row r="27" spans="1:3" s="3" customFormat="1" ht="19.5" customHeight="1" thickBot="1">
      <c r="A27" s="19" t="s">
        <v>26</v>
      </c>
      <c r="C27" s="55">
        <f>(C21+C22)-(C24+C25)</f>
        <v>0</v>
      </c>
    </row>
    <row r="28" spans="1:3" ht="17.25" customHeight="1">
      <c r="A28" s="13"/>
      <c r="B28" s="140" t="s">
        <v>545</v>
      </c>
      <c r="C28" s="15"/>
    </row>
    <row r="29" ht="9.75" customHeight="1"/>
    <row r="30" spans="1:3" ht="24.75" customHeight="1">
      <c r="A30" s="147" t="s">
        <v>19</v>
      </c>
      <c r="B30" s="148"/>
      <c r="C30" s="149"/>
    </row>
    <row r="31" spans="1:3" ht="15" customHeight="1">
      <c r="A31" s="21"/>
      <c r="B31" s="4"/>
      <c r="C31" s="22"/>
    </row>
    <row r="32" spans="1:3" ht="18">
      <c r="A32" s="53" t="s">
        <v>42</v>
      </c>
      <c r="C32" s="24"/>
    </row>
    <row r="33" spans="1:3" ht="18">
      <c r="A33" s="23" t="s">
        <v>41</v>
      </c>
      <c r="C33" s="24"/>
    </row>
    <row r="34" spans="1:3" ht="27" customHeight="1">
      <c r="A34" s="25"/>
      <c r="C34" s="24"/>
    </row>
    <row r="35" spans="1:3" ht="24" customHeight="1" thickBot="1">
      <c r="A35" s="49"/>
      <c r="B35" s="31"/>
      <c r="C35" s="46"/>
    </row>
    <row r="36" spans="1:3" ht="15">
      <c r="A36" s="26" t="s">
        <v>16</v>
      </c>
      <c r="C36" s="27" t="s">
        <v>2</v>
      </c>
    </row>
    <row r="37" spans="1:3" ht="15">
      <c r="A37" s="25"/>
      <c r="C37" s="24"/>
    </row>
    <row r="38" spans="1:3" ht="20.25" customHeight="1" thickBot="1">
      <c r="A38" s="45"/>
      <c r="B38" s="30"/>
      <c r="C38" s="24"/>
    </row>
    <row r="39" spans="1:3" ht="15">
      <c r="A39" s="28" t="s">
        <v>17</v>
      </c>
      <c r="C39" s="29"/>
    </row>
    <row r="40" spans="1:3" ht="15">
      <c r="A40" s="25"/>
      <c r="C40" s="24"/>
    </row>
    <row r="41" spans="1:3" ht="21" customHeight="1" thickBot="1">
      <c r="A41" s="45"/>
      <c r="B41" s="31"/>
      <c r="C41" s="47"/>
    </row>
    <row r="42" spans="1:3" ht="15">
      <c r="A42" s="26" t="s">
        <v>9</v>
      </c>
      <c r="C42" s="27" t="s">
        <v>43</v>
      </c>
    </row>
    <row r="43" spans="1:3" ht="15">
      <c r="A43" s="13"/>
      <c r="B43" s="14"/>
      <c r="C43" s="15"/>
    </row>
    <row r="44" spans="1:2" ht="13.5" customHeight="1">
      <c r="A44" s="2"/>
      <c r="B44" s="18"/>
    </row>
    <row r="45" spans="1:2" ht="13.5" customHeight="1">
      <c r="A45" s="2"/>
      <c r="B45" s="18" t="s">
        <v>0</v>
      </c>
    </row>
    <row r="46" spans="1:2" ht="13.5" customHeight="1">
      <c r="A46" s="2" t="s">
        <v>50</v>
      </c>
      <c r="B46" s="18" t="s">
        <v>546</v>
      </c>
    </row>
    <row r="47" spans="1:2" ht="13.5" customHeight="1">
      <c r="A47" s="2" t="s">
        <v>533</v>
      </c>
      <c r="B47" s="18" t="s">
        <v>3</v>
      </c>
    </row>
    <row r="48" spans="1:2" ht="13.5" customHeight="1">
      <c r="A48" s="2"/>
      <c r="B48" s="18" t="s">
        <v>5</v>
      </c>
    </row>
    <row r="49" spans="1:3" ht="19.5" customHeight="1">
      <c r="A49" s="59" t="s">
        <v>51</v>
      </c>
      <c r="B49" s="18"/>
      <c r="C49" s="60"/>
    </row>
    <row r="50" ht="15">
      <c r="A50" s="2"/>
    </row>
    <row r="51" spans="1:3" ht="18">
      <c r="A51" s="1" t="s">
        <v>4</v>
      </c>
      <c r="C51" s="60" t="s">
        <v>534</v>
      </c>
    </row>
    <row r="52" ht="5.25" customHeight="1"/>
    <row r="53" ht="15">
      <c r="A53" s="2" t="s">
        <v>6</v>
      </c>
    </row>
  </sheetData>
  <sheetProtection password="CF43" sheet="1"/>
  <mergeCells count="4">
    <mergeCell ref="A12:C12"/>
    <mergeCell ref="A14:C14"/>
    <mergeCell ref="A15:B15"/>
    <mergeCell ref="A30:C30"/>
  </mergeCells>
  <conditionalFormatting sqref="C17">
    <cfRule type="expression" priority="9" dxfId="58" stopIfTrue="1">
      <formula>$B17&lt;&gt;0</formula>
    </cfRule>
  </conditionalFormatting>
  <conditionalFormatting sqref="C18:C19">
    <cfRule type="expression" priority="8" dxfId="58" stopIfTrue="1">
      <formula>B18&lt;&gt;0</formula>
    </cfRule>
  </conditionalFormatting>
  <conditionalFormatting sqref="B28">
    <cfRule type="expression" priority="7" dxfId="60" stopIfTrue="1">
      <formula>($C$24+$C$25+$C$27)&gt;$C$19</formula>
    </cfRule>
  </conditionalFormatting>
  <conditionalFormatting sqref="B28">
    <cfRule type="expression" priority="6" dxfId="60" stopIfTrue="1">
      <formula>($C$24+$C$25+$C$27)&gt;$C$19</formula>
    </cfRule>
  </conditionalFormatting>
  <conditionalFormatting sqref="C27">
    <cfRule type="expression" priority="5" dxfId="1" stopIfTrue="1">
      <formula>($C$24+$C$25+$C$27)&gt;$C$19</formula>
    </cfRule>
  </conditionalFormatting>
  <conditionalFormatting sqref="C27">
    <cfRule type="expression" priority="4" dxfId="1" stopIfTrue="1">
      <formula>($C$24+$C$25+$C$27)&gt;$C$19</formula>
    </cfRule>
  </conditionalFormatting>
  <conditionalFormatting sqref="C27">
    <cfRule type="expression" priority="2" dxfId="59" stopIfTrue="1">
      <formula>C27&lt;0</formula>
    </cfRule>
    <cfRule type="expression" priority="3" dxfId="1" stopIfTrue="1">
      <formula>($C$24+$C$25+$C$27)&gt;$C$19</formula>
    </cfRule>
  </conditionalFormatting>
  <conditionalFormatting sqref="C19">
    <cfRule type="expression" priority="1" dxfId="58" stopIfTrue="1">
      <formula>B19&lt;&gt;0</formula>
    </cfRule>
  </conditionalFormatting>
  <dataValidations count="1">
    <dataValidation type="list" allowBlank="1" showInputMessage="1" showErrorMessage="1" sqref="B9">
      <formula1>distCode</formula1>
    </dataValidation>
  </dataValidations>
  <printOptions horizontalCentered="1"/>
  <pageMargins left="0.25" right="0.25" top="0.25" bottom="0.25" header="0" footer="0"/>
  <pageSetup horizontalDpi="600" verticalDpi="600" orientation="portrait" scale="75" r:id="rId3"/>
  <rowBreaks count="1" manualBreakCount="1">
    <brk id="69" max="65535" man="1"/>
  </rowBreaks>
  <legacyDrawing r:id="rId2"/>
</worksheet>
</file>

<file path=xl/worksheets/sheet8.xml><?xml version="1.0" encoding="utf-8"?>
<worksheet xmlns="http://schemas.openxmlformats.org/spreadsheetml/2006/main" xmlns:r="http://schemas.openxmlformats.org/officeDocument/2006/relationships">
  <sheetPr>
    <tabColor theme="9" tint="0.39998000860214233"/>
  </sheetPr>
  <dimension ref="A1:C53"/>
  <sheetViews>
    <sheetView showGridLines="0" showOutlineSymbols="0" zoomScalePageLayoutView="0" workbookViewId="0" topLeftCell="A1">
      <selection activeCell="B9" sqref="B9"/>
    </sheetView>
  </sheetViews>
  <sheetFormatPr defaultColWidth="11.4453125" defaultRowHeight="15"/>
  <cols>
    <col min="1" max="2" width="36.99609375" style="1" customWidth="1"/>
    <col min="3" max="3" width="38.5546875" style="1" customWidth="1"/>
    <col min="4" max="16384" width="11.4453125" style="1" customWidth="1"/>
  </cols>
  <sheetData>
    <row r="1" spans="2:3" ht="15">
      <c r="B1" s="5" t="s">
        <v>0</v>
      </c>
      <c r="C1" s="6"/>
    </row>
    <row r="2" spans="2:3" ht="15">
      <c r="B2" s="5" t="s">
        <v>546</v>
      </c>
      <c r="C2" s="6"/>
    </row>
    <row r="3" ht="15">
      <c r="C3" s="6"/>
    </row>
    <row r="4" spans="2:3" ht="18">
      <c r="B4" s="7" t="s">
        <v>8</v>
      </c>
      <c r="C4" s="6"/>
    </row>
    <row r="5" spans="2:3" ht="18">
      <c r="B5" s="7" t="s">
        <v>1</v>
      </c>
      <c r="C5" s="6"/>
    </row>
    <row r="6" spans="2:3" ht="18">
      <c r="B6" s="56" t="s">
        <v>536</v>
      </c>
      <c r="C6" s="6"/>
    </row>
    <row r="7" spans="2:3" ht="18">
      <c r="B7" s="7" t="s">
        <v>34</v>
      </c>
      <c r="C7" s="6"/>
    </row>
    <row r="8" ht="17.25" customHeight="1">
      <c r="B8" s="8"/>
    </row>
    <row r="9" spans="2:3" ht="18.75" customHeight="1">
      <c r="B9" s="141"/>
      <c r="C9" s="9"/>
    </row>
    <row r="10" spans="1:2" ht="18.75" customHeight="1">
      <c r="A10" s="10"/>
      <c r="B10" s="137" t="e">
        <f>VLOOKUP(B9,Allocations!A2:C192,3,FALSE)</f>
        <v>#N/A</v>
      </c>
    </row>
    <row r="11" ht="18.75" customHeight="1">
      <c r="B11" s="138" t="e">
        <f>IF(VLOOKUP(B9,Allocations!A2:C192,2,FALSE)=0,"",VLOOKUP(B9,Allocations!A2:C192,2,FALSE))</f>
        <v>#N/A</v>
      </c>
    </row>
    <row r="12" spans="1:3" s="57" customFormat="1" ht="54" customHeight="1">
      <c r="A12" s="150" t="s">
        <v>53</v>
      </c>
      <c r="B12" s="150"/>
      <c r="C12" s="150"/>
    </row>
    <row r="13" ht="10.5" customHeight="1">
      <c r="A13" s="48"/>
    </row>
    <row r="14" spans="1:3" ht="77.25" customHeight="1">
      <c r="A14" s="151" t="s">
        <v>7</v>
      </c>
      <c r="B14" s="151"/>
      <c r="C14" s="151"/>
    </row>
    <row r="15" spans="1:3" ht="27.75" customHeight="1">
      <c r="A15" s="145" t="s">
        <v>18</v>
      </c>
      <c r="B15" s="146"/>
      <c r="C15" s="11"/>
    </row>
    <row r="16" spans="1:3" ht="16.5" customHeight="1">
      <c r="A16" s="19"/>
      <c r="B16" s="54" t="s">
        <v>25</v>
      </c>
      <c r="C16" s="41" t="s">
        <v>24</v>
      </c>
    </row>
    <row r="17" spans="1:3" ht="19.5" customHeight="1">
      <c r="A17" s="16" t="s">
        <v>10</v>
      </c>
      <c r="B17" s="42"/>
      <c r="C17" s="139">
        <f>_xlfn.IFERROR(VLOOKUP(B9,Allocations!A2:N192,13,FALSE),0)</f>
        <v>0</v>
      </c>
    </row>
    <row r="18" spans="1:3" ht="19.5" customHeight="1">
      <c r="A18" s="16" t="s">
        <v>11</v>
      </c>
      <c r="B18" s="42"/>
      <c r="C18" s="139">
        <f>_xlfn.IFERROR(VLOOKUP(B9,Carryover!A2:I180,7,FALSE),0)</f>
        <v>0</v>
      </c>
    </row>
    <row r="19" spans="1:3" ht="19.5" customHeight="1">
      <c r="A19" s="62" t="s">
        <v>48</v>
      </c>
      <c r="B19" s="44"/>
      <c r="C19" s="139">
        <f>IF(B17&gt;0,B17,C17)+IF(B18&gt;0,B18,C18)</f>
        <v>0</v>
      </c>
    </row>
    <row r="20" spans="1:3" ht="19.5" customHeight="1" thickBot="1">
      <c r="A20" s="17"/>
      <c r="C20" s="12"/>
    </row>
    <row r="21" spans="1:3" ht="19.5" customHeight="1" thickBot="1">
      <c r="A21" s="19" t="s">
        <v>39</v>
      </c>
      <c r="C21" s="43"/>
    </row>
    <row r="22" spans="1:3" ht="19.5" customHeight="1" thickBot="1">
      <c r="A22" s="19" t="s">
        <v>40</v>
      </c>
      <c r="C22" s="43"/>
    </row>
    <row r="23" spans="1:3" ht="19.5" customHeight="1" thickBot="1">
      <c r="A23" s="19"/>
      <c r="C23" s="12"/>
    </row>
    <row r="24" spans="1:3" ht="19.5" customHeight="1" thickBot="1">
      <c r="A24" s="19" t="s">
        <v>12</v>
      </c>
      <c r="C24" s="43"/>
    </row>
    <row r="25" spans="1:3" ht="19.5" customHeight="1" thickBot="1">
      <c r="A25" s="19" t="s">
        <v>13</v>
      </c>
      <c r="C25" s="43"/>
    </row>
    <row r="26" spans="1:3" ht="19.5" customHeight="1" thickBot="1">
      <c r="A26" s="19"/>
      <c r="C26" s="12"/>
    </row>
    <row r="27" spans="1:3" s="3" customFormat="1" ht="19.5" customHeight="1" thickBot="1">
      <c r="A27" s="19" t="s">
        <v>26</v>
      </c>
      <c r="C27" s="55">
        <f>(C21+C22)-(C24+C25)</f>
        <v>0</v>
      </c>
    </row>
    <row r="28" spans="1:3" ht="17.25" customHeight="1">
      <c r="A28" s="13"/>
      <c r="B28" s="140" t="s">
        <v>545</v>
      </c>
      <c r="C28" s="15"/>
    </row>
    <row r="29" ht="9.75" customHeight="1"/>
    <row r="30" spans="1:3" ht="24.75" customHeight="1">
      <c r="A30" s="147" t="s">
        <v>19</v>
      </c>
      <c r="B30" s="148"/>
      <c r="C30" s="149"/>
    </row>
    <row r="31" spans="1:3" ht="15" customHeight="1">
      <c r="A31" s="21"/>
      <c r="B31" s="4"/>
      <c r="C31" s="22"/>
    </row>
    <row r="32" spans="1:3" ht="18">
      <c r="A32" s="53" t="s">
        <v>42</v>
      </c>
      <c r="C32" s="24"/>
    </row>
    <row r="33" spans="1:3" ht="18">
      <c r="A33" s="23" t="s">
        <v>41</v>
      </c>
      <c r="C33" s="24"/>
    </row>
    <row r="34" spans="1:3" ht="27" customHeight="1">
      <c r="A34" s="25"/>
      <c r="C34" s="24"/>
    </row>
    <row r="35" spans="1:3" ht="24" customHeight="1" thickBot="1">
      <c r="A35" s="49"/>
      <c r="B35" s="31"/>
      <c r="C35" s="46"/>
    </row>
    <row r="36" spans="1:3" ht="15">
      <c r="A36" s="26" t="s">
        <v>16</v>
      </c>
      <c r="C36" s="27" t="s">
        <v>2</v>
      </c>
    </row>
    <row r="37" spans="1:3" ht="15">
      <c r="A37" s="25"/>
      <c r="C37" s="24"/>
    </row>
    <row r="38" spans="1:3" ht="20.25" customHeight="1" thickBot="1">
      <c r="A38" s="45"/>
      <c r="B38" s="30"/>
      <c r="C38" s="24"/>
    </row>
    <row r="39" spans="1:3" ht="15">
      <c r="A39" s="28" t="s">
        <v>17</v>
      </c>
      <c r="C39" s="29"/>
    </row>
    <row r="40" spans="1:3" ht="15">
      <c r="A40" s="25"/>
      <c r="C40" s="24"/>
    </row>
    <row r="41" spans="1:3" ht="21" customHeight="1" thickBot="1">
      <c r="A41" s="45"/>
      <c r="B41" s="31"/>
      <c r="C41" s="47"/>
    </row>
    <row r="42" spans="1:3" ht="15">
      <c r="A42" s="26" t="s">
        <v>9</v>
      </c>
      <c r="C42" s="27" t="s">
        <v>43</v>
      </c>
    </row>
    <row r="43" spans="1:3" ht="15">
      <c r="A43" s="13"/>
      <c r="B43" s="14"/>
      <c r="C43" s="15"/>
    </row>
    <row r="44" spans="1:2" ht="13.5" customHeight="1">
      <c r="A44" s="2"/>
      <c r="B44" s="18"/>
    </row>
    <row r="45" spans="1:2" ht="13.5" customHeight="1">
      <c r="A45" s="2"/>
      <c r="B45" s="18" t="s">
        <v>0</v>
      </c>
    </row>
    <row r="46" spans="1:2" ht="13.5" customHeight="1">
      <c r="A46" s="2" t="s">
        <v>50</v>
      </c>
      <c r="B46" s="18" t="s">
        <v>546</v>
      </c>
    </row>
    <row r="47" spans="1:2" ht="13.5" customHeight="1">
      <c r="A47" s="2" t="s">
        <v>533</v>
      </c>
      <c r="B47" s="18" t="s">
        <v>3</v>
      </c>
    </row>
    <row r="48" spans="1:2" ht="13.5" customHeight="1">
      <c r="A48" s="2"/>
      <c r="B48" s="18" t="s">
        <v>5</v>
      </c>
    </row>
    <row r="49" spans="1:3" ht="17.25" customHeight="1">
      <c r="A49" s="59" t="s">
        <v>51</v>
      </c>
      <c r="B49" s="18"/>
      <c r="C49" s="60"/>
    </row>
    <row r="50" ht="15">
      <c r="A50" s="2"/>
    </row>
    <row r="51" spans="1:3" ht="18">
      <c r="A51" s="1" t="s">
        <v>4</v>
      </c>
      <c r="C51" s="60" t="s">
        <v>534</v>
      </c>
    </row>
    <row r="52" ht="5.25" customHeight="1"/>
    <row r="53" ht="15">
      <c r="A53" s="2" t="s">
        <v>6</v>
      </c>
    </row>
  </sheetData>
  <sheetProtection password="CF43" sheet="1"/>
  <mergeCells count="4">
    <mergeCell ref="A12:C12"/>
    <mergeCell ref="A14:C14"/>
    <mergeCell ref="A15:B15"/>
    <mergeCell ref="A30:C30"/>
  </mergeCells>
  <conditionalFormatting sqref="C17">
    <cfRule type="expression" priority="8" dxfId="58" stopIfTrue="1">
      <formula>$B17&lt;&gt;0</formula>
    </cfRule>
  </conditionalFormatting>
  <conditionalFormatting sqref="C18:C19">
    <cfRule type="expression" priority="7" dxfId="58" stopIfTrue="1">
      <formula>B18&lt;&gt;0</formula>
    </cfRule>
  </conditionalFormatting>
  <conditionalFormatting sqref="B28">
    <cfRule type="expression" priority="6" dxfId="60" stopIfTrue="1">
      <formula>($C$24+$C$25+$C$27)&gt;$C$19</formula>
    </cfRule>
  </conditionalFormatting>
  <conditionalFormatting sqref="B28">
    <cfRule type="expression" priority="5" dxfId="60" stopIfTrue="1">
      <formula>($C$24+$C$25+$C$27)&gt;$C$19</formula>
    </cfRule>
  </conditionalFormatting>
  <conditionalFormatting sqref="C27">
    <cfRule type="expression" priority="4" dxfId="1" stopIfTrue="1">
      <formula>($C$24+$C$25+$C$27)&gt;$C$19</formula>
    </cfRule>
  </conditionalFormatting>
  <conditionalFormatting sqref="C27">
    <cfRule type="expression" priority="2" dxfId="59" stopIfTrue="1">
      <formula>C27&lt;0</formula>
    </cfRule>
    <cfRule type="expression" priority="3" dxfId="1" stopIfTrue="1">
      <formula>($C$24+$C$25+$C$27)&gt;$C$19</formula>
    </cfRule>
  </conditionalFormatting>
  <conditionalFormatting sqref="C19">
    <cfRule type="expression" priority="1" dxfId="58" stopIfTrue="1">
      <formula>B19&lt;&gt;0</formula>
    </cfRule>
  </conditionalFormatting>
  <dataValidations count="1">
    <dataValidation type="list" allowBlank="1" showInputMessage="1" showErrorMessage="1" sqref="B9">
      <formula1>distCode</formula1>
    </dataValidation>
  </dataValidations>
  <printOptions horizontalCentered="1"/>
  <pageMargins left="0.25" right="0.25" top="0.25" bottom="0.25" header="0" footer="0"/>
  <pageSetup horizontalDpi="600" verticalDpi="600" orientation="portrait" scale="75" r:id="rId3"/>
  <rowBreaks count="1" manualBreakCount="1">
    <brk id="69" max="65535" man="1"/>
  </rowBreaks>
  <legacyDrawing r:id="rId2"/>
</worksheet>
</file>

<file path=xl/worksheets/sheet9.xml><?xml version="1.0" encoding="utf-8"?>
<worksheet xmlns="http://schemas.openxmlformats.org/spreadsheetml/2006/main" xmlns:r="http://schemas.openxmlformats.org/officeDocument/2006/relationships">
  <dimension ref="A1:O194"/>
  <sheetViews>
    <sheetView zoomScalePageLayoutView="0" workbookViewId="0" topLeftCell="A1">
      <pane xSplit="3" ySplit="1" topLeftCell="D2" activePane="bottomRight" state="frozen"/>
      <selection pane="topLeft" activeCell="A2" sqref="A2"/>
      <selection pane="topRight" activeCell="A2" sqref="A2"/>
      <selection pane="bottomLeft" activeCell="A2" sqref="A2"/>
      <selection pane="bottomRight" activeCell="A2" sqref="A2"/>
    </sheetView>
  </sheetViews>
  <sheetFormatPr defaultColWidth="8.88671875" defaultRowHeight="15"/>
  <cols>
    <col min="1" max="1" width="4.88671875" style="82" bestFit="1" customWidth="1"/>
    <col min="2" max="2" width="9.6640625" style="82" bestFit="1" customWidth="1"/>
    <col min="3" max="3" width="19.88671875" style="82" bestFit="1" customWidth="1"/>
    <col min="4" max="4" width="9.6640625" style="86" bestFit="1" customWidth="1"/>
    <col min="5" max="5" width="11.6640625" style="87" bestFit="1" customWidth="1"/>
    <col min="6" max="6" width="16.5546875" style="86" bestFit="1" customWidth="1"/>
    <col min="7" max="7" width="8.77734375" style="86" bestFit="1" customWidth="1"/>
    <col min="8" max="8" width="12.10546875" style="88" bestFit="1" customWidth="1"/>
    <col min="9" max="9" width="17.10546875" style="85" bestFit="1" customWidth="1"/>
    <col min="10" max="10" width="8.88671875" style="86" bestFit="1" customWidth="1"/>
    <col min="11" max="11" width="14.4453125" style="85" bestFit="1" customWidth="1"/>
    <col min="12" max="12" width="18.88671875" style="85" bestFit="1" customWidth="1"/>
    <col min="13" max="13" width="7.5546875" style="86" bestFit="1" customWidth="1"/>
    <col min="14" max="14" width="25.77734375" style="82" bestFit="1" customWidth="1"/>
    <col min="15" max="16384" width="8.88671875" style="82" customWidth="1"/>
  </cols>
  <sheetData>
    <row r="1" spans="1:14" s="81" customFormat="1" ht="15" customHeight="1">
      <c r="A1" s="80" t="s">
        <v>58</v>
      </c>
      <c r="B1" s="80" t="s">
        <v>59</v>
      </c>
      <c r="C1" s="80" t="s">
        <v>60</v>
      </c>
      <c r="D1" s="90" t="s">
        <v>61</v>
      </c>
      <c r="E1" s="91" t="s">
        <v>509</v>
      </c>
      <c r="F1" s="92" t="s">
        <v>510</v>
      </c>
      <c r="G1" s="102" t="s">
        <v>62</v>
      </c>
      <c r="H1" s="103" t="s">
        <v>511</v>
      </c>
      <c r="I1" s="104" t="s">
        <v>512</v>
      </c>
      <c r="J1" s="115" t="s">
        <v>63</v>
      </c>
      <c r="K1" s="116" t="s">
        <v>513</v>
      </c>
      <c r="L1" s="117" t="s">
        <v>514</v>
      </c>
      <c r="M1" s="127" t="s">
        <v>64</v>
      </c>
      <c r="N1" s="133" t="s">
        <v>489</v>
      </c>
    </row>
    <row r="2" spans="1:14" ht="15.75">
      <c r="A2" s="82" t="s">
        <v>55</v>
      </c>
      <c r="B2" s="82" t="s">
        <v>57</v>
      </c>
      <c r="C2" s="82" t="s">
        <v>56</v>
      </c>
      <c r="D2" s="93">
        <v>1040168</v>
      </c>
      <c r="E2" s="94"/>
      <c r="F2" s="95">
        <v>0</v>
      </c>
      <c r="G2" s="105">
        <v>188502</v>
      </c>
      <c r="H2" s="106"/>
      <c r="I2" s="107">
        <v>0</v>
      </c>
      <c r="J2" s="118">
        <v>88197</v>
      </c>
      <c r="K2" s="119"/>
      <c r="L2" s="120">
        <v>0</v>
      </c>
      <c r="M2" s="128">
        <v>0</v>
      </c>
      <c r="N2" s="134">
        <v>0</v>
      </c>
    </row>
    <row r="3" spans="1:14" ht="15.75">
      <c r="A3" s="82" t="s">
        <v>65</v>
      </c>
      <c r="B3" s="82" t="s">
        <v>57</v>
      </c>
      <c r="C3" s="82" t="s">
        <v>66</v>
      </c>
      <c r="D3" s="93">
        <v>4111072</v>
      </c>
      <c r="E3" s="94"/>
      <c r="F3" s="95">
        <v>0</v>
      </c>
      <c r="G3" s="105">
        <v>755061</v>
      </c>
      <c r="H3" s="106"/>
      <c r="I3" s="107">
        <v>0</v>
      </c>
      <c r="J3" s="118">
        <v>0</v>
      </c>
      <c r="K3" s="119"/>
      <c r="L3" s="120">
        <v>0</v>
      </c>
      <c r="M3" s="128">
        <v>0</v>
      </c>
      <c r="N3" s="134">
        <v>0</v>
      </c>
    </row>
    <row r="4" spans="1:14" ht="15.75">
      <c r="A4" s="82" t="s">
        <v>67</v>
      </c>
      <c r="B4" s="82" t="s">
        <v>57</v>
      </c>
      <c r="C4" s="82" t="s">
        <v>68</v>
      </c>
      <c r="D4" s="93">
        <v>2009188</v>
      </c>
      <c r="E4" s="94"/>
      <c r="F4" s="95">
        <v>0</v>
      </c>
      <c r="G4" s="105">
        <v>377335</v>
      </c>
      <c r="H4" s="106"/>
      <c r="I4" s="107">
        <v>0</v>
      </c>
      <c r="J4" s="118">
        <v>0</v>
      </c>
      <c r="K4" s="119"/>
      <c r="L4" s="120">
        <v>0</v>
      </c>
      <c r="M4" s="128">
        <v>0</v>
      </c>
      <c r="N4" s="134">
        <v>0</v>
      </c>
    </row>
    <row r="5" spans="1:14" ht="15.75">
      <c r="A5" s="82" t="s">
        <v>69</v>
      </c>
      <c r="B5" s="82" t="s">
        <v>57</v>
      </c>
      <c r="C5" s="82" t="s">
        <v>70</v>
      </c>
      <c r="D5" s="93">
        <v>1142088</v>
      </c>
      <c r="E5" s="94"/>
      <c r="F5" s="95">
        <v>0</v>
      </c>
      <c r="G5" s="105">
        <v>204013</v>
      </c>
      <c r="H5" s="106"/>
      <c r="I5" s="107">
        <v>0</v>
      </c>
      <c r="J5" s="118">
        <v>0</v>
      </c>
      <c r="K5" s="119"/>
      <c r="L5" s="120">
        <v>0</v>
      </c>
      <c r="M5" s="128">
        <v>0</v>
      </c>
      <c r="N5" s="134">
        <v>0</v>
      </c>
    </row>
    <row r="6" spans="1:14" ht="15.75">
      <c r="A6" s="82" t="s">
        <v>71</v>
      </c>
      <c r="B6" s="82" t="s">
        <v>57</v>
      </c>
      <c r="C6" s="82" t="s">
        <v>72</v>
      </c>
      <c r="D6" s="93">
        <v>0</v>
      </c>
      <c r="E6" s="94" t="s">
        <v>492</v>
      </c>
      <c r="F6" s="95">
        <v>69593</v>
      </c>
      <c r="G6" s="105">
        <v>0</v>
      </c>
      <c r="H6" s="106">
        <v>9025</v>
      </c>
      <c r="I6" s="107">
        <v>29412</v>
      </c>
      <c r="J6" s="118">
        <v>0</v>
      </c>
      <c r="K6" s="119"/>
      <c r="L6" s="120">
        <v>0</v>
      </c>
      <c r="M6" s="128">
        <v>0</v>
      </c>
      <c r="N6" s="134">
        <v>0</v>
      </c>
    </row>
    <row r="7" spans="1:14" ht="15.75">
      <c r="A7" s="82" t="s">
        <v>73</v>
      </c>
      <c r="B7" s="82" t="s">
        <v>57</v>
      </c>
      <c r="C7" s="82" t="s">
        <v>74</v>
      </c>
      <c r="D7" s="93">
        <v>0</v>
      </c>
      <c r="E7" s="94" t="s">
        <v>492</v>
      </c>
      <c r="F7" s="95">
        <v>69751</v>
      </c>
      <c r="G7" s="105">
        <v>0</v>
      </c>
      <c r="H7" s="106" t="s">
        <v>492</v>
      </c>
      <c r="I7" s="107">
        <v>9605</v>
      </c>
      <c r="J7" s="118">
        <v>0</v>
      </c>
      <c r="K7" s="119"/>
      <c r="L7" s="120">
        <v>0</v>
      </c>
      <c r="M7" s="128">
        <v>0</v>
      </c>
      <c r="N7" s="134">
        <v>0</v>
      </c>
    </row>
    <row r="8" spans="1:14" ht="15.75">
      <c r="A8" s="82" t="s">
        <v>75</v>
      </c>
      <c r="B8" s="82" t="s">
        <v>57</v>
      </c>
      <c r="C8" s="82" t="s">
        <v>76</v>
      </c>
      <c r="D8" s="93">
        <v>3023025</v>
      </c>
      <c r="E8" s="94"/>
      <c r="F8" s="95">
        <v>0</v>
      </c>
      <c r="G8" s="105">
        <v>448356</v>
      </c>
      <c r="H8" s="106"/>
      <c r="I8" s="107">
        <v>0</v>
      </c>
      <c r="J8" s="118">
        <v>0</v>
      </c>
      <c r="K8" s="119"/>
      <c r="L8" s="120">
        <v>0</v>
      </c>
      <c r="M8" s="128">
        <v>0</v>
      </c>
      <c r="N8" s="134">
        <v>0</v>
      </c>
    </row>
    <row r="9" spans="1:14" ht="15.75">
      <c r="A9" s="82" t="s">
        <v>77</v>
      </c>
      <c r="B9" s="82" t="s">
        <v>78</v>
      </c>
      <c r="C9" s="82" t="s">
        <v>79</v>
      </c>
      <c r="D9" s="93">
        <v>778215</v>
      </c>
      <c r="E9" s="94"/>
      <c r="F9" s="95">
        <v>0</v>
      </c>
      <c r="G9" s="105">
        <v>170738</v>
      </c>
      <c r="H9" s="106"/>
      <c r="I9" s="107">
        <v>0</v>
      </c>
      <c r="J9" s="118">
        <v>4992</v>
      </c>
      <c r="K9" s="119"/>
      <c r="L9" s="120">
        <v>0</v>
      </c>
      <c r="M9" s="128">
        <v>25844</v>
      </c>
      <c r="N9" s="134">
        <v>17996</v>
      </c>
    </row>
    <row r="10" spans="1:14" ht="15.75">
      <c r="A10" s="82" t="s">
        <v>80</v>
      </c>
      <c r="B10" s="82" t="s">
        <v>78</v>
      </c>
      <c r="C10" s="82" t="s">
        <v>81</v>
      </c>
      <c r="D10" s="93">
        <v>128854</v>
      </c>
      <c r="E10" s="94"/>
      <c r="F10" s="95">
        <v>0</v>
      </c>
      <c r="G10" s="105">
        <v>13690</v>
      </c>
      <c r="H10" s="106"/>
      <c r="I10" s="107">
        <v>0</v>
      </c>
      <c r="J10" s="118">
        <v>0</v>
      </c>
      <c r="K10" s="119"/>
      <c r="L10" s="120">
        <v>0</v>
      </c>
      <c r="M10" s="128">
        <v>0</v>
      </c>
      <c r="N10" s="134">
        <v>0</v>
      </c>
    </row>
    <row r="11" spans="1:14" ht="15.75">
      <c r="A11" s="82" t="s">
        <v>82</v>
      </c>
      <c r="B11" s="82" t="s">
        <v>83</v>
      </c>
      <c r="C11" s="82" t="s">
        <v>84</v>
      </c>
      <c r="D11" s="93">
        <v>829579</v>
      </c>
      <c r="E11" s="94"/>
      <c r="F11" s="95">
        <v>0</v>
      </c>
      <c r="G11" s="105">
        <v>180424</v>
      </c>
      <c r="H11" s="106"/>
      <c r="I11" s="107">
        <v>0</v>
      </c>
      <c r="J11" s="118">
        <v>0</v>
      </c>
      <c r="K11" s="119"/>
      <c r="L11" s="120">
        <v>0</v>
      </c>
      <c r="M11" s="128">
        <v>0</v>
      </c>
      <c r="N11" s="134">
        <v>0</v>
      </c>
    </row>
    <row r="12" spans="1:14" ht="15.75">
      <c r="A12" s="82" t="s">
        <v>85</v>
      </c>
      <c r="B12" s="82" t="s">
        <v>83</v>
      </c>
      <c r="C12" s="82" t="s">
        <v>86</v>
      </c>
      <c r="D12" s="93">
        <v>814327</v>
      </c>
      <c r="E12" s="94"/>
      <c r="F12" s="95">
        <v>0</v>
      </c>
      <c r="G12" s="105">
        <v>90252</v>
      </c>
      <c r="H12" s="106"/>
      <c r="I12" s="107">
        <v>0</v>
      </c>
      <c r="J12" s="118">
        <v>0</v>
      </c>
      <c r="K12" s="119"/>
      <c r="L12" s="120">
        <v>0</v>
      </c>
      <c r="M12" s="128">
        <v>0</v>
      </c>
      <c r="N12" s="134">
        <v>0</v>
      </c>
    </row>
    <row r="13" spans="1:14" ht="15.75">
      <c r="A13" s="82" t="s">
        <v>87</v>
      </c>
      <c r="B13" s="82" t="s">
        <v>83</v>
      </c>
      <c r="C13" s="82" t="s">
        <v>88</v>
      </c>
      <c r="D13" s="93">
        <v>4472098</v>
      </c>
      <c r="E13" s="94"/>
      <c r="F13" s="95">
        <v>0</v>
      </c>
      <c r="G13" s="105">
        <v>767004</v>
      </c>
      <c r="H13" s="106"/>
      <c r="I13" s="107">
        <v>0</v>
      </c>
      <c r="J13" s="118">
        <v>0</v>
      </c>
      <c r="K13" s="119"/>
      <c r="L13" s="120">
        <v>0</v>
      </c>
      <c r="M13" s="128">
        <v>0</v>
      </c>
      <c r="N13" s="134">
        <v>167776</v>
      </c>
    </row>
    <row r="14" spans="1:14" ht="15.75">
      <c r="A14" s="82" t="s">
        <v>89</v>
      </c>
      <c r="B14" s="82" t="s">
        <v>83</v>
      </c>
      <c r="C14" s="82" t="s">
        <v>90</v>
      </c>
      <c r="D14" s="93">
        <v>1436551</v>
      </c>
      <c r="E14" s="94"/>
      <c r="F14" s="95">
        <v>0</v>
      </c>
      <c r="G14" s="105">
        <v>393375</v>
      </c>
      <c r="H14" s="106"/>
      <c r="I14" s="107">
        <v>0</v>
      </c>
      <c r="J14" s="118">
        <v>129799</v>
      </c>
      <c r="K14" s="119"/>
      <c r="L14" s="120">
        <v>0</v>
      </c>
      <c r="M14" s="128">
        <v>0</v>
      </c>
      <c r="N14" s="134">
        <v>0</v>
      </c>
    </row>
    <row r="15" spans="1:14" ht="15.75">
      <c r="A15" s="82" t="s">
        <v>91</v>
      </c>
      <c r="B15" s="82" t="s">
        <v>83</v>
      </c>
      <c r="C15" s="82" t="s">
        <v>92</v>
      </c>
      <c r="D15" s="93">
        <v>0</v>
      </c>
      <c r="E15" s="94" t="s">
        <v>492</v>
      </c>
      <c r="F15" s="95">
        <v>27458</v>
      </c>
      <c r="G15" s="105">
        <v>0</v>
      </c>
      <c r="H15" s="106" t="s">
        <v>492</v>
      </c>
      <c r="I15" s="107">
        <v>8465</v>
      </c>
      <c r="J15" s="118">
        <v>0</v>
      </c>
      <c r="K15" s="119"/>
      <c r="L15" s="120">
        <v>0</v>
      </c>
      <c r="M15" s="128">
        <v>0</v>
      </c>
      <c r="N15" s="134">
        <v>0</v>
      </c>
    </row>
    <row r="16" spans="1:14" ht="15.75">
      <c r="A16" s="82" t="s">
        <v>93</v>
      </c>
      <c r="B16" s="82" t="s">
        <v>83</v>
      </c>
      <c r="C16" s="82" t="s">
        <v>94</v>
      </c>
      <c r="D16" s="93">
        <v>10580344</v>
      </c>
      <c r="E16" s="94"/>
      <c r="F16" s="95">
        <v>0</v>
      </c>
      <c r="G16" s="105">
        <v>1273980</v>
      </c>
      <c r="H16" s="106"/>
      <c r="I16" s="107">
        <v>0</v>
      </c>
      <c r="J16" s="118">
        <v>168073</v>
      </c>
      <c r="K16" s="119"/>
      <c r="L16" s="120">
        <v>0</v>
      </c>
      <c r="M16" s="128">
        <v>0</v>
      </c>
      <c r="N16" s="134">
        <v>68712</v>
      </c>
    </row>
    <row r="17" spans="1:14" ht="15.75">
      <c r="A17" s="82" t="s">
        <v>95</v>
      </c>
      <c r="B17" s="82" t="s">
        <v>83</v>
      </c>
      <c r="C17" s="82" t="s">
        <v>96</v>
      </c>
      <c r="D17" s="93">
        <v>0</v>
      </c>
      <c r="E17" s="94" t="s">
        <v>492</v>
      </c>
      <c r="F17" s="95">
        <v>57608</v>
      </c>
      <c r="G17" s="105">
        <v>0</v>
      </c>
      <c r="H17" s="106" t="s">
        <v>492</v>
      </c>
      <c r="I17" s="107">
        <v>20815</v>
      </c>
      <c r="J17" s="118">
        <v>0</v>
      </c>
      <c r="K17" s="119"/>
      <c r="L17" s="120">
        <v>0</v>
      </c>
      <c r="M17" s="128">
        <v>0</v>
      </c>
      <c r="N17" s="134">
        <v>0</v>
      </c>
    </row>
    <row r="18" spans="1:14" ht="15.75">
      <c r="A18" s="82" t="s">
        <v>97</v>
      </c>
      <c r="B18" s="82" t="s">
        <v>98</v>
      </c>
      <c r="C18" s="82" t="s">
        <v>99</v>
      </c>
      <c r="D18" s="93">
        <v>360210</v>
      </c>
      <c r="E18" s="94"/>
      <c r="F18" s="95">
        <v>0</v>
      </c>
      <c r="G18" s="105">
        <v>78056</v>
      </c>
      <c r="H18" s="106"/>
      <c r="I18" s="107">
        <v>0</v>
      </c>
      <c r="J18" s="118">
        <v>0</v>
      </c>
      <c r="K18" s="119"/>
      <c r="L18" s="120">
        <v>0</v>
      </c>
      <c r="M18" s="128">
        <v>0</v>
      </c>
      <c r="N18" s="134">
        <v>0</v>
      </c>
    </row>
    <row r="19" spans="1:14" ht="15.75">
      <c r="A19" s="82" t="s">
        <v>100</v>
      </c>
      <c r="B19" s="82" t="s">
        <v>101</v>
      </c>
      <c r="C19" s="82" t="s">
        <v>102</v>
      </c>
      <c r="D19" s="93">
        <v>42068</v>
      </c>
      <c r="E19" s="94"/>
      <c r="F19" s="95">
        <v>0</v>
      </c>
      <c r="G19" s="105">
        <v>12224</v>
      </c>
      <c r="H19" s="106"/>
      <c r="I19" s="107">
        <v>0</v>
      </c>
      <c r="J19" s="118">
        <v>0</v>
      </c>
      <c r="K19" s="119"/>
      <c r="L19" s="120">
        <v>0</v>
      </c>
      <c r="M19" s="128">
        <v>0</v>
      </c>
      <c r="N19" s="134">
        <v>0</v>
      </c>
    </row>
    <row r="20" spans="1:14" ht="15.75">
      <c r="A20" s="82" t="s">
        <v>103</v>
      </c>
      <c r="B20" s="82" t="s">
        <v>101</v>
      </c>
      <c r="C20" s="82" t="s">
        <v>104</v>
      </c>
      <c r="D20" s="93">
        <v>15408</v>
      </c>
      <c r="E20" s="94"/>
      <c r="F20" s="95">
        <v>0</v>
      </c>
      <c r="G20" s="105">
        <v>5990</v>
      </c>
      <c r="H20" s="106"/>
      <c r="I20" s="107">
        <v>0</v>
      </c>
      <c r="J20" s="118">
        <v>0</v>
      </c>
      <c r="K20" s="119"/>
      <c r="L20" s="120">
        <v>0</v>
      </c>
      <c r="M20" s="128">
        <v>0</v>
      </c>
      <c r="N20" s="134">
        <v>0</v>
      </c>
    </row>
    <row r="21" spans="1:14" ht="15.75">
      <c r="A21" s="82" t="s">
        <v>105</v>
      </c>
      <c r="B21" s="82" t="s">
        <v>101</v>
      </c>
      <c r="C21" s="82" t="s">
        <v>106</v>
      </c>
      <c r="D21" s="93">
        <v>76833</v>
      </c>
      <c r="E21" s="94"/>
      <c r="F21" s="95">
        <v>0</v>
      </c>
      <c r="G21" s="105">
        <v>17912</v>
      </c>
      <c r="H21" s="106"/>
      <c r="I21" s="107">
        <v>0</v>
      </c>
      <c r="J21" s="118">
        <v>0</v>
      </c>
      <c r="K21" s="119"/>
      <c r="L21" s="120">
        <v>0</v>
      </c>
      <c r="M21" s="128">
        <v>0</v>
      </c>
      <c r="N21" s="134">
        <v>0</v>
      </c>
    </row>
    <row r="22" spans="1:14" ht="15.75">
      <c r="A22" s="82" t="s">
        <v>107</v>
      </c>
      <c r="B22" s="82" t="s">
        <v>101</v>
      </c>
      <c r="C22" s="82" t="s">
        <v>108</v>
      </c>
      <c r="D22" s="93">
        <v>7967</v>
      </c>
      <c r="E22" s="94"/>
      <c r="F22" s="95">
        <v>0</v>
      </c>
      <c r="G22" s="105">
        <v>1318</v>
      </c>
      <c r="H22" s="106"/>
      <c r="I22" s="107">
        <v>0</v>
      </c>
      <c r="J22" s="118">
        <v>0</v>
      </c>
      <c r="K22" s="119"/>
      <c r="L22" s="120">
        <v>0</v>
      </c>
      <c r="M22" s="128">
        <v>0</v>
      </c>
      <c r="N22" s="134">
        <v>0</v>
      </c>
    </row>
    <row r="23" spans="1:14" ht="15.75">
      <c r="A23" s="82" t="s">
        <v>109</v>
      </c>
      <c r="B23" s="82" t="s">
        <v>101</v>
      </c>
      <c r="C23" s="82" t="s">
        <v>110</v>
      </c>
      <c r="D23" s="93">
        <v>6151</v>
      </c>
      <c r="E23" s="94"/>
      <c r="F23" s="95">
        <v>0</v>
      </c>
      <c r="G23" s="105">
        <v>2255</v>
      </c>
      <c r="H23" s="106"/>
      <c r="I23" s="107">
        <v>0</v>
      </c>
      <c r="J23" s="118">
        <v>0</v>
      </c>
      <c r="K23" s="119"/>
      <c r="L23" s="120">
        <v>0</v>
      </c>
      <c r="M23" s="128">
        <v>0</v>
      </c>
      <c r="N23" s="134">
        <v>0</v>
      </c>
    </row>
    <row r="24" spans="1:14" ht="15.75">
      <c r="A24" s="82" t="s">
        <v>111</v>
      </c>
      <c r="B24" s="82" t="s">
        <v>112</v>
      </c>
      <c r="C24" s="82" t="s">
        <v>113</v>
      </c>
      <c r="D24" s="93">
        <v>247758</v>
      </c>
      <c r="E24" s="94"/>
      <c r="F24" s="95">
        <v>0</v>
      </c>
      <c r="G24" s="105">
        <v>52797</v>
      </c>
      <c r="H24" s="106"/>
      <c r="I24" s="107">
        <v>0</v>
      </c>
      <c r="J24" s="118">
        <v>0</v>
      </c>
      <c r="K24" s="119"/>
      <c r="L24" s="120">
        <v>0</v>
      </c>
      <c r="M24" s="128">
        <v>0</v>
      </c>
      <c r="N24" s="134">
        <v>0</v>
      </c>
    </row>
    <row r="25" spans="1:14" ht="15.75">
      <c r="A25" s="82" t="s">
        <v>114</v>
      </c>
      <c r="B25" s="82" t="s">
        <v>112</v>
      </c>
      <c r="C25" s="82" t="s">
        <v>115</v>
      </c>
      <c r="D25" s="93">
        <v>35442</v>
      </c>
      <c r="E25" s="94"/>
      <c r="F25" s="95">
        <v>0</v>
      </c>
      <c r="G25" s="105">
        <v>11083</v>
      </c>
      <c r="H25" s="106"/>
      <c r="I25" s="107">
        <v>0</v>
      </c>
      <c r="J25" s="118">
        <v>0</v>
      </c>
      <c r="K25" s="119"/>
      <c r="L25" s="120">
        <v>0</v>
      </c>
      <c r="M25" s="128">
        <v>0</v>
      </c>
      <c r="N25" s="134">
        <v>0</v>
      </c>
    </row>
    <row r="26" spans="1:14" ht="15.75">
      <c r="A26" s="82" t="s">
        <v>116</v>
      </c>
      <c r="B26" s="82" t="s">
        <v>117</v>
      </c>
      <c r="C26" s="82" t="s">
        <v>118</v>
      </c>
      <c r="D26" s="93">
        <v>2669690</v>
      </c>
      <c r="E26" s="94"/>
      <c r="F26" s="95">
        <v>0</v>
      </c>
      <c r="G26" s="105">
        <v>503916</v>
      </c>
      <c r="H26" s="106"/>
      <c r="I26" s="107">
        <v>0</v>
      </c>
      <c r="J26" s="118">
        <v>0</v>
      </c>
      <c r="K26" s="119"/>
      <c r="L26" s="120">
        <v>0</v>
      </c>
      <c r="M26" s="128">
        <v>0</v>
      </c>
      <c r="N26" s="134">
        <v>0</v>
      </c>
    </row>
    <row r="27" spans="1:14" ht="15.75">
      <c r="A27" s="82" t="s">
        <v>119</v>
      </c>
      <c r="B27" s="82" t="s">
        <v>117</v>
      </c>
      <c r="C27" s="82" t="s">
        <v>120</v>
      </c>
      <c r="D27" s="93">
        <v>2493974</v>
      </c>
      <c r="E27" s="94"/>
      <c r="F27" s="95">
        <v>0</v>
      </c>
      <c r="G27" s="105">
        <v>736822</v>
      </c>
      <c r="H27" s="106"/>
      <c r="I27" s="107">
        <v>0</v>
      </c>
      <c r="J27" s="118">
        <v>0</v>
      </c>
      <c r="K27" s="119"/>
      <c r="L27" s="120">
        <v>0</v>
      </c>
      <c r="M27" s="128">
        <v>0</v>
      </c>
      <c r="N27" s="134">
        <v>0</v>
      </c>
    </row>
    <row r="28" spans="1:14" ht="15.75">
      <c r="A28" s="82" t="s">
        <v>121</v>
      </c>
      <c r="B28" s="82" t="s">
        <v>122</v>
      </c>
      <c r="C28" s="82" t="s">
        <v>123</v>
      </c>
      <c r="D28" s="93">
        <v>120370</v>
      </c>
      <c r="E28" s="94"/>
      <c r="F28" s="95">
        <v>0</v>
      </c>
      <c r="G28" s="105">
        <v>39002</v>
      </c>
      <c r="H28" s="106"/>
      <c r="I28" s="107">
        <v>0</v>
      </c>
      <c r="J28" s="118">
        <v>0</v>
      </c>
      <c r="K28" s="119"/>
      <c r="L28" s="120">
        <v>0</v>
      </c>
      <c r="M28" s="128">
        <v>0</v>
      </c>
      <c r="N28" s="134">
        <v>0</v>
      </c>
    </row>
    <row r="29" spans="1:14" ht="15.75">
      <c r="A29" s="82" t="s">
        <v>124</v>
      </c>
      <c r="B29" s="82" t="s">
        <v>122</v>
      </c>
      <c r="C29" s="82" t="s">
        <v>125</v>
      </c>
      <c r="D29" s="93">
        <v>206844</v>
      </c>
      <c r="E29" s="94"/>
      <c r="F29" s="95">
        <v>0</v>
      </c>
      <c r="G29" s="105">
        <v>59696</v>
      </c>
      <c r="H29" s="106"/>
      <c r="I29" s="107">
        <v>0</v>
      </c>
      <c r="J29" s="118">
        <v>0</v>
      </c>
      <c r="K29" s="119"/>
      <c r="L29" s="120">
        <v>0</v>
      </c>
      <c r="M29" s="128">
        <v>0</v>
      </c>
      <c r="N29" s="134">
        <v>0</v>
      </c>
    </row>
    <row r="30" spans="1:14" ht="15.75">
      <c r="A30" s="82" t="s">
        <v>126</v>
      </c>
      <c r="B30" s="82" t="s">
        <v>127</v>
      </c>
      <c r="C30" s="82" t="s">
        <v>128</v>
      </c>
      <c r="D30" s="93">
        <v>18728</v>
      </c>
      <c r="E30" s="94"/>
      <c r="F30" s="95">
        <v>0</v>
      </c>
      <c r="G30" s="105">
        <v>4866</v>
      </c>
      <c r="H30" s="106"/>
      <c r="I30" s="107">
        <v>0</v>
      </c>
      <c r="J30" s="118">
        <v>0</v>
      </c>
      <c r="K30" s="119"/>
      <c r="L30" s="120">
        <v>0</v>
      </c>
      <c r="M30" s="128">
        <v>0</v>
      </c>
      <c r="N30" s="134">
        <v>0</v>
      </c>
    </row>
    <row r="31" spans="1:14" ht="15.75">
      <c r="A31" s="82" t="s">
        <v>129</v>
      </c>
      <c r="B31" s="82" t="s">
        <v>127</v>
      </c>
      <c r="C31" s="82" t="s">
        <v>130</v>
      </c>
      <c r="D31" s="93">
        <v>0</v>
      </c>
      <c r="E31" s="94" t="s">
        <v>492</v>
      </c>
      <c r="F31" s="95">
        <v>37095</v>
      </c>
      <c r="G31" s="105">
        <v>0</v>
      </c>
      <c r="H31" s="106" t="s">
        <v>492</v>
      </c>
      <c r="I31" s="107">
        <v>12106</v>
      </c>
      <c r="J31" s="118">
        <v>0</v>
      </c>
      <c r="K31" s="119">
        <v>9025</v>
      </c>
      <c r="L31" s="120">
        <v>1664</v>
      </c>
      <c r="M31" s="128">
        <v>0</v>
      </c>
      <c r="N31" s="134">
        <v>0</v>
      </c>
    </row>
    <row r="32" spans="1:14" ht="15.75">
      <c r="A32" s="82" t="s">
        <v>131</v>
      </c>
      <c r="B32" s="82" t="s">
        <v>132</v>
      </c>
      <c r="C32" s="82" t="s">
        <v>133</v>
      </c>
      <c r="D32" s="93">
        <v>105083</v>
      </c>
      <c r="E32" s="94"/>
      <c r="F32" s="95">
        <v>0</v>
      </c>
      <c r="G32" s="105">
        <v>40142</v>
      </c>
      <c r="H32" s="106"/>
      <c r="I32" s="107">
        <v>0</v>
      </c>
      <c r="J32" s="118">
        <v>0</v>
      </c>
      <c r="K32" s="119"/>
      <c r="L32" s="120">
        <v>0</v>
      </c>
      <c r="M32" s="128">
        <v>0</v>
      </c>
      <c r="N32" s="134">
        <v>0</v>
      </c>
    </row>
    <row r="33" spans="1:14" ht="15.75">
      <c r="A33" s="82" t="s">
        <v>134</v>
      </c>
      <c r="B33" s="82" t="s">
        <v>135</v>
      </c>
      <c r="C33" s="82" t="s">
        <v>136</v>
      </c>
      <c r="D33" s="93">
        <v>279312</v>
      </c>
      <c r="E33" s="94"/>
      <c r="F33" s="95">
        <v>0</v>
      </c>
      <c r="G33" s="105">
        <v>74186</v>
      </c>
      <c r="H33" s="106"/>
      <c r="I33" s="107">
        <v>0</v>
      </c>
      <c r="J33" s="118">
        <v>0</v>
      </c>
      <c r="K33" s="119"/>
      <c r="L33" s="120">
        <v>0</v>
      </c>
      <c r="M33" s="128">
        <v>12220</v>
      </c>
      <c r="N33" s="134">
        <v>0</v>
      </c>
    </row>
    <row r="34" spans="1:14" ht="15.75">
      <c r="A34" s="82" t="s">
        <v>137</v>
      </c>
      <c r="B34" s="82" t="s">
        <v>135</v>
      </c>
      <c r="C34" s="82" t="s">
        <v>138</v>
      </c>
      <c r="D34" s="93">
        <v>65493</v>
      </c>
      <c r="E34" s="94"/>
      <c r="F34" s="95">
        <v>0</v>
      </c>
      <c r="G34" s="105">
        <v>24159</v>
      </c>
      <c r="H34" s="106"/>
      <c r="I34" s="107">
        <v>0</v>
      </c>
      <c r="J34" s="118">
        <v>0</v>
      </c>
      <c r="K34" s="119"/>
      <c r="L34" s="120">
        <v>0</v>
      </c>
      <c r="M34" s="128">
        <v>0</v>
      </c>
      <c r="N34" s="134">
        <v>0</v>
      </c>
    </row>
    <row r="35" spans="1:14" ht="15.75">
      <c r="A35" s="82" t="s">
        <v>139</v>
      </c>
      <c r="B35" s="82" t="s">
        <v>135</v>
      </c>
      <c r="C35" s="82" t="s">
        <v>140</v>
      </c>
      <c r="D35" s="93">
        <v>178887</v>
      </c>
      <c r="E35" s="94"/>
      <c r="F35" s="95">
        <v>0</v>
      </c>
      <c r="G35" s="105">
        <v>36116</v>
      </c>
      <c r="H35" s="106"/>
      <c r="I35" s="107">
        <v>0</v>
      </c>
      <c r="J35" s="118">
        <v>0</v>
      </c>
      <c r="K35" s="119"/>
      <c r="L35" s="120">
        <v>0</v>
      </c>
      <c r="M35" s="128">
        <v>0</v>
      </c>
      <c r="N35" s="134">
        <v>0</v>
      </c>
    </row>
    <row r="36" spans="1:14" ht="15.75">
      <c r="A36" s="82" t="s">
        <v>141</v>
      </c>
      <c r="B36" s="82" t="s">
        <v>142</v>
      </c>
      <c r="C36" s="82" t="s">
        <v>143</v>
      </c>
      <c r="D36" s="93">
        <v>143567</v>
      </c>
      <c r="E36" s="94"/>
      <c r="F36" s="95">
        <v>0</v>
      </c>
      <c r="G36" s="105">
        <v>38736</v>
      </c>
      <c r="H36" s="106"/>
      <c r="I36" s="107">
        <v>0</v>
      </c>
      <c r="J36" s="118">
        <v>0</v>
      </c>
      <c r="K36" s="119"/>
      <c r="L36" s="120">
        <v>0</v>
      </c>
      <c r="M36" s="128">
        <v>0</v>
      </c>
      <c r="N36" s="134">
        <v>0</v>
      </c>
    </row>
    <row r="37" spans="1:14" ht="15.75">
      <c r="A37" s="82" t="s">
        <v>144</v>
      </c>
      <c r="B37" s="82" t="s">
        <v>142</v>
      </c>
      <c r="C37" s="82" t="s">
        <v>145</v>
      </c>
      <c r="D37" s="93">
        <v>127857</v>
      </c>
      <c r="E37" s="94"/>
      <c r="F37" s="95">
        <v>0</v>
      </c>
      <c r="G37" s="105">
        <v>26115</v>
      </c>
      <c r="H37" s="106"/>
      <c r="I37" s="107">
        <v>0</v>
      </c>
      <c r="J37" s="118">
        <v>0</v>
      </c>
      <c r="K37" s="119"/>
      <c r="L37" s="120">
        <v>0</v>
      </c>
      <c r="M37" s="128">
        <v>0</v>
      </c>
      <c r="N37" s="134">
        <v>0</v>
      </c>
    </row>
    <row r="38" spans="1:14" ht="15.75">
      <c r="A38" s="82" t="s">
        <v>146</v>
      </c>
      <c r="B38" s="82" t="s">
        <v>147</v>
      </c>
      <c r="C38" s="82" t="s">
        <v>148</v>
      </c>
      <c r="D38" s="93">
        <v>236833</v>
      </c>
      <c r="E38" s="94"/>
      <c r="F38" s="95">
        <v>0</v>
      </c>
      <c r="G38" s="105">
        <v>47291</v>
      </c>
      <c r="H38" s="106"/>
      <c r="I38" s="107">
        <v>0</v>
      </c>
      <c r="J38" s="118">
        <v>0</v>
      </c>
      <c r="K38" s="119"/>
      <c r="L38" s="120">
        <v>0</v>
      </c>
      <c r="M38" s="128">
        <v>0</v>
      </c>
      <c r="N38" s="134">
        <v>0</v>
      </c>
    </row>
    <row r="39" spans="1:14" ht="15.75">
      <c r="A39" s="82" t="s">
        <v>149</v>
      </c>
      <c r="B39" s="82" t="s">
        <v>150</v>
      </c>
      <c r="C39" s="82" t="s">
        <v>151</v>
      </c>
      <c r="D39" s="93">
        <v>113949</v>
      </c>
      <c r="E39" s="94"/>
      <c r="F39" s="95">
        <v>0</v>
      </c>
      <c r="G39" s="105">
        <v>29769</v>
      </c>
      <c r="H39" s="106"/>
      <c r="I39" s="107">
        <v>0</v>
      </c>
      <c r="J39" s="118">
        <v>0</v>
      </c>
      <c r="K39" s="119"/>
      <c r="L39" s="120">
        <v>0</v>
      </c>
      <c r="M39" s="128">
        <v>0</v>
      </c>
      <c r="N39" s="134">
        <v>0</v>
      </c>
    </row>
    <row r="40" spans="1:14" ht="15.75">
      <c r="A40" s="82" t="s">
        <v>152</v>
      </c>
      <c r="B40" s="82" t="s">
        <v>153</v>
      </c>
      <c r="C40" s="82" t="s">
        <v>154</v>
      </c>
      <c r="D40" s="93">
        <v>875437</v>
      </c>
      <c r="E40" s="94"/>
      <c r="F40" s="95">
        <v>0</v>
      </c>
      <c r="G40" s="105">
        <v>232751</v>
      </c>
      <c r="H40" s="106"/>
      <c r="I40" s="107">
        <v>0</v>
      </c>
      <c r="J40" s="118">
        <v>0</v>
      </c>
      <c r="K40" s="119"/>
      <c r="L40" s="120">
        <v>0</v>
      </c>
      <c r="M40" s="128">
        <v>61679</v>
      </c>
      <c r="N40" s="134">
        <v>0</v>
      </c>
    </row>
    <row r="41" spans="1:14" ht="15.75">
      <c r="A41" s="82" t="s">
        <v>155</v>
      </c>
      <c r="B41" s="82" t="s">
        <v>156</v>
      </c>
      <c r="C41" s="82" t="s">
        <v>157</v>
      </c>
      <c r="D41" s="93">
        <v>33073411</v>
      </c>
      <c r="E41" s="94"/>
      <c r="F41" s="95">
        <v>0</v>
      </c>
      <c r="G41" s="105">
        <v>4359310</v>
      </c>
      <c r="H41" s="106"/>
      <c r="I41" s="107">
        <v>0</v>
      </c>
      <c r="J41" s="118">
        <v>0</v>
      </c>
      <c r="K41" s="119"/>
      <c r="L41" s="120">
        <v>0</v>
      </c>
      <c r="M41" s="128">
        <v>0</v>
      </c>
      <c r="N41" s="134">
        <v>564420</v>
      </c>
    </row>
    <row r="42" spans="1:14" ht="15.75">
      <c r="A42" s="82" t="s">
        <v>158</v>
      </c>
      <c r="B42" s="82" t="s">
        <v>159</v>
      </c>
      <c r="C42" s="82" t="s">
        <v>160</v>
      </c>
      <c r="D42" s="93">
        <v>40207</v>
      </c>
      <c r="E42" s="94"/>
      <c r="F42" s="95">
        <v>0</v>
      </c>
      <c r="G42" s="105">
        <v>15149</v>
      </c>
      <c r="H42" s="106"/>
      <c r="I42" s="107">
        <v>0</v>
      </c>
      <c r="J42" s="118">
        <v>0</v>
      </c>
      <c r="K42" s="119"/>
      <c r="L42" s="120">
        <v>0</v>
      </c>
      <c r="M42" s="128">
        <v>0</v>
      </c>
      <c r="N42" s="134">
        <v>0</v>
      </c>
    </row>
    <row r="43" spans="1:14" ht="15.75">
      <c r="A43" s="82" t="s">
        <v>161</v>
      </c>
      <c r="B43" s="82" t="s">
        <v>162</v>
      </c>
      <c r="C43" s="82" t="s">
        <v>163</v>
      </c>
      <c r="D43" s="93">
        <v>946381</v>
      </c>
      <c r="E43" s="94"/>
      <c r="F43" s="95">
        <v>0</v>
      </c>
      <c r="G43" s="105">
        <v>506813</v>
      </c>
      <c r="H43" s="106"/>
      <c r="I43" s="107">
        <v>0</v>
      </c>
      <c r="J43" s="118">
        <v>0</v>
      </c>
      <c r="K43" s="119"/>
      <c r="L43" s="120">
        <v>0</v>
      </c>
      <c r="M43" s="128">
        <v>0</v>
      </c>
      <c r="N43" s="134">
        <v>0</v>
      </c>
    </row>
    <row r="44" spans="1:14" ht="15.75">
      <c r="A44" s="82" t="s">
        <v>164</v>
      </c>
      <c r="B44" s="82" t="s">
        <v>165</v>
      </c>
      <c r="C44" s="82" t="s">
        <v>166</v>
      </c>
      <c r="D44" s="93">
        <v>608751</v>
      </c>
      <c r="E44" s="94"/>
      <c r="F44" s="95">
        <v>0</v>
      </c>
      <c r="G44" s="105">
        <v>114190</v>
      </c>
      <c r="H44" s="106"/>
      <c r="I44" s="107">
        <v>0</v>
      </c>
      <c r="J44" s="118">
        <v>0</v>
      </c>
      <c r="K44" s="119"/>
      <c r="L44" s="120">
        <v>0</v>
      </c>
      <c r="M44" s="128">
        <v>0</v>
      </c>
      <c r="N44" s="134">
        <v>0</v>
      </c>
    </row>
    <row r="45" spans="1:14" ht="15.75">
      <c r="A45" s="82" t="s">
        <v>167</v>
      </c>
      <c r="B45" s="82" t="s">
        <v>168</v>
      </c>
      <c r="C45" s="82" t="s">
        <v>169</v>
      </c>
      <c r="D45" s="93">
        <v>100396</v>
      </c>
      <c r="E45" s="94"/>
      <c r="F45" s="95">
        <v>0</v>
      </c>
      <c r="G45" s="105">
        <v>42996</v>
      </c>
      <c r="H45" s="106"/>
      <c r="I45" s="107">
        <v>0</v>
      </c>
      <c r="J45" s="118">
        <v>0</v>
      </c>
      <c r="K45" s="119"/>
      <c r="L45" s="120">
        <v>0</v>
      </c>
      <c r="M45" s="128">
        <v>0</v>
      </c>
      <c r="N45" s="134">
        <v>0</v>
      </c>
    </row>
    <row r="46" spans="1:14" ht="15.75">
      <c r="A46" s="82" t="s">
        <v>170</v>
      </c>
      <c r="B46" s="82" t="s">
        <v>168</v>
      </c>
      <c r="C46" s="82" t="s">
        <v>171</v>
      </c>
      <c r="D46" s="93">
        <v>0</v>
      </c>
      <c r="E46" s="94" t="s">
        <v>492</v>
      </c>
      <c r="F46" s="95">
        <v>29795</v>
      </c>
      <c r="G46" s="105">
        <v>0</v>
      </c>
      <c r="H46" s="106" t="s">
        <v>492</v>
      </c>
      <c r="I46" s="107">
        <v>10500</v>
      </c>
      <c r="J46" s="118">
        <v>0</v>
      </c>
      <c r="K46" s="119"/>
      <c r="L46" s="120">
        <v>0</v>
      </c>
      <c r="M46" s="128">
        <v>0</v>
      </c>
      <c r="N46" s="134">
        <v>0</v>
      </c>
    </row>
    <row r="47" spans="1:14" ht="15.75">
      <c r="A47" s="82" t="s">
        <v>172</v>
      </c>
      <c r="B47" s="82" t="s">
        <v>168</v>
      </c>
      <c r="C47" s="82" t="s">
        <v>173</v>
      </c>
      <c r="D47" s="93">
        <v>100513</v>
      </c>
      <c r="E47" s="94"/>
      <c r="F47" s="95">
        <v>0</v>
      </c>
      <c r="G47" s="105">
        <v>24606</v>
      </c>
      <c r="H47" s="106"/>
      <c r="I47" s="107">
        <v>0</v>
      </c>
      <c r="J47" s="118">
        <v>0</v>
      </c>
      <c r="K47" s="119"/>
      <c r="L47" s="120">
        <v>0</v>
      </c>
      <c r="M47" s="128">
        <v>0</v>
      </c>
      <c r="N47" s="134">
        <v>0</v>
      </c>
    </row>
    <row r="48" spans="1:14" ht="15.75">
      <c r="A48" s="82" t="s">
        <v>174</v>
      </c>
      <c r="B48" s="82" t="s">
        <v>168</v>
      </c>
      <c r="C48" s="82" t="s">
        <v>175</v>
      </c>
      <c r="D48" s="93">
        <v>22862</v>
      </c>
      <c r="E48" s="94"/>
      <c r="F48" s="95">
        <v>0</v>
      </c>
      <c r="G48" s="105">
        <v>3126</v>
      </c>
      <c r="H48" s="106"/>
      <c r="I48" s="107">
        <v>0</v>
      </c>
      <c r="J48" s="118">
        <v>0</v>
      </c>
      <c r="K48" s="119"/>
      <c r="L48" s="120">
        <v>0</v>
      </c>
      <c r="M48" s="128">
        <v>0</v>
      </c>
      <c r="N48" s="134">
        <v>0</v>
      </c>
    </row>
    <row r="49" spans="1:14" ht="15.75">
      <c r="A49" s="82" t="s">
        <v>176</v>
      </c>
      <c r="B49" s="82" t="s">
        <v>168</v>
      </c>
      <c r="C49" s="82" t="s">
        <v>177</v>
      </c>
      <c r="D49" s="93">
        <v>0</v>
      </c>
      <c r="E49" s="94" t="s">
        <v>492</v>
      </c>
      <c r="F49" s="95">
        <v>24497</v>
      </c>
      <c r="G49" s="105">
        <v>0</v>
      </c>
      <c r="H49" s="106" t="s">
        <v>492</v>
      </c>
      <c r="I49" s="107">
        <v>1341</v>
      </c>
      <c r="J49" s="118">
        <v>0</v>
      </c>
      <c r="K49" s="119"/>
      <c r="L49" s="120">
        <v>0</v>
      </c>
      <c r="M49" s="128">
        <v>0</v>
      </c>
      <c r="N49" s="134">
        <v>0</v>
      </c>
    </row>
    <row r="50" spans="1:14" ht="15.75">
      <c r="A50" s="82" t="s">
        <v>178</v>
      </c>
      <c r="B50" s="82" t="s">
        <v>179</v>
      </c>
      <c r="C50" s="82" t="s">
        <v>180</v>
      </c>
      <c r="D50" s="93">
        <v>66187</v>
      </c>
      <c r="E50" s="94"/>
      <c r="F50" s="95">
        <v>0</v>
      </c>
      <c r="G50" s="105">
        <v>14309</v>
      </c>
      <c r="H50" s="106"/>
      <c r="I50" s="107">
        <v>0</v>
      </c>
      <c r="J50" s="118">
        <v>0</v>
      </c>
      <c r="K50" s="119"/>
      <c r="L50" s="120">
        <v>0</v>
      </c>
      <c r="M50" s="128">
        <v>0</v>
      </c>
      <c r="N50" s="134">
        <v>0</v>
      </c>
    </row>
    <row r="51" spans="1:14" ht="15.75">
      <c r="A51" s="82" t="s">
        <v>181</v>
      </c>
      <c r="B51" s="82" t="s">
        <v>179</v>
      </c>
      <c r="C51" s="82" t="s">
        <v>182</v>
      </c>
      <c r="D51" s="93">
        <v>3980584</v>
      </c>
      <c r="E51" s="94"/>
      <c r="F51" s="95">
        <v>0</v>
      </c>
      <c r="G51" s="105">
        <v>624984</v>
      </c>
      <c r="H51" s="106"/>
      <c r="I51" s="107">
        <v>0</v>
      </c>
      <c r="J51" s="118">
        <v>0</v>
      </c>
      <c r="K51" s="119"/>
      <c r="L51" s="120">
        <v>0</v>
      </c>
      <c r="M51" s="128">
        <v>0</v>
      </c>
      <c r="N51" s="134">
        <v>0</v>
      </c>
    </row>
    <row r="52" spans="1:14" ht="15.75">
      <c r="A52" s="82" t="s">
        <v>183</v>
      </c>
      <c r="B52" s="82" t="s">
        <v>179</v>
      </c>
      <c r="C52" s="82" t="s">
        <v>184</v>
      </c>
      <c r="D52" s="93">
        <v>1187268</v>
      </c>
      <c r="E52" s="94"/>
      <c r="F52" s="95">
        <v>0</v>
      </c>
      <c r="G52" s="105">
        <v>265807</v>
      </c>
      <c r="H52" s="106"/>
      <c r="I52" s="107">
        <v>0</v>
      </c>
      <c r="J52" s="118">
        <v>0</v>
      </c>
      <c r="K52" s="119"/>
      <c r="L52" s="120">
        <v>0</v>
      </c>
      <c r="M52" s="128">
        <v>0</v>
      </c>
      <c r="N52" s="134">
        <v>0</v>
      </c>
    </row>
    <row r="53" spans="1:14" ht="15.75">
      <c r="A53" s="82" t="s">
        <v>185</v>
      </c>
      <c r="B53" s="82" t="s">
        <v>179</v>
      </c>
      <c r="C53" s="82" t="s">
        <v>186</v>
      </c>
      <c r="D53" s="93">
        <v>1486072</v>
      </c>
      <c r="E53" s="94"/>
      <c r="F53" s="95">
        <v>0</v>
      </c>
      <c r="G53" s="105">
        <v>174735</v>
      </c>
      <c r="H53" s="106"/>
      <c r="I53" s="107">
        <v>0</v>
      </c>
      <c r="J53" s="118">
        <v>0</v>
      </c>
      <c r="K53" s="119"/>
      <c r="L53" s="120">
        <v>0</v>
      </c>
      <c r="M53" s="128">
        <v>0</v>
      </c>
      <c r="N53" s="134">
        <v>0</v>
      </c>
    </row>
    <row r="54" spans="1:14" ht="15.75">
      <c r="A54" s="82" t="s">
        <v>187</v>
      </c>
      <c r="B54" s="82" t="s">
        <v>179</v>
      </c>
      <c r="C54" s="82" t="s">
        <v>188</v>
      </c>
      <c r="D54" s="93">
        <v>7135138</v>
      </c>
      <c r="E54" s="94"/>
      <c r="F54" s="95">
        <v>0</v>
      </c>
      <c r="G54" s="105">
        <v>1328559</v>
      </c>
      <c r="H54" s="106"/>
      <c r="I54" s="107">
        <v>0</v>
      </c>
      <c r="J54" s="118">
        <v>0</v>
      </c>
      <c r="K54" s="119"/>
      <c r="L54" s="120">
        <v>0</v>
      </c>
      <c r="M54" s="128">
        <v>0</v>
      </c>
      <c r="N54" s="134">
        <v>55624</v>
      </c>
    </row>
    <row r="55" spans="1:14" ht="15.75">
      <c r="A55" s="82" t="s">
        <v>189</v>
      </c>
      <c r="B55" s="82" t="s">
        <v>179</v>
      </c>
      <c r="C55" s="82" t="s">
        <v>190</v>
      </c>
      <c r="D55" s="93">
        <v>231161</v>
      </c>
      <c r="E55" s="94"/>
      <c r="F55" s="95">
        <v>0</v>
      </c>
      <c r="G55" s="105">
        <v>70111</v>
      </c>
      <c r="H55" s="106"/>
      <c r="I55" s="107">
        <v>0</v>
      </c>
      <c r="J55" s="118">
        <v>0</v>
      </c>
      <c r="K55" s="119"/>
      <c r="L55" s="120">
        <v>0</v>
      </c>
      <c r="M55" s="128">
        <v>0</v>
      </c>
      <c r="N55" s="134">
        <v>0</v>
      </c>
    </row>
    <row r="56" spans="1:14" ht="15.75">
      <c r="A56" s="82" t="s">
        <v>191</v>
      </c>
      <c r="B56" s="82" t="s">
        <v>179</v>
      </c>
      <c r="C56" s="82" t="s">
        <v>192</v>
      </c>
      <c r="D56" s="93">
        <v>149463</v>
      </c>
      <c r="E56" s="94"/>
      <c r="F56" s="95">
        <v>0</v>
      </c>
      <c r="G56" s="105">
        <v>90070</v>
      </c>
      <c r="H56" s="106"/>
      <c r="I56" s="107">
        <v>0</v>
      </c>
      <c r="J56" s="118">
        <v>0</v>
      </c>
      <c r="K56" s="119"/>
      <c r="L56" s="120">
        <v>0</v>
      </c>
      <c r="M56" s="128">
        <v>0</v>
      </c>
      <c r="N56" s="134">
        <v>0</v>
      </c>
    </row>
    <row r="57" spans="1:14" ht="15.75">
      <c r="A57" s="82" t="s">
        <v>193</v>
      </c>
      <c r="B57" s="82" t="s">
        <v>179</v>
      </c>
      <c r="C57" s="82" t="s">
        <v>194</v>
      </c>
      <c r="D57" s="93">
        <v>883132</v>
      </c>
      <c r="E57" s="94"/>
      <c r="F57" s="95">
        <v>0</v>
      </c>
      <c r="G57" s="105">
        <v>259512</v>
      </c>
      <c r="H57" s="106"/>
      <c r="I57" s="107">
        <v>0</v>
      </c>
      <c r="J57" s="118">
        <v>0</v>
      </c>
      <c r="K57" s="119"/>
      <c r="L57" s="120">
        <v>0</v>
      </c>
      <c r="M57" s="128">
        <v>0</v>
      </c>
      <c r="N57" s="134">
        <v>0</v>
      </c>
    </row>
    <row r="58" spans="1:14" ht="15.75">
      <c r="A58" s="82" t="s">
        <v>195</v>
      </c>
      <c r="B58" s="82" t="s">
        <v>179</v>
      </c>
      <c r="C58" s="82" t="s">
        <v>196</v>
      </c>
      <c r="D58" s="93">
        <v>201842</v>
      </c>
      <c r="E58" s="94"/>
      <c r="F58" s="95">
        <v>0</v>
      </c>
      <c r="G58" s="105">
        <v>32185</v>
      </c>
      <c r="H58" s="106"/>
      <c r="I58" s="107">
        <v>0</v>
      </c>
      <c r="J58" s="118">
        <v>0</v>
      </c>
      <c r="K58" s="119"/>
      <c r="L58" s="120">
        <v>0</v>
      </c>
      <c r="M58" s="128">
        <v>0</v>
      </c>
      <c r="N58" s="134">
        <v>0</v>
      </c>
    </row>
    <row r="59" spans="1:14" ht="15.75">
      <c r="A59" s="82" t="s">
        <v>197</v>
      </c>
      <c r="B59" s="82" t="s">
        <v>179</v>
      </c>
      <c r="C59" s="82" t="s">
        <v>198</v>
      </c>
      <c r="D59" s="93">
        <v>81166</v>
      </c>
      <c r="E59" s="94"/>
      <c r="F59" s="95">
        <v>0</v>
      </c>
      <c r="G59" s="105">
        <v>18709</v>
      </c>
      <c r="H59" s="106"/>
      <c r="I59" s="107">
        <v>0</v>
      </c>
      <c r="J59" s="118">
        <v>0</v>
      </c>
      <c r="K59" s="119"/>
      <c r="L59" s="120">
        <v>0</v>
      </c>
      <c r="M59" s="128">
        <v>0</v>
      </c>
      <c r="N59" s="134">
        <v>0</v>
      </c>
    </row>
    <row r="60" spans="1:14" ht="15.75">
      <c r="A60" s="82" t="s">
        <v>199</v>
      </c>
      <c r="B60" s="82" t="s">
        <v>179</v>
      </c>
      <c r="C60" s="82" t="s">
        <v>200</v>
      </c>
      <c r="D60" s="93">
        <v>40880</v>
      </c>
      <c r="E60" s="94"/>
      <c r="F60" s="95">
        <v>0</v>
      </c>
      <c r="G60" s="105">
        <v>7227</v>
      </c>
      <c r="H60" s="106"/>
      <c r="I60" s="107">
        <v>0</v>
      </c>
      <c r="J60" s="118">
        <v>0</v>
      </c>
      <c r="K60" s="119"/>
      <c r="L60" s="120">
        <v>0</v>
      </c>
      <c r="M60" s="128">
        <v>0</v>
      </c>
      <c r="N60" s="134">
        <v>0</v>
      </c>
    </row>
    <row r="61" spans="1:14" ht="15.75">
      <c r="A61" s="82" t="s">
        <v>201</v>
      </c>
      <c r="B61" s="82" t="s">
        <v>179</v>
      </c>
      <c r="C61" s="82" t="s">
        <v>202</v>
      </c>
      <c r="D61" s="93">
        <v>250118</v>
      </c>
      <c r="E61" s="94"/>
      <c r="F61" s="95">
        <v>0</v>
      </c>
      <c r="G61" s="105">
        <v>68103</v>
      </c>
      <c r="H61" s="106"/>
      <c r="I61" s="107">
        <v>0</v>
      </c>
      <c r="J61" s="118">
        <v>19969</v>
      </c>
      <c r="K61" s="119"/>
      <c r="L61" s="120">
        <v>0</v>
      </c>
      <c r="M61" s="128">
        <v>0</v>
      </c>
      <c r="N61" s="134">
        <v>0</v>
      </c>
    </row>
    <row r="62" spans="1:14" ht="15.75">
      <c r="A62" s="82" t="s">
        <v>203</v>
      </c>
      <c r="B62" s="82" t="s">
        <v>179</v>
      </c>
      <c r="C62" s="82" t="s">
        <v>204</v>
      </c>
      <c r="D62" s="93">
        <v>1015675</v>
      </c>
      <c r="E62" s="94"/>
      <c r="F62" s="95">
        <v>0</v>
      </c>
      <c r="G62" s="105">
        <v>142783</v>
      </c>
      <c r="H62" s="106"/>
      <c r="I62" s="107">
        <v>0</v>
      </c>
      <c r="J62" s="118">
        <v>41602</v>
      </c>
      <c r="K62" s="119"/>
      <c r="L62" s="120">
        <v>0</v>
      </c>
      <c r="M62" s="128">
        <v>0</v>
      </c>
      <c r="N62" s="134">
        <v>0</v>
      </c>
    </row>
    <row r="63" spans="1:14" ht="15.75">
      <c r="A63" s="82" t="s">
        <v>205</v>
      </c>
      <c r="B63" s="82" t="s">
        <v>179</v>
      </c>
      <c r="C63" s="82" t="s">
        <v>206</v>
      </c>
      <c r="D63" s="93">
        <v>25663</v>
      </c>
      <c r="E63" s="94"/>
      <c r="F63" s="95">
        <v>0</v>
      </c>
      <c r="G63" s="105">
        <v>1353</v>
      </c>
      <c r="H63" s="106"/>
      <c r="I63" s="107">
        <v>0</v>
      </c>
      <c r="J63" s="118">
        <v>0</v>
      </c>
      <c r="K63" s="119"/>
      <c r="L63" s="120">
        <v>0</v>
      </c>
      <c r="M63" s="128">
        <v>0</v>
      </c>
      <c r="N63" s="134">
        <v>0</v>
      </c>
    </row>
    <row r="64" spans="1:14" ht="15.75">
      <c r="A64" s="82" t="s">
        <v>207</v>
      </c>
      <c r="B64" s="82" t="s">
        <v>179</v>
      </c>
      <c r="C64" s="82" t="s">
        <v>208</v>
      </c>
      <c r="D64" s="93">
        <v>122675</v>
      </c>
      <c r="E64" s="94"/>
      <c r="F64" s="95">
        <v>0</v>
      </c>
      <c r="G64" s="105">
        <v>13658</v>
      </c>
      <c r="H64" s="106"/>
      <c r="I64" s="107">
        <v>0</v>
      </c>
      <c r="J64" s="118">
        <v>1664</v>
      </c>
      <c r="K64" s="119"/>
      <c r="L64" s="120">
        <v>0</v>
      </c>
      <c r="M64" s="128">
        <v>0</v>
      </c>
      <c r="N64" s="134">
        <v>0</v>
      </c>
    </row>
    <row r="65" spans="1:14" ht="15.75">
      <c r="A65" s="82" t="s">
        <v>209</v>
      </c>
      <c r="B65" s="82" t="s">
        <v>210</v>
      </c>
      <c r="C65" s="82" t="s">
        <v>211</v>
      </c>
      <c r="D65" s="93">
        <v>735754</v>
      </c>
      <c r="E65" s="94"/>
      <c r="F65" s="95">
        <v>0</v>
      </c>
      <c r="G65" s="105">
        <v>193534</v>
      </c>
      <c r="H65" s="106"/>
      <c r="I65" s="107">
        <v>0</v>
      </c>
      <c r="J65" s="118">
        <v>0</v>
      </c>
      <c r="K65" s="119"/>
      <c r="L65" s="120">
        <v>0</v>
      </c>
      <c r="M65" s="128">
        <v>46046</v>
      </c>
      <c r="N65" s="134">
        <v>161964</v>
      </c>
    </row>
    <row r="66" spans="1:14" ht="15.75">
      <c r="A66" s="82" t="s">
        <v>212</v>
      </c>
      <c r="B66" s="82" t="s">
        <v>210</v>
      </c>
      <c r="C66" s="82" t="s">
        <v>213</v>
      </c>
      <c r="D66" s="93">
        <v>425945</v>
      </c>
      <c r="E66" s="94"/>
      <c r="F66" s="95">
        <v>0</v>
      </c>
      <c r="G66" s="105">
        <v>103535</v>
      </c>
      <c r="H66" s="106"/>
      <c r="I66" s="107">
        <v>0</v>
      </c>
      <c r="J66" s="118">
        <v>0</v>
      </c>
      <c r="K66" s="119"/>
      <c r="L66" s="120">
        <v>0</v>
      </c>
      <c r="M66" s="128">
        <v>0</v>
      </c>
      <c r="N66" s="134">
        <v>0</v>
      </c>
    </row>
    <row r="67" spans="1:14" ht="15.75">
      <c r="A67" s="82" t="s">
        <v>214</v>
      </c>
      <c r="B67" s="82" t="s">
        <v>210</v>
      </c>
      <c r="C67" s="82" t="s">
        <v>215</v>
      </c>
      <c r="D67" s="93">
        <v>70712</v>
      </c>
      <c r="E67" s="94"/>
      <c r="F67" s="95">
        <v>0</v>
      </c>
      <c r="G67" s="105">
        <v>6532</v>
      </c>
      <c r="H67" s="106"/>
      <c r="I67" s="107">
        <v>0</v>
      </c>
      <c r="J67" s="118">
        <v>0</v>
      </c>
      <c r="K67" s="119"/>
      <c r="L67" s="120">
        <v>0</v>
      </c>
      <c r="M67" s="128">
        <v>0</v>
      </c>
      <c r="N67" s="134">
        <v>0</v>
      </c>
    </row>
    <row r="68" spans="1:14" ht="15.75">
      <c r="A68" s="82" t="s">
        <v>216</v>
      </c>
      <c r="B68" s="82" t="s">
        <v>217</v>
      </c>
      <c r="C68" s="82" t="s">
        <v>218</v>
      </c>
      <c r="D68" s="93">
        <v>576932</v>
      </c>
      <c r="E68" s="94"/>
      <c r="F68" s="95">
        <v>0</v>
      </c>
      <c r="G68" s="105">
        <v>128368</v>
      </c>
      <c r="H68" s="106"/>
      <c r="I68" s="107">
        <v>0</v>
      </c>
      <c r="J68" s="118">
        <v>0</v>
      </c>
      <c r="K68" s="119"/>
      <c r="L68" s="120">
        <v>0</v>
      </c>
      <c r="M68" s="128">
        <v>0</v>
      </c>
      <c r="N68" s="134">
        <v>0</v>
      </c>
    </row>
    <row r="69" spans="1:14" ht="15.75">
      <c r="A69" s="82" t="s">
        <v>219</v>
      </c>
      <c r="B69" s="82" t="s">
        <v>217</v>
      </c>
      <c r="C69" s="82" t="s">
        <v>220</v>
      </c>
      <c r="D69" s="93">
        <v>335781</v>
      </c>
      <c r="E69" s="94"/>
      <c r="F69" s="95">
        <v>0</v>
      </c>
      <c r="G69" s="105">
        <v>128862</v>
      </c>
      <c r="H69" s="106"/>
      <c r="I69" s="107">
        <v>0</v>
      </c>
      <c r="J69" s="118">
        <v>0</v>
      </c>
      <c r="K69" s="119"/>
      <c r="L69" s="120">
        <v>0</v>
      </c>
      <c r="M69" s="128">
        <v>0</v>
      </c>
      <c r="N69" s="134">
        <v>0</v>
      </c>
    </row>
    <row r="70" spans="1:14" ht="15.75">
      <c r="A70" s="82" t="s">
        <v>221</v>
      </c>
      <c r="B70" s="82" t="s">
        <v>217</v>
      </c>
      <c r="C70" s="82" t="s">
        <v>222</v>
      </c>
      <c r="D70" s="93">
        <v>112055</v>
      </c>
      <c r="E70" s="94"/>
      <c r="F70" s="95">
        <v>0</v>
      </c>
      <c r="G70" s="105">
        <v>28743</v>
      </c>
      <c r="H70" s="106"/>
      <c r="I70" s="107">
        <v>0</v>
      </c>
      <c r="J70" s="118">
        <v>0</v>
      </c>
      <c r="K70" s="119"/>
      <c r="L70" s="120">
        <v>0</v>
      </c>
      <c r="M70" s="128">
        <v>0</v>
      </c>
      <c r="N70" s="134">
        <v>0</v>
      </c>
    </row>
    <row r="71" spans="1:14" ht="15.75">
      <c r="A71" s="82" t="s">
        <v>223</v>
      </c>
      <c r="B71" s="82" t="s">
        <v>224</v>
      </c>
      <c r="C71" s="82" t="s">
        <v>225</v>
      </c>
      <c r="D71" s="93">
        <v>19205</v>
      </c>
      <c r="E71" s="94"/>
      <c r="F71" s="95">
        <v>0</v>
      </c>
      <c r="G71" s="105">
        <v>11178</v>
      </c>
      <c r="H71" s="106"/>
      <c r="I71" s="107">
        <v>0</v>
      </c>
      <c r="J71" s="118">
        <v>0</v>
      </c>
      <c r="K71" s="119"/>
      <c r="L71" s="120">
        <v>0</v>
      </c>
      <c r="M71" s="128">
        <v>0</v>
      </c>
      <c r="N71" s="134">
        <v>0</v>
      </c>
    </row>
    <row r="72" spans="1:14" ht="15.75">
      <c r="A72" s="82" t="s">
        <v>226</v>
      </c>
      <c r="B72" s="82" t="s">
        <v>227</v>
      </c>
      <c r="C72" s="82" t="s">
        <v>228</v>
      </c>
      <c r="D72" s="93">
        <v>59941</v>
      </c>
      <c r="E72" s="94"/>
      <c r="F72" s="95">
        <v>0</v>
      </c>
      <c r="G72" s="105">
        <v>19101</v>
      </c>
      <c r="H72" s="106"/>
      <c r="I72" s="107">
        <v>0</v>
      </c>
      <c r="J72" s="118">
        <v>0</v>
      </c>
      <c r="K72" s="119"/>
      <c r="L72" s="120">
        <v>0</v>
      </c>
      <c r="M72" s="128">
        <v>0</v>
      </c>
      <c r="N72" s="134">
        <v>0</v>
      </c>
    </row>
    <row r="73" spans="1:14" ht="15.75">
      <c r="A73" s="82" t="s">
        <v>229</v>
      </c>
      <c r="B73" s="82" t="s">
        <v>227</v>
      </c>
      <c r="C73" s="82" t="s">
        <v>230</v>
      </c>
      <c r="D73" s="93">
        <v>147799</v>
      </c>
      <c r="E73" s="94"/>
      <c r="F73" s="95">
        <v>0</v>
      </c>
      <c r="G73" s="105">
        <v>31027</v>
      </c>
      <c r="H73" s="106"/>
      <c r="I73" s="107">
        <v>0</v>
      </c>
      <c r="J73" s="118">
        <v>0</v>
      </c>
      <c r="K73" s="119"/>
      <c r="L73" s="120">
        <v>0</v>
      </c>
      <c r="M73" s="128">
        <v>0</v>
      </c>
      <c r="N73" s="134">
        <v>0</v>
      </c>
    </row>
    <row r="74" spans="1:14" ht="15.75">
      <c r="A74" s="82" t="s">
        <v>231</v>
      </c>
      <c r="B74" s="82" t="s">
        <v>232</v>
      </c>
      <c r="C74" s="82" t="s">
        <v>233</v>
      </c>
      <c r="D74" s="93">
        <v>183752</v>
      </c>
      <c r="E74" s="94"/>
      <c r="F74" s="95">
        <v>0</v>
      </c>
      <c r="G74" s="105">
        <v>61017</v>
      </c>
      <c r="H74" s="106"/>
      <c r="I74" s="107">
        <v>0</v>
      </c>
      <c r="J74" s="118">
        <v>0</v>
      </c>
      <c r="K74" s="119"/>
      <c r="L74" s="120">
        <v>0</v>
      </c>
      <c r="M74" s="128">
        <v>0</v>
      </c>
      <c r="N74" s="134">
        <v>0</v>
      </c>
    </row>
    <row r="75" spans="1:14" ht="15.75">
      <c r="A75" s="82" t="s">
        <v>234</v>
      </c>
      <c r="B75" s="82" t="s">
        <v>235</v>
      </c>
      <c r="C75" s="82" t="s">
        <v>236</v>
      </c>
      <c r="D75" s="93">
        <v>21205</v>
      </c>
      <c r="E75" s="94"/>
      <c r="F75" s="95">
        <v>0</v>
      </c>
      <c r="G75" s="105">
        <v>4090</v>
      </c>
      <c r="H75" s="106"/>
      <c r="I75" s="107">
        <v>0</v>
      </c>
      <c r="J75" s="118">
        <v>0</v>
      </c>
      <c r="K75" s="119"/>
      <c r="L75" s="120">
        <v>0</v>
      </c>
      <c r="M75" s="128">
        <v>0</v>
      </c>
      <c r="N75" s="134">
        <v>0</v>
      </c>
    </row>
    <row r="76" spans="1:14" ht="15.75">
      <c r="A76" s="82" t="s">
        <v>237</v>
      </c>
      <c r="B76" s="82" t="s">
        <v>238</v>
      </c>
      <c r="C76" s="82" t="s">
        <v>239</v>
      </c>
      <c r="D76" s="93">
        <v>308563</v>
      </c>
      <c r="E76" s="94"/>
      <c r="F76" s="95">
        <v>0</v>
      </c>
      <c r="G76" s="105">
        <v>66419</v>
      </c>
      <c r="H76" s="106"/>
      <c r="I76" s="107">
        <v>0</v>
      </c>
      <c r="J76" s="118">
        <v>0</v>
      </c>
      <c r="K76" s="119">
        <v>9060</v>
      </c>
      <c r="L76" s="120">
        <v>1664</v>
      </c>
      <c r="M76" s="128">
        <v>6406</v>
      </c>
      <c r="N76" s="134">
        <v>0</v>
      </c>
    </row>
    <row r="77" spans="1:14" ht="15.75">
      <c r="A77" s="82" t="s">
        <v>240</v>
      </c>
      <c r="B77" s="82" t="s">
        <v>238</v>
      </c>
      <c r="C77" s="82" t="s">
        <v>241</v>
      </c>
      <c r="D77" s="93">
        <v>40305</v>
      </c>
      <c r="E77" s="94"/>
      <c r="F77" s="95">
        <v>0</v>
      </c>
      <c r="G77" s="105">
        <v>15935</v>
      </c>
      <c r="H77" s="106"/>
      <c r="I77" s="107">
        <v>0</v>
      </c>
      <c r="J77" s="118">
        <v>0</v>
      </c>
      <c r="K77" s="119"/>
      <c r="L77" s="120">
        <v>0</v>
      </c>
      <c r="M77" s="128">
        <v>0</v>
      </c>
      <c r="N77" s="134">
        <v>0</v>
      </c>
    </row>
    <row r="78" spans="1:14" ht="15.75">
      <c r="A78" s="82" t="s">
        <v>242</v>
      </c>
      <c r="B78" s="82" t="s">
        <v>243</v>
      </c>
      <c r="C78" s="82" t="s">
        <v>244</v>
      </c>
      <c r="D78" s="93">
        <v>0</v>
      </c>
      <c r="E78" s="94" t="s">
        <v>502</v>
      </c>
      <c r="F78" s="95">
        <v>48105</v>
      </c>
      <c r="G78" s="105">
        <v>0</v>
      </c>
      <c r="H78" s="106" t="s">
        <v>502</v>
      </c>
      <c r="I78" s="107">
        <v>11740</v>
      </c>
      <c r="J78" s="118">
        <v>0</v>
      </c>
      <c r="K78" s="119"/>
      <c r="L78" s="120">
        <v>0</v>
      </c>
      <c r="M78" s="128">
        <v>0</v>
      </c>
      <c r="N78" s="134">
        <v>0</v>
      </c>
    </row>
    <row r="79" spans="1:14" ht="15.75">
      <c r="A79" s="82" t="s">
        <v>245</v>
      </c>
      <c r="B79" s="82" t="s">
        <v>246</v>
      </c>
      <c r="C79" s="82" t="s">
        <v>247</v>
      </c>
      <c r="D79" s="93">
        <v>10233519</v>
      </c>
      <c r="E79" s="94"/>
      <c r="F79" s="95">
        <v>0</v>
      </c>
      <c r="G79" s="105">
        <v>2009857</v>
      </c>
      <c r="H79" s="106"/>
      <c r="I79" s="107">
        <v>0</v>
      </c>
      <c r="J79" s="118">
        <v>0</v>
      </c>
      <c r="K79" s="119"/>
      <c r="L79" s="120">
        <v>0</v>
      </c>
      <c r="M79" s="128">
        <v>0</v>
      </c>
      <c r="N79" s="134">
        <v>0</v>
      </c>
    </row>
    <row r="80" spans="1:14" ht="15.75">
      <c r="A80" s="82" t="s">
        <v>248</v>
      </c>
      <c r="B80" s="82" t="s">
        <v>249</v>
      </c>
      <c r="C80" s="82" t="s">
        <v>250</v>
      </c>
      <c r="D80" s="93">
        <v>22009</v>
      </c>
      <c r="E80" s="94"/>
      <c r="F80" s="95">
        <v>0</v>
      </c>
      <c r="G80" s="105">
        <v>12068</v>
      </c>
      <c r="H80" s="106"/>
      <c r="I80" s="107">
        <v>0</v>
      </c>
      <c r="J80" s="118">
        <v>1664</v>
      </c>
      <c r="K80" s="119"/>
      <c r="L80" s="120">
        <v>0</v>
      </c>
      <c r="M80" s="128">
        <v>0</v>
      </c>
      <c r="N80" s="134">
        <v>0</v>
      </c>
    </row>
    <row r="81" spans="1:14" ht="15.75">
      <c r="A81" s="82" t="s">
        <v>251</v>
      </c>
      <c r="B81" s="82" t="s">
        <v>249</v>
      </c>
      <c r="C81" s="82" t="s">
        <v>252</v>
      </c>
      <c r="D81" s="93">
        <v>14244</v>
      </c>
      <c r="E81" s="94"/>
      <c r="F81" s="95">
        <v>0</v>
      </c>
      <c r="G81" s="105">
        <v>1125</v>
      </c>
      <c r="H81" s="106"/>
      <c r="I81" s="107">
        <v>0</v>
      </c>
      <c r="J81" s="118">
        <v>0</v>
      </c>
      <c r="K81" s="119"/>
      <c r="L81" s="120">
        <v>0</v>
      </c>
      <c r="M81" s="128">
        <v>0</v>
      </c>
      <c r="N81" s="134">
        <v>0</v>
      </c>
    </row>
    <row r="82" spans="1:14" ht="15.75">
      <c r="A82" s="82" t="s">
        <v>253</v>
      </c>
      <c r="B82" s="82" t="s">
        <v>254</v>
      </c>
      <c r="C82" s="82" t="s">
        <v>255</v>
      </c>
      <c r="D82" s="93">
        <v>0</v>
      </c>
      <c r="E82" s="94" t="s">
        <v>492</v>
      </c>
      <c r="F82" s="95">
        <v>28814</v>
      </c>
      <c r="G82" s="105">
        <v>0</v>
      </c>
      <c r="H82" s="106" t="s">
        <v>492</v>
      </c>
      <c r="I82" s="107">
        <v>11506</v>
      </c>
      <c r="J82" s="118">
        <v>0</v>
      </c>
      <c r="K82" s="119"/>
      <c r="L82" s="120">
        <v>0</v>
      </c>
      <c r="M82" s="128">
        <v>0</v>
      </c>
      <c r="N82" s="134">
        <v>0</v>
      </c>
    </row>
    <row r="83" spans="1:14" ht="15.75">
      <c r="A83" s="82" t="s">
        <v>256</v>
      </c>
      <c r="B83" s="82" t="s">
        <v>254</v>
      </c>
      <c r="C83" s="82" t="s">
        <v>257</v>
      </c>
      <c r="D83" s="93">
        <v>0</v>
      </c>
      <c r="E83" s="94" t="s">
        <v>492</v>
      </c>
      <c r="F83" s="95">
        <v>29960</v>
      </c>
      <c r="G83" s="105">
        <v>0</v>
      </c>
      <c r="H83" s="106" t="s">
        <v>492</v>
      </c>
      <c r="I83" s="107">
        <v>4854</v>
      </c>
      <c r="J83" s="118">
        <v>0</v>
      </c>
      <c r="K83" s="119"/>
      <c r="L83" s="120">
        <v>0</v>
      </c>
      <c r="M83" s="128">
        <v>0</v>
      </c>
      <c r="N83" s="134">
        <v>0</v>
      </c>
    </row>
    <row r="84" spans="1:14" ht="15.75">
      <c r="A84" s="82" t="s">
        <v>258</v>
      </c>
      <c r="B84" s="82" t="s">
        <v>254</v>
      </c>
      <c r="C84" s="82" t="s">
        <v>259</v>
      </c>
      <c r="D84" s="93">
        <v>0</v>
      </c>
      <c r="E84" s="94" t="s">
        <v>492</v>
      </c>
      <c r="F84" s="95">
        <v>28654</v>
      </c>
      <c r="G84" s="105">
        <v>0</v>
      </c>
      <c r="H84" s="106" t="s">
        <v>492</v>
      </c>
      <c r="I84" s="107">
        <v>9580</v>
      </c>
      <c r="J84" s="118">
        <v>0</v>
      </c>
      <c r="K84" s="119"/>
      <c r="L84" s="120">
        <v>0</v>
      </c>
      <c r="M84" s="128">
        <v>0</v>
      </c>
      <c r="N84" s="134">
        <v>0</v>
      </c>
    </row>
    <row r="85" spans="1:14" ht="15.75">
      <c r="A85" s="82" t="s">
        <v>260</v>
      </c>
      <c r="B85" s="82" t="s">
        <v>254</v>
      </c>
      <c r="C85" s="82" t="s">
        <v>261</v>
      </c>
      <c r="D85" s="93">
        <v>0</v>
      </c>
      <c r="E85" s="94" t="s">
        <v>492</v>
      </c>
      <c r="F85" s="95">
        <v>39259</v>
      </c>
      <c r="G85" s="105">
        <v>0</v>
      </c>
      <c r="H85" s="106" t="s">
        <v>492</v>
      </c>
      <c r="I85" s="107">
        <v>4009</v>
      </c>
      <c r="J85" s="118">
        <v>0</v>
      </c>
      <c r="K85" s="119">
        <v>9025</v>
      </c>
      <c r="L85" s="120">
        <v>3328</v>
      </c>
      <c r="M85" s="128">
        <v>0</v>
      </c>
      <c r="N85" s="134">
        <v>0</v>
      </c>
    </row>
    <row r="86" spans="1:14" ht="15.75">
      <c r="A86" s="82" t="s">
        <v>262</v>
      </c>
      <c r="B86" s="82" t="s">
        <v>254</v>
      </c>
      <c r="C86" s="82" t="s">
        <v>263</v>
      </c>
      <c r="D86" s="93">
        <v>0</v>
      </c>
      <c r="E86" s="94" t="s">
        <v>492</v>
      </c>
      <c r="F86" s="95">
        <v>121353</v>
      </c>
      <c r="G86" s="105">
        <v>0</v>
      </c>
      <c r="H86" s="106" t="s">
        <v>492</v>
      </c>
      <c r="I86" s="107">
        <v>33543</v>
      </c>
      <c r="J86" s="118">
        <v>0</v>
      </c>
      <c r="K86" s="119">
        <v>9025</v>
      </c>
      <c r="L86" s="120">
        <v>4992</v>
      </c>
      <c r="M86" s="128">
        <v>0</v>
      </c>
      <c r="N86" s="134">
        <v>0</v>
      </c>
    </row>
    <row r="87" spans="1:14" ht="15.75">
      <c r="A87" s="82" t="s">
        <v>264</v>
      </c>
      <c r="B87" s="82" t="s">
        <v>265</v>
      </c>
      <c r="C87" s="82" t="s">
        <v>266</v>
      </c>
      <c r="D87" s="93">
        <v>263454</v>
      </c>
      <c r="E87" s="94"/>
      <c r="F87" s="95">
        <v>0</v>
      </c>
      <c r="G87" s="105">
        <v>46043</v>
      </c>
      <c r="H87" s="106"/>
      <c r="I87" s="107">
        <v>0</v>
      </c>
      <c r="J87" s="118">
        <v>0</v>
      </c>
      <c r="K87" s="119"/>
      <c r="L87" s="120">
        <v>0</v>
      </c>
      <c r="M87" s="128">
        <v>13538</v>
      </c>
      <c r="N87" s="134">
        <v>0</v>
      </c>
    </row>
    <row r="88" spans="1:14" ht="15.75">
      <c r="A88" s="82" t="s">
        <v>267</v>
      </c>
      <c r="B88" s="82" t="s">
        <v>268</v>
      </c>
      <c r="C88" s="82" t="s">
        <v>269</v>
      </c>
      <c r="D88" s="93">
        <v>450639</v>
      </c>
      <c r="E88" s="94"/>
      <c r="F88" s="95">
        <v>0</v>
      </c>
      <c r="G88" s="105">
        <v>174735</v>
      </c>
      <c r="H88" s="106"/>
      <c r="I88" s="107">
        <v>0</v>
      </c>
      <c r="J88" s="118">
        <v>0</v>
      </c>
      <c r="K88" s="119"/>
      <c r="L88" s="120">
        <v>0</v>
      </c>
      <c r="M88" s="128">
        <v>0</v>
      </c>
      <c r="N88" s="134">
        <v>46757</v>
      </c>
    </row>
    <row r="89" spans="1:14" ht="15.75">
      <c r="A89" s="82" t="s">
        <v>270</v>
      </c>
      <c r="B89" s="82" t="s">
        <v>268</v>
      </c>
      <c r="C89" s="82" t="s">
        <v>271</v>
      </c>
      <c r="D89" s="93">
        <v>93381</v>
      </c>
      <c r="E89" s="94"/>
      <c r="F89" s="95">
        <v>0</v>
      </c>
      <c r="G89" s="105">
        <v>31002</v>
      </c>
      <c r="H89" s="106"/>
      <c r="I89" s="107">
        <v>0</v>
      </c>
      <c r="J89" s="118">
        <v>0</v>
      </c>
      <c r="K89" s="119"/>
      <c r="L89" s="120">
        <v>0</v>
      </c>
      <c r="M89" s="128">
        <v>0</v>
      </c>
      <c r="N89" s="134">
        <v>0</v>
      </c>
    </row>
    <row r="90" spans="1:14" ht="15.75">
      <c r="A90" s="82" t="s">
        <v>272</v>
      </c>
      <c r="B90" s="82" t="s">
        <v>268</v>
      </c>
      <c r="C90" s="82" t="s">
        <v>273</v>
      </c>
      <c r="D90" s="93">
        <v>206311</v>
      </c>
      <c r="E90" s="94"/>
      <c r="F90" s="95">
        <v>0</v>
      </c>
      <c r="G90" s="105">
        <v>52858</v>
      </c>
      <c r="H90" s="106"/>
      <c r="I90" s="107">
        <v>0</v>
      </c>
      <c r="J90" s="118">
        <v>0</v>
      </c>
      <c r="K90" s="119"/>
      <c r="L90" s="120">
        <v>0</v>
      </c>
      <c r="M90" s="128">
        <v>0</v>
      </c>
      <c r="N90" s="134">
        <v>0</v>
      </c>
    </row>
    <row r="91" spans="1:14" ht="15.75">
      <c r="A91" s="82" t="s">
        <v>274</v>
      </c>
      <c r="B91" s="82" t="s">
        <v>275</v>
      </c>
      <c r="C91" s="82" t="s">
        <v>276</v>
      </c>
      <c r="D91" s="93">
        <v>2823473</v>
      </c>
      <c r="E91" s="94"/>
      <c r="F91" s="95">
        <v>0</v>
      </c>
      <c r="G91" s="105">
        <v>719479</v>
      </c>
      <c r="H91" s="106"/>
      <c r="I91" s="107">
        <v>0</v>
      </c>
      <c r="J91" s="118">
        <v>440983</v>
      </c>
      <c r="K91" s="119"/>
      <c r="L91" s="120">
        <v>0</v>
      </c>
      <c r="M91" s="128">
        <v>0</v>
      </c>
      <c r="N91" s="134">
        <v>61884</v>
      </c>
    </row>
    <row r="92" spans="1:14" ht="15.75">
      <c r="A92" s="82" t="s">
        <v>277</v>
      </c>
      <c r="B92" s="82" t="s">
        <v>275</v>
      </c>
      <c r="C92" s="82" t="s">
        <v>278</v>
      </c>
      <c r="D92" s="93">
        <v>1556117</v>
      </c>
      <c r="E92" s="94"/>
      <c r="F92" s="95">
        <v>0</v>
      </c>
      <c r="G92" s="105">
        <v>372533</v>
      </c>
      <c r="H92" s="106"/>
      <c r="I92" s="107">
        <v>0</v>
      </c>
      <c r="J92" s="118">
        <v>0</v>
      </c>
      <c r="K92" s="119"/>
      <c r="L92" s="120">
        <v>0</v>
      </c>
      <c r="M92" s="128">
        <v>0</v>
      </c>
      <c r="N92" s="134">
        <v>0</v>
      </c>
    </row>
    <row r="93" spans="1:14" ht="15.75">
      <c r="A93" s="82" t="s">
        <v>279</v>
      </c>
      <c r="B93" s="82" t="s">
        <v>275</v>
      </c>
      <c r="C93" s="82" t="s">
        <v>280</v>
      </c>
      <c r="D93" s="93">
        <v>86344</v>
      </c>
      <c r="E93" s="94"/>
      <c r="F93" s="95">
        <v>0</v>
      </c>
      <c r="G93" s="105">
        <v>41251</v>
      </c>
      <c r="H93" s="106"/>
      <c r="I93" s="107">
        <v>0</v>
      </c>
      <c r="J93" s="118">
        <v>0</v>
      </c>
      <c r="K93" s="119"/>
      <c r="L93" s="120">
        <v>0</v>
      </c>
      <c r="M93" s="128">
        <v>0</v>
      </c>
      <c r="N93" s="134">
        <v>0</v>
      </c>
    </row>
    <row r="94" spans="1:14" ht="15.75">
      <c r="A94" s="82" t="s">
        <v>281</v>
      </c>
      <c r="B94" s="82" t="s">
        <v>282</v>
      </c>
      <c r="C94" s="82" t="s">
        <v>283</v>
      </c>
      <c r="D94" s="93">
        <v>366617</v>
      </c>
      <c r="E94" s="94"/>
      <c r="F94" s="95">
        <v>0</v>
      </c>
      <c r="G94" s="105">
        <v>120025</v>
      </c>
      <c r="H94" s="106"/>
      <c r="I94" s="107">
        <v>0</v>
      </c>
      <c r="J94" s="118">
        <v>0</v>
      </c>
      <c r="K94" s="119"/>
      <c r="L94" s="120">
        <v>0</v>
      </c>
      <c r="M94" s="128">
        <v>16815</v>
      </c>
      <c r="N94" s="134">
        <v>0</v>
      </c>
    </row>
    <row r="95" spans="1:14" ht="15.75">
      <c r="A95" s="82" t="s">
        <v>284</v>
      </c>
      <c r="B95" s="82" t="s">
        <v>282</v>
      </c>
      <c r="C95" s="82" t="s">
        <v>285</v>
      </c>
      <c r="D95" s="93">
        <v>44509</v>
      </c>
      <c r="E95" s="94"/>
      <c r="F95" s="95">
        <v>0</v>
      </c>
      <c r="G95" s="105">
        <v>9227</v>
      </c>
      <c r="H95" s="106"/>
      <c r="I95" s="107">
        <v>0</v>
      </c>
      <c r="J95" s="118">
        <v>0</v>
      </c>
      <c r="K95" s="119"/>
      <c r="L95" s="120">
        <v>0</v>
      </c>
      <c r="M95" s="128">
        <v>0</v>
      </c>
      <c r="N95" s="134">
        <v>0</v>
      </c>
    </row>
    <row r="96" spans="1:14" ht="15.75">
      <c r="A96" s="82" t="s">
        <v>286</v>
      </c>
      <c r="B96" s="82" t="s">
        <v>282</v>
      </c>
      <c r="C96" s="82" t="s">
        <v>287</v>
      </c>
      <c r="D96" s="93">
        <v>34364</v>
      </c>
      <c r="E96" s="94"/>
      <c r="F96" s="95">
        <v>0</v>
      </c>
      <c r="G96" s="105">
        <v>13204</v>
      </c>
      <c r="H96" s="106"/>
      <c r="I96" s="107">
        <v>0</v>
      </c>
      <c r="J96" s="118">
        <v>0</v>
      </c>
      <c r="K96" s="119"/>
      <c r="L96" s="120">
        <v>0</v>
      </c>
      <c r="M96" s="128">
        <v>0</v>
      </c>
      <c r="N96" s="134">
        <v>0</v>
      </c>
    </row>
    <row r="97" spans="1:14" ht="15.75">
      <c r="A97" s="82" t="s">
        <v>288</v>
      </c>
      <c r="B97" s="82" t="s">
        <v>282</v>
      </c>
      <c r="C97" s="82" t="s">
        <v>289</v>
      </c>
      <c r="D97" s="93">
        <v>106524</v>
      </c>
      <c r="E97" s="94"/>
      <c r="F97" s="95">
        <v>0</v>
      </c>
      <c r="G97" s="105">
        <v>19047</v>
      </c>
      <c r="H97" s="106"/>
      <c r="I97" s="107">
        <v>0</v>
      </c>
      <c r="J97" s="118">
        <v>0</v>
      </c>
      <c r="K97" s="119"/>
      <c r="L97" s="120">
        <v>0</v>
      </c>
      <c r="M97" s="128">
        <v>0</v>
      </c>
      <c r="N97" s="134">
        <v>0</v>
      </c>
    </row>
    <row r="98" spans="1:14" ht="15.75">
      <c r="A98" s="82" t="s">
        <v>290</v>
      </c>
      <c r="B98" s="82" t="s">
        <v>282</v>
      </c>
      <c r="C98" s="82" t="s">
        <v>291</v>
      </c>
      <c r="D98" s="93">
        <v>15471</v>
      </c>
      <c r="E98" s="94"/>
      <c r="F98" s="95">
        <v>0</v>
      </c>
      <c r="G98" s="105">
        <v>656</v>
      </c>
      <c r="H98" s="106"/>
      <c r="I98" s="107">
        <v>0</v>
      </c>
      <c r="J98" s="118">
        <v>0</v>
      </c>
      <c r="K98" s="119"/>
      <c r="L98" s="120">
        <v>0</v>
      </c>
      <c r="M98" s="128">
        <v>0</v>
      </c>
      <c r="N98" s="134">
        <v>0</v>
      </c>
    </row>
    <row r="99" spans="1:14" ht="15.75">
      <c r="A99" s="82" t="s">
        <v>292</v>
      </c>
      <c r="B99" s="82" t="s">
        <v>282</v>
      </c>
      <c r="C99" s="82" t="s">
        <v>293</v>
      </c>
      <c r="D99" s="93">
        <v>18851</v>
      </c>
      <c r="E99" s="94"/>
      <c r="F99" s="95">
        <v>0</v>
      </c>
      <c r="G99" s="105">
        <v>5621</v>
      </c>
      <c r="H99" s="106"/>
      <c r="I99" s="107">
        <v>0</v>
      </c>
      <c r="J99" s="118">
        <v>0</v>
      </c>
      <c r="K99" s="119"/>
      <c r="L99" s="120">
        <v>0</v>
      </c>
      <c r="M99" s="128">
        <v>0</v>
      </c>
      <c r="N99" s="134">
        <v>0</v>
      </c>
    </row>
    <row r="100" spans="1:14" ht="15.75">
      <c r="A100" s="82" t="s">
        <v>294</v>
      </c>
      <c r="B100" s="82" t="s">
        <v>295</v>
      </c>
      <c r="C100" s="82" t="s">
        <v>296</v>
      </c>
      <c r="D100" s="93">
        <v>0</v>
      </c>
      <c r="E100" s="94" t="s">
        <v>492</v>
      </c>
      <c r="F100" s="95">
        <v>56459</v>
      </c>
      <c r="G100" s="105">
        <v>0</v>
      </c>
      <c r="H100" s="106" t="s">
        <v>492</v>
      </c>
      <c r="I100" s="107">
        <v>12423</v>
      </c>
      <c r="J100" s="118">
        <v>0</v>
      </c>
      <c r="K100" s="119"/>
      <c r="L100" s="120">
        <v>0</v>
      </c>
      <c r="M100" s="128">
        <v>0</v>
      </c>
      <c r="N100" s="134">
        <v>0</v>
      </c>
    </row>
    <row r="101" spans="1:14" ht="15.75">
      <c r="A101" s="82" t="s">
        <v>297</v>
      </c>
      <c r="B101" s="82" t="s">
        <v>295</v>
      </c>
      <c r="C101" s="82" t="s">
        <v>298</v>
      </c>
      <c r="D101" s="93">
        <v>0</v>
      </c>
      <c r="E101" s="94" t="s">
        <v>492</v>
      </c>
      <c r="F101" s="95">
        <v>75515</v>
      </c>
      <c r="G101" s="105">
        <v>0</v>
      </c>
      <c r="H101" s="106" t="s">
        <v>492</v>
      </c>
      <c r="I101" s="107">
        <v>20243</v>
      </c>
      <c r="J101" s="118">
        <v>0</v>
      </c>
      <c r="K101" s="119"/>
      <c r="L101" s="120">
        <v>0</v>
      </c>
      <c r="M101" s="128">
        <v>0</v>
      </c>
      <c r="N101" s="134">
        <v>0</v>
      </c>
    </row>
    <row r="102" spans="1:14" ht="15.75">
      <c r="A102" s="82" t="s">
        <v>299</v>
      </c>
      <c r="B102" s="82" t="s">
        <v>295</v>
      </c>
      <c r="C102" s="82" t="s">
        <v>300</v>
      </c>
      <c r="D102" s="93">
        <v>0</v>
      </c>
      <c r="E102" s="94" t="s">
        <v>492</v>
      </c>
      <c r="F102" s="95">
        <v>19510</v>
      </c>
      <c r="G102" s="105">
        <v>0</v>
      </c>
      <c r="H102" s="106" t="s">
        <v>492</v>
      </c>
      <c r="I102" s="107">
        <v>3522</v>
      </c>
      <c r="J102" s="118">
        <v>0</v>
      </c>
      <c r="K102" s="119"/>
      <c r="L102" s="120">
        <v>0</v>
      </c>
      <c r="M102" s="128">
        <v>0</v>
      </c>
      <c r="N102" s="134">
        <v>0</v>
      </c>
    </row>
    <row r="103" spans="1:14" ht="15.75">
      <c r="A103" s="82" t="s">
        <v>301</v>
      </c>
      <c r="B103" s="82" t="s">
        <v>302</v>
      </c>
      <c r="C103" s="82" t="s">
        <v>303</v>
      </c>
      <c r="D103" s="93">
        <v>430895</v>
      </c>
      <c r="E103" s="94"/>
      <c r="F103" s="95">
        <v>0</v>
      </c>
      <c r="G103" s="105">
        <v>129098</v>
      </c>
      <c r="H103" s="106"/>
      <c r="I103" s="107">
        <v>0</v>
      </c>
      <c r="J103" s="118">
        <v>0</v>
      </c>
      <c r="K103" s="119"/>
      <c r="L103" s="120">
        <v>0</v>
      </c>
      <c r="M103" s="128">
        <v>0</v>
      </c>
      <c r="N103" s="134">
        <v>0</v>
      </c>
    </row>
    <row r="104" spans="1:14" ht="15.75">
      <c r="A104" s="82" t="s">
        <v>304</v>
      </c>
      <c r="B104" s="82" t="s">
        <v>302</v>
      </c>
      <c r="C104" s="82" t="s">
        <v>305</v>
      </c>
      <c r="D104" s="93">
        <v>0</v>
      </c>
      <c r="E104" s="94" t="s">
        <v>496</v>
      </c>
      <c r="F104" s="95">
        <v>51424</v>
      </c>
      <c r="G104" s="105">
        <v>0</v>
      </c>
      <c r="H104" s="106" t="s">
        <v>496</v>
      </c>
      <c r="I104" s="107">
        <v>6068</v>
      </c>
      <c r="J104" s="118">
        <v>0</v>
      </c>
      <c r="K104" s="119"/>
      <c r="L104" s="120">
        <v>0</v>
      </c>
      <c r="M104" s="128">
        <v>0</v>
      </c>
      <c r="N104" s="134">
        <v>0</v>
      </c>
    </row>
    <row r="105" spans="1:14" ht="15.75">
      <c r="A105" s="82" t="s">
        <v>306</v>
      </c>
      <c r="B105" s="82" t="s">
        <v>302</v>
      </c>
      <c r="C105" s="82" t="s">
        <v>307</v>
      </c>
      <c r="D105" s="93">
        <v>0</v>
      </c>
      <c r="E105" s="94" t="s">
        <v>496</v>
      </c>
      <c r="F105" s="95">
        <v>25579</v>
      </c>
      <c r="G105" s="105">
        <v>7955</v>
      </c>
      <c r="H105" s="106"/>
      <c r="I105" s="107">
        <v>0</v>
      </c>
      <c r="J105" s="118">
        <v>0</v>
      </c>
      <c r="K105" s="119"/>
      <c r="L105" s="120">
        <v>0</v>
      </c>
      <c r="M105" s="128">
        <v>0</v>
      </c>
      <c r="N105" s="134">
        <v>0</v>
      </c>
    </row>
    <row r="106" spans="1:14" ht="15.75">
      <c r="A106" s="82" t="s">
        <v>308</v>
      </c>
      <c r="B106" s="82" t="s">
        <v>302</v>
      </c>
      <c r="C106" s="82" t="s">
        <v>309</v>
      </c>
      <c r="D106" s="93">
        <v>0</v>
      </c>
      <c r="E106" s="94" t="s">
        <v>496</v>
      </c>
      <c r="F106" s="95">
        <v>27666</v>
      </c>
      <c r="G106" s="105">
        <v>0</v>
      </c>
      <c r="H106" s="106" t="s">
        <v>496</v>
      </c>
      <c r="I106" s="107">
        <v>5405</v>
      </c>
      <c r="J106" s="118">
        <v>0</v>
      </c>
      <c r="K106" s="119"/>
      <c r="L106" s="120">
        <v>0</v>
      </c>
      <c r="M106" s="128">
        <v>0</v>
      </c>
      <c r="N106" s="134">
        <v>0</v>
      </c>
    </row>
    <row r="107" spans="1:14" ht="15.75">
      <c r="A107" s="82" t="s">
        <v>310</v>
      </c>
      <c r="B107" s="82" t="s">
        <v>311</v>
      </c>
      <c r="C107" s="82" t="s">
        <v>312</v>
      </c>
      <c r="D107" s="93">
        <v>28510</v>
      </c>
      <c r="E107" s="94"/>
      <c r="F107" s="95">
        <v>0</v>
      </c>
      <c r="G107" s="105">
        <v>6318</v>
      </c>
      <c r="H107" s="106"/>
      <c r="I107" s="107">
        <v>0</v>
      </c>
      <c r="J107" s="118">
        <v>0</v>
      </c>
      <c r="K107" s="119"/>
      <c r="L107" s="120">
        <v>0</v>
      </c>
      <c r="M107" s="128">
        <v>0</v>
      </c>
      <c r="N107" s="134">
        <v>0</v>
      </c>
    </row>
    <row r="108" spans="1:14" ht="15.75">
      <c r="A108" s="82" t="s">
        <v>313</v>
      </c>
      <c r="B108" s="82" t="s">
        <v>311</v>
      </c>
      <c r="C108" s="82" t="s">
        <v>314</v>
      </c>
      <c r="D108" s="93">
        <v>87352</v>
      </c>
      <c r="E108" s="94"/>
      <c r="F108" s="95">
        <v>0</v>
      </c>
      <c r="G108" s="105">
        <v>17562</v>
      </c>
      <c r="H108" s="106"/>
      <c r="I108" s="107">
        <v>0</v>
      </c>
      <c r="J108" s="118">
        <v>0</v>
      </c>
      <c r="K108" s="119"/>
      <c r="L108" s="120">
        <v>0</v>
      </c>
      <c r="M108" s="128">
        <v>0</v>
      </c>
      <c r="N108" s="134">
        <v>0</v>
      </c>
    </row>
    <row r="109" spans="1:14" ht="15.75">
      <c r="A109" s="82" t="s">
        <v>315</v>
      </c>
      <c r="B109" s="82" t="s">
        <v>311</v>
      </c>
      <c r="C109" s="82" t="s">
        <v>316</v>
      </c>
      <c r="D109" s="93">
        <v>3430322</v>
      </c>
      <c r="E109" s="94"/>
      <c r="F109" s="95">
        <v>0</v>
      </c>
      <c r="G109" s="105">
        <v>831121</v>
      </c>
      <c r="H109" s="106"/>
      <c r="I109" s="107">
        <v>0</v>
      </c>
      <c r="J109" s="118">
        <v>0</v>
      </c>
      <c r="K109" s="119"/>
      <c r="L109" s="120">
        <v>0</v>
      </c>
      <c r="M109" s="128">
        <v>0</v>
      </c>
      <c r="N109" s="134">
        <v>34356</v>
      </c>
    </row>
    <row r="110" spans="1:14" ht="15.75">
      <c r="A110" s="82" t="s">
        <v>317</v>
      </c>
      <c r="B110" s="82" t="s">
        <v>318</v>
      </c>
      <c r="C110" s="82" t="s">
        <v>319</v>
      </c>
      <c r="D110" s="93">
        <v>16621</v>
      </c>
      <c r="E110" s="94"/>
      <c r="F110" s="95">
        <v>0</v>
      </c>
      <c r="G110" s="105">
        <v>4712</v>
      </c>
      <c r="H110" s="106"/>
      <c r="I110" s="107">
        <v>0</v>
      </c>
      <c r="J110" s="118">
        <v>0</v>
      </c>
      <c r="K110" s="119"/>
      <c r="L110" s="120">
        <v>0</v>
      </c>
      <c r="M110" s="128">
        <v>0</v>
      </c>
      <c r="N110" s="134">
        <v>0</v>
      </c>
    </row>
    <row r="111" spans="1:14" ht="15.75">
      <c r="A111" s="82" t="s">
        <v>320</v>
      </c>
      <c r="B111" s="82" t="s">
        <v>321</v>
      </c>
      <c r="C111" s="82" t="s">
        <v>322</v>
      </c>
      <c r="D111" s="93">
        <v>238337</v>
      </c>
      <c r="E111" s="94"/>
      <c r="F111" s="95">
        <v>0</v>
      </c>
      <c r="G111" s="105">
        <v>94367</v>
      </c>
      <c r="H111" s="106"/>
      <c r="I111" s="107">
        <v>0</v>
      </c>
      <c r="J111" s="118">
        <v>0</v>
      </c>
      <c r="K111" s="119"/>
      <c r="L111" s="120">
        <v>0</v>
      </c>
      <c r="M111" s="128">
        <v>0</v>
      </c>
      <c r="N111" s="134">
        <v>0</v>
      </c>
    </row>
    <row r="112" spans="1:14" ht="15.75">
      <c r="A112" s="82" t="s">
        <v>323</v>
      </c>
      <c r="B112" s="82" t="s">
        <v>324</v>
      </c>
      <c r="C112" s="82" t="s">
        <v>325</v>
      </c>
      <c r="D112" s="93">
        <v>847165</v>
      </c>
      <c r="E112" s="94"/>
      <c r="F112" s="95">
        <v>0</v>
      </c>
      <c r="G112" s="105">
        <v>195295</v>
      </c>
      <c r="H112" s="106"/>
      <c r="I112" s="107">
        <v>0</v>
      </c>
      <c r="J112" s="118">
        <v>0</v>
      </c>
      <c r="K112" s="119"/>
      <c r="L112" s="120">
        <v>0</v>
      </c>
      <c r="M112" s="128">
        <v>33790</v>
      </c>
      <c r="N112" s="134">
        <v>0</v>
      </c>
    </row>
    <row r="113" spans="1:14" ht="15.75">
      <c r="A113" s="82" t="s">
        <v>326</v>
      </c>
      <c r="B113" s="82" t="s">
        <v>327</v>
      </c>
      <c r="C113" s="82" t="s">
        <v>328</v>
      </c>
      <c r="D113" s="93">
        <v>111429</v>
      </c>
      <c r="E113" s="94"/>
      <c r="F113" s="95">
        <v>0</v>
      </c>
      <c r="G113" s="105">
        <v>25054</v>
      </c>
      <c r="H113" s="106"/>
      <c r="I113" s="107">
        <v>0</v>
      </c>
      <c r="J113" s="118">
        <v>0</v>
      </c>
      <c r="K113" s="119"/>
      <c r="L113" s="120">
        <v>0</v>
      </c>
      <c r="M113" s="128">
        <v>0</v>
      </c>
      <c r="N113" s="134">
        <v>0</v>
      </c>
    </row>
    <row r="114" spans="1:14" ht="15.75">
      <c r="A114" s="82" t="s">
        <v>329</v>
      </c>
      <c r="B114" s="82" t="s">
        <v>324</v>
      </c>
      <c r="C114" s="82" t="s">
        <v>330</v>
      </c>
      <c r="D114" s="93">
        <v>74536</v>
      </c>
      <c r="E114" s="94"/>
      <c r="F114" s="95">
        <v>0</v>
      </c>
      <c r="G114" s="105">
        <v>22905</v>
      </c>
      <c r="H114" s="106"/>
      <c r="I114" s="107">
        <v>0</v>
      </c>
      <c r="J114" s="118">
        <v>0</v>
      </c>
      <c r="K114" s="119"/>
      <c r="L114" s="120">
        <v>0</v>
      </c>
      <c r="M114" s="128">
        <v>0</v>
      </c>
      <c r="N114" s="134">
        <v>0</v>
      </c>
    </row>
    <row r="115" spans="1:14" ht="15.75">
      <c r="A115" s="82" t="s">
        <v>331</v>
      </c>
      <c r="B115" s="82" t="s">
        <v>332</v>
      </c>
      <c r="C115" s="82" t="s">
        <v>333</v>
      </c>
      <c r="D115" s="93">
        <v>1263185</v>
      </c>
      <c r="E115" s="94"/>
      <c r="F115" s="95">
        <v>0</v>
      </c>
      <c r="G115" s="105">
        <v>244110</v>
      </c>
      <c r="H115" s="106"/>
      <c r="I115" s="107">
        <v>0</v>
      </c>
      <c r="J115" s="118">
        <v>0</v>
      </c>
      <c r="K115" s="119"/>
      <c r="L115" s="120">
        <v>0</v>
      </c>
      <c r="M115" s="128">
        <v>74022</v>
      </c>
      <c r="N115" s="134">
        <v>0</v>
      </c>
    </row>
    <row r="116" spans="1:14" ht="15.75">
      <c r="A116" s="82" t="s">
        <v>334</v>
      </c>
      <c r="B116" s="82" t="s">
        <v>332</v>
      </c>
      <c r="C116" s="82" t="s">
        <v>335</v>
      </c>
      <c r="D116" s="93">
        <v>83709</v>
      </c>
      <c r="E116" s="94"/>
      <c r="F116" s="95">
        <v>0</v>
      </c>
      <c r="G116" s="105">
        <v>18473</v>
      </c>
      <c r="H116" s="106"/>
      <c r="I116" s="107">
        <v>0</v>
      </c>
      <c r="J116" s="118">
        <v>0</v>
      </c>
      <c r="K116" s="119"/>
      <c r="L116" s="120">
        <v>0</v>
      </c>
      <c r="M116" s="128">
        <v>0</v>
      </c>
      <c r="N116" s="134">
        <v>0</v>
      </c>
    </row>
    <row r="117" spans="1:14" ht="15.75">
      <c r="A117" s="82" t="s">
        <v>336</v>
      </c>
      <c r="B117" s="82" t="s">
        <v>337</v>
      </c>
      <c r="C117" s="82" t="s">
        <v>338</v>
      </c>
      <c r="D117" s="93">
        <v>0</v>
      </c>
      <c r="E117" s="94" t="s">
        <v>494</v>
      </c>
      <c r="F117" s="95">
        <v>201335</v>
      </c>
      <c r="G117" s="105">
        <v>0</v>
      </c>
      <c r="H117" s="106" t="s">
        <v>494</v>
      </c>
      <c r="I117" s="107">
        <v>57984</v>
      </c>
      <c r="J117" s="118">
        <v>0</v>
      </c>
      <c r="K117" s="119"/>
      <c r="L117" s="120">
        <v>0</v>
      </c>
      <c r="M117" s="128">
        <v>0</v>
      </c>
      <c r="N117" s="134">
        <v>0</v>
      </c>
    </row>
    <row r="118" spans="1:14" ht="15.75">
      <c r="A118" s="82" t="s">
        <v>339</v>
      </c>
      <c r="B118" s="82" t="s">
        <v>337</v>
      </c>
      <c r="C118" s="82" t="s">
        <v>340</v>
      </c>
      <c r="D118" s="93">
        <v>610533</v>
      </c>
      <c r="E118" s="94"/>
      <c r="F118" s="95">
        <v>0</v>
      </c>
      <c r="G118" s="105">
        <v>154332</v>
      </c>
      <c r="H118" s="106"/>
      <c r="I118" s="107">
        <v>0</v>
      </c>
      <c r="J118" s="118">
        <v>0</v>
      </c>
      <c r="K118" s="119"/>
      <c r="L118" s="120">
        <v>0</v>
      </c>
      <c r="M118" s="128">
        <v>37300</v>
      </c>
      <c r="N118" s="134">
        <v>0</v>
      </c>
    </row>
    <row r="119" spans="1:14" ht="15.75">
      <c r="A119" s="82" t="s">
        <v>341</v>
      </c>
      <c r="B119" s="82" t="s">
        <v>337</v>
      </c>
      <c r="C119" s="82" t="s">
        <v>342</v>
      </c>
      <c r="D119" s="93">
        <v>0</v>
      </c>
      <c r="E119" s="94" t="s">
        <v>494</v>
      </c>
      <c r="F119" s="95">
        <v>12177</v>
      </c>
      <c r="G119" s="105">
        <v>0</v>
      </c>
      <c r="H119" s="106" t="s">
        <v>494</v>
      </c>
      <c r="I119" s="107">
        <v>7107</v>
      </c>
      <c r="J119" s="118">
        <v>0</v>
      </c>
      <c r="K119" s="119"/>
      <c r="L119" s="120">
        <v>0</v>
      </c>
      <c r="M119" s="128">
        <v>0</v>
      </c>
      <c r="N119" s="134">
        <v>0</v>
      </c>
    </row>
    <row r="120" spans="1:14" ht="15.75">
      <c r="A120" s="82" t="s">
        <v>343</v>
      </c>
      <c r="B120" s="82" t="s">
        <v>337</v>
      </c>
      <c r="C120" s="82" t="s">
        <v>344</v>
      </c>
      <c r="D120" s="93">
        <v>0</v>
      </c>
      <c r="E120" s="94" t="s">
        <v>494</v>
      </c>
      <c r="F120" s="95">
        <v>121878</v>
      </c>
      <c r="G120" s="105">
        <v>0</v>
      </c>
      <c r="H120" s="106" t="s">
        <v>494</v>
      </c>
      <c r="I120" s="107">
        <v>14806</v>
      </c>
      <c r="J120" s="118">
        <v>0</v>
      </c>
      <c r="K120" s="119"/>
      <c r="L120" s="120">
        <v>0</v>
      </c>
      <c r="M120" s="128">
        <v>0</v>
      </c>
      <c r="N120" s="134">
        <v>0</v>
      </c>
    </row>
    <row r="121" spans="1:14" ht="15.75">
      <c r="A121" s="82" t="s">
        <v>345</v>
      </c>
      <c r="B121" s="82" t="s">
        <v>346</v>
      </c>
      <c r="C121" s="82" t="s">
        <v>347</v>
      </c>
      <c r="D121" s="93">
        <v>849244</v>
      </c>
      <c r="E121" s="94"/>
      <c r="F121" s="95">
        <v>0</v>
      </c>
      <c r="G121" s="105">
        <v>105370</v>
      </c>
      <c r="H121" s="106"/>
      <c r="I121" s="107">
        <v>0</v>
      </c>
      <c r="J121" s="118">
        <v>0</v>
      </c>
      <c r="K121" s="119">
        <v>9075</v>
      </c>
      <c r="L121" s="120">
        <v>36610</v>
      </c>
      <c r="M121" s="128">
        <v>15928</v>
      </c>
      <c r="N121" s="134">
        <v>53988</v>
      </c>
    </row>
    <row r="122" spans="1:14" ht="15.75">
      <c r="A122" s="82" t="s">
        <v>348</v>
      </c>
      <c r="B122" s="82" t="s">
        <v>346</v>
      </c>
      <c r="C122" s="82" t="s">
        <v>349</v>
      </c>
      <c r="D122" s="93">
        <v>593872</v>
      </c>
      <c r="E122" s="94"/>
      <c r="F122" s="95">
        <v>0</v>
      </c>
      <c r="G122" s="105">
        <v>105107</v>
      </c>
      <c r="H122" s="106"/>
      <c r="I122" s="107">
        <v>0</v>
      </c>
      <c r="J122" s="118">
        <v>1664</v>
      </c>
      <c r="K122" s="119"/>
      <c r="L122" s="120">
        <v>0</v>
      </c>
      <c r="M122" s="128">
        <v>10138</v>
      </c>
      <c r="N122" s="134">
        <v>0</v>
      </c>
    </row>
    <row r="123" spans="1:14" ht="15.75">
      <c r="A123" s="82" t="s">
        <v>350</v>
      </c>
      <c r="B123" s="82" t="s">
        <v>346</v>
      </c>
      <c r="C123" s="82" t="s">
        <v>351</v>
      </c>
      <c r="D123" s="93">
        <v>130337</v>
      </c>
      <c r="E123" s="94"/>
      <c r="F123" s="95">
        <v>0</v>
      </c>
      <c r="G123" s="105">
        <v>15231</v>
      </c>
      <c r="H123" s="106"/>
      <c r="I123" s="107">
        <v>0</v>
      </c>
      <c r="J123" s="118">
        <v>0</v>
      </c>
      <c r="K123" s="119"/>
      <c r="L123" s="120">
        <v>0</v>
      </c>
      <c r="M123" s="128">
        <v>0</v>
      </c>
      <c r="N123" s="134">
        <v>0</v>
      </c>
    </row>
    <row r="124" spans="1:14" ht="15.75">
      <c r="A124" s="82" t="s">
        <v>352</v>
      </c>
      <c r="B124" s="82" t="s">
        <v>346</v>
      </c>
      <c r="C124" s="82" t="s">
        <v>353</v>
      </c>
      <c r="D124" s="93">
        <v>105893</v>
      </c>
      <c r="E124" s="94"/>
      <c r="F124" s="95">
        <v>0</v>
      </c>
      <c r="G124" s="105">
        <v>22050</v>
      </c>
      <c r="H124" s="106"/>
      <c r="I124" s="107">
        <v>0</v>
      </c>
      <c r="J124" s="118">
        <v>0</v>
      </c>
      <c r="K124" s="119"/>
      <c r="L124" s="120">
        <v>0</v>
      </c>
      <c r="M124" s="128">
        <v>0</v>
      </c>
      <c r="N124" s="134">
        <v>0</v>
      </c>
    </row>
    <row r="125" spans="1:14" ht="15.75">
      <c r="A125" s="82" t="s">
        <v>354</v>
      </c>
      <c r="B125" s="82" t="s">
        <v>346</v>
      </c>
      <c r="C125" s="82" t="s">
        <v>355</v>
      </c>
      <c r="D125" s="93">
        <v>38789</v>
      </c>
      <c r="E125" s="94"/>
      <c r="F125" s="95">
        <v>0</v>
      </c>
      <c r="G125" s="105">
        <v>10038</v>
      </c>
      <c r="H125" s="106"/>
      <c r="I125" s="107">
        <v>0</v>
      </c>
      <c r="J125" s="118">
        <v>0</v>
      </c>
      <c r="K125" s="119"/>
      <c r="L125" s="120">
        <v>0</v>
      </c>
      <c r="M125" s="128">
        <v>0</v>
      </c>
      <c r="N125" s="134">
        <v>0</v>
      </c>
    </row>
    <row r="126" spans="1:14" ht="15.75">
      <c r="A126" s="82" t="s">
        <v>356</v>
      </c>
      <c r="B126" s="82" t="s">
        <v>346</v>
      </c>
      <c r="C126" s="82" t="s">
        <v>357</v>
      </c>
      <c r="D126" s="93">
        <v>32592</v>
      </c>
      <c r="E126" s="94"/>
      <c r="F126" s="95">
        <v>0</v>
      </c>
      <c r="G126" s="105">
        <v>10922</v>
      </c>
      <c r="H126" s="106"/>
      <c r="I126" s="107">
        <v>0</v>
      </c>
      <c r="J126" s="118">
        <v>0</v>
      </c>
      <c r="K126" s="119"/>
      <c r="L126" s="120">
        <v>0</v>
      </c>
      <c r="M126" s="128">
        <v>0</v>
      </c>
      <c r="N126" s="134">
        <v>0</v>
      </c>
    </row>
    <row r="127" spans="1:14" ht="15.75">
      <c r="A127" s="82" t="s">
        <v>358</v>
      </c>
      <c r="B127" s="82" t="s">
        <v>359</v>
      </c>
      <c r="C127" s="82" t="s">
        <v>360</v>
      </c>
      <c r="D127" s="93">
        <v>31317</v>
      </c>
      <c r="E127" s="94"/>
      <c r="F127" s="95">
        <v>0</v>
      </c>
      <c r="G127" s="105">
        <v>6780</v>
      </c>
      <c r="H127" s="106"/>
      <c r="I127" s="107">
        <v>0</v>
      </c>
      <c r="J127" s="118">
        <v>0</v>
      </c>
      <c r="K127" s="119"/>
      <c r="L127" s="120">
        <v>0</v>
      </c>
      <c r="M127" s="128">
        <v>0</v>
      </c>
      <c r="N127" s="134">
        <v>0</v>
      </c>
    </row>
    <row r="128" spans="1:14" ht="15.75">
      <c r="A128" s="82" t="s">
        <v>361</v>
      </c>
      <c r="B128" s="82" t="s">
        <v>359</v>
      </c>
      <c r="C128" s="82" t="s">
        <v>362</v>
      </c>
      <c r="D128" s="93">
        <v>29484</v>
      </c>
      <c r="E128" s="94"/>
      <c r="F128" s="95">
        <v>0</v>
      </c>
      <c r="G128" s="105">
        <v>8678</v>
      </c>
      <c r="H128" s="106"/>
      <c r="I128" s="107">
        <v>0</v>
      </c>
      <c r="J128" s="118">
        <v>0</v>
      </c>
      <c r="K128" s="119"/>
      <c r="L128" s="120">
        <v>0</v>
      </c>
      <c r="M128" s="128">
        <v>0</v>
      </c>
      <c r="N128" s="134">
        <v>0</v>
      </c>
    </row>
    <row r="129" spans="1:14" ht="15.75">
      <c r="A129" s="82" t="s">
        <v>363</v>
      </c>
      <c r="B129" s="82" t="s">
        <v>364</v>
      </c>
      <c r="C129" s="82" t="s">
        <v>365</v>
      </c>
      <c r="D129" s="93">
        <v>102043</v>
      </c>
      <c r="E129" s="94"/>
      <c r="F129" s="95">
        <v>0</v>
      </c>
      <c r="G129" s="105">
        <v>46719</v>
      </c>
      <c r="H129" s="106"/>
      <c r="I129" s="107">
        <v>0</v>
      </c>
      <c r="J129" s="118">
        <v>0</v>
      </c>
      <c r="K129" s="119"/>
      <c r="L129" s="120">
        <v>0</v>
      </c>
      <c r="M129" s="128">
        <v>0</v>
      </c>
      <c r="N129" s="134">
        <v>0</v>
      </c>
    </row>
    <row r="130" spans="1:14" ht="15.75">
      <c r="A130" s="82" t="s">
        <v>366</v>
      </c>
      <c r="B130" s="82" t="s">
        <v>364</v>
      </c>
      <c r="C130" s="82" t="s">
        <v>367</v>
      </c>
      <c r="D130" s="93">
        <v>153942</v>
      </c>
      <c r="E130" s="94"/>
      <c r="F130" s="95">
        <v>0</v>
      </c>
      <c r="G130" s="105">
        <v>19698</v>
      </c>
      <c r="H130" s="106"/>
      <c r="I130" s="107">
        <v>0</v>
      </c>
      <c r="J130" s="118">
        <v>0</v>
      </c>
      <c r="K130" s="119"/>
      <c r="L130" s="120">
        <v>0</v>
      </c>
      <c r="M130" s="128">
        <v>0</v>
      </c>
      <c r="N130" s="134">
        <v>0</v>
      </c>
    </row>
    <row r="131" spans="1:14" ht="15.75">
      <c r="A131" s="82" t="s">
        <v>368</v>
      </c>
      <c r="B131" s="82" t="s">
        <v>369</v>
      </c>
      <c r="C131" s="82" t="s">
        <v>370</v>
      </c>
      <c r="D131" s="93">
        <v>83177</v>
      </c>
      <c r="E131" s="94"/>
      <c r="F131" s="95">
        <v>0</v>
      </c>
      <c r="G131" s="105">
        <v>20623</v>
      </c>
      <c r="H131" s="106"/>
      <c r="I131" s="107">
        <v>0</v>
      </c>
      <c r="J131" s="118">
        <v>0</v>
      </c>
      <c r="K131" s="119"/>
      <c r="L131" s="120">
        <v>0</v>
      </c>
      <c r="M131" s="128">
        <v>0</v>
      </c>
      <c r="N131" s="134">
        <v>0</v>
      </c>
    </row>
    <row r="132" spans="1:14" ht="15.75">
      <c r="A132" s="82" t="s">
        <v>371</v>
      </c>
      <c r="B132" s="82" t="s">
        <v>369</v>
      </c>
      <c r="C132" s="82" t="s">
        <v>372</v>
      </c>
      <c r="D132" s="93">
        <v>0</v>
      </c>
      <c r="E132" s="94" t="s">
        <v>496</v>
      </c>
      <c r="F132" s="95">
        <v>42303</v>
      </c>
      <c r="G132" s="105">
        <v>0</v>
      </c>
      <c r="H132" s="106" t="s">
        <v>496</v>
      </c>
      <c r="I132" s="107">
        <v>9746</v>
      </c>
      <c r="J132" s="118">
        <v>0</v>
      </c>
      <c r="K132" s="119"/>
      <c r="L132" s="120">
        <v>0</v>
      </c>
      <c r="M132" s="128">
        <v>0</v>
      </c>
      <c r="N132" s="134">
        <v>0</v>
      </c>
    </row>
    <row r="133" spans="1:14" ht="15.75">
      <c r="A133" s="82" t="s">
        <v>373</v>
      </c>
      <c r="B133" s="82" t="s">
        <v>374</v>
      </c>
      <c r="C133" s="82" t="s">
        <v>375</v>
      </c>
      <c r="D133" s="93">
        <v>67363</v>
      </c>
      <c r="E133" s="94"/>
      <c r="F133" s="95">
        <v>0</v>
      </c>
      <c r="G133" s="105">
        <v>26524</v>
      </c>
      <c r="H133" s="106"/>
      <c r="I133" s="107">
        <v>0</v>
      </c>
      <c r="J133" s="118">
        <v>0</v>
      </c>
      <c r="K133" s="119"/>
      <c r="L133" s="120">
        <v>0</v>
      </c>
      <c r="M133" s="128">
        <v>0</v>
      </c>
      <c r="N133" s="134">
        <v>0</v>
      </c>
    </row>
    <row r="134" spans="1:14" ht="15.75">
      <c r="A134" s="82" t="s">
        <v>376</v>
      </c>
      <c r="B134" s="82" t="s">
        <v>377</v>
      </c>
      <c r="C134" s="82" t="s">
        <v>378</v>
      </c>
      <c r="D134" s="93">
        <v>84840</v>
      </c>
      <c r="E134" s="94"/>
      <c r="F134" s="95">
        <v>0</v>
      </c>
      <c r="G134" s="105">
        <v>15486</v>
      </c>
      <c r="H134" s="106"/>
      <c r="I134" s="107">
        <v>0</v>
      </c>
      <c r="J134" s="118">
        <v>0</v>
      </c>
      <c r="K134" s="119"/>
      <c r="L134" s="120">
        <v>0</v>
      </c>
      <c r="M134" s="128">
        <v>0</v>
      </c>
      <c r="N134" s="134">
        <v>0</v>
      </c>
    </row>
    <row r="135" spans="1:14" ht="15.75">
      <c r="A135" s="82" t="s">
        <v>379</v>
      </c>
      <c r="B135" s="82" t="s">
        <v>377</v>
      </c>
      <c r="C135" s="82" t="s">
        <v>380</v>
      </c>
      <c r="D135" s="93">
        <v>531941</v>
      </c>
      <c r="E135" s="94"/>
      <c r="F135" s="95">
        <v>0</v>
      </c>
      <c r="G135" s="105">
        <v>125609</v>
      </c>
      <c r="H135" s="106"/>
      <c r="I135" s="107">
        <v>0</v>
      </c>
      <c r="J135" s="118">
        <v>0</v>
      </c>
      <c r="K135" s="119"/>
      <c r="L135" s="120">
        <v>0</v>
      </c>
      <c r="M135" s="128">
        <v>19069</v>
      </c>
      <c r="N135" s="134">
        <v>0</v>
      </c>
    </row>
    <row r="136" spans="1:14" ht="15.75">
      <c r="A136" s="82" t="s">
        <v>381</v>
      </c>
      <c r="B136" s="82" t="s">
        <v>377</v>
      </c>
      <c r="C136" s="82" t="s">
        <v>382</v>
      </c>
      <c r="D136" s="93">
        <v>107688</v>
      </c>
      <c r="E136" s="94"/>
      <c r="F136" s="95">
        <v>0</v>
      </c>
      <c r="G136" s="105">
        <v>16302</v>
      </c>
      <c r="H136" s="106"/>
      <c r="I136" s="107">
        <v>0</v>
      </c>
      <c r="J136" s="118">
        <v>0</v>
      </c>
      <c r="K136" s="119"/>
      <c r="L136" s="120">
        <v>0</v>
      </c>
      <c r="M136" s="128">
        <v>0</v>
      </c>
      <c r="N136" s="134">
        <v>0</v>
      </c>
    </row>
    <row r="137" spans="1:14" ht="15.75">
      <c r="A137" s="82" t="s">
        <v>383</v>
      </c>
      <c r="B137" s="82" t="s">
        <v>377</v>
      </c>
      <c r="C137" s="82" t="s">
        <v>384</v>
      </c>
      <c r="D137" s="93">
        <v>45093</v>
      </c>
      <c r="E137" s="94"/>
      <c r="F137" s="95">
        <v>0</v>
      </c>
      <c r="G137" s="105">
        <v>13653</v>
      </c>
      <c r="H137" s="106"/>
      <c r="I137" s="107">
        <v>0</v>
      </c>
      <c r="J137" s="118">
        <v>0</v>
      </c>
      <c r="K137" s="119"/>
      <c r="L137" s="120">
        <v>0</v>
      </c>
      <c r="M137" s="128">
        <v>0</v>
      </c>
      <c r="N137" s="134">
        <v>0</v>
      </c>
    </row>
    <row r="138" spans="1:14" ht="15.75">
      <c r="A138" s="82" t="s">
        <v>385</v>
      </c>
      <c r="B138" s="82" t="s">
        <v>386</v>
      </c>
      <c r="C138" s="82" t="s">
        <v>387</v>
      </c>
      <c r="D138" s="93">
        <v>5823541</v>
      </c>
      <c r="E138" s="94"/>
      <c r="F138" s="95">
        <v>0</v>
      </c>
      <c r="G138" s="105">
        <v>1171550</v>
      </c>
      <c r="H138" s="106"/>
      <c r="I138" s="107">
        <v>0</v>
      </c>
      <c r="J138" s="118">
        <v>0</v>
      </c>
      <c r="K138" s="119"/>
      <c r="L138" s="120">
        <v>0</v>
      </c>
      <c r="M138" s="128">
        <v>0</v>
      </c>
      <c r="N138" s="134">
        <v>140696</v>
      </c>
    </row>
    <row r="139" spans="1:14" ht="15.75">
      <c r="A139" s="82" t="s">
        <v>388</v>
      </c>
      <c r="B139" s="82" t="s">
        <v>386</v>
      </c>
      <c r="C139" s="82" t="s">
        <v>389</v>
      </c>
      <c r="D139" s="93">
        <v>999047</v>
      </c>
      <c r="E139" s="94"/>
      <c r="F139" s="95">
        <v>0</v>
      </c>
      <c r="G139" s="105">
        <v>205489</v>
      </c>
      <c r="H139" s="106"/>
      <c r="I139" s="107">
        <v>0</v>
      </c>
      <c r="J139" s="118">
        <v>0</v>
      </c>
      <c r="K139" s="119"/>
      <c r="L139" s="120">
        <v>0</v>
      </c>
      <c r="M139" s="128">
        <v>0</v>
      </c>
      <c r="N139" s="134">
        <v>0</v>
      </c>
    </row>
    <row r="140" spans="1:14" ht="15.75">
      <c r="A140" s="82" t="s">
        <v>390</v>
      </c>
      <c r="B140" s="82" t="s">
        <v>391</v>
      </c>
      <c r="C140" s="82" t="s">
        <v>392</v>
      </c>
      <c r="D140" s="93">
        <v>54206</v>
      </c>
      <c r="E140" s="94"/>
      <c r="F140" s="95">
        <v>0</v>
      </c>
      <c r="G140" s="105">
        <v>25969</v>
      </c>
      <c r="H140" s="106"/>
      <c r="I140" s="107">
        <v>0</v>
      </c>
      <c r="J140" s="118">
        <v>0</v>
      </c>
      <c r="K140" s="119"/>
      <c r="L140" s="120">
        <v>0</v>
      </c>
      <c r="M140" s="128">
        <v>0</v>
      </c>
      <c r="N140" s="134">
        <v>0</v>
      </c>
    </row>
    <row r="141" spans="1:14" ht="15.75">
      <c r="A141" s="82" t="s">
        <v>393</v>
      </c>
      <c r="B141" s="82" t="s">
        <v>391</v>
      </c>
      <c r="C141" s="82" t="s">
        <v>394</v>
      </c>
      <c r="D141" s="93">
        <v>0</v>
      </c>
      <c r="E141" s="94" t="s">
        <v>504</v>
      </c>
      <c r="F141" s="95">
        <v>34977</v>
      </c>
      <c r="G141" s="105">
        <v>0</v>
      </c>
      <c r="H141" s="106" t="s">
        <v>504</v>
      </c>
      <c r="I141" s="107">
        <v>13555</v>
      </c>
      <c r="J141" s="118">
        <v>0</v>
      </c>
      <c r="K141" s="119"/>
      <c r="L141" s="120">
        <v>0</v>
      </c>
      <c r="M141" s="128">
        <v>0</v>
      </c>
      <c r="N141" s="134">
        <v>0</v>
      </c>
    </row>
    <row r="142" spans="1:14" ht="15.75">
      <c r="A142" s="82" t="s">
        <v>395</v>
      </c>
      <c r="B142" s="82" t="s">
        <v>396</v>
      </c>
      <c r="C142" s="82" t="s">
        <v>397</v>
      </c>
      <c r="D142" s="93">
        <v>237569</v>
      </c>
      <c r="E142" s="94"/>
      <c r="F142" s="95">
        <v>0</v>
      </c>
      <c r="G142" s="105">
        <v>41530</v>
      </c>
      <c r="H142" s="106"/>
      <c r="I142" s="107">
        <v>0</v>
      </c>
      <c r="J142" s="118">
        <v>0</v>
      </c>
      <c r="K142" s="119"/>
      <c r="L142" s="120">
        <v>0</v>
      </c>
      <c r="M142" s="128">
        <v>0</v>
      </c>
      <c r="N142" s="134">
        <v>0</v>
      </c>
    </row>
    <row r="143" spans="1:14" ht="15.75">
      <c r="A143" s="82" t="s">
        <v>398</v>
      </c>
      <c r="B143" s="82" t="s">
        <v>396</v>
      </c>
      <c r="C143" s="82" t="s">
        <v>399</v>
      </c>
      <c r="D143" s="93">
        <v>296795</v>
      </c>
      <c r="E143" s="94"/>
      <c r="F143" s="95">
        <v>0</v>
      </c>
      <c r="G143" s="105">
        <v>97446</v>
      </c>
      <c r="H143" s="106"/>
      <c r="I143" s="107">
        <v>0</v>
      </c>
      <c r="J143" s="118">
        <v>0</v>
      </c>
      <c r="K143" s="119"/>
      <c r="L143" s="120">
        <v>0</v>
      </c>
      <c r="M143" s="128">
        <v>14265</v>
      </c>
      <c r="N143" s="134">
        <v>0</v>
      </c>
    </row>
    <row r="144" spans="1:14" ht="15.75">
      <c r="A144" s="82" t="s">
        <v>400</v>
      </c>
      <c r="B144" s="82" t="s">
        <v>396</v>
      </c>
      <c r="C144" s="82" t="s">
        <v>401</v>
      </c>
      <c r="D144" s="93">
        <v>70804</v>
      </c>
      <c r="E144" s="94"/>
      <c r="F144" s="95">
        <v>0</v>
      </c>
      <c r="G144" s="105">
        <v>14932</v>
      </c>
      <c r="H144" s="106"/>
      <c r="I144" s="107">
        <v>0</v>
      </c>
      <c r="J144" s="118">
        <v>0</v>
      </c>
      <c r="K144" s="119">
        <v>9055</v>
      </c>
      <c r="L144" s="120">
        <v>0</v>
      </c>
      <c r="M144" s="128">
        <v>0</v>
      </c>
      <c r="N144" s="134">
        <v>0</v>
      </c>
    </row>
    <row r="145" spans="1:14" ht="15.75">
      <c r="A145" s="82" t="s">
        <v>402</v>
      </c>
      <c r="B145" s="82" t="s">
        <v>403</v>
      </c>
      <c r="C145" s="82" t="s">
        <v>404</v>
      </c>
      <c r="D145" s="93">
        <v>0</v>
      </c>
      <c r="E145" s="94" t="s">
        <v>502</v>
      </c>
      <c r="F145" s="95">
        <v>36393</v>
      </c>
      <c r="G145" s="105">
        <v>0</v>
      </c>
      <c r="H145" s="106" t="s">
        <v>502</v>
      </c>
      <c r="I145" s="107">
        <v>10722</v>
      </c>
      <c r="J145" s="118">
        <v>0</v>
      </c>
      <c r="K145" s="119">
        <v>9095</v>
      </c>
      <c r="L145" s="120">
        <v>1664</v>
      </c>
      <c r="M145" s="128">
        <v>0</v>
      </c>
      <c r="N145" s="134">
        <v>0</v>
      </c>
    </row>
    <row r="146" spans="1:14" ht="15.75">
      <c r="A146" s="82" t="s">
        <v>405</v>
      </c>
      <c r="B146" s="82" t="s">
        <v>403</v>
      </c>
      <c r="C146" s="82" t="s">
        <v>406</v>
      </c>
      <c r="D146" s="93">
        <v>170350</v>
      </c>
      <c r="E146" s="94"/>
      <c r="F146" s="95">
        <v>0</v>
      </c>
      <c r="G146" s="105">
        <v>53354</v>
      </c>
      <c r="H146" s="106"/>
      <c r="I146" s="107">
        <v>0</v>
      </c>
      <c r="J146" s="118">
        <v>6656</v>
      </c>
      <c r="K146" s="119"/>
      <c r="L146" s="120">
        <v>0</v>
      </c>
      <c r="M146" s="128">
        <v>0</v>
      </c>
      <c r="N146" s="134">
        <v>0</v>
      </c>
    </row>
    <row r="147" spans="1:14" ht="15.75">
      <c r="A147" s="82" t="s">
        <v>407</v>
      </c>
      <c r="B147" s="82" t="s">
        <v>403</v>
      </c>
      <c r="C147" s="82" t="s">
        <v>408</v>
      </c>
      <c r="D147" s="93">
        <v>0</v>
      </c>
      <c r="E147" s="94" t="s">
        <v>502</v>
      </c>
      <c r="F147" s="95">
        <v>24007</v>
      </c>
      <c r="G147" s="105">
        <v>0</v>
      </c>
      <c r="H147" s="106" t="s">
        <v>502</v>
      </c>
      <c r="I147" s="107">
        <v>10917</v>
      </c>
      <c r="J147" s="118">
        <v>0</v>
      </c>
      <c r="K147" s="119"/>
      <c r="L147" s="120">
        <v>0</v>
      </c>
      <c r="M147" s="128">
        <v>0</v>
      </c>
      <c r="N147" s="134">
        <v>0</v>
      </c>
    </row>
    <row r="148" spans="1:14" ht="15.75">
      <c r="A148" s="82" t="s">
        <v>409</v>
      </c>
      <c r="B148" s="82" t="s">
        <v>410</v>
      </c>
      <c r="C148" s="82" t="s">
        <v>411</v>
      </c>
      <c r="D148" s="93">
        <v>105069</v>
      </c>
      <c r="E148" s="94"/>
      <c r="F148" s="95">
        <v>0</v>
      </c>
      <c r="G148" s="105">
        <v>19821</v>
      </c>
      <c r="H148" s="106"/>
      <c r="I148" s="107">
        <v>0</v>
      </c>
      <c r="J148" s="118">
        <v>0</v>
      </c>
      <c r="K148" s="119"/>
      <c r="L148" s="120">
        <v>0</v>
      </c>
      <c r="M148" s="128">
        <v>0</v>
      </c>
      <c r="N148" s="134">
        <v>0</v>
      </c>
    </row>
    <row r="149" spans="1:14" ht="15.75">
      <c r="A149" s="82" t="s">
        <v>412</v>
      </c>
      <c r="B149" s="82" t="s">
        <v>410</v>
      </c>
      <c r="C149" s="82" t="s">
        <v>413</v>
      </c>
      <c r="D149" s="93">
        <v>130462</v>
      </c>
      <c r="E149" s="94"/>
      <c r="F149" s="95">
        <v>0</v>
      </c>
      <c r="G149" s="105">
        <v>10982</v>
      </c>
      <c r="H149" s="106"/>
      <c r="I149" s="107">
        <v>0</v>
      </c>
      <c r="J149" s="118">
        <v>0</v>
      </c>
      <c r="K149" s="119"/>
      <c r="L149" s="120">
        <v>0</v>
      </c>
      <c r="M149" s="128">
        <v>0</v>
      </c>
      <c r="N149" s="134">
        <v>0</v>
      </c>
    </row>
    <row r="150" spans="1:14" ht="15.75">
      <c r="A150" s="82" t="s">
        <v>414</v>
      </c>
      <c r="B150" s="82" t="s">
        <v>410</v>
      </c>
      <c r="C150" s="82" t="s">
        <v>415</v>
      </c>
      <c r="D150" s="93">
        <v>531449</v>
      </c>
      <c r="E150" s="94"/>
      <c r="F150" s="95">
        <v>0</v>
      </c>
      <c r="G150" s="105">
        <v>62880</v>
      </c>
      <c r="H150" s="106"/>
      <c r="I150" s="107">
        <v>0</v>
      </c>
      <c r="J150" s="118">
        <v>4992</v>
      </c>
      <c r="K150" s="119"/>
      <c r="L150" s="120">
        <v>0</v>
      </c>
      <c r="M150" s="128">
        <v>0</v>
      </c>
      <c r="N150" s="134">
        <v>0</v>
      </c>
    </row>
    <row r="151" spans="1:14" ht="15.75">
      <c r="A151" s="82" t="s">
        <v>416</v>
      </c>
      <c r="B151" s="82" t="s">
        <v>417</v>
      </c>
      <c r="C151" s="82" t="s">
        <v>418</v>
      </c>
      <c r="D151" s="93">
        <v>16543</v>
      </c>
      <c r="E151" s="94"/>
      <c r="F151" s="95">
        <v>0</v>
      </c>
      <c r="G151" s="105">
        <v>6480</v>
      </c>
      <c r="H151" s="106"/>
      <c r="I151" s="107">
        <v>0</v>
      </c>
      <c r="J151" s="118">
        <v>8320</v>
      </c>
      <c r="K151" s="119"/>
      <c r="L151" s="120">
        <v>0</v>
      </c>
      <c r="M151" s="128">
        <v>0</v>
      </c>
      <c r="N151" s="134">
        <v>0</v>
      </c>
    </row>
    <row r="152" spans="1:14" ht="15.75">
      <c r="A152" s="82" t="s">
        <v>419</v>
      </c>
      <c r="B152" s="82" t="s">
        <v>420</v>
      </c>
      <c r="C152" s="82" t="s">
        <v>421</v>
      </c>
      <c r="D152" s="93">
        <v>62181</v>
      </c>
      <c r="E152" s="94"/>
      <c r="F152" s="95">
        <v>0</v>
      </c>
      <c r="G152" s="105">
        <v>19763</v>
      </c>
      <c r="H152" s="106"/>
      <c r="I152" s="107">
        <v>0</v>
      </c>
      <c r="J152" s="118">
        <v>0</v>
      </c>
      <c r="K152" s="119"/>
      <c r="L152" s="120">
        <v>0</v>
      </c>
      <c r="M152" s="128">
        <v>0</v>
      </c>
      <c r="N152" s="134">
        <v>0</v>
      </c>
    </row>
    <row r="153" spans="1:14" ht="15.75">
      <c r="A153" s="82" t="s">
        <v>422</v>
      </c>
      <c r="B153" s="82" t="s">
        <v>420</v>
      </c>
      <c r="C153" s="82" t="s">
        <v>423</v>
      </c>
      <c r="D153" s="93">
        <v>49333</v>
      </c>
      <c r="E153" s="94"/>
      <c r="F153" s="95">
        <v>0</v>
      </c>
      <c r="G153" s="105">
        <v>10103</v>
      </c>
      <c r="H153" s="106"/>
      <c r="I153" s="107">
        <v>0</v>
      </c>
      <c r="J153" s="118">
        <v>0</v>
      </c>
      <c r="K153" s="119"/>
      <c r="L153" s="120">
        <v>0</v>
      </c>
      <c r="M153" s="128">
        <v>0</v>
      </c>
      <c r="N153" s="134">
        <v>0</v>
      </c>
    </row>
    <row r="154" spans="1:14" ht="15.75">
      <c r="A154" s="82" t="s">
        <v>424</v>
      </c>
      <c r="B154" s="82" t="s">
        <v>425</v>
      </c>
      <c r="C154" s="82" t="s">
        <v>426</v>
      </c>
      <c r="D154" s="93">
        <v>0</v>
      </c>
      <c r="E154" s="94" t="s">
        <v>496</v>
      </c>
      <c r="F154" s="95">
        <v>39611</v>
      </c>
      <c r="G154" s="105">
        <v>0</v>
      </c>
      <c r="H154" s="106" t="s">
        <v>496</v>
      </c>
      <c r="I154" s="107">
        <v>11150</v>
      </c>
      <c r="J154" s="118">
        <v>0</v>
      </c>
      <c r="K154" s="119"/>
      <c r="L154" s="120">
        <v>0</v>
      </c>
      <c r="M154" s="128">
        <v>0</v>
      </c>
      <c r="N154" s="134">
        <v>0</v>
      </c>
    </row>
    <row r="155" spans="1:14" ht="15.75">
      <c r="A155" s="82" t="s">
        <v>427</v>
      </c>
      <c r="B155" s="82" t="s">
        <v>425</v>
      </c>
      <c r="C155" s="82" t="s">
        <v>428</v>
      </c>
      <c r="D155" s="93">
        <v>0</v>
      </c>
      <c r="E155" s="94" t="s">
        <v>496</v>
      </c>
      <c r="F155" s="95">
        <v>29141</v>
      </c>
      <c r="G155" s="105">
        <v>0</v>
      </c>
      <c r="H155" s="106" t="s">
        <v>496</v>
      </c>
      <c r="I155" s="107">
        <v>8477</v>
      </c>
      <c r="J155" s="118">
        <v>0</v>
      </c>
      <c r="K155" s="119"/>
      <c r="L155" s="120">
        <v>0</v>
      </c>
      <c r="M155" s="128">
        <v>0</v>
      </c>
      <c r="N155" s="134">
        <v>0</v>
      </c>
    </row>
    <row r="156" spans="1:14" ht="15.75">
      <c r="A156" s="82" t="s">
        <v>429</v>
      </c>
      <c r="B156" s="82" t="s">
        <v>430</v>
      </c>
      <c r="C156" s="82" t="s">
        <v>431</v>
      </c>
      <c r="D156" s="93">
        <v>249417</v>
      </c>
      <c r="E156" s="94"/>
      <c r="F156" s="95">
        <v>0</v>
      </c>
      <c r="G156" s="105">
        <v>60880</v>
      </c>
      <c r="H156" s="106"/>
      <c r="I156" s="107">
        <v>0</v>
      </c>
      <c r="J156" s="118">
        <v>0</v>
      </c>
      <c r="K156" s="119"/>
      <c r="L156" s="120">
        <v>0</v>
      </c>
      <c r="M156" s="128">
        <v>0</v>
      </c>
      <c r="N156" s="134">
        <v>0</v>
      </c>
    </row>
    <row r="157" spans="1:14" ht="15.75">
      <c r="A157" s="82" t="s">
        <v>432</v>
      </c>
      <c r="B157" s="82" t="s">
        <v>433</v>
      </c>
      <c r="C157" s="82" t="s">
        <v>434</v>
      </c>
      <c r="D157" s="93">
        <v>81621</v>
      </c>
      <c r="E157" s="94"/>
      <c r="F157" s="95">
        <v>0</v>
      </c>
      <c r="G157" s="105">
        <v>17830</v>
      </c>
      <c r="H157" s="106"/>
      <c r="I157" s="107">
        <v>0</v>
      </c>
      <c r="J157" s="118">
        <v>0</v>
      </c>
      <c r="K157" s="119"/>
      <c r="L157" s="120">
        <v>0</v>
      </c>
      <c r="M157" s="128">
        <v>0</v>
      </c>
      <c r="N157" s="134">
        <v>0</v>
      </c>
    </row>
    <row r="158" spans="1:14" ht="15.75">
      <c r="A158" s="82" t="s">
        <v>435</v>
      </c>
      <c r="B158" s="82" t="s">
        <v>433</v>
      </c>
      <c r="C158" s="82" t="s">
        <v>436</v>
      </c>
      <c r="D158" s="93">
        <v>239399</v>
      </c>
      <c r="E158" s="94"/>
      <c r="F158" s="95">
        <v>0</v>
      </c>
      <c r="G158" s="105">
        <v>103613</v>
      </c>
      <c r="H158" s="106"/>
      <c r="I158" s="107">
        <v>0</v>
      </c>
      <c r="J158" s="118">
        <v>0</v>
      </c>
      <c r="K158" s="119"/>
      <c r="L158" s="120">
        <v>0</v>
      </c>
      <c r="M158" s="128">
        <v>0</v>
      </c>
      <c r="N158" s="134">
        <v>0</v>
      </c>
    </row>
    <row r="159" spans="1:14" ht="15.75">
      <c r="A159" s="82" t="s">
        <v>437</v>
      </c>
      <c r="B159" s="82" t="s">
        <v>438</v>
      </c>
      <c r="C159" s="82" t="s">
        <v>439</v>
      </c>
      <c r="D159" s="93">
        <v>0</v>
      </c>
      <c r="E159" s="94" t="s">
        <v>496</v>
      </c>
      <c r="F159" s="95">
        <v>62085</v>
      </c>
      <c r="G159" s="105">
        <v>18941</v>
      </c>
      <c r="H159" s="106"/>
      <c r="I159" s="107">
        <v>0</v>
      </c>
      <c r="J159" s="118">
        <v>0</v>
      </c>
      <c r="K159" s="119"/>
      <c r="L159" s="120">
        <v>0</v>
      </c>
      <c r="M159" s="128">
        <v>0</v>
      </c>
      <c r="N159" s="134">
        <v>0</v>
      </c>
    </row>
    <row r="160" spans="1:14" ht="15.75">
      <c r="A160" s="82" t="s">
        <v>440</v>
      </c>
      <c r="B160" s="82" t="s">
        <v>438</v>
      </c>
      <c r="C160" s="82" t="s">
        <v>441</v>
      </c>
      <c r="D160" s="93">
        <v>0</v>
      </c>
      <c r="E160" s="94" t="s">
        <v>492</v>
      </c>
      <c r="F160" s="95">
        <v>22610</v>
      </c>
      <c r="G160" s="105">
        <v>0</v>
      </c>
      <c r="H160" s="106" t="s">
        <v>492</v>
      </c>
      <c r="I160" s="107">
        <v>4207</v>
      </c>
      <c r="J160" s="118">
        <v>0</v>
      </c>
      <c r="K160" s="119"/>
      <c r="L160" s="120">
        <v>0</v>
      </c>
      <c r="M160" s="128">
        <v>0</v>
      </c>
      <c r="N160" s="134">
        <v>0</v>
      </c>
    </row>
    <row r="161" spans="1:14" ht="15.75">
      <c r="A161" s="82" t="s">
        <v>442</v>
      </c>
      <c r="B161" s="82" t="s">
        <v>438</v>
      </c>
      <c r="C161" s="82" t="s">
        <v>443</v>
      </c>
      <c r="D161" s="93">
        <v>0</v>
      </c>
      <c r="E161" s="94" t="s">
        <v>496</v>
      </c>
      <c r="F161" s="95">
        <v>17168</v>
      </c>
      <c r="G161" s="105">
        <v>0</v>
      </c>
      <c r="H161" s="106" t="s">
        <v>496</v>
      </c>
      <c r="I161" s="107">
        <v>5107</v>
      </c>
      <c r="J161" s="118">
        <v>0</v>
      </c>
      <c r="K161" s="119"/>
      <c r="L161" s="120">
        <v>0</v>
      </c>
      <c r="M161" s="128">
        <v>0</v>
      </c>
      <c r="N161" s="134">
        <v>0</v>
      </c>
    </row>
    <row r="162" spans="1:14" ht="15.75">
      <c r="A162" s="82" t="s">
        <v>444</v>
      </c>
      <c r="B162" s="82" t="s">
        <v>438</v>
      </c>
      <c r="C162" s="82" t="s">
        <v>445</v>
      </c>
      <c r="D162" s="93">
        <v>0</v>
      </c>
      <c r="E162" s="94"/>
      <c r="F162" s="95">
        <v>0</v>
      </c>
      <c r="G162" s="105">
        <v>0</v>
      </c>
      <c r="H162" s="106" t="s">
        <v>496</v>
      </c>
      <c r="I162" s="107">
        <v>2476</v>
      </c>
      <c r="J162" s="118">
        <v>0</v>
      </c>
      <c r="K162" s="119"/>
      <c r="L162" s="120">
        <v>0</v>
      </c>
      <c r="M162" s="128">
        <v>0</v>
      </c>
      <c r="N162" s="134">
        <v>0</v>
      </c>
    </row>
    <row r="163" spans="1:14" ht="15.75">
      <c r="A163" s="82" t="s">
        <v>446</v>
      </c>
      <c r="B163" s="82" t="s">
        <v>438</v>
      </c>
      <c r="C163" s="82" t="s">
        <v>447</v>
      </c>
      <c r="D163" s="93">
        <v>0</v>
      </c>
      <c r="E163" s="94" t="s">
        <v>492</v>
      </c>
      <c r="F163" s="95">
        <v>21407</v>
      </c>
      <c r="G163" s="105">
        <v>0</v>
      </c>
      <c r="H163" s="106" t="s">
        <v>492</v>
      </c>
      <c r="I163" s="107">
        <v>4175</v>
      </c>
      <c r="J163" s="118">
        <v>0</v>
      </c>
      <c r="K163" s="119"/>
      <c r="L163" s="120">
        <v>0</v>
      </c>
      <c r="M163" s="128">
        <v>0</v>
      </c>
      <c r="N163" s="134">
        <v>0</v>
      </c>
    </row>
    <row r="164" spans="1:14" ht="15.75">
      <c r="A164" s="82" t="s">
        <v>448</v>
      </c>
      <c r="B164" s="82" t="s">
        <v>449</v>
      </c>
      <c r="C164" s="82" t="s">
        <v>450</v>
      </c>
      <c r="D164" s="93">
        <v>0</v>
      </c>
      <c r="E164" s="94" t="s">
        <v>494</v>
      </c>
      <c r="F164" s="95">
        <v>423686</v>
      </c>
      <c r="G164" s="105">
        <v>0</v>
      </c>
      <c r="H164" s="106" t="s">
        <v>494</v>
      </c>
      <c r="I164" s="107">
        <v>62342</v>
      </c>
      <c r="J164" s="118">
        <v>0</v>
      </c>
      <c r="K164" s="119"/>
      <c r="L164" s="120">
        <v>0</v>
      </c>
      <c r="M164" s="128">
        <v>0</v>
      </c>
      <c r="N164" s="134">
        <v>0</v>
      </c>
    </row>
    <row r="165" spans="1:14" ht="15.75">
      <c r="A165" s="82" t="s">
        <v>451</v>
      </c>
      <c r="B165" s="82" t="s">
        <v>449</v>
      </c>
      <c r="C165" s="82" t="s">
        <v>452</v>
      </c>
      <c r="D165" s="93">
        <v>141683</v>
      </c>
      <c r="E165" s="94"/>
      <c r="F165" s="95">
        <v>0</v>
      </c>
      <c r="G165" s="105">
        <v>36616</v>
      </c>
      <c r="H165" s="106"/>
      <c r="I165" s="107">
        <v>0</v>
      </c>
      <c r="J165" s="118">
        <v>0</v>
      </c>
      <c r="K165" s="119"/>
      <c r="L165" s="120">
        <v>0</v>
      </c>
      <c r="M165" s="128">
        <v>0</v>
      </c>
      <c r="N165" s="134">
        <v>0</v>
      </c>
    </row>
    <row r="166" spans="1:14" ht="15.75">
      <c r="A166" s="82" t="s">
        <v>453</v>
      </c>
      <c r="B166" s="82" t="s">
        <v>449</v>
      </c>
      <c r="C166" s="82" t="s">
        <v>454</v>
      </c>
      <c r="D166" s="93">
        <v>231915</v>
      </c>
      <c r="E166" s="94"/>
      <c r="F166" s="95">
        <v>0</v>
      </c>
      <c r="G166" s="105">
        <v>56332</v>
      </c>
      <c r="H166" s="106"/>
      <c r="I166" s="107">
        <v>0</v>
      </c>
      <c r="J166" s="118">
        <v>0</v>
      </c>
      <c r="K166" s="119"/>
      <c r="L166" s="120">
        <v>0</v>
      </c>
      <c r="M166" s="128">
        <v>0</v>
      </c>
      <c r="N166" s="134">
        <v>0</v>
      </c>
    </row>
    <row r="167" spans="1:14" ht="15.75">
      <c r="A167" s="82" t="s">
        <v>455</v>
      </c>
      <c r="B167" s="82" t="s">
        <v>449</v>
      </c>
      <c r="C167" s="82" t="s">
        <v>456</v>
      </c>
      <c r="D167" s="93">
        <v>231235</v>
      </c>
      <c r="E167" s="94"/>
      <c r="F167" s="95">
        <v>0</v>
      </c>
      <c r="G167" s="105">
        <v>58164</v>
      </c>
      <c r="H167" s="106"/>
      <c r="I167" s="107">
        <v>0</v>
      </c>
      <c r="J167" s="118">
        <v>0</v>
      </c>
      <c r="K167" s="119"/>
      <c r="L167" s="120">
        <v>0</v>
      </c>
      <c r="M167" s="128">
        <v>0</v>
      </c>
      <c r="N167" s="134">
        <v>0</v>
      </c>
    </row>
    <row r="168" spans="1:14" ht="15.75">
      <c r="A168" s="82" t="s">
        <v>457</v>
      </c>
      <c r="B168" s="82" t="s">
        <v>449</v>
      </c>
      <c r="C168" s="82" t="s">
        <v>458</v>
      </c>
      <c r="D168" s="93">
        <v>207270</v>
      </c>
      <c r="E168" s="94"/>
      <c r="F168" s="95">
        <v>0</v>
      </c>
      <c r="G168" s="105">
        <v>56911</v>
      </c>
      <c r="H168" s="106"/>
      <c r="I168" s="107">
        <v>0</v>
      </c>
      <c r="J168" s="118">
        <v>0</v>
      </c>
      <c r="K168" s="119"/>
      <c r="L168" s="120">
        <v>0</v>
      </c>
      <c r="M168" s="128">
        <v>0</v>
      </c>
      <c r="N168" s="134">
        <v>0</v>
      </c>
    </row>
    <row r="169" spans="1:14" ht="15.75">
      <c r="A169" s="82" t="s">
        <v>459</v>
      </c>
      <c r="B169" s="82" t="s">
        <v>449</v>
      </c>
      <c r="C169" s="82" t="s">
        <v>460</v>
      </c>
      <c r="D169" s="93">
        <v>4966855</v>
      </c>
      <c r="E169" s="94"/>
      <c r="F169" s="95">
        <v>0</v>
      </c>
      <c r="G169" s="105">
        <v>723530</v>
      </c>
      <c r="H169" s="106"/>
      <c r="I169" s="107">
        <v>0</v>
      </c>
      <c r="J169" s="118">
        <v>0</v>
      </c>
      <c r="K169" s="119"/>
      <c r="L169" s="120">
        <v>0</v>
      </c>
      <c r="M169" s="128">
        <v>0</v>
      </c>
      <c r="N169" s="134">
        <v>9816</v>
      </c>
    </row>
    <row r="170" spans="1:14" ht="15.75">
      <c r="A170" s="82" t="s">
        <v>461</v>
      </c>
      <c r="B170" s="82" t="s">
        <v>449</v>
      </c>
      <c r="C170" s="82" t="s">
        <v>462</v>
      </c>
      <c r="D170" s="93">
        <v>0</v>
      </c>
      <c r="E170" s="94" t="s">
        <v>494</v>
      </c>
      <c r="F170" s="95">
        <v>143430</v>
      </c>
      <c r="G170" s="105">
        <v>0</v>
      </c>
      <c r="H170" s="106" t="s">
        <v>494</v>
      </c>
      <c r="I170" s="107">
        <v>22187</v>
      </c>
      <c r="J170" s="118">
        <v>0</v>
      </c>
      <c r="K170" s="119"/>
      <c r="L170" s="120">
        <v>0</v>
      </c>
      <c r="M170" s="128">
        <v>0</v>
      </c>
      <c r="N170" s="134">
        <v>0</v>
      </c>
    </row>
    <row r="171" spans="1:14" ht="15.75">
      <c r="A171" s="82" t="s">
        <v>463</v>
      </c>
      <c r="B171" s="82" t="s">
        <v>449</v>
      </c>
      <c r="C171" s="82" t="s">
        <v>464</v>
      </c>
      <c r="D171" s="93">
        <v>499252</v>
      </c>
      <c r="E171" s="94"/>
      <c r="F171" s="95">
        <v>0</v>
      </c>
      <c r="G171" s="105">
        <v>108082</v>
      </c>
      <c r="H171" s="106"/>
      <c r="I171" s="107">
        <v>0</v>
      </c>
      <c r="J171" s="118">
        <v>0</v>
      </c>
      <c r="K171" s="119"/>
      <c r="L171" s="120">
        <v>0</v>
      </c>
      <c r="M171" s="128">
        <v>0</v>
      </c>
      <c r="N171" s="134">
        <v>0</v>
      </c>
    </row>
    <row r="172" spans="1:14" ht="15.75">
      <c r="A172" s="82" t="s">
        <v>465</v>
      </c>
      <c r="B172" s="82" t="s">
        <v>449</v>
      </c>
      <c r="C172" s="82" t="s">
        <v>466</v>
      </c>
      <c r="D172" s="93">
        <v>126040</v>
      </c>
      <c r="E172" s="94"/>
      <c r="F172" s="95">
        <v>0</v>
      </c>
      <c r="G172" s="105">
        <v>46717</v>
      </c>
      <c r="H172" s="106"/>
      <c r="I172" s="107">
        <v>0</v>
      </c>
      <c r="J172" s="118">
        <v>11649</v>
      </c>
      <c r="K172" s="119"/>
      <c r="L172" s="120">
        <v>0</v>
      </c>
      <c r="M172" s="128">
        <v>0</v>
      </c>
      <c r="N172" s="134">
        <v>0</v>
      </c>
    </row>
    <row r="173" spans="1:14" ht="15.75">
      <c r="A173" s="82" t="s">
        <v>467</v>
      </c>
      <c r="B173" s="82" t="s">
        <v>449</v>
      </c>
      <c r="C173" s="82" t="s">
        <v>468</v>
      </c>
      <c r="D173" s="93">
        <v>0</v>
      </c>
      <c r="E173" s="94" t="s">
        <v>494</v>
      </c>
      <c r="F173" s="95">
        <v>17880</v>
      </c>
      <c r="G173" s="105">
        <v>0</v>
      </c>
      <c r="H173" s="106" t="s">
        <v>494</v>
      </c>
      <c r="I173" s="107">
        <v>4152</v>
      </c>
      <c r="J173" s="118">
        <v>0</v>
      </c>
      <c r="K173" s="119"/>
      <c r="L173" s="120">
        <v>0</v>
      </c>
      <c r="M173" s="128">
        <v>0</v>
      </c>
      <c r="N173" s="134">
        <v>0</v>
      </c>
    </row>
    <row r="174" spans="1:14" ht="15.75">
      <c r="A174" s="82" t="s">
        <v>469</v>
      </c>
      <c r="B174" s="82" t="s">
        <v>449</v>
      </c>
      <c r="C174" s="82" t="s">
        <v>470</v>
      </c>
      <c r="D174" s="93">
        <v>0</v>
      </c>
      <c r="E174" s="94" t="s">
        <v>494</v>
      </c>
      <c r="F174" s="95">
        <v>18984</v>
      </c>
      <c r="G174" s="105">
        <v>0</v>
      </c>
      <c r="H174" s="106" t="s">
        <v>494</v>
      </c>
      <c r="I174" s="107">
        <v>6012</v>
      </c>
      <c r="J174" s="118">
        <v>0</v>
      </c>
      <c r="K174" s="119"/>
      <c r="L174" s="120">
        <v>0</v>
      </c>
      <c r="M174" s="128">
        <v>0</v>
      </c>
      <c r="N174" s="134">
        <v>0</v>
      </c>
    </row>
    <row r="175" spans="1:14" ht="15.75">
      <c r="A175" s="82" t="s">
        <v>471</v>
      </c>
      <c r="B175" s="82" t="s">
        <v>449</v>
      </c>
      <c r="C175" s="82" t="s">
        <v>472</v>
      </c>
      <c r="D175" s="93">
        <v>0</v>
      </c>
      <c r="E175" s="94" t="s">
        <v>494</v>
      </c>
      <c r="F175" s="95">
        <v>93657</v>
      </c>
      <c r="G175" s="105">
        <v>0</v>
      </c>
      <c r="H175" s="106" t="s">
        <v>494</v>
      </c>
      <c r="I175" s="107">
        <v>5016</v>
      </c>
      <c r="J175" s="118">
        <v>0</v>
      </c>
      <c r="K175" s="119"/>
      <c r="L175" s="120">
        <v>0</v>
      </c>
      <c r="M175" s="128">
        <v>0</v>
      </c>
      <c r="N175" s="134">
        <v>0</v>
      </c>
    </row>
    <row r="176" spans="1:14" ht="15.75">
      <c r="A176" s="82" t="s">
        <v>473</v>
      </c>
      <c r="B176" s="82" t="s">
        <v>474</v>
      </c>
      <c r="C176" s="82" t="s">
        <v>475</v>
      </c>
      <c r="D176" s="93">
        <v>170989</v>
      </c>
      <c r="E176" s="94"/>
      <c r="F176" s="95">
        <v>0</v>
      </c>
      <c r="G176" s="105">
        <v>37130</v>
      </c>
      <c r="H176" s="106"/>
      <c r="I176" s="107">
        <v>0</v>
      </c>
      <c r="J176" s="118">
        <v>0</v>
      </c>
      <c r="K176" s="119"/>
      <c r="L176" s="120">
        <v>0</v>
      </c>
      <c r="M176" s="128">
        <v>0</v>
      </c>
      <c r="N176" s="134">
        <v>0</v>
      </c>
    </row>
    <row r="177" spans="1:14" ht="15.75">
      <c r="A177" s="82" t="s">
        <v>476</v>
      </c>
      <c r="B177" s="82" t="s">
        <v>474</v>
      </c>
      <c r="C177" s="82" t="s">
        <v>477</v>
      </c>
      <c r="D177" s="93">
        <v>77272</v>
      </c>
      <c r="E177" s="94"/>
      <c r="F177" s="95">
        <v>0</v>
      </c>
      <c r="G177" s="105">
        <v>23018</v>
      </c>
      <c r="H177" s="106"/>
      <c r="I177" s="107">
        <v>0</v>
      </c>
      <c r="J177" s="118">
        <v>0</v>
      </c>
      <c r="K177" s="119"/>
      <c r="L177" s="120">
        <v>0</v>
      </c>
      <c r="M177" s="128">
        <v>0</v>
      </c>
      <c r="N177" s="134">
        <v>0</v>
      </c>
    </row>
    <row r="178" spans="1:14" ht="15.75">
      <c r="A178" s="82" t="s">
        <v>478</v>
      </c>
      <c r="B178" s="82" t="s">
        <v>474</v>
      </c>
      <c r="C178" s="82" t="s">
        <v>479</v>
      </c>
      <c r="D178" s="93">
        <v>0</v>
      </c>
      <c r="E178" s="94" t="s">
        <v>492</v>
      </c>
      <c r="F178" s="95">
        <v>11707</v>
      </c>
      <c r="G178" s="105">
        <v>0</v>
      </c>
      <c r="H178" s="106" t="s">
        <v>492</v>
      </c>
      <c r="I178" s="107">
        <v>6560</v>
      </c>
      <c r="J178" s="118">
        <v>0</v>
      </c>
      <c r="K178" s="119">
        <v>9025</v>
      </c>
      <c r="L178" s="120">
        <v>3328</v>
      </c>
      <c r="M178" s="128">
        <v>0</v>
      </c>
      <c r="N178" s="134">
        <v>0</v>
      </c>
    </row>
    <row r="179" spans="1:14" ht="15.75">
      <c r="A179" s="82" t="s">
        <v>480</v>
      </c>
      <c r="B179" s="82" t="s">
        <v>474</v>
      </c>
      <c r="C179" s="82" t="s">
        <v>481</v>
      </c>
      <c r="D179" s="93">
        <v>4517</v>
      </c>
      <c r="E179" s="94"/>
      <c r="F179" s="95">
        <v>0</v>
      </c>
      <c r="G179" s="105">
        <v>0</v>
      </c>
      <c r="H179" s="106" t="s">
        <v>492</v>
      </c>
      <c r="I179" s="107">
        <v>5118</v>
      </c>
      <c r="J179" s="118">
        <v>0</v>
      </c>
      <c r="K179" s="119"/>
      <c r="L179" s="120">
        <v>0</v>
      </c>
      <c r="M179" s="128">
        <v>0</v>
      </c>
      <c r="N179" s="134">
        <v>0</v>
      </c>
    </row>
    <row r="180" spans="1:14" ht="15.75">
      <c r="A180" s="83" t="s">
        <v>482</v>
      </c>
      <c r="C180" s="82" t="s">
        <v>483</v>
      </c>
      <c r="D180" s="93">
        <v>125075</v>
      </c>
      <c r="E180" s="94"/>
      <c r="F180" s="95">
        <v>0</v>
      </c>
      <c r="G180" s="105">
        <v>10024</v>
      </c>
      <c r="H180" s="106"/>
      <c r="I180" s="107">
        <v>0</v>
      </c>
      <c r="J180" s="118">
        <v>0</v>
      </c>
      <c r="K180" s="119"/>
      <c r="L180" s="120">
        <v>0</v>
      </c>
      <c r="M180" s="128">
        <v>0</v>
      </c>
      <c r="N180" s="134">
        <v>0</v>
      </c>
    </row>
    <row r="181" spans="1:14" ht="15.75">
      <c r="A181" s="82" t="s">
        <v>484</v>
      </c>
      <c r="C181" s="82" t="s">
        <v>485</v>
      </c>
      <c r="D181" s="93">
        <v>1329061</v>
      </c>
      <c r="E181" s="94"/>
      <c r="F181" s="95">
        <v>0</v>
      </c>
      <c r="G181" s="105">
        <v>42762</v>
      </c>
      <c r="H181" s="106"/>
      <c r="I181" s="107">
        <v>0</v>
      </c>
      <c r="J181" s="118">
        <v>6656</v>
      </c>
      <c r="K181" s="119"/>
      <c r="L181" s="120">
        <v>0</v>
      </c>
      <c r="M181" s="128">
        <v>0</v>
      </c>
      <c r="N181" s="134">
        <v>0</v>
      </c>
    </row>
    <row r="182" spans="1:15" ht="15.75">
      <c r="A182" s="84" t="s">
        <v>492</v>
      </c>
      <c r="B182" s="84"/>
      <c r="C182" s="84" t="s">
        <v>493</v>
      </c>
      <c r="D182" s="96">
        <f>SUMIF($E$2:$F$181,"9025",$F$2:$F$181)</f>
        <v>771045</v>
      </c>
      <c r="E182" s="97"/>
      <c r="F182" s="98"/>
      <c r="G182" s="96">
        <f>SUMIF($H$2:$I$181,"9025",$I$2:$I$181)</f>
        <v>211984</v>
      </c>
      <c r="H182" s="108"/>
      <c r="I182" s="109"/>
      <c r="J182" s="96">
        <f>SUMIF($K$2:$L$181,"9025",$L$2:$L$181)</f>
        <v>13312</v>
      </c>
      <c r="K182" s="121"/>
      <c r="L182" s="122">
        <v>0</v>
      </c>
      <c r="M182" s="129">
        <v>0</v>
      </c>
      <c r="N182" s="132" t="s">
        <v>535</v>
      </c>
      <c r="O182" s="84"/>
    </row>
    <row r="183" spans="1:14" ht="15.75">
      <c r="A183" s="82" t="s">
        <v>494</v>
      </c>
      <c r="C183" s="82" t="s">
        <v>495</v>
      </c>
      <c r="D183" s="93">
        <f>SUMIF($E$2:$F$181,"9035",$F$2:$F$181)</f>
        <v>1033027</v>
      </c>
      <c r="E183" s="94"/>
      <c r="F183" s="95"/>
      <c r="G183" s="105">
        <f>SUMIF($H$2:$I$181,"9035",$I$2:$I$181)</f>
        <v>179606</v>
      </c>
      <c r="H183" s="110"/>
      <c r="I183" s="111"/>
      <c r="J183" s="118">
        <f>SUMIF($K$2:$L$181,"9035",$L$2:$L$181)</f>
        <v>0</v>
      </c>
      <c r="K183" s="123"/>
      <c r="L183" s="120">
        <v>0</v>
      </c>
      <c r="M183" s="128">
        <v>0</v>
      </c>
      <c r="N183" s="135">
        <v>0</v>
      </c>
    </row>
    <row r="184" spans="1:14" ht="15.75">
      <c r="A184" s="82" t="s">
        <v>496</v>
      </c>
      <c r="C184" s="82" t="s">
        <v>497</v>
      </c>
      <c r="D184" s="93">
        <f>SUMIF($E$2:$F$181,"9040",$F$2:$F$181)</f>
        <v>294977</v>
      </c>
      <c r="E184" s="94"/>
      <c r="F184" s="95"/>
      <c r="G184" s="105">
        <f>SUMIF($H$2:$I$181,"9040",$I$2:$I$181)</f>
        <v>48429</v>
      </c>
      <c r="H184" s="110"/>
      <c r="I184" s="111"/>
      <c r="J184" s="118">
        <f>SUMIF($K$2:$L$181,"9040",$L$2:$L$181)</f>
        <v>0</v>
      </c>
      <c r="K184" s="123"/>
      <c r="L184" s="120">
        <v>0</v>
      </c>
      <c r="M184" s="128">
        <v>0</v>
      </c>
      <c r="N184" s="135">
        <v>0</v>
      </c>
    </row>
    <row r="185" spans="1:14" ht="15.75">
      <c r="A185" s="83" t="s">
        <v>491</v>
      </c>
      <c r="C185" s="82" t="s">
        <v>498</v>
      </c>
      <c r="D185" s="93">
        <f>SUMIF($E$2:$F$181,"9050",$F$2:$F$181)</f>
        <v>0</v>
      </c>
      <c r="E185" s="94"/>
      <c r="F185" s="95"/>
      <c r="G185" s="105">
        <f>SUMIF($H$2:$I$181,"9050",$I$2:$I$181)</f>
        <v>0</v>
      </c>
      <c r="H185" s="110"/>
      <c r="I185" s="111"/>
      <c r="J185" s="118">
        <f>SUMIF($K$2:$L$181,"9050",$L$2:$L$181)</f>
        <v>0</v>
      </c>
      <c r="K185" s="123"/>
      <c r="L185" s="120">
        <v>0</v>
      </c>
      <c r="M185" s="128">
        <v>0</v>
      </c>
      <c r="N185" s="135">
        <v>0</v>
      </c>
    </row>
    <row r="186" spans="1:14" ht="15.75">
      <c r="A186" s="83" t="s">
        <v>506</v>
      </c>
      <c r="C186" s="82" t="s">
        <v>499</v>
      </c>
      <c r="D186" s="93">
        <f>SUMIF($E$2:$F$181,"9055",$F$2:$F$181)</f>
        <v>0</v>
      </c>
      <c r="E186" s="94"/>
      <c r="F186" s="95"/>
      <c r="G186" s="105">
        <f>SUMIF($H$2:$I$181,"9055",$I$2:$I$181)</f>
        <v>0</v>
      </c>
      <c r="H186" s="110"/>
      <c r="I186" s="111"/>
      <c r="J186" s="118">
        <f>SUMIF($K$2:$L$181,"9055",$L$2:$L$181)</f>
        <v>0</v>
      </c>
      <c r="K186" s="123"/>
      <c r="L186" s="120">
        <v>0</v>
      </c>
      <c r="M186" s="128">
        <v>0</v>
      </c>
      <c r="N186" s="135">
        <v>0</v>
      </c>
    </row>
    <row r="187" spans="1:14" ht="15.75">
      <c r="A187" s="83" t="s">
        <v>507</v>
      </c>
      <c r="C187" s="82" t="s">
        <v>500</v>
      </c>
      <c r="D187" s="93">
        <f>SUMIF($E$2:$F$181,"9060",$F$2:$F$181)</f>
        <v>0</v>
      </c>
      <c r="E187" s="94"/>
      <c r="F187" s="95"/>
      <c r="G187" s="105">
        <f>SUMIF($H$2:$I$181,"9060",$I$2:$I$181)</f>
        <v>0</v>
      </c>
      <c r="H187" s="110"/>
      <c r="I187" s="111"/>
      <c r="J187" s="118">
        <f>SUMIF($K$2:$L$181,"9060",$L$2:$L$181)</f>
        <v>1664</v>
      </c>
      <c r="K187" s="123"/>
      <c r="L187" s="120">
        <v>0</v>
      </c>
      <c r="M187" s="128">
        <v>0</v>
      </c>
      <c r="N187" s="135">
        <v>0</v>
      </c>
    </row>
    <row r="188" spans="1:14" ht="15.75">
      <c r="A188" s="83" t="s">
        <v>508</v>
      </c>
      <c r="C188" s="82" t="s">
        <v>501</v>
      </c>
      <c r="D188" s="93">
        <f>SUMIF($E$2:$F$181,"9070",$F$2:$F$181)</f>
        <v>0</v>
      </c>
      <c r="E188" s="94"/>
      <c r="F188" s="95"/>
      <c r="G188" s="105">
        <f>SUMIF($H$2:$I$181,"9075",$I$2:$I$181)</f>
        <v>0</v>
      </c>
      <c r="H188" s="110"/>
      <c r="I188" s="111"/>
      <c r="J188" s="118">
        <f>SUMIF($K$2:$L$181,"9075",$L$2:$L$181)</f>
        <v>36610</v>
      </c>
      <c r="K188" s="123"/>
      <c r="L188" s="120">
        <v>0</v>
      </c>
      <c r="M188" s="128">
        <v>0</v>
      </c>
      <c r="N188" s="135">
        <v>0</v>
      </c>
    </row>
    <row r="189" spans="1:14" ht="15.75">
      <c r="A189" s="82" t="s">
        <v>502</v>
      </c>
      <c r="C189" s="82" t="s">
        <v>503</v>
      </c>
      <c r="D189" s="93">
        <f>SUMIF($E$2:$F$181,"9095",$F$2:$F$181)</f>
        <v>108505</v>
      </c>
      <c r="E189" s="94"/>
      <c r="F189" s="95"/>
      <c r="G189" s="105">
        <f>SUMIF($H$2:$I$181,"9095",$I$2:$I$181)</f>
        <v>33379</v>
      </c>
      <c r="H189" s="110"/>
      <c r="I189" s="111"/>
      <c r="J189" s="118">
        <f>SUMIF($K$2:$L$181,"9095",$L$2:$L$181)</f>
        <v>1664</v>
      </c>
      <c r="K189" s="123"/>
      <c r="L189" s="120">
        <v>0</v>
      </c>
      <c r="M189" s="128">
        <v>0</v>
      </c>
      <c r="N189" s="135">
        <v>0</v>
      </c>
    </row>
    <row r="190" spans="1:14" ht="15.75">
      <c r="A190" s="82" t="s">
        <v>504</v>
      </c>
      <c r="C190" s="82" t="s">
        <v>505</v>
      </c>
      <c r="D190" s="93">
        <f>SUMIF($E$2:$F$181,"9125",$F$2:$F$181)</f>
        <v>34977</v>
      </c>
      <c r="E190" s="94"/>
      <c r="F190" s="95"/>
      <c r="G190" s="105">
        <f>SUMIF($H$2:$I$181,"9125",$I$2:$I$181)</f>
        <v>13555</v>
      </c>
      <c r="H190" s="110"/>
      <c r="I190" s="111"/>
      <c r="J190" s="118">
        <f>SUMIF($K$2:$L$181,"9125",$L$2:$L$181)</f>
        <v>0</v>
      </c>
      <c r="K190" s="123"/>
      <c r="L190" s="120">
        <v>0</v>
      </c>
      <c r="M190" s="128">
        <v>0</v>
      </c>
      <c r="N190" s="135">
        <v>0</v>
      </c>
    </row>
    <row r="191" spans="1:14" ht="15.75">
      <c r="A191" s="82" t="s">
        <v>540</v>
      </c>
      <c r="C191" s="82" t="s">
        <v>543</v>
      </c>
      <c r="D191" s="93"/>
      <c r="E191" s="94"/>
      <c r="F191" s="95"/>
      <c r="G191" s="105"/>
      <c r="H191" s="106"/>
      <c r="I191" s="107"/>
      <c r="J191" s="118"/>
      <c r="K191" s="119"/>
      <c r="L191" s="120"/>
      <c r="M191" s="128"/>
      <c r="N191" s="134">
        <v>568895</v>
      </c>
    </row>
    <row r="192" spans="1:14" ht="15.75">
      <c r="A192" s="82" t="s">
        <v>541</v>
      </c>
      <c r="C192" s="82" t="s">
        <v>542</v>
      </c>
      <c r="D192" s="93"/>
      <c r="E192" s="94"/>
      <c r="F192" s="95"/>
      <c r="G192" s="105"/>
      <c r="H192" s="106"/>
      <c r="I192" s="107"/>
      <c r="J192" s="118"/>
      <c r="K192" s="119"/>
      <c r="L192" s="120"/>
      <c r="M192" s="128"/>
      <c r="N192" s="134">
        <v>94250</v>
      </c>
    </row>
    <row r="193" spans="4:14" ht="15.75">
      <c r="D193" s="99"/>
      <c r="E193" s="100"/>
      <c r="F193" s="101"/>
      <c r="G193" s="112"/>
      <c r="H193" s="113"/>
      <c r="I193" s="114"/>
      <c r="J193" s="124"/>
      <c r="K193" s="125"/>
      <c r="L193" s="126"/>
      <c r="M193" s="130"/>
      <c r="N193" s="136"/>
    </row>
    <row r="194" spans="6:12" ht="15.75">
      <c r="F194" s="86">
        <f>SUM(F2:F193)</f>
        <v>2242531</v>
      </c>
      <c r="I194" s="86">
        <f>SUM(I2:I193)</f>
        <v>486953</v>
      </c>
      <c r="L194" s="89">
        <f>SUM(L2:L193)</f>
        <v>53250</v>
      </c>
    </row>
  </sheetData>
  <sheetProtection password="CF43"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Colorado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Chuck Stasek</dc:creator>
  <cp:keywords/>
  <dc:description/>
  <cp:lastModifiedBy>Tim Kahle</cp:lastModifiedBy>
  <cp:lastPrinted>2010-08-13T19:24:15Z</cp:lastPrinted>
  <dcterms:created xsi:type="dcterms:W3CDTF">2000-06-21T22:17:58Z</dcterms:created>
  <dcterms:modified xsi:type="dcterms:W3CDTF">2012-09-17T14:04:20Z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-1419274713</vt:i4>
  </property>
  <property fmtid="{D5CDD505-2E9C-101B-9397-08002B2CF9AE}" pid="3" name="_EmailSubject">
    <vt:lpwstr>Are these the ones you need?</vt:lpwstr>
  </property>
  <property fmtid="{D5CDD505-2E9C-101B-9397-08002B2CF9AE}" pid="4" name="_AuthorEmail">
    <vt:lpwstr>wolfe_d@cde.state.co.us</vt:lpwstr>
  </property>
  <property fmtid="{D5CDD505-2E9C-101B-9397-08002B2CF9AE}" pid="5" name="_AuthorEmailDisplayName">
    <vt:lpwstr>Wolfe, Debbie</vt:lpwstr>
  </property>
  <property fmtid="{D5CDD505-2E9C-101B-9397-08002B2CF9AE}" pid="6" name="_ReviewingToolsShownOnce">
    <vt:lpwstr/>
  </property>
</Properties>
</file>