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scission - Shortage + Statue " sheetId="1" r:id="rId1"/>
  </sheets>
  <definedNames>
    <definedName name="_xlnm.Print_Titles" localSheetId="0">'Rescission - Shortage + Statue '!$A:$B,'Rescission - Shortage + Statue '!$1:$3</definedName>
  </definedNames>
  <calcPr fullCalcOnLoad="1"/>
</workbook>
</file>

<file path=xl/sharedStrings.xml><?xml version="1.0" encoding="utf-8"?>
<sst xmlns="http://schemas.openxmlformats.org/spreadsheetml/2006/main" count="427" uniqueCount="274">
  <si>
    <t>At-Risk Pupil Count</t>
  </si>
  <si>
    <t>FY2009-10 Actual</t>
  </si>
  <si>
    <t>FY2009-10 Projected</t>
  </si>
  <si>
    <t>Increase in At-Risk</t>
  </si>
  <si>
    <t>Property Tax Credits</t>
  </si>
  <si>
    <t>Funded Pupil Count Growth</t>
  </si>
  <si>
    <t>TOTALS</t>
  </si>
  <si>
    <t>CHARTER INSTITUTE</t>
  </si>
  <si>
    <t>STATE</t>
  </si>
  <si>
    <t>LIBERTY J-4</t>
  </si>
  <si>
    <t>YUMA</t>
  </si>
  <si>
    <t>IDALIA RJ-3</t>
  </si>
  <si>
    <t>WRAY RD-2</t>
  </si>
  <si>
    <t>YUMA 1</t>
  </si>
  <si>
    <t>PAWNEE</t>
  </si>
  <si>
    <t>WELD</t>
  </si>
  <si>
    <t>PRAIRIE</t>
  </si>
  <si>
    <t>BRIGGSDALE</t>
  </si>
  <si>
    <t>AULT-HIGHLAND</t>
  </si>
  <si>
    <t>FT. LUPTON</t>
  </si>
  <si>
    <t>PLATTE VALLEY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</si>
  <si>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</si>
  <si>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</si>
  <si>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</si>
  <si>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</si>
  <si>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</si>
  <si>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</si>
  <si>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</si>
  <si>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</si>
  <si>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</si>
  <si>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</si>
  <si>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</si>
  <si>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</si>
  <si>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</si>
  <si>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</si>
  <si>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</si>
  <si>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</si>
  <si>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</si>
  <si>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</si>
  <si>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</si>
  <si>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</si>
  <si>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</si>
  <si>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</si>
  <si>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</si>
  <si>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</si>
  <si>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</si>
  <si>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</si>
  <si>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MOUNTAIN VALLEY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</si>
  <si>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</si>
  <si>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</si>
  <si>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</si>
  <si>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</si>
  <si>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</si>
  <si>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</si>
  <si>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</si>
  <si>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</si>
  <si>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</si>
  <si>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</si>
  <si>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</si>
  <si>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</si>
  <si>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</si>
  <si>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</si>
  <si>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</si>
  <si>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</si>
  <si>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</si>
  <si>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</si>
  <si>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</si>
  <si>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</si>
  <si>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</si>
  <si>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</si>
  <si>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</si>
  <si>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</si>
  <si>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</si>
  <si>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</si>
  <si>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</si>
  <si>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</si>
  <si>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</si>
  <si>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</si>
  <si>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</si>
  <si>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</si>
  <si>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</si>
  <si>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</si>
  <si>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</si>
  <si>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</si>
  <si>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</si>
  <si>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</si>
  <si>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FT. MORGAN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</si>
  <si>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</si>
  <si>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</si>
  <si>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</si>
  <si>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</si>
  <si>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</si>
  <si>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</si>
  <si>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</si>
  <si>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</si>
  <si>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</si>
  <si>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</si>
  <si>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PLATEAU VALLEY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</si>
  <si>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</si>
  <si>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</si>
  <si>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</si>
  <si>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</si>
  <si>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</si>
  <si>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</si>
  <si>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</si>
  <si>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</si>
  <si>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</si>
  <si>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</si>
  <si>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</si>
  <si>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</si>
  <si>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</si>
  <si>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</si>
  <si>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</si>
  <si>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</si>
  <si>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</si>
  <si>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ESTES PARK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</si>
  <si>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</si>
  <si>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</si>
  <si>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</si>
  <si>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</si>
  <si>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</si>
  <si>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</si>
  <si>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</si>
  <si>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</si>
  <si>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</si>
  <si>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</si>
  <si>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</si>
  <si>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</si>
  <si>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</si>
  <si>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ARRIBA-FLAGLER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</si>
  <si>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</si>
  <si>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</si>
  <si>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</si>
  <si>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</si>
  <si>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</si>
  <si>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</si>
  <si>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</si>
  <si>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</si>
  <si>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</si>
  <si>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</si>
  <si>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</si>
  <si>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</si>
  <si>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</si>
  <si>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</si>
  <si>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PARACHUTE</t>
  </si>
  <si>
    <t>GARFIELD</t>
  </si>
  <si>
    <t>RIFLE</t>
  </si>
  <si>
    <t>ROARING FORK</t>
  </si>
  <si>
    <t>COTOPAXI</t>
  </si>
  <si>
    <t>FREMONT</t>
  </si>
  <si>
    <t>FREMONT RE-2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</si>
  <si>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</si>
  <si>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</si>
  <si>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</si>
  <si>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</si>
  <si>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</si>
  <si>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</si>
  <si>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</si>
  <si>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</si>
  <si>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</si>
  <si>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</si>
  <si>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</si>
  <si>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</si>
  <si>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</si>
  <si>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</si>
  <si>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</si>
  <si>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</si>
  <si>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</si>
  <si>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</si>
  <si>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</si>
  <si>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</si>
  <si>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</si>
  <si>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</si>
  <si>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</si>
  <si>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</si>
  <si>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</si>
  <si>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</si>
  <si>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</si>
  <si>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</si>
  <si>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</si>
  <si>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</si>
  <si>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</si>
  <si>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</si>
  <si>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</si>
  <si>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</si>
  <si>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</si>
  <si>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</si>
  <si>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</si>
  <si>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</si>
  <si>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</si>
  <si>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</si>
  <si>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</si>
  <si>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</si>
  <si>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</si>
  <si>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</si>
  <si>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</si>
  <si>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</si>
  <si>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</si>
  <si>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</si>
  <si>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</si>
  <si>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</si>
  <si>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</si>
  <si>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</si>
  <si>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</si>
  <si>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</si>
  <si>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</si>
  <si>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</si>
  <si>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</si>
  <si>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</si>
  <si>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</si>
  <si>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SANGRE DE CRISTO</t>
  </si>
  <si>
    <t>ALAMOSA</t>
  </si>
  <si>
    <t>WESTMINSTER</t>
  </si>
  <si>
    <t>ADAMS</t>
  </si>
  <si>
    <t>STRASBURG</t>
  </si>
  <si>
    <t>BENNETT</t>
  </si>
  <si>
    <t>BRIGHTON</t>
  </si>
  <si>
    <t>COMMERCE CITY</t>
  </si>
  <si>
    <t>ADAMS 12 FIVE STAR</t>
  </si>
  <si>
    <t>MAPLETON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</si>
  <si>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</si>
  <si>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</si>
  <si>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</si>
  <si>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</si>
  <si>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</si>
  <si>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</si>
  <si>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</si>
  <si>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</si>
  <si>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</si>
  <si>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</si>
  <si>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</si>
  <si>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</si>
  <si>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</si>
  <si>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</si>
  <si>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</si>
  <si>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Final 
State Share 
FY 2009-10 pursuant to 
SB10-065</t>
  </si>
  <si>
    <t>Final 
Specific Ownership Taxes 
FY 2009-10 Pursuant to SB10-065</t>
  </si>
  <si>
    <t>Final 
Property Taxes FY 2009-10 Pursuant to 
SB10-065</t>
  </si>
  <si>
    <t>Final Total Program 
FY2009-10 After Statutory Rescissions Withheld
Total Program 
FY 2009-10 Pursuant to 
SB10-065</t>
  </si>
  <si>
    <t>Total Rescissions as Percentage of Total Program</t>
  </si>
  <si>
    <t>Total All Formula  and Statutory Rescissions</t>
  </si>
  <si>
    <t>Total Statutory Rescissions as Percentage of Total Program</t>
  </si>
  <si>
    <t>Statutory Rescission - Off-Top Funding for Public School Finance</t>
  </si>
  <si>
    <t xml:space="preserve">Statutory Rescission - Cost of Living Study </t>
  </si>
  <si>
    <t>Final 
Total Program 
FY 2009-10 Pursuant to 
SB10-065</t>
  </si>
  <si>
    <t>Total Rescissions Related to Public School Finance Act Formula Funding Shortage</t>
  </si>
  <si>
    <t>Total Rescission Due to Funding Shortage</t>
  </si>
  <si>
    <t xml:space="preserve"> Additional Rescission as Percentage of Total Program</t>
  </si>
  <si>
    <t>Additional Rescission Supplemental Budget Request Not Funded to Cover Increased FPC and At-risk Counts 
SB10-065 
FY 2009-10</t>
  </si>
  <si>
    <t>Total Program of Districts Under Categorical Buyout Provision Receiving Minimum State Aid (Primary Funding Local Share)</t>
  </si>
  <si>
    <t>Rescission from Districts' Fiscal Emergency Contingency Reserve as Percentage of Total Program FY 2009-10</t>
  </si>
  <si>
    <t>Amount Rescended from Districts' Fiscal Emergency Contingency Reserve 
SB10-065 
FY 2009-10</t>
  </si>
  <si>
    <t>Districts With State Share Lower than 1.93% of Total Program</t>
  </si>
  <si>
    <t>State Share 
FY 2009-10</t>
  </si>
  <si>
    <t>Specific Ownership Taxes 
FY 2009-10</t>
  </si>
  <si>
    <t>Property Taxes FY 2009-10</t>
  </si>
  <si>
    <t>Total Program FY 2009-10</t>
  </si>
  <si>
    <t>Funded Pupil Count (FPC)
FY 2009-10</t>
  </si>
  <si>
    <t>State Share</t>
  </si>
  <si>
    <t>Specific Ownership Taxes</t>
  </si>
  <si>
    <t>Property Taxes</t>
  </si>
  <si>
    <t>Total Program</t>
  </si>
  <si>
    <t>FPC</t>
  </si>
  <si>
    <t>District</t>
  </si>
  <si>
    <t>County</t>
  </si>
  <si>
    <t>Total Program Available for Use by School District - Final FY2009-10</t>
  </si>
  <si>
    <t>TOTAL ALL RESCISSIONS</t>
  </si>
  <si>
    <t>Final Statutory Rescissions FY 2009-10</t>
  </si>
  <si>
    <t>Total Program FY 2009-10 Pursuant to SB-10-065 - Final Appropriation</t>
  </si>
  <si>
    <t>Public School Finance Formula Related Rescissions FY 2009-10</t>
  </si>
  <si>
    <t>Original Projection with August AV Changed</t>
  </si>
  <si>
    <t>Calculated Total Program Funding as of June 2010</t>
  </si>
  <si>
    <t>(P)</t>
  </si>
  <si>
    <t>Second State Share Payment (adjustment to rescission)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</si>
</sst>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_);_(* \(#,##0.000000000000\);_(* &quot;-&quot;??_);_(@_)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164" fontId="0" fillId="0" borderId="0" xfId="42" applyNumberFormat="1" applyFont="1" applyFill="1" applyAlignment="1">
      <alignment/>
    </xf>
    <xf numFmtId="40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166" fontId="0" fillId="0" borderId="10" xfId="0" applyNumberFormat="1" applyFill="1" applyBorder="1" applyAlignment="1">
      <alignment/>
    </xf>
    <xf numFmtId="166" fontId="0" fillId="0" borderId="11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16" xfId="42" applyNumberFormat="1" applyFont="1" applyFill="1" applyBorder="1" applyAlignment="1">
      <alignment/>
    </xf>
    <xf numFmtId="167" fontId="0" fillId="0" borderId="16" xfId="0" applyNumberFormat="1" applyFill="1" applyBorder="1" applyAlignment="1">
      <alignment/>
    </xf>
    <xf numFmtId="10" fontId="0" fillId="0" borderId="0" xfId="57" applyNumberFormat="1" applyFont="1" applyFill="1" applyAlignment="1">
      <alignment/>
    </xf>
    <xf numFmtId="168" fontId="0" fillId="0" borderId="17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0" fontId="0" fillId="33" borderId="12" xfId="0" applyNumberFormat="1" applyFill="1" applyBorder="1" applyAlignment="1">
      <alignment/>
    </xf>
    <xf numFmtId="40" fontId="0" fillId="33" borderId="0" xfId="0" applyNumberFormat="1" applyFill="1" applyAlignment="1">
      <alignment/>
    </xf>
    <xf numFmtId="167" fontId="0" fillId="33" borderId="18" xfId="0" applyNumberFormat="1" applyFill="1" applyBorder="1" applyAlignment="1">
      <alignment/>
    </xf>
    <xf numFmtId="167" fontId="0" fillId="33" borderId="0" xfId="0" applyNumberFormat="1" applyFill="1" applyAlignment="1">
      <alignment/>
    </xf>
    <xf numFmtId="38" fontId="0" fillId="0" borderId="0" xfId="0" applyNumberFormat="1" applyFill="1" applyAlignment="1">
      <alignment/>
    </xf>
    <xf numFmtId="169" fontId="0" fillId="0" borderId="18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0" fontId="0" fillId="33" borderId="20" xfId="57" applyNumberFormat="1" applyFont="1" applyFill="1" applyBorder="1" applyAlignment="1">
      <alignment/>
    </xf>
    <xf numFmtId="43" fontId="0" fillId="33" borderId="19" xfId="0" applyNumberForma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43" fontId="0" fillId="33" borderId="16" xfId="42" applyFont="1" applyFill="1" applyBorder="1" applyAlignment="1">
      <alignment/>
    </xf>
    <xf numFmtId="167" fontId="0" fillId="33" borderId="21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67" fontId="0" fillId="33" borderId="16" xfId="42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0" fontId="0" fillId="0" borderId="16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43" fontId="0" fillId="33" borderId="22" xfId="0" applyNumberFormat="1" applyFill="1" applyBorder="1" applyAlignment="1">
      <alignment/>
    </xf>
    <xf numFmtId="43" fontId="0" fillId="33" borderId="0" xfId="42" applyFont="1" applyFill="1" applyAlignment="1">
      <alignment/>
    </xf>
    <xf numFmtId="167" fontId="0" fillId="33" borderId="23" xfId="0" applyNumberFormat="1" applyFill="1" applyBorder="1" applyAlignment="1">
      <alignment/>
    </xf>
    <xf numFmtId="167" fontId="0" fillId="33" borderId="0" xfId="42" applyNumberFormat="1" applyFont="1" applyFill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32" fillId="33" borderId="17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43" fontId="32" fillId="0" borderId="17" xfId="42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43" fontId="0" fillId="0" borderId="17" xfId="42" applyFont="1" applyFill="1" applyBorder="1" applyAlignment="1">
      <alignment horizontal="center" wrapText="1"/>
    </xf>
    <xf numFmtId="43" fontId="0" fillId="33" borderId="17" xfId="42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40" fontId="0" fillId="0" borderId="0" xfId="57" applyNumberFormat="1" applyFont="1" applyFill="1" applyAlignment="1">
      <alignment/>
    </xf>
    <xf numFmtId="40" fontId="0" fillId="0" borderId="0" xfId="57" applyNumberFormat="1" applyFont="1" applyFill="1" applyBorder="1" applyAlignment="1">
      <alignment/>
    </xf>
    <xf numFmtId="40" fontId="0" fillId="0" borderId="27" xfId="57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2" fillId="0" borderId="24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43" fontId="0" fillId="0" borderId="24" xfId="42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1.140625" style="1" bestFit="1" customWidth="1"/>
    <col min="3" max="3" width="10.28125" style="1" hidden="1" customWidth="1"/>
    <col min="4" max="5" width="16.140625" style="1" hidden="1" customWidth="1"/>
    <col min="6" max="6" width="14.57421875" style="1" hidden="1" customWidth="1"/>
    <col min="7" max="7" width="16.140625" style="1" hidden="1" customWidth="1"/>
    <col min="8" max="8" width="2.00390625" style="1" hidden="1" customWidth="1"/>
    <col min="9" max="9" width="13.140625" style="1" customWidth="1"/>
    <col min="10" max="10" width="18.140625" style="1" customWidth="1"/>
    <col min="11" max="11" width="14.57421875" style="1" customWidth="1"/>
    <col min="12" max="12" width="14.7109375" style="1" bestFit="1" customWidth="1"/>
    <col min="13" max="13" width="17.57421875" style="1" bestFit="1" customWidth="1"/>
    <col min="14" max="14" width="14.57421875" style="1" bestFit="1" customWidth="1"/>
    <col min="15" max="15" width="17.57421875" style="2" customWidth="1"/>
    <col min="16" max="16" width="12.7109375" style="2" customWidth="1"/>
    <col min="17" max="17" width="13.8515625" style="1" hidden="1" customWidth="1"/>
    <col min="18" max="18" width="14.57421875" style="1" customWidth="1"/>
    <col min="19" max="19" width="11.00390625" style="1" customWidth="1"/>
    <col min="20" max="20" width="10.7109375" style="1" customWidth="1"/>
    <col min="21" max="21" width="16.28125" style="1" bestFit="1" customWidth="1"/>
    <col min="22" max="22" width="17.00390625" style="1" customWidth="1"/>
    <col min="23" max="23" width="17.7109375" style="1" bestFit="1" customWidth="1"/>
    <col min="24" max="24" width="14.28125" style="1" customWidth="1"/>
    <col min="25" max="25" width="17.7109375" style="1" bestFit="1" customWidth="1"/>
    <col min="26" max="26" width="12.140625" style="1" bestFit="1" customWidth="1"/>
    <col min="27" max="27" width="14.7109375" style="1" bestFit="1" customWidth="1"/>
    <col min="28" max="29" width="12.00390625" style="1" customWidth="1"/>
    <col min="30" max="30" width="15.421875" style="1" bestFit="1" customWidth="1"/>
    <col min="31" max="31" width="12.421875" style="1" customWidth="1"/>
    <col min="32" max="32" width="17.28125" style="1" customWidth="1"/>
    <col min="33" max="33" width="18.421875" style="1" customWidth="1"/>
    <col min="34" max="34" width="15.28125" style="1" customWidth="1"/>
    <col min="35" max="35" width="17.140625" style="1" customWidth="1"/>
    <col min="36" max="16384" width="9.140625" style="1" customWidth="1"/>
  </cols>
  <sheetData>
    <row r="1" spans="3:35" ht="15.75" thickBot="1">
      <c r="C1" s="69" t="s">
        <v>270</v>
      </c>
      <c r="D1" s="70"/>
      <c r="E1" s="70"/>
      <c r="F1" s="70"/>
      <c r="G1" s="71"/>
      <c r="I1" s="69" t="s">
        <v>271</v>
      </c>
      <c r="J1" s="70"/>
      <c r="K1" s="70"/>
      <c r="L1" s="70"/>
      <c r="M1" s="71"/>
      <c r="O1" s="75" t="s">
        <v>269</v>
      </c>
      <c r="P1" s="76"/>
      <c r="Q1" s="76"/>
      <c r="R1" s="76"/>
      <c r="S1" s="76"/>
      <c r="T1" s="76"/>
      <c r="U1" s="77"/>
      <c r="V1" s="78" t="s">
        <v>268</v>
      </c>
      <c r="W1" s="79"/>
      <c r="X1" s="79"/>
      <c r="Y1" s="80"/>
      <c r="Z1" s="78" t="s">
        <v>267</v>
      </c>
      <c r="AA1" s="81"/>
      <c r="AB1" s="82"/>
      <c r="AC1" s="65"/>
      <c r="AD1" s="69" t="s">
        <v>266</v>
      </c>
      <c r="AE1" s="71"/>
      <c r="AF1" s="69" t="s">
        <v>265</v>
      </c>
      <c r="AG1" s="70"/>
      <c r="AH1" s="70"/>
      <c r="AI1" s="71"/>
    </row>
    <row r="2" spans="1:35" s="49" customFormat="1" ht="180.75" thickBot="1">
      <c r="A2" s="57" t="s">
        <v>264</v>
      </c>
      <c r="B2" s="57" t="s">
        <v>263</v>
      </c>
      <c r="C2" s="63" t="s">
        <v>262</v>
      </c>
      <c r="D2" s="57" t="s">
        <v>261</v>
      </c>
      <c r="E2" s="57" t="s">
        <v>260</v>
      </c>
      <c r="F2" s="57" t="s">
        <v>259</v>
      </c>
      <c r="G2" s="57" t="s">
        <v>258</v>
      </c>
      <c r="H2" s="55"/>
      <c r="I2" s="57" t="s">
        <v>257</v>
      </c>
      <c r="J2" s="57" t="s">
        <v>256</v>
      </c>
      <c r="K2" s="57" t="s">
        <v>255</v>
      </c>
      <c r="L2" s="57" t="s">
        <v>254</v>
      </c>
      <c r="M2" s="57" t="s">
        <v>253</v>
      </c>
      <c r="N2" s="57" t="s">
        <v>252</v>
      </c>
      <c r="O2" s="62" t="s">
        <v>251</v>
      </c>
      <c r="P2" s="61" t="s">
        <v>250</v>
      </c>
      <c r="Q2" s="57" t="s">
        <v>249</v>
      </c>
      <c r="R2" s="60" t="s">
        <v>248</v>
      </c>
      <c r="S2" s="57" t="s">
        <v>247</v>
      </c>
      <c r="T2" s="59" t="s">
        <v>246</v>
      </c>
      <c r="U2" s="58" t="s">
        <v>245</v>
      </c>
      <c r="V2" s="57" t="s">
        <v>244</v>
      </c>
      <c r="W2" s="57" t="s">
        <v>237</v>
      </c>
      <c r="X2" s="57" t="s">
        <v>236</v>
      </c>
      <c r="Y2" s="57" t="s">
        <v>235</v>
      </c>
      <c r="Z2" s="58" t="s">
        <v>243</v>
      </c>
      <c r="AA2" s="58" t="s">
        <v>242</v>
      </c>
      <c r="AB2" s="59" t="s">
        <v>241</v>
      </c>
      <c r="AC2" s="59" t="s">
        <v>273</v>
      </c>
      <c r="AD2" s="58" t="s">
        <v>240</v>
      </c>
      <c r="AE2" s="58" t="s">
        <v>239</v>
      </c>
      <c r="AF2" s="57" t="s">
        <v>238</v>
      </c>
      <c r="AG2" s="57" t="s">
        <v>237</v>
      </c>
      <c r="AH2" s="57" t="s">
        <v>236</v>
      </c>
      <c r="AI2" s="57" t="s">
        <v>235</v>
      </c>
    </row>
    <row r="3" spans="1:35" s="49" customFormat="1" ht="15.75" thickBot="1">
      <c r="A3" s="56"/>
      <c r="B3" s="56"/>
      <c r="C3" s="72" t="s">
        <v>234</v>
      </c>
      <c r="D3" s="73"/>
      <c r="E3" s="73"/>
      <c r="F3" s="73"/>
      <c r="G3" s="74"/>
      <c r="H3" s="55"/>
      <c r="I3" s="72" t="s">
        <v>234</v>
      </c>
      <c r="J3" s="73"/>
      <c r="K3" s="73"/>
      <c r="L3" s="73"/>
      <c r="M3" s="73"/>
      <c r="N3" s="53" t="s">
        <v>233</v>
      </c>
      <c r="O3" s="50" t="s">
        <v>232</v>
      </c>
      <c r="P3" s="54" t="s">
        <v>231</v>
      </c>
      <c r="Q3" s="53" t="s">
        <v>229</v>
      </c>
      <c r="R3" s="50" t="s">
        <v>230</v>
      </c>
      <c r="S3" s="52" t="s">
        <v>229</v>
      </c>
      <c r="T3" s="51" t="s">
        <v>228</v>
      </c>
      <c r="U3" s="50" t="s">
        <v>227</v>
      </c>
      <c r="V3" s="72" t="s">
        <v>226</v>
      </c>
      <c r="W3" s="83"/>
      <c r="X3" s="83"/>
      <c r="Y3" s="84"/>
      <c r="Z3" s="50" t="s">
        <v>225</v>
      </c>
      <c r="AA3" s="50" t="s">
        <v>224</v>
      </c>
      <c r="AB3" s="51" t="s">
        <v>223</v>
      </c>
      <c r="AC3" s="64" t="s">
        <v>222</v>
      </c>
      <c r="AD3" s="50" t="s">
        <v>221</v>
      </c>
      <c r="AE3" s="50" t="s">
        <v>220</v>
      </c>
      <c r="AF3" s="72" t="s">
        <v>272</v>
      </c>
      <c r="AG3" s="83"/>
      <c r="AH3" s="83"/>
      <c r="AI3" s="84"/>
    </row>
    <row r="4" spans="1:35" ht="15">
      <c r="A4" s="4" t="s">
        <v>213</v>
      </c>
      <c r="B4" s="4" t="s">
        <v>219</v>
      </c>
      <c r="C4" s="48">
        <v>5372.6</v>
      </c>
      <c r="D4" s="4">
        <v>39696105.05</v>
      </c>
      <c r="E4" s="4">
        <v>12399045.66</v>
      </c>
      <c r="F4" s="4">
        <v>967018.1136799995</v>
      </c>
      <c r="G4" s="4">
        <v>26330041.276319996</v>
      </c>
      <c r="H4" s="4"/>
      <c r="I4" s="48">
        <v>5374.8</v>
      </c>
      <c r="J4" s="26">
        <v>39835497.37</v>
      </c>
      <c r="K4" s="26">
        <v>12408207.57</v>
      </c>
      <c r="L4" s="26">
        <v>1022854.7</v>
      </c>
      <c r="M4" s="26">
        <v>26404435.099999998</v>
      </c>
      <c r="N4" s="4">
        <f aca="true" t="shared" si="0" ref="N4:N35">IF(M4&lt;(J4*$O$192),M4,0)</f>
        <v>0</v>
      </c>
      <c r="O4" s="45">
        <f aca="true" t="shared" si="1" ref="O4:O35">ROUND(IF(N4&gt;0,N4,(J4*$J$194)),2)</f>
        <v>769841.54</v>
      </c>
      <c r="P4" s="18">
        <f aca="true" t="shared" si="2" ref="P4:P35">O4/J4</f>
        <v>0.019325515955017688</v>
      </c>
      <c r="R4" s="45">
        <f aca="true" t="shared" si="3" ref="R4:R35">ROUND(IF(N4&gt;0,0,(J4*$J$196)),2)</f>
        <v>137607.1</v>
      </c>
      <c r="S4" s="18">
        <f aca="true" t="shared" si="4" ref="S4:S35">R4/J4</f>
        <v>0.003454383880835677</v>
      </c>
      <c r="T4" s="47">
        <f aca="true" t="shared" si="5" ref="T4:T35">P4+S4</f>
        <v>0.022779899835853365</v>
      </c>
      <c r="U4" s="44">
        <f aca="true" t="shared" si="6" ref="U4:U35">O4+R4</f>
        <v>907448.64</v>
      </c>
      <c r="V4" s="12">
        <f aca="true" t="shared" si="7" ref="V4:V35">J4-U4</f>
        <v>38928048.73</v>
      </c>
      <c r="W4" s="12">
        <f aca="true" t="shared" si="8" ref="W4:W35">K4</f>
        <v>12408207.57</v>
      </c>
      <c r="X4" s="12">
        <f aca="true" t="shared" si="9" ref="X4:X35">L4</f>
        <v>1022854.7</v>
      </c>
      <c r="Y4" s="12">
        <f aca="true" t="shared" si="10" ref="Y4:Y35">M4-U4</f>
        <v>25496986.459999997</v>
      </c>
      <c r="Z4" s="43">
        <f aca="true" t="shared" si="11" ref="Z4:Z35">ROUND(IF(N4&gt;0,0,(J4*$Z$190)),2)</f>
        <v>1529.44</v>
      </c>
      <c r="AA4" s="43">
        <f aca="true" t="shared" si="12" ref="AA4:AA35">ROUND(IF(N4&gt;0,0,(J4*$AA$190)),2)</f>
        <v>11383.42</v>
      </c>
      <c r="AB4" s="5">
        <f aca="true" t="shared" si="13" ref="AB4:AB35">(Z4+AA4)/J4</f>
        <v>0.0003241546071350082</v>
      </c>
      <c r="AC4" s="66">
        <v>-1086.43</v>
      </c>
      <c r="AD4" s="42">
        <f>O4+R4+Z4+AA4+AC4</f>
        <v>919275.07</v>
      </c>
      <c r="AE4" s="29">
        <f aca="true" t="shared" si="14" ref="AE4:AE35">AD4/J4</f>
        <v>0.023076781531346048</v>
      </c>
      <c r="AF4" s="12">
        <f aca="true" t="shared" si="15" ref="AF4:AF35">J4-AD4</f>
        <v>38916222.3</v>
      </c>
      <c r="AG4" s="12">
        <f aca="true" t="shared" si="16" ref="AG4:AG35">K4</f>
        <v>12408207.57</v>
      </c>
      <c r="AH4" s="12">
        <f aca="true" t="shared" si="17" ref="AH4:AH35">L4</f>
        <v>1022854.7</v>
      </c>
      <c r="AI4" s="12">
        <f aca="true" t="shared" si="18" ref="AI4:AI35">M4-AD4</f>
        <v>25485160.029999997</v>
      </c>
    </row>
    <row r="5" spans="1:35" ht="15">
      <c r="A5" s="4" t="s">
        <v>213</v>
      </c>
      <c r="B5" s="4" t="s">
        <v>218</v>
      </c>
      <c r="C5" s="48">
        <v>41615.100000000006</v>
      </c>
      <c r="D5" s="4">
        <v>292209725.25</v>
      </c>
      <c r="E5" s="4">
        <v>47117871.72</v>
      </c>
      <c r="F5" s="4">
        <v>3861320.9530000016</v>
      </c>
      <c r="G5" s="4">
        <v>241230532.577</v>
      </c>
      <c r="H5" s="4"/>
      <c r="I5" s="48">
        <v>40169.3</v>
      </c>
      <c r="J5" s="26">
        <v>282776533.93</v>
      </c>
      <c r="K5" s="26">
        <v>47425699.58</v>
      </c>
      <c r="L5" s="26">
        <v>3553337.87</v>
      </c>
      <c r="M5" s="26">
        <v>231797496.48000002</v>
      </c>
      <c r="N5" s="4">
        <f t="shared" si="0"/>
        <v>0</v>
      </c>
      <c r="O5" s="45">
        <f t="shared" si="1"/>
        <v>5464802.45</v>
      </c>
      <c r="P5" s="18">
        <f t="shared" si="2"/>
        <v>0.01932551606758426</v>
      </c>
      <c r="R5" s="45">
        <f t="shared" si="3"/>
        <v>976818.69</v>
      </c>
      <c r="S5" s="18">
        <f t="shared" si="4"/>
        <v>0.003454383843044794</v>
      </c>
      <c r="T5" s="47">
        <f t="shared" si="5"/>
        <v>0.02277989991062905</v>
      </c>
      <c r="U5" s="44">
        <f t="shared" si="6"/>
        <v>6441621.140000001</v>
      </c>
      <c r="V5" s="12">
        <f t="shared" si="7"/>
        <v>276334912.79</v>
      </c>
      <c r="W5" s="12">
        <f t="shared" si="8"/>
        <v>47425699.58</v>
      </c>
      <c r="X5" s="12">
        <f t="shared" si="9"/>
        <v>3553337.87</v>
      </c>
      <c r="Y5" s="12">
        <f t="shared" si="10"/>
        <v>225355875.34000003</v>
      </c>
      <c r="Z5" s="43">
        <f t="shared" si="11"/>
        <v>10856.89</v>
      </c>
      <c r="AA5" s="43">
        <f t="shared" si="12"/>
        <v>80806.43</v>
      </c>
      <c r="AB5" s="5">
        <f t="shared" si="13"/>
        <v>0.00032415462035011297</v>
      </c>
      <c r="AC5" s="66">
        <v>-7712.16</v>
      </c>
      <c r="AD5" s="42">
        <f aca="true" t="shared" si="19" ref="AD5:AD68">O5+R5+Z5+AA5+AC5</f>
        <v>6525572.3</v>
      </c>
      <c r="AE5" s="29">
        <f t="shared" si="14"/>
        <v>0.02307678154657407</v>
      </c>
      <c r="AF5" s="12">
        <f t="shared" si="15"/>
        <v>276250961.63</v>
      </c>
      <c r="AG5" s="12">
        <f t="shared" si="16"/>
        <v>47425699.58</v>
      </c>
      <c r="AH5" s="12">
        <f t="shared" si="17"/>
        <v>3553337.87</v>
      </c>
      <c r="AI5" s="12">
        <f t="shared" si="18"/>
        <v>225271924.18</v>
      </c>
    </row>
    <row r="6" spans="1:35" ht="15">
      <c r="A6" s="4" t="s">
        <v>213</v>
      </c>
      <c r="B6" s="4" t="s">
        <v>217</v>
      </c>
      <c r="C6" s="48">
        <v>6535.599999999999</v>
      </c>
      <c r="D6" s="4">
        <v>50390903.78</v>
      </c>
      <c r="E6" s="4">
        <v>13277771.26</v>
      </c>
      <c r="F6" s="4">
        <v>1032059.3877920005</v>
      </c>
      <c r="G6" s="4">
        <v>36081073.132208005</v>
      </c>
      <c r="H6" s="4"/>
      <c r="I6" s="48">
        <v>6872</v>
      </c>
      <c r="J6" s="26">
        <v>52875972.940000005</v>
      </c>
      <c r="K6" s="26">
        <v>14124365</v>
      </c>
      <c r="L6" s="26">
        <v>1067253.75</v>
      </c>
      <c r="M6" s="26">
        <v>37684354.190000005</v>
      </c>
      <c r="N6" s="4">
        <f t="shared" si="0"/>
        <v>0</v>
      </c>
      <c r="O6" s="45">
        <f t="shared" si="1"/>
        <v>1021855.46</v>
      </c>
      <c r="P6" s="18">
        <f t="shared" si="2"/>
        <v>0.019325515979810543</v>
      </c>
      <c r="R6" s="45">
        <f t="shared" si="3"/>
        <v>182653.91</v>
      </c>
      <c r="S6" s="18">
        <f t="shared" si="4"/>
        <v>0.0034543839071720346</v>
      </c>
      <c r="T6" s="47">
        <f t="shared" si="5"/>
        <v>0.022779899886982577</v>
      </c>
      <c r="U6" s="44">
        <f t="shared" si="6"/>
        <v>1204509.3699999999</v>
      </c>
      <c r="V6" s="12">
        <f t="shared" si="7"/>
        <v>51671463.57000001</v>
      </c>
      <c r="W6" s="12">
        <f t="shared" si="8"/>
        <v>14124365</v>
      </c>
      <c r="X6" s="12">
        <f t="shared" si="9"/>
        <v>1067253.75</v>
      </c>
      <c r="Y6" s="12">
        <f t="shared" si="10"/>
        <v>36479844.82000001</v>
      </c>
      <c r="Z6" s="43">
        <f t="shared" si="11"/>
        <v>2030.11</v>
      </c>
      <c r="AA6" s="43">
        <f t="shared" si="12"/>
        <v>15109.88</v>
      </c>
      <c r="AB6" s="5">
        <f t="shared" si="13"/>
        <v>0.0003241546026859737</v>
      </c>
      <c r="AC6" s="66">
        <v>-1442.09</v>
      </c>
      <c r="AD6" s="42">
        <f t="shared" si="19"/>
        <v>1220207.2699999998</v>
      </c>
      <c r="AE6" s="29">
        <f t="shared" si="14"/>
        <v>0.023076781421773676</v>
      </c>
      <c r="AF6" s="12">
        <f t="shared" si="15"/>
        <v>51655765.67</v>
      </c>
      <c r="AG6" s="12">
        <f t="shared" si="16"/>
        <v>14124365</v>
      </c>
      <c r="AH6" s="12">
        <f t="shared" si="17"/>
        <v>1067253.75</v>
      </c>
      <c r="AI6" s="12">
        <f t="shared" si="18"/>
        <v>36464146.92</v>
      </c>
    </row>
    <row r="7" spans="1:35" ht="15">
      <c r="A7" s="4" t="s">
        <v>213</v>
      </c>
      <c r="B7" s="4" t="s">
        <v>216</v>
      </c>
      <c r="C7" s="48">
        <v>14408.3</v>
      </c>
      <c r="D7" s="4">
        <v>100140061.61999999</v>
      </c>
      <c r="E7" s="4">
        <v>20888740.96</v>
      </c>
      <c r="F7" s="4">
        <v>1606170.9460819997</v>
      </c>
      <c r="G7" s="4">
        <v>77645149.713918</v>
      </c>
      <c r="H7" s="4"/>
      <c r="I7" s="48">
        <v>13640.5</v>
      </c>
      <c r="J7" s="26">
        <v>95181629.853</v>
      </c>
      <c r="K7" s="26">
        <v>21226727.13</v>
      </c>
      <c r="L7" s="26">
        <v>1644585.41</v>
      </c>
      <c r="M7" s="26">
        <v>72310317.31300001</v>
      </c>
      <c r="N7" s="4">
        <f t="shared" si="0"/>
        <v>0</v>
      </c>
      <c r="O7" s="45">
        <f t="shared" si="1"/>
        <v>1839434.12</v>
      </c>
      <c r="P7" s="18">
        <f t="shared" si="2"/>
        <v>0.019325516098440958</v>
      </c>
      <c r="R7" s="45">
        <f t="shared" si="3"/>
        <v>328793.88</v>
      </c>
      <c r="S7" s="18">
        <f t="shared" si="4"/>
        <v>0.003454383797669723</v>
      </c>
      <c r="T7" s="47">
        <f t="shared" si="5"/>
        <v>0.02277989989611068</v>
      </c>
      <c r="U7" s="44">
        <f t="shared" si="6"/>
        <v>2168228</v>
      </c>
      <c r="V7" s="12">
        <f t="shared" si="7"/>
        <v>93013401.853</v>
      </c>
      <c r="W7" s="12">
        <f t="shared" si="8"/>
        <v>21226727.13</v>
      </c>
      <c r="X7" s="12">
        <f t="shared" si="9"/>
        <v>1644585.41</v>
      </c>
      <c r="Y7" s="12">
        <f t="shared" si="10"/>
        <v>70142089.31300001</v>
      </c>
      <c r="Z7" s="43">
        <f t="shared" si="11"/>
        <v>3654.39</v>
      </c>
      <c r="AA7" s="43">
        <f t="shared" si="12"/>
        <v>27199.17</v>
      </c>
      <c r="AB7" s="5">
        <f t="shared" si="13"/>
        <v>0.0003241545668807176</v>
      </c>
      <c r="AC7" s="66">
        <v>-2595.89</v>
      </c>
      <c r="AD7" s="42">
        <f t="shared" si="19"/>
        <v>2196485.67</v>
      </c>
      <c r="AE7" s="29">
        <f t="shared" si="14"/>
        <v>0.023076781448187922</v>
      </c>
      <c r="AF7" s="12">
        <f t="shared" si="15"/>
        <v>92985144.183</v>
      </c>
      <c r="AG7" s="12">
        <f t="shared" si="16"/>
        <v>21226727.13</v>
      </c>
      <c r="AH7" s="12">
        <f t="shared" si="17"/>
        <v>1644585.41</v>
      </c>
      <c r="AI7" s="12">
        <f t="shared" si="18"/>
        <v>70113831.643</v>
      </c>
    </row>
    <row r="8" spans="1:35" ht="15">
      <c r="A8" s="4" t="s">
        <v>213</v>
      </c>
      <c r="B8" s="4" t="s">
        <v>215</v>
      </c>
      <c r="C8" s="48">
        <v>1064.1</v>
      </c>
      <c r="D8" s="4">
        <v>7895398.81</v>
      </c>
      <c r="E8" s="4">
        <v>2001326.71</v>
      </c>
      <c r="F8" s="4">
        <v>141253.9780400002</v>
      </c>
      <c r="G8" s="4">
        <v>5752818.121959999</v>
      </c>
      <c r="H8" s="4"/>
      <c r="I8" s="48">
        <v>1064.7</v>
      </c>
      <c r="J8" s="26">
        <v>7934302.28</v>
      </c>
      <c r="K8" s="26">
        <v>2037441.11</v>
      </c>
      <c r="L8" s="26">
        <v>148760.53</v>
      </c>
      <c r="M8" s="26">
        <v>5748100.64</v>
      </c>
      <c r="N8" s="4">
        <f t="shared" si="0"/>
        <v>0</v>
      </c>
      <c r="O8" s="45">
        <f t="shared" si="1"/>
        <v>153334.49</v>
      </c>
      <c r="P8" s="18">
        <f t="shared" si="2"/>
        <v>0.019325516546868943</v>
      </c>
      <c r="R8" s="45">
        <f t="shared" si="3"/>
        <v>27408.13</v>
      </c>
      <c r="S8" s="18">
        <f t="shared" si="4"/>
        <v>0.003454384397363797</v>
      </c>
      <c r="T8" s="47">
        <f t="shared" si="5"/>
        <v>0.02277990094423274</v>
      </c>
      <c r="U8" s="44">
        <f t="shared" si="6"/>
        <v>180742.62</v>
      </c>
      <c r="V8" s="12">
        <f t="shared" si="7"/>
        <v>7753559.66</v>
      </c>
      <c r="W8" s="12">
        <f t="shared" si="8"/>
        <v>2037441.11</v>
      </c>
      <c r="X8" s="12">
        <f t="shared" si="9"/>
        <v>148760.53</v>
      </c>
      <c r="Y8" s="12">
        <f t="shared" si="10"/>
        <v>5567358.02</v>
      </c>
      <c r="Z8" s="43">
        <f t="shared" si="11"/>
        <v>304.63</v>
      </c>
      <c r="AA8" s="43">
        <f t="shared" si="12"/>
        <v>2267.31</v>
      </c>
      <c r="AB8" s="5">
        <f t="shared" si="13"/>
        <v>0.0003241545266662061</v>
      </c>
      <c r="AC8" s="66">
        <v>-216.39</v>
      </c>
      <c r="AD8" s="42">
        <f t="shared" si="19"/>
        <v>183098.16999999998</v>
      </c>
      <c r="AE8" s="29">
        <f t="shared" si="14"/>
        <v>0.023076782751463305</v>
      </c>
      <c r="AF8" s="12">
        <f t="shared" si="15"/>
        <v>7751204.11</v>
      </c>
      <c r="AG8" s="12">
        <f t="shared" si="16"/>
        <v>2037441.11</v>
      </c>
      <c r="AH8" s="12">
        <f t="shared" si="17"/>
        <v>148760.53</v>
      </c>
      <c r="AI8" s="12">
        <f t="shared" si="18"/>
        <v>5565002.47</v>
      </c>
    </row>
    <row r="9" spans="1:35" ht="15">
      <c r="A9" s="4" t="s">
        <v>213</v>
      </c>
      <c r="B9" s="4" t="s">
        <v>214</v>
      </c>
      <c r="C9" s="48">
        <v>922.4</v>
      </c>
      <c r="D9" s="4">
        <v>6876804.53</v>
      </c>
      <c r="E9" s="4">
        <v>1427120.64</v>
      </c>
      <c r="F9" s="4">
        <v>103523.97799999989</v>
      </c>
      <c r="G9" s="4">
        <v>5346159.9120000005</v>
      </c>
      <c r="H9" s="4"/>
      <c r="I9" s="48">
        <v>961</v>
      </c>
      <c r="J9" s="26">
        <v>7146132.2299999995</v>
      </c>
      <c r="K9" s="26">
        <v>1446426.99</v>
      </c>
      <c r="L9" s="26">
        <v>114418.81</v>
      </c>
      <c r="M9" s="26">
        <v>5585286.43</v>
      </c>
      <c r="N9" s="4">
        <f t="shared" si="0"/>
        <v>0</v>
      </c>
      <c r="O9" s="45">
        <f t="shared" si="1"/>
        <v>138102.69</v>
      </c>
      <c r="P9" s="18">
        <f t="shared" si="2"/>
        <v>0.01932551561531909</v>
      </c>
      <c r="R9" s="45">
        <f t="shared" si="3"/>
        <v>24685.48</v>
      </c>
      <c r="S9" s="18">
        <f t="shared" si="4"/>
        <v>0.003454383323102881</v>
      </c>
      <c r="T9" s="47">
        <f t="shared" si="5"/>
        <v>0.02277989893842197</v>
      </c>
      <c r="U9" s="44">
        <f t="shared" si="6"/>
        <v>162788.17</v>
      </c>
      <c r="V9" s="12">
        <f t="shared" si="7"/>
        <v>6983344.06</v>
      </c>
      <c r="W9" s="12">
        <f t="shared" si="8"/>
        <v>1446426.99</v>
      </c>
      <c r="X9" s="12">
        <f t="shared" si="9"/>
        <v>114418.81</v>
      </c>
      <c r="Y9" s="12">
        <f t="shared" si="10"/>
        <v>5422498.26</v>
      </c>
      <c r="Z9" s="43">
        <f t="shared" si="11"/>
        <v>274.37</v>
      </c>
      <c r="AA9" s="43">
        <f t="shared" si="12"/>
        <v>2042.08</v>
      </c>
      <c r="AB9" s="5">
        <f t="shared" si="13"/>
        <v>0.00032415437126609117</v>
      </c>
      <c r="AC9" s="66">
        <v>-194.9</v>
      </c>
      <c r="AD9" s="42">
        <f t="shared" si="19"/>
        <v>164909.72</v>
      </c>
      <c r="AE9" s="29">
        <f t="shared" si="14"/>
        <v>0.02307677981491815</v>
      </c>
      <c r="AF9" s="12">
        <f t="shared" si="15"/>
        <v>6981222.51</v>
      </c>
      <c r="AG9" s="12">
        <f t="shared" si="16"/>
        <v>1446426.99</v>
      </c>
      <c r="AH9" s="12">
        <f t="shared" si="17"/>
        <v>114418.81</v>
      </c>
      <c r="AI9" s="12">
        <f t="shared" si="18"/>
        <v>5420376.71</v>
      </c>
    </row>
    <row r="10" spans="1:35" ht="15">
      <c r="A10" s="4" t="s">
        <v>213</v>
      </c>
      <c r="B10" s="4" t="s">
        <v>212</v>
      </c>
      <c r="C10" s="48">
        <v>10084.4</v>
      </c>
      <c r="D10" s="4">
        <v>74829243.32</v>
      </c>
      <c r="E10" s="4">
        <v>13970211.21</v>
      </c>
      <c r="F10" s="4">
        <v>1269164.9739999995</v>
      </c>
      <c r="G10" s="4">
        <v>59589867.13599999</v>
      </c>
      <c r="H10" s="4"/>
      <c r="I10" s="48">
        <v>9667.4</v>
      </c>
      <c r="J10" s="26">
        <v>72965365.15400001</v>
      </c>
      <c r="K10" s="26">
        <v>13966982.55</v>
      </c>
      <c r="L10" s="26">
        <v>1197524.25</v>
      </c>
      <c r="M10" s="26">
        <v>57800858.35400002</v>
      </c>
      <c r="N10" s="4">
        <f t="shared" si="0"/>
        <v>0</v>
      </c>
      <c r="O10" s="45">
        <f t="shared" si="1"/>
        <v>1410093.34</v>
      </c>
      <c r="P10" s="18">
        <f t="shared" si="2"/>
        <v>0.019325516113348713</v>
      </c>
      <c r="R10" s="45">
        <f t="shared" si="3"/>
        <v>252050.38</v>
      </c>
      <c r="S10" s="18">
        <f t="shared" si="4"/>
        <v>0.0034543838637417197</v>
      </c>
      <c r="T10" s="47">
        <f t="shared" si="5"/>
        <v>0.022779899977090432</v>
      </c>
      <c r="U10" s="44">
        <f t="shared" si="6"/>
        <v>1662143.7200000002</v>
      </c>
      <c r="V10" s="12">
        <f t="shared" si="7"/>
        <v>71303221.43400002</v>
      </c>
      <c r="W10" s="12">
        <f t="shared" si="8"/>
        <v>13966982.55</v>
      </c>
      <c r="X10" s="12">
        <f t="shared" si="9"/>
        <v>1197524.25</v>
      </c>
      <c r="Y10" s="12">
        <f t="shared" si="10"/>
        <v>56138714.63400002</v>
      </c>
      <c r="Z10" s="43">
        <f t="shared" si="11"/>
        <v>2801.42</v>
      </c>
      <c r="AA10" s="43">
        <f t="shared" si="12"/>
        <v>20850.64</v>
      </c>
      <c r="AB10" s="5">
        <f t="shared" si="13"/>
        <v>0.00032415461705810947</v>
      </c>
      <c r="AC10" s="66">
        <v>-1989.98</v>
      </c>
      <c r="AD10" s="42">
        <f t="shared" si="19"/>
        <v>1683805.8</v>
      </c>
      <c r="AE10" s="29">
        <f t="shared" si="14"/>
        <v>0.023076781654503824</v>
      </c>
      <c r="AF10" s="12">
        <f t="shared" si="15"/>
        <v>71281559.35400002</v>
      </c>
      <c r="AG10" s="12">
        <f t="shared" si="16"/>
        <v>13966982.55</v>
      </c>
      <c r="AH10" s="12">
        <f t="shared" si="17"/>
        <v>1197524.25</v>
      </c>
      <c r="AI10" s="12">
        <f t="shared" si="18"/>
        <v>56117052.55400002</v>
      </c>
    </row>
    <row r="11" spans="1:35" ht="15">
      <c r="A11" s="4" t="s">
        <v>211</v>
      </c>
      <c r="B11" s="4" t="s">
        <v>211</v>
      </c>
      <c r="C11" s="48">
        <v>2158.6</v>
      </c>
      <c r="D11" s="4">
        <v>15196826.51</v>
      </c>
      <c r="E11" s="4">
        <v>3216418.61</v>
      </c>
      <c r="F11" s="4">
        <v>413861.35299999965</v>
      </c>
      <c r="G11" s="4">
        <v>11566546.547</v>
      </c>
      <c r="H11" s="4"/>
      <c r="I11" s="48">
        <v>2142</v>
      </c>
      <c r="J11" s="26">
        <v>14999102.280000001</v>
      </c>
      <c r="K11" s="26">
        <v>3181502.12</v>
      </c>
      <c r="L11" s="26">
        <v>432693.45</v>
      </c>
      <c r="M11" s="26">
        <v>11384906.71</v>
      </c>
      <c r="N11" s="4">
        <f t="shared" si="0"/>
        <v>0</v>
      </c>
      <c r="O11" s="45">
        <f t="shared" si="1"/>
        <v>289865.39</v>
      </c>
      <c r="P11" s="18">
        <f t="shared" si="2"/>
        <v>0.019325515926810522</v>
      </c>
      <c r="R11" s="45">
        <f t="shared" si="3"/>
        <v>51812.66</v>
      </c>
      <c r="S11" s="18">
        <f t="shared" si="4"/>
        <v>0.003454384071311233</v>
      </c>
      <c r="T11" s="47">
        <f t="shared" si="5"/>
        <v>0.022779899998121755</v>
      </c>
      <c r="U11" s="44">
        <f t="shared" si="6"/>
        <v>341678.05000000005</v>
      </c>
      <c r="V11" s="12">
        <f t="shared" si="7"/>
        <v>14657424.23</v>
      </c>
      <c r="W11" s="12">
        <f t="shared" si="8"/>
        <v>3181502.12</v>
      </c>
      <c r="X11" s="12">
        <f t="shared" si="9"/>
        <v>432693.45</v>
      </c>
      <c r="Y11" s="12">
        <f t="shared" si="10"/>
        <v>11043228.66</v>
      </c>
      <c r="Z11" s="43">
        <f t="shared" si="11"/>
        <v>575.87</v>
      </c>
      <c r="AA11" s="43">
        <f t="shared" si="12"/>
        <v>4286.15</v>
      </c>
      <c r="AB11" s="5">
        <f t="shared" si="13"/>
        <v>0.00032415406663924686</v>
      </c>
      <c r="AC11" s="66">
        <v>-409.07</v>
      </c>
      <c r="AD11" s="42">
        <f t="shared" si="19"/>
        <v>346131.00000000006</v>
      </c>
      <c r="AE11" s="29">
        <f t="shared" si="14"/>
        <v>0.023076781099195226</v>
      </c>
      <c r="AF11" s="12">
        <f t="shared" si="15"/>
        <v>14652971.280000001</v>
      </c>
      <c r="AG11" s="12">
        <f t="shared" si="16"/>
        <v>3181502.12</v>
      </c>
      <c r="AH11" s="12">
        <f t="shared" si="17"/>
        <v>432693.45</v>
      </c>
      <c r="AI11" s="12">
        <f t="shared" si="18"/>
        <v>11038775.71</v>
      </c>
    </row>
    <row r="12" spans="1:35" ht="15">
      <c r="A12" s="4" t="s">
        <v>211</v>
      </c>
      <c r="B12" s="4" t="s">
        <v>210</v>
      </c>
      <c r="C12" s="48">
        <v>310.70000000000005</v>
      </c>
      <c r="D12" s="4">
        <v>2926873.19</v>
      </c>
      <c r="E12" s="4">
        <v>603643.75</v>
      </c>
      <c r="F12" s="4">
        <v>82014.11199999985</v>
      </c>
      <c r="G12" s="4">
        <v>2241215.328</v>
      </c>
      <c r="H12" s="4"/>
      <c r="I12" s="48">
        <v>306.5</v>
      </c>
      <c r="J12" s="26">
        <v>2882138.17</v>
      </c>
      <c r="K12" s="26">
        <v>603669.97</v>
      </c>
      <c r="L12" s="26">
        <v>80601.71</v>
      </c>
      <c r="M12" s="26">
        <v>2197866.49</v>
      </c>
      <c r="N12" s="4">
        <f t="shared" si="0"/>
        <v>0</v>
      </c>
      <c r="O12" s="45">
        <f t="shared" si="1"/>
        <v>55698.81</v>
      </c>
      <c r="P12" s="18">
        <f t="shared" si="2"/>
        <v>0.01932551693036979</v>
      </c>
      <c r="R12" s="45">
        <f t="shared" si="3"/>
        <v>9956.01</v>
      </c>
      <c r="S12" s="18">
        <f t="shared" si="4"/>
        <v>0.0034543833129277077</v>
      </c>
      <c r="T12" s="47">
        <f t="shared" si="5"/>
        <v>0.022779900243297495</v>
      </c>
      <c r="U12" s="44">
        <f t="shared" si="6"/>
        <v>65654.81999999999</v>
      </c>
      <c r="V12" s="12">
        <f t="shared" si="7"/>
        <v>2816483.35</v>
      </c>
      <c r="W12" s="12">
        <f t="shared" si="8"/>
        <v>603669.97</v>
      </c>
      <c r="X12" s="12">
        <f t="shared" si="9"/>
        <v>80601.71</v>
      </c>
      <c r="Y12" s="12">
        <f t="shared" si="10"/>
        <v>2132211.6700000004</v>
      </c>
      <c r="Z12" s="43">
        <f t="shared" si="11"/>
        <v>110.66</v>
      </c>
      <c r="AA12" s="43">
        <f t="shared" si="12"/>
        <v>823.6</v>
      </c>
      <c r="AB12" s="5">
        <f t="shared" si="13"/>
        <v>0.00032415517400402773</v>
      </c>
      <c r="AC12" s="66">
        <v>-78.6</v>
      </c>
      <c r="AD12" s="42">
        <f t="shared" si="19"/>
        <v>66510.48</v>
      </c>
      <c r="AE12" s="29">
        <f t="shared" si="14"/>
        <v>0.023076783997486142</v>
      </c>
      <c r="AF12" s="12">
        <f t="shared" si="15"/>
        <v>2815627.69</v>
      </c>
      <c r="AG12" s="12">
        <f t="shared" si="16"/>
        <v>603669.97</v>
      </c>
      <c r="AH12" s="12">
        <f t="shared" si="17"/>
        <v>80601.71</v>
      </c>
      <c r="AI12" s="12">
        <f t="shared" si="18"/>
        <v>2131356.0100000002</v>
      </c>
    </row>
    <row r="13" spans="1:35" ht="15">
      <c r="A13" s="4" t="s">
        <v>203</v>
      </c>
      <c r="B13" s="4" t="s">
        <v>209</v>
      </c>
      <c r="C13" s="48">
        <v>3199.7000000000003</v>
      </c>
      <c r="D13" s="4">
        <v>23473548.56</v>
      </c>
      <c r="E13" s="4">
        <v>9282240.52</v>
      </c>
      <c r="F13" s="4">
        <v>690039.7576999981</v>
      </c>
      <c r="G13" s="4">
        <v>13501268.282300001</v>
      </c>
      <c r="H13" s="4"/>
      <c r="I13" s="48">
        <v>3203.6</v>
      </c>
      <c r="J13" s="26">
        <v>23569393.11</v>
      </c>
      <c r="K13" s="26">
        <v>9283362.2</v>
      </c>
      <c r="L13" s="26">
        <v>669397.35</v>
      </c>
      <c r="M13" s="26">
        <v>13616633.56</v>
      </c>
      <c r="N13" s="4">
        <f t="shared" si="0"/>
        <v>0</v>
      </c>
      <c r="O13" s="45">
        <f t="shared" si="1"/>
        <v>455490.69</v>
      </c>
      <c r="P13" s="18">
        <f t="shared" si="2"/>
        <v>0.019325516269094976</v>
      </c>
      <c r="R13" s="45">
        <f t="shared" si="3"/>
        <v>81417.73</v>
      </c>
      <c r="S13" s="18">
        <f t="shared" si="4"/>
        <v>0.0034543838112427324</v>
      </c>
      <c r="T13" s="47">
        <f t="shared" si="5"/>
        <v>0.022779900080337707</v>
      </c>
      <c r="U13" s="44">
        <f t="shared" si="6"/>
        <v>536908.42</v>
      </c>
      <c r="V13" s="12">
        <f t="shared" si="7"/>
        <v>23032484.689999998</v>
      </c>
      <c r="W13" s="12">
        <f t="shared" si="8"/>
        <v>9283362.2</v>
      </c>
      <c r="X13" s="12">
        <f t="shared" si="9"/>
        <v>669397.35</v>
      </c>
      <c r="Y13" s="12">
        <f t="shared" si="10"/>
        <v>13079725.14</v>
      </c>
      <c r="Z13" s="43">
        <f t="shared" si="11"/>
        <v>904.92</v>
      </c>
      <c r="AA13" s="43">
        <f t="shared" si="12"/>
        <v>6735.21</v>
      </c>
      <c r="AB13" s="5">
        <f t="shared" si="13"/>
        <v>0.0003241547189757064</v>
      </c>
      <c r="AC13" s="66">
        <v>-642.81</v>
      </c>
      <c r="AD13" s="42">
        <f t="shared" si="19"/>
        <v>543905.74</v>
      </c>
      <c r="AE13" s="29">
        <f t="shared" si="14"/>
        <v>0.023076781716930683</v>
      </c>
      <c r="AF13" s="12">
        <f t="shared" si="15"/>
        <v>23025487.37</v>
      </c>
      <c r="AG13" s="12">
        <f t="shared" si="16"/>
        <v>9283362.2</v>
      </c>
      <c r="AH13" s="12">
        <f t="shared" si="17"/>
        <v>669397.35</v>
      </c>
      <c r="AI13" s="12">
        <f t="shared" si="18"/>
        <v>13072727.82</v>
      </c>
    </row>
    <row r="14" spans="1:35" ht="15">
      <c r="A14" s="4" t="s">
        <v>203</v>
      </c>
      <c r="B14" s="4" t="s">
        <v>208</v>
      </c>
      <c r="C14" s="48">
        <v>1452.8000000000002</v>
      </c>
      <c r="D14" s="4">
        <v>12334083.239999998</v>
      </c>
      <c r="E14" s="4">
        <v>3413315.74</v>
      </c>
      <c r="F14" s="4">
        <v>234654.6722509996</v>
      </c>
      <c r="G14" s="4">
        <v>8686112.827748999</v>
      </c>
      <c r="H14" s="4"/>
      <c r="I14" s="48">
        <v>1478.3999999999999</v>
      </c>
      <c r="J14" s="26">
        <v>12463432.58</v>
      </c>
      <c r="K14" s="26">
        <v>3312957.62</v>
      </c>
      <c r="L14" s="26">
        <v>237995.54</v>
      </c>
      <c r="M14" s="26">
        <v>8912479.420000002</v>
      </c>
      <c r="N14" s="4">
        <f t="shared" si="0"/>
        <v>0</v>
      </c>
      <c r="O14" s="45">
        <f t="shared" si="1"/>
        <v>240862.27</v>
      </c>
      <c r="P14" s="18">
        <f t="shared" si="2"/>
        <v>0.019325516341823064</v>
      </c>
      <c r="R14" s="45">
        <f t="shared" si="3"/>
        <v>43053.48</v>
      </c>
      <c r="S14" s="18">
        <f t="shared" si="4"/>
        <v>0.0034543838323551155</v>
      </c>
      <c r="T14" s="47">
        <f t="shared" si="5"/>
        <v>0.022779900174178178</v>
      </c>
      <c r="U14" s="44">
        <f t="shared" si="6"/>
        <v>283915.75</v>
      </c>
      <c r="V14" s="12">
        <f t="shared" si="7"/>
        <v>12179516.83</v>
      </c>
      <c r="W14" s="12">
        <f t="shared" si="8"/>
        <v>3312957.62</v>
      </c>
      <c r="X14" s="12">
        <f t="shared" si="9"/>
        <v>237995.54</v>
      </c>
      <c r="Y14" s="12">
        <f t="shared" si="10"/>
        <v>8628563.670000002</v>
      </c>
      <c r="Z14" s="43">
        <f t="shared" si="11"/>
        <v>478.52</v>
      </c>
      <c r="AA14" s="43">
        <f t="shared" si="12"/>
        <v>3561.56</v>
      </c>
      <c r="AB14" s="5">
        <f t="shared" si="13"/>
        <v>0.00032415468002635917</v>
      </c>
      <c r="AC14" s="66">
        <v>-339.92</v>
      </c>
      <c r="AD14" s="42">
        <f t="shared" si="19"/>
        <v>287615.91000000003</v>
      </c>
      <c r="AE14" s="29">
        <f t="shared" si="14"/>
        <v>0.02307678146881748</v>
      </c>
      <c r="AF14" s="12">
        <f t="shared" si="15"/>
        <v>12175816.67</v>
      </c>
      <c r="AG14" s="12">
        <f t="shared" si="16"/>
        <v>3312957.62</v>
      </c>
      <c r="AH14" s="12">
        <f t="shared" si="17"/>
        <v>237995.54</v>
      </c>
      <c r="AI14" s="12">
        <f t="shared" si="18"/>
        <v>8624863.510000002</v>
      </c>
    </row>
    <row r="15" spans="1:35" ht="15">
      <c r="A15" s="4" t="s">
        <v>203</v>
      </c>
      <c r="B15" s="4" t="s">
        <v>207</v>
      </c>
      <c r="C15" s="48">
        <v>49925</v>
      </c>
      <c r="D15" s="4">
        <v>357374749.66</v>
      </c>
      <c r="E15" s="4">
        <v>121793337.22</v>
      </c>
      <c r="F15" s="4">
        <v>9030982.959679991</v>
      </c>
      <c r="G15" s="4">
        <v>226550429.48032004</v>
      </c>
      <c r="H15" s="4"/>
      <c r="I15" s="48">
        <v>48979.3</v>
      </c>
      <c r="J15" s="26">
        <v>351205021.32</v>
      </c>
      <c r="K15" s="26">
        <v>121766268.66</v>
      </c>
      <c r="L15" s="26">
        <v>8981562.38</v>
      </c>
      <c r="M15" s="26">
        <v>220457190.28</v>
      </c>
      <c r="N15" s="4">
        <f t="shared" si="0"/>
        <v>0</v>
      </c>
      <c r="O15" s="45">
        <f t="shared" si="1"/>
        <v>6787218.28</v>
      </c>
      <c r="P15" s="18">
        <f t="shared" si="2"/>
        <v>0.0193255160603636</v>
      </c>
      <c r="R15" s="45">
        <f t="shared" si="3"/>
        <v>1213196.95</v>
      </c>
      <c r="S15" s="18">
        <f t="shared" si="4"/>
        <v>0.0034543838395026736</v>
      </c>
      <c r="T15" s="47">
        <f t="shared" si="5"/>
        <v>0.022779899899866275</v>
      </c>
      <c r="U15" s="44">
        <f t="shared" si="6"/>
        <v>8000415.23</v>
      </c>
      <c r="V15" s="12">
        <f t="shared" si="7"/>
        <v>343204606.09</v>
      </c>
      <c r="W15" s="12">
        <f t="shared" si="8"/>
        <v>121766268.66</v>
      </c>
      <c r="X15" s="12">
        <f t="shared" si="9"/>
        <v>8981562.38</v>
      </c>
      <c r="Y15" s="12">
        <f t="shared" si="10"/>
        <v>212456775.05</v>
      </c>
      <c r="Z15" s="43">
        <f t="shared" si="11"/>
        <v>13484.13</v>
      </c>
      <c r="AA15" s="43">
        <f t="shared" si="12"/>
        <v>100360.6</v>
      </c>
      <c r="AB15" s="5">
        <f t="shared" si="13"/>
        <v>0.0003241546193505888</v>
      </c>
      <c r="AC15" s="66">
        <v>-9578.41</v>
      </c>
      <c r="AD15" s="42">
        <f t="shared" si="19"/>
        <v>8104681.55</v>
      </c>
      <c r="AE15" s="29">
        <f t="shared" si="14"/>
        <v>0.023076781532162177</v>
      </c>
      <c r="AF15" s="12">
        <f t="shared" si="15"/>
        <v>343100339.77</v>
      </c>
      <c r="AG15" s="12">
        <f t="shared" si="16"/>
        <v>121766268.66</v>
      </c>
      <c r="AH15" s="12">
        <f t="shared" si="17"/>
        <v>8981562.38</v>
      </c>
      <c r="AI15" s="12">
        <f t="shared" si="18"/>
        <v>212352508.73</v>
      </c>
    </row>
    <row r="16" spans="1:35" ht="15">
      <c r="A16" s="4" t="s">
        <v>203</v>
      </c>
      <c r="B16" s="4" t="s">
        <v>206</v>
      </c>
      <c r="C16" s="48">
        <v>15142.9</v>
      </c>
      <c r="D16" s="4">
        <v>105507934.22</v>
      </c>
      <c r="E16" s="4">
        <v>33709216.2</v>
      </c>
      <c r="F16" s="4">
        <v>2533824.450515002</v>
      </c>
      <c r="G16" s="4">
        <v>69264893.569485</v>
      </c>
      <c r="H16" s="4"/>
      <c r="I16" s="48">
        <v>15156.6</v>
      </c>
      <c r="J16" s="26">
        <v>105837011.26</v>
      </c>
      <c r="K16" s="26">
        <v>33692681.48</v>
      </c>
      <c r="L16" s="26">
        <v>2537196.67</v>
      </c>
      <c r="M16" s="26">
        <v>69607133.11</v>
      </c>
      <c r="N16" s="4">
        <f t="shared" si="0"/>
        <v>0</v>
      </c>
      <c r="O16" s="45">
        <f t="shared" si="1"/>
        <v>2045354.86</v>
      </c>
      <c r="P16" s="18">
        <f t="shared" si="2"/>
        <v>0.019325516051992113</v>
      </c>
      <c r="R16" s="45">
        <f t="shared" si="3"/>
        <v>365601.66</v>
      </c>
      <c r="S16" s="18">
        <f t="shared" si="4"/>
        <v>0.003454383827051391</v>
      </c>
      <c r="T16" s="47">
        <f t="shared" si="5"/>
        <v>0.022779899879043504</v>
      </c>
      <c r="U16" s="44">
        <f t="shared" si="6"/>
        <v>2410956.52</v>
      </c>
      <c r="V16" s="12">
        <f t="shared" si="7"/>
        <v>103426054.74000001</v>
      </c>
      <c r="W16" s="12">
        <f t="shared" si="8"/>
        <v>33692681.48</v>
      </c>
      <c r="X16" s="12">
        <f t="shared" si="9"/>
        <v>2537196.67</v>
      </c>
      <c r="Y16" s="12">
        <f t="shared" si="10"/>
        <v>67196176.59</v>
      </c>
      <c r="Z16" s="43">
        <f t="shared" si="11"/>
        <v>4063.5</v>
      </c>
      <c r="AA16" s="43">
        <f t="shared" si="12"/>
        <v>30244.06</v>
      </c>
      <c r="AB16" s="5">
        <f t="shared" si="13"/>
        <v>0.00032415465621681044</v>
      </c>
      <c r="AC16" s="66">
        <v>-2886.49</v>
      </c>
      <c r="AD16" s="42">
        <f t="shared" si="19"/>
        <v>2442377.59</v>
      </c>
      <c r="AE16" s="29">
        <f t="shared" si="14"/>
        <v>0.02307678156179256</v>
      </c>
      <c r="AF16" s="12">
        <f t="shared" si="15"/>
        <v>103394633.67</v>
      </c>
      <c r="AG16" s="12">
        <f t="shared" si="16"/>
        <v>33692681.48</v>
      </c>
      <c r="AH16" s="12">
        <f t="shared" si="17"/>
        <v>2537196.67</v>
      </c>
      <c r="AI16" s="12">
        <f t="shared" si="18"/>
        <v>67164755.52</v>
      </c>
    </row>
    <row r="17" spans="1:35" ht="15">
      <c r="A17" s="4" t="s">
        <v>203</v>
      </c>
      <c r="B17" s="4" t="s">
        <v>205</v>
      </c>
      <c r="C17" s="48">
        <v>165.3</v>
      </c>
      <c r="D17" s="4">
        <v>2151054.92</v>
      </c>
      <c r="E17" s="4">
        <v>584584.56</v>
      </c>
      <c r="F17" s="4">
        <v>41008.73099999991</v>
      </c>
      <c r="G17" s="4">
        <v>1525461.629</v>
      </c>
      <c r="H17" s="4"/>
      <c r="I17" s="48">
        <v>165</v>
      </c>
      <c r="J17" s="26">
        <v>2157119.57</v>
      </c>
      <c r="K17" s="26">
        <v>600634.44</v>
      </c>
      <c r="L17" s="26">
        <v>40937.69</v>
      </c>
      <c r="M17" s="26">
        <v>1515547.44</v>
      </c>
      <c r="N17" s="4">
        <f t="shared" si="0"/>
        <v>0</v>
      </c>
      <c r="O17" s="45">
        <f t="shared" si="1"/>
        <v>41687.45</v>
      </c>
      <c r="P17" s="18">
        <f t="shared" si="2"/>
        <v>0.01932551657301037</v>
      </c>
      <c r="R17" s="45">
        <f t="shared" si="3"/>
        <v>7451.52</v>
      </c>
      <c r="S17" s="18">
        <f t="shared" si="4"/>
        <v>0.003454384311204409</v>
      </c>
      <c r="T17" s="47">
        <f t="shared" si="5"/>
        <v>0.022779900884214777</v>
      </c>
      <c r="U17" s="44">
        <f t="shared" si="6"/>
        <v>49138.97</v>
      </c>
      <c r="V17" s="12">
        <f t="shared" si="7"/>
        <v>2107980.5999999996</v>
      </c>
      <c r="W17" s="12">
        <f t="shared" si="8"/>
        <v>600634.44</v>
      </c>
      <c r="X17" s="12">
        <f t="shared" si="9"/>
        <v>40937.69</v>
      </c>
      <c r="Y17" s="12">
        <f t="shared" si="10"/>
        <v>1466408.47</v>
      </c>
      <c r="Z17" s="43">
        <f t="shared" si="11"/>
        <v>82.82</v>
      </c>
      <c r="AA17" s="43">
        <f t="shared" si="12"/>
        <v>616.42</v>
      </c>
      <c r="AB17" s="5">
        <f t="shared" si="13"/>
        <v>0.00032415449274330216</v>
      </c>
      <c r="AC17" s="66">
        <v>-58.83</v>
      </c>
      <c r="AD17" s="42">
        <f t="shared" si="19"/>
        <v>49779.38</v>
      </c>
      <c r="AE17" s="29">
        <f t="shared" si="14"/>
        <v>0.023076782897111264</v>
      </c>
      <c r="AF17" s="12">
        <f t="shared" si="15"/>
        <v>2107340.19</v>
      </c>
      <c r="AG17" s="12">
        <f t="shared" si="16"/>
        <v>600634.44</v>
      </c>
      <c r="AH17" s="12">
        <f t="shared" si="17"/>
        <v>40937.69</v>
      </c>
      <c r="AI17" s="12">
        <f t="shared" si="18"/>
        <v>1465768.06</v>
      </c>
    </row>
    <row r="18" spans="1:35" ht="15">
      <c r="A18" s="4" t="s">
        <v>203</v>
      </c>
      <c r="B18" s="4" t="s">
        <v>204</v>
      </c>
      <c r="C18" s="48">
        <v>33863</v>
      </c>
      <c r="D18" s="4">
        <v>255681250.11</v>
      </c>
      <c r="E18" s="4">
        <v>46285458.52</v>
      </c>
      <c r="F18" s="4">
        <v>3632356.4781600013</v>
      </c>
      <c r="G18" s="4">
        <v>205763435.11184</v>
      </c>
      <c r="H18" s="4"/>
      <c r="I18" s="48">
        <v>34214.9</v>
      </c>
      <c r="J18" s="26">
        <v>257934791.47</v>
      </c>
      <c r="K18" s="26">
        <v>46236764.41</v>
      </c>
      <c r="L18" s="26">
        <v>3362563.09</v>
      </c>
      <c r="M18" s="26">
        <v>208335463.97</v>
      </c>
      <c r="N18" s="4">
        <f t="shared" si="0"/>
        <v>0</v>
      </c>
      <c r="O18" s="45">
        <f t="shared" si="1"/>
        <v>4984722.96</v>
      </c>
      <c r="P18" s="18">
        <f t="shared" si="2"/>
        <v>0.019325516079438106</v>
      </c>
      <c r="R18" s="45">
        <f t="shared" si="3"/>
        <v>891005.77</v>
      </c>
      <c r="S18" s="18">
        <f t="shared" si="4"/>
        <v>0.003454383818956938</v>
      </c>
      <c r="T18" s="47">
        <f t="shared" si="5"/>
        <v>0.022779899898395045</v>
      </c>
      <c r="U18" s="44">
        <f t="shared" si="6"/>
        <v>5875728.73</v>
      </c>
      <c r="V18" s="12">
        <f t="shared" si="7"/>
        <v>252059062.74</v>
      </c>
      <c r="W18" s="12">
        <f t="shared" si="8"/>
        <v>46236764.41</v>
      </c>
      <c r="X18" s="12">
        <f t="shared" si="9"/>
        <v>3362563.09</v>
      </c>
      <c r="Y18" s="12">
        <f t="shared" si="10"/>
        <v>202459735.24</v>
      </c>
      <c r="Z18" s="43">
        <f t="shared" si="11"/>
        <v>9903.12</v>
      </c>
      <c r="AA18" s="43">
        <f t="shared" si="12"/>
        <v>73707.63</v>
      </c>
      <c r="AB18" s="5">
        <f t="shared" si="13"/>
        <v>0.00032415460327586183</v>
      </c>
      <c r="AC18" s="66">
        <v>-7034.66</v>
      </c>
      <c r="AD18" s="42">
        <f t="shared" si="19"/>
        <v>5952304.82</v>
      </c>
      <c r="AE18" s="29">
        <f t="shared" si="14"/>
        <v>0.023076781484487344</v>
      </c>
      <c r="AF18" s="12">
        <f t="shared" si="15"/>
        <v>251982486.65</v>
      </c>
      <c r="AG18" s="12">
        <f t="shared" si="16"/>
        <v>46236764.41</v>
      </c>
      <c r="AH18" s="12">
        <f t="shared" si="17"/>
        <v>3362563.09</v>
      </c>
      <c r="AI18" s="12">
        <f t="shared" si="18"/>
        <v>202383159.15</v>
      </c>
    </row>
    <row r="19" spans="1:35" ht="15">
      <c r="A19" s="4" t="s">
        <v>203</v>
      </c>
      <c r="B19" s="4" t="s">
        <v>202</v>
      </c>
      <c r="C19" s="48">
        <v>480.9</v>
      </c>
      <c r="D19" s="4">
        <v>3962428.04</v>
      </c>
      <c r="E19" s="4">
        <v>882305.94</v>
      </c>
      <c r="F19" s="4">
        <v>62660.06984299992</v>
      </c>
      <c r="G19" s="4">
        <v>3017462.0301570003</v>
      </c>
      <c r="H19" s="4"/>
      <c r="I19" s="48">
        <v>477.1</v>
      </c>
      <c r="J19" s="26">
        <v>3930554.9400000004</v>
      </c>
      <c r="K19" s="26">
        <v>914009.03</v>
      </c>
      <c r="L19" s="26">
        <v>65469.23</v>
      </c>
      <c r="M19" s="26">
        <v>2951076.68</v>
      </c>
      <c r="N19" s="4">
        <f t="shared" si="0"/>
        <v>0</v>
      </c>
      <c r="O19" s="45">
        <f t="shared" si="1"/>
        <v>75960</v>
      </c>
      <c r="P19" s="18">
        <f t="shared" si="2"/>
        <v>0.01932551539401711</v>
      </c>
      <c r="R19" s="45">
        <f t="shared" si="3"/>
        <v>13577.65</v>
      </c>
      <c r="S19" s="18">
        <f t="shared" si="4"/>
        <v>0.0034543849932803634</v>
      </c>
      <c r="T19" s="47">
        <f t="shared" si="5"/>
        <v>0.02277990038729747</v>
      </c>
      <c r="U19" s="44">
        <f t="shared" si="6"/>
        <v>89537.65</v>
      </c>
      <c r="V19" s="12">
        <f t="shared" si="7"/>
        <v>3841017.2900000005</v>
      </c>
      <c r="W19" s="12">
        <f t="shared" si="8"/>
        <v>914009.03</v>
      </c>
      <c r="X19" s="12">
        <f t="shared" si="9"/>
        <v>65469.23</v>
      </c>
      <c r="Y19" s="12">
        <f t="shared" si="10"/>
        <v>2861539.0300000003</v>
      </c>
      <c r="Z19" s="43">
        <f t="shared" si="11"/>
        <v>150.91</v>
      </c>
      <c r="AA19" s="43">
        <f t="shared" si="12"/>
        <v>1123.2</v>
      </c>
      <c r="AB19" s="5">
        <f t="shared" si="13"/>
        <v>0.00032415524511152105</v>
      </c>
      <c r="AC19" s="66">
        <v>-107.2</v>
      </c>
      <c r="AD19" s="42">
        <f t="shared" si="19"/>
        <v>90704.56</v>
      </c>
      <c r="AE19" s="29">
        <f t="shared" si="14"/>
        <v>0.023076782129904536</v>
      </c>
      <c r="AF19" s="12">
        <f t="shared" si="15"/>
        <v>3839850.3800000004</v>
      </c>
      <c r="AG19" s="12">
        <f t="shared" si="16"/>
        <v>914009.03</v>
      </c>
      <c r="AH19" s="12">
        <f t="shared" si="17"/>
        <v>65469.23</v>
      </c>
      <c r="AI19" s="12">
        <f t="shared" si="18"/>
        <v>2860372.12</v>
      </c>
    </row>
    <row r="20" spans="1:35" ht="15">
      <c r="A20" s="4" t="s">
        <v>201</v>
      </c>
      <c r="B20" s="4" t="s">
        <v>201</v>
      </c>
      <c r="C20" s="48">
        <v>1576.8999999999999</v>
      </c>
      <c r="D20" s="4">
        <v>11438368.65</v>
      </c>
      <c r="E20" s="4">
        <v>8317381.71</v>
      </c>
      <c r="F20" s="4">
        <v>583038.5322420001</v>
      </c>
      <c r="G20" s="4">
        <v>2537948.4077580003</v>
      </c>
      <c r="H20" s="4"/>
      <c r="I20" s="48">
        <v>1568.3999999999999</v>
      </c>
      <c r="J20" s="26">
        <v>11423508.1</v>
      </c>
      <c r="K20" s="26">
        <v>8279157.67</v>
      </c>
      <c r="L20" s="26">
        <v>612504.89</v>
      </c>
      <c r="M20" s="26">
        <v>2531845.5399999996</v>
      </c>
      <c r="N20" s="4">
        <f t="shared" si="0"/>
        <v>0</v>
      </c>
      <c r="O20" s="45">
        <f t="shared" si="1"/>
        <v>220765.19</v>
      </c>
      <c r="P20" s="18">
        <f t="shared" si="2"/>
        <v>0.01932551612582128</v>
      </c>
      <c r="R20" s="45">
        <f t="shared" si="3"/>
        <v>39461.18</v>
      </c>
      <c r="S20" s="18">
        <f t="shared" si="4"/>
        <v>0.0034543836844655455</v>
      </c>
      <c r="T20" s="47">
        <f t="shared" si="5"/>
        <v>0.022779899810286827</v>
      </c>
      <c r="U20" s="44">
        <f t="shared" si="6"/>
        <v>260226.37</v>
      </c>
      <c r="V20" s="12">
        <f t="shared" si="7"/>
        <v>11163281.73</v>
      </c>
      <c r="W20" s="12">
        <f t="shared" si="8"/>
        <v>8279157.67</v>
      </c>
      <c r="X20" s="12">
        <f t="shared" si="9"/>
        <v>612504.89</v>
      </c>
      <c r="Y20" s="12">
        <f t="shared" si="10"/>
        <v>2271619.1699999995</v>
      </c>
      <c r="Z20" s="43">
        <f t="shared" si="11"/>
        <v>438.59</v>
      </c>
      <c r="AA20" s="43">
        <f t="shared" si="12"/>
        <v>3264.39</v>
      </c>
      <c r="AB20" s="5">
        <f t="shared" si="13"/>
        <v>0.0003241543637545108</v>
      </c>
      <c r="AC20" s="66">
        <v>-311.55</v>
      </c>
      <c r="AD20" s="42">
        <f t="shared" si="19"/>
        <v>263617.8</v>
      </c>
      <c r="AE20" s="29">
        <f t="shared" si="14"/>
        <v>0.02307678146610672</v>
      </c>
      <c r="AF20" s="12">
        <f t="shared" si="15"/>
        <v>11159890.299999999</v>
      </c>
      <c r="AG20" s="12">
        <f t="shared" si="16"/>
        <v>8279157.67</v>
      </c>
      <c r="AH20" s="12">
        <f t="shared" si="17"/>
        <v>612504.89</v>
      </c>
      <c r="AI20" s="12">
        <f t="shared" si="18"/>
        <v>2268227.7399999998</v>
      </c>
    </row>
    <row r="21" spans="1:35" ht="15">
      <c r="A21" s="4" t="s">
        <v>196</v>
      </c>
      <c r="B21" s="4" t="s">
        <v>200</v>
      </c>
      <c r="C21" s="48">
        <v>143.29999999999998</v>
      </c>
      <c r="D21" s="4">
        <v>1781289.3900000001</v>
      </c>
      <c r="E21" s="4">
        <v>556714.47</v>
      </c>
      <c r="F21" s="4">
        <v>76493.46545599995</v>
      </c>
      <c r="G21" s="4">
        <v>1148081.4545440003</v>
      </c>
      <c r="H21" s="4"/>
      <c r="I21" s="48">
        <v>152</v>
      </c>
      <c r="J21" s="26">
        <v>1858020.46</v>
      </c>
      <c r="K21" s="26">
        <v>556674.21</v>
      </c>
      <c r="L21" s="26">
        <v>84897.85</v>
      </c>
      <c r="M21" s="26">
        <v>1216448.4</v>
      </c>
      <c r="N21" s="4">
        <f t="shared" si="0"/>
        <v>0</v>
      </c>
      <c r="O21" s="45">
        <f t="shared" si="1"/>
        <v>35907.2</v>
      </c>
      <c r="P21" s="18">
        <f t="shared" si="2"/>
        <v>0.019325513778249783</v>
      </c>
      <c r="R21" s="45">
        <f t="shared" si="3"/>
        <v>6418.32</v>
      </c>
      <c r="S21" s="18">
        <f t="shared" si="4"/>
        <v>0.0034543860727992196</v>
      </c>
      <c r="T21" s="47">
        <f t="shared" si="5"/>
        <v>0.022779899851049</v>
      </c>
      <c r="U21" s="44">
        <f t="shared" si="6"/>
        <v>42325.52</v>
      </c>
      <c r="V21" s="12">
        <f t="shared" si="7"/>
        <v>1815694.94</v>
      </c>
      <c r="W21" s="12">
        <f t="shared" si="8"/>
        <v>556674.21</v>
      </c>
      <c r="X21" s="12">
        <f t="shared" si="9"/>
        <v>84897.85</v>
      </c>
      <c r="Y21" s="12">
        <f t="shared" si="10"/>
        <v>1174122.88</v>
      </c>
      <c r="Z21" s="43">
        <f t="shared" si="11"/>
        <v>71.34</v>
      </c>
      <c r="AA21" s="43">
        <f t="shared" si="12"/>
        <v>530.95</v>
      </c>
      <c r="AB21" s="5">
        <f t="shared" si="13"/>
        <v>0.0003241568179502179</v>
      </c>
      <c r="AC21" s="66">
        <v>-50.67</v>
      </c>
      <c r="AD21" s="42">
        <f t="shared" si="19"/>
        <v>42877.13999999999</v>
      </c>
      <c r="AE21" s="29">
        <f t="shared" si="14"/>
        <v>0.023076785709883946</v>
      </c>
      <c r="AF21" s="12">
        <f t="shared" si="15"/>
        <v>1815143.32</v>
      </c>
      <c r="AG21" s="12">
        <f t="shared" si="16"/>
        <v>556674.21</v>
      </c>
      <c r="AH21" s="12">
        <f t="shared" si="17"/>
        <v>84897.85</v>
      </c>
      <c r="AI21" s="12">
        <f t="shared" si="18"/>
        <v>1173571.26</v>
      </c>
    </row>
    <row r="22" spans="1:35" ht="15">
      <c r="A22" s="4" t="s">
        <v>196</v>
      </c>
      <c r="B22" s="4" t="s">
        <v>199</v>
      </c>
      <c r="C22" s="48">
        <v>62.8</v>
      </c>
      <c r="D22" s="4">
        <v>888633.67</v>
      </c>
      <c r="E22" s="4">
        <v>181053.27</v>
      </c>
      <c r="F22" s="4">
        <v>22415.844851</v>
      </c>
      <c r="G22" s="4">
        <v>685164.555149</v>
      </c>
      <c r="H22" s="4"/>
      <c r="I22" s="48">
        <v>65.19999999999999</v>
      </c>
      <c r="J22" s="26">
        <v>930902.77</v>
      </c>
      <c r="K22" s="26">
        <v>181057</v>
      </c>
      <c r="L22" s="26">
        <v>25751.57</v>
      </c>
      <c r="M22" s="26">
        <v>724094.2000000001</v>
      </c>
      <c r="N22" s="4">
        <f t="shared" si="0"/>
        <v>0</v>
      </c>
      <c r="O22" s="45">
        <f t="shared" si="1"/>
        <v>17990.18</v>
      </c>
      <c r="P22" s="18">
        <f t="shared" si="2"/>
        <v>0.019325519892909974</v>
      </c>
      <c r="R22" s="45">
        <f t="shared" si="3"/>
        <v>3215.7</v>
      </c>
      <c r="S22" s="18">
        <f t="shared" si="4"/>
        <v>0.0034543886898091404</v>
      </c>
      <c r="T22" s="47">
        <f t="shared" si="5"/>
        <v>0.022779908582719114</v>
      </c>
      <c r="U22" s="44">
        <f t="shared" si="6"/>
        <v>21205.88</v>
      </c>
      <c r="V22" s="12">
        <f t="shared" si="7"/>
        <v>909696.89</v>
      </c>
      <c r="W22" s="12">
        <f t="shared" si="8"/>
        <v>181057</v>
      </c>
      <c r="X22" s="12">
        <f t="shared" si="9"/>
        <v>25751.57</v>
      </c>
      <c r="Y22" s="12">
        <f t="shared" si="10"/>
        <v>702888.3200000001</v>
      </c>
      <c r="Z22" s="43">
        <f t="shared" si="11"/>
        <v>35.74</v>
      </c>
      <c r="AA22" s="43">
        <f t="shared" si="12"/>
        <v>266.02</v>
      </c>
      <c r="AB22" s="5">
        <f t="shared" si="13"/>
        <v>0.00032415845104854504</v>
      </c>
      <c r="AC22" s="66">
        <v>-25.39</v>
      </c>
      <c r="AD22" s="42">
        <f t="shared" si="19"/>
        <v>21482.250000000004</v>
      </c>
      <c r="AE22" s="29">
        <f t="shared" si="14"/>
        <v>0.02307679243450957</v>
      </c>
      <c r="AF22" s="12">
        <f t="shared" si="15"/>
        <v>909420.52</v>
      </c>
      <c r="AG22" s="12">
        <f t="shared" si="16"/>
        <v>181057</v>
      </c>
      <c r="AH22" s="12">
        <f t="shared" si="17"/>
        <v>25751.57</v>
      </c>
      <c r="AI22" s="12">
        <f t="shared" si="18"/>
        <v>702611.9500000001</v>
      </c>
    </row>
    <row r="23" spans="1:35" ht="15">
      <c r="A23" s="4" t="s">
        <v>196</v>
      </c>
      <c r="B23" s="4" t="s">
        <v>198</v>
      </c>
      <c r="C23" s="48">
        <v>274.3</v>
      </c>
      <c r="D23" s="4">
        <v>2607087.21</v>
      </c>
      <c r="E23" s="4">
        <v>548637.17</v>
      </c>
      <c r="F23" s="4">
        <v>74823.91100000008</v>
      </c>
      <c r="G23" s="4">
        <v>1983626.129</v>
      </c>
      <c r="H23" s="4"/>
      <c r="I23" s="48">
        <v>277.7</v>
      </c>
      <c r="J23" s="26">
        <v>2616391.67</v>
      </c>
      <c r="K23" s="26">
        <v>548417.95</v>
      </c>
      <c r="L23" s="26">
        <v>79867.26</v>
      </c>
      <c r="M23" s="26">
        <v>1988106.46</v>
      </c>
      <c r="N23" s="4">
        <f t="shared" si="0"/>
        <v>0</v>
      </c>
      <c r="O23" s="45">
        <f t="shared" si="1"/>
        <v>50563.12</v>
      </c>
      <c r="P23" s="18">
        <f t="shared" si="2"/>
        <v>0.01932551635130378</v>
      </c>
      <c r="R23" s="45">
        <f t="shared" si="3"/>
        <v>9038.02</v>
      </c>
      <c r="S23" s="18">
        <f t="shared" si="4"/>
        <v>0.0034543834180606457</v>
      </c>
      <c r="T23" s="47">
        <f t="shared" si="5"/>
        <v>0.022779899769364426</v>
      </c>
      <c r="U23" s="44">
        <f t="shared" si="6"/>
        <v>59601.14</v>
      </c>
      <c r="V23" s="12">
        <f t="shared" si="7"/>
        <v>2556790.53</v>
      </c>
      <c r="W23" s="12">
        <f t="shared" si="8"/>
        <v>548417.95</v>
      </c>
      <c r="X23" s="12">
        <f t="shared" si="9"/>
        <v>79867.26</v>
      </c>
      <c r="Y23" s="12">
        <f t="shared" si="10"/>
        <v>1928505.32</v>
      </c>
      <c r="Z23" s="43">
        <f t="shared" si="11"/>
        <v>100.45</v>
      </c>
      <c r="AA23" s="43">
        <f t="shared" si="12"/>
        <v>747.66</v>
      </c>
      <c r="AB23" s="5">
        <f t="shared" si="13"/>
        <v>0.0003241525379111148</v>
      </c>
      <c r="AC23" s="66">
        <v>-71.36</v>
      </c>
      <c r="AD23" s="42">
        <f t="shared" si="19"/>
        <v>60377.89</v>
      </c>
      <c r="AE23" s="29">
        <f t="shared" si="14"/>
        <v>0.023076778103333435</v>
      </c>
      <c r="AF23" s="12">
        <f t="shared" si="15"/>
        <v>2556013.78</v>
      </c>
      <c r="AG23" s="12">
        <f t="shared" si="16"/>
        <v>548417.95</v>
      </c>
      <c r="AH23" s="12">
        <f t="shared" si="17"/>
        <v>79867.26</v>
      </c>
      <c r="AI23" s="12">
        <f t="shared" si="18"/>
        <v>1927728.57</v>
      </c>
    </row>
    <row r="24" spans="1:35" ht="15">
      <c r="A24" s="4" t="s">
        <v>196</v>
      </c>
      <c r="B24" s="4" t="s">
        <v>197</v>
      </c>
      <c r="C24" s="48">
        <v>491</v>
      </c>
      <c r="D24" s="4">
        <v>3344052.24</v>
      </c>
      <c r="E24" s="4">
        <v>153942.04</v>
      </c>
      <c r="F24" s="4">
        <v>24662.405</v>
      </c>
      <c r="G24" s="4">
        <v>3165447.7950000004</v>
      </c>
      <c r="H24" s="4"/>
      <c r="I24" s="48">
        <v>414.6</v>
      </c>
      <c r="J24" s="26">
        <v>2990984.98</v>
      </c>
      <c r="K24" s="26">
        <v>153964.02</v>
      </c>
      <c r="L24" s="26">
        <v>24662.41</v>
      </c>
      <c r="M24" s="26">
        <v>2812358.55</v>
      </c>
      <c r="N24" s="4">
        <f t="shared" si="0"/>
        <v>0</v>
      </c>
      <c r="O24" s="45">
        <f t="shared" si="1"/>
        <v>57802.33</v>
      </c>
      <c r="P24" s="18">
        <f t="shared" si="2"/>
        <v>0.019325516639672326</v>
      </c>
      <c r="R24" s="45">
        <f t="shared" si="3"/>
        <v>10332.01</v>
      </c>
      <c r="S24" s="18">
        <f t="shared" si="4"/>
        <v>0.0034543837796203176</v>
      </c>
      <c r="T24" s="47">
        <f t="shared" si="5"/>
        <v>0.022779900419292645</v>
      </c>
      <c r="U24" s="44">
        <f t="shared" si="6"/>
        <v>68134.34</v>
      </c>
      <c r="V24" s="12">
        <f t="shared" si="7"/>
        <v>2922850.64</v>
      </c>
      <c r="W24" s="12">
        <f t="shared" si="8"/>
        <v>153964.02</v>
      </c>
      <c r="X24" s="12">
        <f t="shared" si="9"/>
        <v>24662.41</v>
      </c>
      <c r="Y24" s="12">
        <f t="shared" si="10"/>
        <v>2744224.21</v>
      </c>
      <c r="Z24" s="43">
        <f t="shared" si="11"/>
        <v>114.84</v>
      </c>
      <c r="AA24" s="43">
        <f t="shared" si="12"/>
        <v>854.71</v>
      </c>
      <c r="AB24" s="5">
        <f t="shared" si="13"/>
        <v>0.0003241574285672274</v>
      </c>
      <c r="AC24" s="66">
        <v>-81.57</v>
      </c>
      <c r="AD24" s="42">
        <f t="shared" si="19"/>
        <v>69022.31999999999</v>
      </c>
      <c r="AE24" s="29">
        <f t="shared" si="14"/>
        <v>0.023076785895461097</v>
      </c>
      <c r="AF24" s="12">
        <f t="shared" si="15"/>
        <v>2921962.66</v>
      </c>
      <c r="AG24" s="12">
        <f t="shared" si="16"/>
        <v>153964.02</v>
      </c>
      <c r="AH24" s="12">
        <f t="shared" si="17"/>
        <v>24662.41</v>
      </c>
      <c r="AI24" s="12">
        <f t="shared" si="18"/>
        <v>2743336.23</v>
      </c>
    </row>
    <row r="25" spans="1:35" ht="15">
      <c r="A25" s="4" t="s">
        <v>196</v>
      </c>
      <c r="B25" s="4" t="s">
        <v>195</v>
      </c>
      <c r="C25" s="48">
        <v>49.400000000000006</v>
      </c>
      <c r="D25" s="4">
        <v>731381.04</v>
      </c>
      <c r="E25" s="4">
        <v>126231.07</v>
      </c>
      <c r="F25" s="4">
        <v>15898.768268000014</v>
      </c>
      <c r="G25" s="4">
        <v>589251.201732</v>
      </c>
      <c r="H25" s="4"/>
      <c r="I25" s="48">
        <v>48.7</v>
      </c>
      <c r="J25" s="26">
        <v>714882.72</v>
      </c>
      <c r="K25" s="26">
        <v>126245.18</v>
      </c>
      <c r="L25" s="26">
        <v>18428.32</v>
      </c>
      <c r="M25" s="26">
        <v>570209.2200000001</v>
      </c>
      <c r="N25" s="4">
        <f t="shared" si="0"/>
        <v>0</v>
      </c>
      <c r="O25" s="45">
        <f t="shared" si="1"/>
        <v>13815.48</v>
      </c>
      <c r="P25" s="18">
        <f t="shared" si="2"/>
        <v>0.019325519576134112</v>
      </c>
      <c r="R25" s="45">
        <f t="shared" si="3"/>
        <v>2469.48</v>
      </c>
      <c r="S25" s="18">
        <f t="shared" si="4"/>
        <v>0.0034543847975511285</v>
      </c>
      <c r="T25" s="47">
        <f t="shared" si="5"/>
        <v>0.02277990437368524</v>
      </c>
      <c r="U25" s="44">
        <f t="shared" si="6"/>
        <v>16284.96</v>
      </c>
      <c r="V25" s="12">
        <f t="shared" si="7"/>
        <v>698597.76</v>
      </c>
      <c r="W25" s="12">
        <f t="shared" si="8"/>
        <v>126245.18</v>
      </c>
      <c r="X25" s="12">
        <f t="shared" si="9"/>
        <v>18428.32</v>
      </c>
      <c r="Y25" s="12">
        <f t="shared" si="10"/>
        <v>553924.2600000001</v>
      </c>
      <c r="Z25" s="43">
        <f t="shared" si="11"/>
        <v>27.45</v>
      </c>
      <c r="AA25" s="43">
        <f t="shared" si="12"/>
        <v>204.29</v>
      </c>
      <c r="AB25" s="5">
        <f t="shared" si="13"/>
        <v>0.0003241650602493231</v>
      </c>
      <c r="AC25" s="66">
        <v>-19.5</v>
      </c>
      <c r="AD25" s="42">
        <f t="shared" si="19"/>
        <v>16497.2</v>
      </c>
      <c r="AE25" s="29">
        <f t="shared" si="14"/>
        <v>0.023076792232437793</v>
      </c>
      <c r="AF25" s="12">
        <f t="shared" si="15"/>
        <v>698385.52</v>
      </c>
      <c r="AG25" s="12">
        <f t="shared" si="16"/>
        <v>126245.18</v>
      </c>
      <c r="AH25" s="12">
        <f t="shared" si="17"/>
        <v>18428.32</v>
      </c>
      <c r="AI25" s="12">
        <f t="shared" si="18"/>
        <v>553712.0200000001</v>
      </c>
    </row>
    <row r="26" spans="1:35" ht="15">
      <c r="A26" s="4" t="s">
        <v>194</v>
      </c>
      <c r="B26" s="4" t="s">
        <v>109</v>
      </c>
      <c r="C26" s="48">
        <v>532.2</v>
      </c>
      <c r="D26" s="4">
        <v>4119539.62</v>
      </c>
      <c r="E26" s="4">
        <v>1007339.13</v>
      </c>
      <c r="F26" s="4">
        <v>85781.74251599994</v>
      </c>
      <c r="G26" s="4">
        <v>3026418.7474840004</v>
      </c>
      <c r="H26" s="4"/>
      <c r="I26" s="48">
        <v>554.1</v>
      </c>
      <c r="J26" s="26">
        <v>4345038.890000001</v>
      </c>
      <c r="K26" s="26">
        <v>1007368.58</v>
      </c>
      <c r="L26" s="26">
        <v>91659.6</v>
      </c>
      <c r="M26" s="26">
        <v>3246010.7100000004</v>
      </c>
      <c r="N26" s="4">
        <f t="shared" si="0"/>
        <v>0</v>
      </c>
      <c r="O26" s="45">
        <f t="shared" si="1"/>
        <v>83970.12</v>
      </c>
      <c r="P26" s="18">
        <f t="shared" si="2"/>
        <v>0.01932551632466516</v>
      </c>
      <c r="R26" s="45">
        <f t="shared" si="3"/>
        <v>15009.43</v>
      </c>
      <c r="S26" s="18">
        <f t="shared" si="4"/>
        <v>0.003454383350755233</v>
      </c>
      <c r="T26" s="47">
        <f t="shared" si="5"/>
        <v>0.022779899675420393</v>
      </c>
      <c r="U26" s="44">
        <f t="shared" si="6"/>
        <v>98979.54999999999</v>
      </c>
      <c r="V26" s="12">
        <f t="shared" si="7"/>
        <v>4246059.340000001</v>
      </c>
      <c r="W26" s="12">
        <f t="shared" si="8"/>
        <v>1007368.58</v>
      </c>
      <c r="X26" s="12">
        <f t="shared" si="9"/>
        <v>91659.6</v>
      </c>
      <c r="Y26" s="12">
        <f t="shared" si="10"/>
        <v>3147031.1600000006</v>
      </c>
      <c r="Z26" s="43">
        <f t="shared" si="11"/>
        <v>166.82</v>
      </c>
      <c r="AA26" s="43">
        <f t="shared" si="12"/>
        <v>1241.64</v>
      </c>
      <c r="AB26" s="5">
        <f t="shared" si="13"/>
        <v>0.0003241536003835399</v>
      </c>
      <c r="AC26" s="66">
        <v>-118.5</v>
      </c>
      <c r="AD26" s="42">
        <f t="shared" si="19"/>
        <v>100269.51</v>
      </c>
      <c r="AE26" s="29">
        <f t="shared" si="14"/>
        <v>0.02307678079263405</v>
      </c>
      <c r="AF26" s="12">
        <f t="shared" si="15"/>
        <v>4244769.380000001</v>
      </c>
      <c r="AG26" s="12">
        <f t="shared" si="16"/>
        <v>1007368.58</v>
      </c>
      <c r="AH26" s="12">
        <f t="shared" si="17"/>
        <v>91659.6</v>
      </c>
      <c r="AI26" s="12">
        <f t="shared" si="18"/>
        <v>3145741.2000000007</v>
      </c>
    </row>
    <row r="27" spans="1:35" ht="15">
      <c r="A27" s="4" t="s">
        <v>194</v>
      </c>
      <c r="B27" s="4" t="s">
        <v>193</v>
      </c>
      <c r="C27" s="48">
        <v>249.7</v>
      </c>
      <c r="D27" s="4">
        <v>2450865.96</v>
      </c>
      <c r="E27" s="4">
        <v>341785.16</v>
      </c>
      <c r="F27" s="4">
        <v>43130.80794500001</v>
      </c>
      <c r="G27" s="4">
        <v>2065949.9920549998</v>
      </c>
      <c r="H27" s="4"/>
      <c r="I27" s="48">
        <v>251.3</v>
      </c>
      <c r="J27" s="26">
        <v>2483220.52</v>
      </c>
      <c r="K27" s="26">
        <v>341806.5</v>
      </c>
      <c r="L27" s="26">
        <v>43626.71</v>
      </c>
      <c r="M27" s="26">
        <v>2097787.31</v>
      </c>
      <c r="N27" s="4">
        <f t="shared" si="0"/>
        <v>0</v>
      </c>
      <c r="O27" s="45">
        <f t="shared" si="1"/>
        <v>47989.52</v>
      </c>
      <c r="P27" s="18">
        <f t="shared" si="2"/>
        <v>0.01932551684938557</v>
      </c>
      <c r="R27" s="45">
        <f t="shared" si="3"/>
        <v>8578</v>
      </c>
      <c r="S27" s="18">
        <f t="shared" si="4"/>
        <v>0.0034543851143755853</v>
      </c>
      <c r="T27" s="47">
        <f t="shared" si="5"/>
        <v>0.022779901963761156</v>
      </c>
      <c r="U27" s="44">
        <f t="shared" si="6"/>
        <v>56567.52</v>
      </c>
      <c r="V27" s="12">
        <f t="shared" si="7"/>
        <v>2426653</v>
      </c>
      <c r="W27" s="12">
        <f t="shared" si="8"/>
        <v>341806.5</v>
      </c>
      <c r="X27" s="12">
        <f t="shared" si="9"/>
        <v>43626.71</v>
      </c>
      <c r="Y27" s="12">
        <f t="shared" si="10"/>
        <v>2041219.79</v>
      </c>
      <c r="Z27" s="43">
        <f t="shared" si="11"/>
        <v>95.34</v>
      </c>
      <c r="AA27" s="43">
        <f t="shared" si="12"/>
        <v>709.61</v>
      </c>
      <c r="AB27" s="5">
        <f t="shared" si="13"/>
        <v>0.0003241556654017985</v>
      </c>
      <c r="AC27" s="66">
        <v>-67.72</v>
      </c>
      <c r="AD27" s="42">
        <f t="shared" si="19"/>
        <v>57304.74999999999</v>
      </c>
      <c r="AE27" s="29">
        <f t="shared" si="14"/>
        <v>0.023076786591631416</v>
      </c>
      <c r="AF27" s="12">
        <f t="shared" si="15"/>
        <v>2425915.77</v>
      </c>
      <c r="AG27" s="12">
        <f t="shared" si="16"/>
        <v>341806.5</v>
      </c>
      <c r="AH27" s="12">
        <f t="shared" si="17"/>
        <v>43626.71</v>
      </c>
      <c r="AI27" s="12">
        <f t="shared" si="18"/>
        <v>2040482.56</v>
      </c>
    </row>
    <row r="28" spans="1:35" ht="15">
      <c r="A28" s="4" t="s">
        <v>191</v>
      </c>
      <c r="B28" s="4" t="s">
        <v>192</v>
      </c>
      <c r="C28" s="48">
        <v>24618.5</v>
      </c>
      <c r="D28" s="4">
        <v>174483498.63000003</v>
      </c>
      <c r="E28" s="4">
        <v>59573696.9</v>
      </c>
      <c r="F28" s="4">
        <v>3687080.145065002</v>
      </c>
      <c r="G28" s="4">
        <v>111222721.58493501</v>
      </c>
      <c r="H28" s="4"/>
      <c r="I28" s="48">
        <v>24905.9</v>
      </c>
      <c r="J28" s="26">
        <v>177065699.53</v>
      </c>
      <c r="K28" s="26">
        <v>59599383.66</v>
      </c>
      <c r="L28" s="26">
        <v>3282441.79</v>
      </c>
      <c r="M28" s="26">
        <v>114183874.08</v>
      </c>
      <c r="N28" s="4">
        <f t="shared" si="0"/>
        <v>0</v>
      </c>
      <c r="O28" s="45">
        <f t="shared" si="1"/>
        <v>3421886.02</v>
      </c>
      <c r="P28" s="18">
        <f t="shared" si="2"/>
        <v>0.019325516060326717</v>
      </c>
      <c r="R28" s="45">
        <f t="shared" si="3"/>
        <v>611652.89</v>
      </c>
      <c r="S28" s="18">
        <f t="shared" si="4"/>
        <v>0.003454383833930346</v>
      </c>
      <c r="T28" s="47">
        <f t="shared" si="5"/>
        <v>0.022779899894257064</v>
      </c>
      <c r="U28" s="44">
        <f t="shared" si="6"/>
        <v>4033538.91</v>
      </c>
      <c r="V28" s="12">
        <f t="shared" si="7"/>
        <v>173032160.62</v>
      </c>
      <c r="W28" s="12">
        <f t="shared" si="8"/>
        <v>59599383.66</v>
      </c>
      <c r="X28" s="12">
        <f t="shared" si="9"/>
        <v>3282441.79</v>
      </c>
      <c r="Y28" s="12">
        <f t="shared" si="10"/>
        <v>110150335.17</v>
      </c>
      <c r="Z28" s="43">
        <f t="shared" si="11"/>
        <v>6798.24</v>
      </c>
      <c r="AA28" s="43">
        <f t="shared" si="12"/>
        <v>50598.42</v>
      </c>
      <c r="AB28" s="5">
        <f t="shared" si="13"/>
        <v>0.00032415459432488987</v>
      </c>
      <c r="AC28" s="66">
        <v>-4829.11</v>
      </c>
      <c r="AD28" s="42">
        <f t="shared" si="19"/>
        <v>4086106.4600000004</v>
      </c>
      <c r="AE28" s="29">
        <f t="shared" si="14"/>
        <v>0.023076781504526783</v>
      </c>
      <c r="AF28" s="12">
        <f t="shared" si="15"/>
        <v>172979593.07</v>
      </c>
      <c r="AG28" s="12">
        <f t="shared" si="16"/>
        <v>59599383.66</v>
      </c>
      <c r="AH28" s="12">
        <f t="shared" si="17"/>
        <v>3282441.79</v>
      </c>
      <c r="AI28" s="12">
        <f t="shared" si="18"/>
        <v>110097767.62</v>
      </c>
    </row>
    <row r="29" spans="1:35" ht="15">
      <c r="A29" s="4" t="s">
        <v>191</v>
      </c>
      <c r="B29" s="4" t="s">
        <v>191</v>
      </c>
      <c r="C29" s="48">
        <v>27520.800000000003</v>
      </c>
      <c r="D29" s="4">
        <v>196769382.69</v>
      </c>
      <c r="E29" s="4">
        <v>122444995.05</v>
      </c>
      <c r="F29" s="4">
        <v>7294189.215262994</v>
      </c>
      <c r="G29" s="4">
        <v>67030198.42473701</v>
      </c>
      <c r="H29" s="4"/>
      <c r="I29" s="48">
        <v>27673.3</v>
      </c>
      <c r="J29" s="26">
        <v>197694395.17000002</v>
      </c>
      <c r="K29" s="26">
        <v>122078838.95</v>
      </c>
      <c r="L29" s="26">
        <v>6825272.62</v>
      </c>
      <c r="M29" s="26">
        <v>68790283.60000001</v>
      </c>
      <c r="N29" s="4">
        <f t="shared" si="0"/>
        <v>0</v>
      </c>
      <c r="O29" s="45">
        <f t="shared" si="1"/>
        <v>3820546.21</v>
      </c>
      <c r="P29" s="18">
        <f t="shared" si="2"/>
        <v>0.019325516065919125</v>
      </c>
      <c r="R29" s="45">
        <f t="shared" si="3"/>
        <v>682912.32</v>
      </c>
      <c r="S29" s="18">
        <f t="shared" si="4"/>
        <v>0.003454383820101499</v>
      </c>
      <c r="T29" s="47">
        <f t="shared" si="5"/>
        <v>0.022779899886020624</v>
      </c>
      <c r="U29" s="44">
        <f t="shared" si="6"/>
        <v>4503458.53</v>
      </c>
      <c r="V29" s="12">
        <f t="shared" si="7"/>
        <v>193190936.64000002</v>
      </c>
      <c r="W29" s="12">
        <f t="shared" si="8"/>
        <v>122078838.95</v>
      </c>
      <c r="X29" s="12">
        <f t="shared" si="9"/>
        <v>6825272.62</v>
      </c>
      <c r="Y29" s="12">
        <f t="shared" si="10"/>
        <v>64286825.07000001</v>
      </c>
      <c r="Z29" s="43">
        <f t="shared" si="11"/>
        <v>7590.26</v>
      </c>
      <c r="AA29" s="43">
        <f t="shared" si="12"/>
        <v>56493.29</v>
      </c>
      <c r="AB29" s="5">
        <f t="shared" si="13"/>
        <v>0.0003241546121977495</v>
      </c>
      <c r="AC29" s="66">
        <v>-5391.72</v>
      </c>
      <c r="AD29" s="42">
        <f t="shared" si="19"/>
        <v>4562150.36</v>
      </c>
      <c r="AE29" s="29">
        <f t="shared" si="14"/>
        <v>0.023076781494371385</v>
      </c>
      <c r="AF29" s="12">
        <f t="shared" si="15"/>
        <v>193132244.81</v>
      </c>
      <c r="AG29" s="12">
        <f t="shared" si="16"/>
        <v>122078838.95</v>
      </c>
      <c r="AH29" s="12">
        <f t="shared" si="17"/>
        <v>6825272.62</v>
      </c>
      <c r="AI29" s="12">
        <f t="shared" si="18"/>
        <v>64228133.24000001</v>
      </c>
    </row>
    <row r="30" spans="1:35" ht="15">
      <c r="A30" s="4" t="s">
        <v>189</v>
      </c>
      <c r="B30" s="4" t="s">
        <v>190</v>
      </c>
      <c r="C30" s="48">
        <v>935.1</v>
      </c>
      <c r="D30" s="4">
        <v>6893337.67</v>
      </c>
      <c r="E30" s="4">
        <v>3022515.98</v>
      </c>
      <c r="F30" s="4">
        <v>370866.3455139999</v>
      </c>
      <c r="G30" s="4">
        <v>3499955.344486</v>
      </c>
      <c r="H30" s="4"/>
      <c r="I30" s="48">
        <v>933.1</v>
      </c>
      <c r="J30" s="26">
        <v>6932120.7700000005</v>
      </c>
      <c r="K30" s="26">
        <v>3022100.79</v>
      </c>
      <c r="L30" s="26">
        <v>372417.56</v>
      </c>
      <c r="M30" s="26">
        <v>3537602.4200000004</v>
      </c>
      <c r="N30" s="4">
        <f t="shared" si="0"/>
        <v>0</v>
      </c>
      <c r="O30" s="45">
        <f t="shared" si="1"/>
        <v>133966.81</v>
      </c>
      <c r="P30" s="18">
        <f t="shared" si="2"/>
        <v>0.019325515876723535</v>
      </c>
      <c r="R30" s="45">
        <f t="shared" si="3"/>
        <v>23946.21</v>
      </c>
      <c r="S30" s="18">
        <f t="shared" si="4"/>
        <v>0.003454384422099443</v>
      </c>
      <c r="T30" s="47">
        <f t="shared" si="5"/>
        <v>0.02277990029882298</v>
      </c>
      <c r="U30" s="44">
        <f t="shared" si="6"/>
        <v>157913.02</v>
      </c>
      <c r="V30" s="12">
        <f t="shared" si="7"/>
        <v>6774207.750000001</v>
      </c>
      <c r="W30" s="12">
        <f t="shared" si="8"/>
        <v>3022100.79</v>
      </c>
      <c r="X30" s="12">
        <f t="shared" si="9"/>
        <v>372417.56</v>
      </c>
      <c r="Y30" s="12">
        <f t="shared" si="10"/>
        <v>3379689.4000000004</v>
      </c>
      <c r="Z30" s="43">
        <f t="shared" si="11"/>
        <v>266.15</v>
      </c>
      <c r="AA30" s="43">
        <f t="shared" si="12"/>
        <v>1980.93</v>
      </c>
      <c r="AB30" s="5">
        <f t="shared" si="13"/>
        <v>0.00032415476800759773</v>
      </c>
      <c r="AC30" s="66">
        <v>-189.06</v>
      </c>
      <c r="AD30" s="42">
        <f t="shared" si="19"/>
        <v>159971.03999999998</v>
      </c>
      <c r="AE30" s="29">
        <f t="shared" si="14"/>
        <v>0.023076782027846864</v>
      </c>
      <c r="AF30" s="12">
        <f t="shared" si="15"/>
        <v>6772149.73</v>
      </c>
      <c r="AG30" s="12">
        <f t="shared" si="16"/>
        <v>3022100.79</v>
      </c>
      <c r="AH30" s="12">
        <f t="shared" si="17"/>
        <v>372417.56</v>
      </c>
      <c r="AI30" s="12">
        <f t="shared" si="18"/>
        <v>3377631.3800000004</v>
      </c>
    </row>
    <row r="31" spans="1:35" ht="15">
      <c r="A31" s="4" t="s">
        <v>189</v>
      </c>
      <c r="B31" s="4" t="s">
        <v>188</v>
      </c>
      <c r="C31" s="48">
        <v>1069.1</v>
      </c>
      <c r="D31" s="4">
        <v>7677507.5600000005</v>
      </c>
      <c r="E31" s="4">
        <v>3021392.62</v>
      </c>
      <c r="F31" s="4">
        <v>342501.62433899986</v>
      </c>
      <c r="G31" s="4">
        <v>4313613.315661</v>
      </c>
      <c r="H31" s="4"/>
      <c r="I31" s="48">
        <v>1079.9</v>
      </c>
      <c r="J31" s="26">
        <v>7727152.59</v>
      </c>
      <c r="K31" s="26">
        <v>3020158.57</v>
      </c>
      <c r="L31" s="26">
        <v>310460.31</v>
      </c>
      <c r="M31" s="26">
        <v>4396533.71</v>
      </c>
      <c r="N31" s="4">
        <f t="shared" si="0"/>
        <v>0</v>
      </c>
      <c r="O31" s="45">
        <f t="shared" si="1"/>
        <v>149331.21</v>
      </c>
      <c r="P31" s="18">
        <f t="shared" si="2"/>
        <v>0.019325515868970307</v>
      </c>
      <c r="R31" s="45">
        <f t="shared" si="3"/>
        <v>26692.55</v>
      </c>
      <c r="S31" s="18">
        <f t="shared" si="4"/>
        <v>0.003454383705913073</v>
      </c>
      <c r="T31" s="47">
        <f t="shared" si="5"/>
        <v>0.02277989957488338</v>
      </c>
      <c r="U31" s="44">
        <f t="shared" si="6"/>
        <v>176023.75999999998</v>
      </c>
      <c r="V31" s="12">
        <f t="shared" si="7"/>
        <v>7551128.83</v>
      </c>
      <c r="W31" s="12">
        <f t="shared" si="8"/>
        <v>3020158.57</v>
      </c>
      <c r="X31" s="12">
        <f t="shared" si="9"/>
        <v>310460.31</v>
      </c>
      <c r="Y31" s="12">
        <f t="shared" si="10"/>
        <v>4220509.95</v>
      </c>
      <c r="Z31" s="43">
        <f t="shared" si="11"/>
        <v>296.68</v>
      </c>
      <c r="AA31" s="43">
        <f t="shared" si="12"/>
        <v>2208.12</v>
      </c>
      <c r="AB31" s="5">
        <f t="shared" si="13"/>
        <v>0.0003241556279400456</v>
      </c>
      <c r="AC31" s="66">
        <v>-210.74</v>
      </c>
      <c r="AD31" s="42">
        <f t="shared" si="19"/>
        <v>178317.81999999998</v>
      </c>
      <c r="AE31" s="29">
        <f t="shared" si="14"/>
        <v>0.023076782543516458</v>
      </c>
      <c r="AF31" s="12">
        <f t="shared" si="15"/>
        <v>7548834.77</v>
      </c>
      <c r="AG31" s="12">
        <f t="shared" si="16"/>
        <v>3020158.57</v>
      </c>
      <c r="AH31" s="12">
        <f t="shared" si="17"/>
        <v>310460.31</v>
      </c>
      <c r="AI31" s="12">
        <f t="shared" si="18"/>
        <v>4218215.89</v>
      </c>
    </row>
    <row r="32" spans="1:35" ht="15">
      <c r="A32" s="4" t="s">
        <v>187</v>
      </c>
      <c r="B32" s="4" t="s">
        <v>125</v>
      </c>
      <c r="C32" s="48">
        <v>98.2</v>
      </c>
      <c r="D32" s="4">
        <v>1303391.7999999998</v>
      </c>
      <c r="E32" s="4">
        <v>545379.54</v>
      </c>
      <c r="F32" s="4">
        <v>51113.24071599997</v>
      </c>
      <c r="G32" s="4">
        <v>706899.0192839998</v>
      </c>
      <c r="H32" s="4"/>
      <c r="I32" s="48">
        <v>97.9</v>
      </c>
      <c r="J32" s="26">
        <v>1308804.48</v>
      </c>
      <c r="K32" s="26">
        <v>545343.64</v>
      </c>
      <c r="L32" s="26">
        <v>51484.16</v>
      </c>
      <c r="M32" s="26">
        <v>711976.6799999999</v>
      </c>
      <c r="N32" s="4">
        <f t="shared" si="0"/>
        <v>0</v>
      </c>
      <c r="O32" s="45">
        <f t="shared" si="1"/>
        <v>25293.32</v>
      </c>
      <c r="P32" s="18">
        <f t="shared" si="2"/>
        <v>0.019325514533691083</v>
      </c>
      <c r="R32" s="45">
        <f t="shared" si="3"/>
        <v>4521.11</v>
      </c>
      <c r="S32" s="18">
        <f t="shared" si="4"/>
        <v>0.0034543815131195146</v>
      </c>
      <c r="T32" s="47">
        <f t="shared" si="5"/>
        <v>0.022779896046810598</v>
      </c>
      <c r="U32" s="44">
        <f t="shared" si="6"/>
        <v>29814.43</v>
      </c>
      <c r="V32" s="12">
        <f t="shared" si="7"/>
        <v>1278990.05</v>
      </c>
      <c r="W32" s="12">
        <f t="shared" si="8"/>
        <v>545343.64</v>
      </c>
      <c r="X32" s="12">
        <f t="shared" si="9"/>
        <v>51484.16</v>
      </c>
      <c r="Y32" s="12">
        <f t="shared" si="10"/>
        <v>682162.2499999999</v>
      </c>
      <c r="Z32" s="43">
        <f t="shared" si="11"/>
        <v>50.25</v>
      </c>
      <c r="AA32" s="43">
        <f t="shared" si="12"/>
        <v>374</v>
      </c>
      <c r="AB32" s="5">
        <f t="shared" si="13"/>
        <v>0.0003241507853029354</v>
      </c>
      <c r="AC32" s="66">
        <v>-35.7</v>
      </c>
      <c r="AD32" s="42">
        <f t="shared" si="19"/>
        <v>30202.98</v>
      </c>
      <c r="AE32" s="29">
        <f t="shared" si="14"/>
        <v>0.02307677003061603</v>
      </c>
      <c r="AF32" s="12">
        <f t="shared" si="15"/>
        <v>1278601.5</v>
      </c>
      <c r="AG32" s="12">
        <f t="shared" si="16"/>
        <v>545343.64</v>
      </c>
      <c r="AH32" s="12">
        <f t="shared" si="17"/>
        <v>51484.16</v>
      </c>
      <c r="AI32" s="12">
        <f t="shared" si="18"/>
        <v>681773.7</v>
      </c>
    </row>
    <row r="33" spans="1:35" ht="15">
      <c r="A33" s="4" t="s">
        <v>187</v>
      </c>
      <c r="B33" s="4" t="s">
        <v>187</v>
      </c>
      <c r="C33" s="48">
        <v>197.7</v>
      </c>
      <c r="D33" s="4">
        <v>2254564.78</v>
      </c>
      <c r="E33" s="4">
        <v>743747.03</v>
      </c>
      <c r="F33" s="4">
        <v>63426.85813399998</v>
      </c>
      <c r="G33" s="4">
        <v>1447390.891866</v>
      </c>
      <c r="H33" s="4"/>
      <c r="I33" s="48">
        <v>195.70000000000002</v>
      </c>
      <c r="J33" s="26">
        <v>2241949.16</v>
      </c>
      <c r="K33" s="26">
        <v>743735.89</v>
      </c>
      <c r="L33" s="26">
        <v>65246.38</v>
      </c>
      <c r="M33" s="26">
        <v>1432966.8900000001</v>
      </c>
      <c r="N33" s="4">
        <f t="shared" si="0"/>
        <v>0</v>
      </c>
      <c r="O33" s="45">
        <f t="shared" si="1"/>
        <v>43326.82</v>
      </c>
      <c r="P33" s="18">
        <f t="shared" si="2"/>
        <v>0.01932551405402966</v>
      </c>
      <c r="R33" s="45">
        <f t="shared" si="3"/>
        <v>7744.55</v>
      </c>
      <c r="S33" s="18">
        <f t="shared" si="4"/>
        <v>0.0034543825248918667</v>
      </c>
      <c r="T33" s="47">
        <f t="shared" si="5"/>
        <v>0.02277989657892153</v>
      </c>
      <c r="U33" s="44">
        <f t="shared" si="6"/>
        <v>51071.37</v>
      </c>
      <c r="V33" s="12">
        <f t="shared" si="7"/>
        <v>2190877.79</v>
      </c>
      <c r="W33" s="12">
        <f t="shared" si="8"/>
        <v>743735.89</v>
      </c>
      <c r="X33" s="12">
        <f t="shared" si="9"/>
        <v>65246.38</v>
      </c>
      <c r="Y33" s="12">
        <f t="shared" si="10"/>
        <v>1381895.52</v>
      </c>
      <c r="Z33" s="43">
        <f t="shared" si="11"/>
        <v>86.08</v>
      </c>
      <c r="AA33" s="43">
        <f t="shared" si="12"/>
        <v>640.66</v>
      </c>
      <c r="AB33" s="5">
        <f t="shared" si="13"/>
        <v>0.000324155432677162</v>
      </c>
      <c r="AC33" s="66">
        <v>-61.14</v>
      </c>
      <c r="AD33" s="42">
        <f t="shared" si="19"/>
        <v>51736.97000000001</v>
      </c>
      <c r="AE33" s="29">
        <f t="shared" si="14"/>
        <v>0.023076781098818496</v>
      </c>
      <c r="AF33" s="12">
        <f t="shared" si="15"/>
        <v>2190212.19</v>
      </c>
      <c r="AG33" s="12">
        <f t="shared" si="16"/>
        <v>743735.89</v>
      </c>
      <c r="AH33" s="12">
        <f t="shared" si="17"/>
        <v>65246.38</v>
      </c>
      <c r="AI33" s="12">
        <f t="shared" si="18"/>
        <v>1381229.9200000002</v>
      </c>
    </row>
    <row r="34" spans="1:35" ht="15">
      <c r="A34" s="4" t="s">
        <v>186</v>
      </c>
      <c r="B34" s="4" t="s">
        <v>186</v>
      </c>
      <c r="C34" s="48">
        <v>941.4000000000001</v>
      </c>
      <c r="D34" s="4">
        <v>7089043.869999999</v>
      </c>
      <c r="E34" s="4">
        <v>6681952.98</v>
      </c>
      <c r="F34" s="4">
        <v>315981.91975999996</v>
      </c>
      <c r="G34" s="4">
        <v>91108.97023999877</v>
      </c>
      <c r="H34" s="4"/>
      <c r="I34" s="48">
        <v>933.9000000000001</v>
      </c>
      <c r="J34" s="26">
        <v>7062748.86</v>
      </c>
      <c r="K34" s="26">
        <v>6667675.9</v>
      </c>
      <c r="L34" s="26">
        <v>304548.38</v>
      </c>
      <c r="M34" s="26">
        <v>90524.57999999996</v>
      </c>
      <c r="N34" s="4">
        <f t="shared" si="0"/>
        <v>90524.57999999996</v>
      </c>
      <c r="O34" s="45">
        <f t="shared" si="1"/>
        <v>90524.58</v>
      </c>
      <c r="P34" s="18">
        <f t="shared" si="2"/>
        <v>0.012817188009145776</v>
      </c>
      <c r="Q34" s="4">
        <f>J34</f>
        <v>7062748.86</v>
      </c>
      <c r="R34" s="45">
        <f t="shared" si="3"/>
        <v>0</v>
      </c>
      <c r="S34" s="18">
        <f t="shared" si="4"/>
        <v>0</v>
      </c>
      <c r="T34" s="47">
        <f t="shared" si="5"/>
        <v>0.012817188009145776</v>
      </c>
      <c r="U34" s="44">
        <f t="shared" si="6"/>
        <v>90524.58</v>
      </c>
      <c r="V34" s="12">
        <f t="shared" si="7"/>
        <v>6972224.28</v>
      </c>
      <c r="W34" s="12">
        <f t="shared" si="8"/>
        <v>6667675.9</v>
      </c>
      <c r="X34" s="12">
        <f t="shared" si="9"/>
        <v>304548.38</v>
      </c>
      <c r="Y34" s="12">
        <f t="shared" si="10"/>
        <v>0</v>
      </c>
      <c r="Z34" s="43">
        <f t="shared" si="11"/>
        <v>0</v>
      </c>
      <c r="AA34" s="43">
        <f t="shared" si="12"/>
        <v>0</v>
      </c>
      <c r="AB34" s="5">
        <f t="shared" si="13"/>
        <v>0</v>
      </c>
      <c r="AC34" s="66">
        <v>0</v>
      </c>
      <c r="AD34" s="42">
        <f t="shared" si="19"/>
        <v>90524.58</v>
      </c>
      <c r="AE34" s="29">
        <f t="shared" si="14"/>
        <v>0.012817188009145776</v>
      </c>
      <c r="AF34" s="12">
        <f t="shared" si="15"/>
        <v>6972224.28</v>
      </c>
      <c r="AG34" s="12">
        <f t="shared" si="16"/>
        <v>6667675.9</v>
      </c>
      <c r="AH34" s="12">
        <f t="shared" si="17"/>
        <v>304548.38</v>
      </c>
      <c r="AI34" s="12">
        <f t="shared" si="18"/>
        <v>0</v>
      </c>
    </row>
    <row r="35" spans="1:35" ht="15">
      <c r="A35" s="4" t="s">
        <v>183</v>
      </c>
      <c r="B35" s="4" t="s">
        <v>185</v>
      </c>
      <c r="C35" s="48">
        <v>1098.1000000000001</v>
      </c>
      <c r="D35" s="4">
        <v>8060141.3</v>
      </c>
      <c r="E35" s="4">
        <v>393729.52</v>
      </c>
      <c r="F35" s="4">
        <v>81351.31085700006</v>
      </c>
      <c r="G35" s="4">
        <v>7585060.4691429995</v>
      </c>
      <c r="H35" s="4"/>
      <c r="I35" s="48">
        <v>1092.1</v>
      </c>
      <c r="J35" s="26">
        <v>7976667.91</v>
      </c>
      <c r="K35" s="26">
        <v>392778.09</v>
      </c>
      <c r="L35" s="26">
        <v>114154.52</v>
      </c>
      <c r="M35" s="26">
        <v>7469735.300000001</v>
      </c>
      <c r="N35" s="4">
        <f t="shared" si="0"/>
        <v>0</v>
      </c>
      <c r="O35" s="45">
        <f t="shared" si="1"/>
        <v>154153.22</v>
      </c>
      <c r="P35" s="18">
        <f t="shared" si="2"/>
        <v>0.019325515583611654</v>
      </c>
      <c r="R35" s="45">
        <f t="shared" si="3"/>
        <v>27554.47</v>
      </c>
      <c r="S35" s="18">
        <f t="shared" si="4"/>
        <v>0.003454383498334708</v>
      </c>
      <c r="T35" s="47">
        <f t="shared" si="5"/>
        <v>0.022779899081946362</v>
      </c>
      <c r="U35" s="44">
        <f t="shared" si="6"/>
        <v>181707.69</v>
      </c>
      <c r="V35" s="12">
        <f t="shared" si="7"/>
        <v>7794960.22</v>
      </c>
      <c r="W35" s="12">
        <f t="shared" si="8"/>
        <v>392778.09</v>
      </c>
      <c r="X35" s="12">
        <f t="shared" si="9"/>
        <v>114154.52</v>
      </c>
      <c r="Y35" s="12">
        <f t="shared" si="10"/>
        <v>7288027.61</v>
      </c>
      <c r="Z35" s="43">
        <f t="shared" si="11"/>
        <v>306.26</v>
      </c>
      <c r="AA35" s="43">
        <f t="shared" si="12"/>
        <v>2279.42</v>
      </c>
      <c r="AB35" s="5">
        <f t="shared" si="13"/>
        <v>0.0003241554028792456</v>
      </c>
      <c r="AC35" s="66">
        <v>-217.55</v>
      </c>
      <c r="AD35" s="42">
        <f t="shared" si="19"/>
        <v>184075.82000000004</v>
      </c>
      <c r="AE35" s="29">
        <f t="shared" si="14"/>
        <v>0.023076781191960143</v>
      </c>
      <c r="AF35" s="12">
        <f t="shared" si="15"/>
        <v>7792592.09</v>
      </c>
      <c r="AG35" s="12">
        <f t="shared" si="16"/>
        <v>392778.09</v>
      </c>
      <c r="AH35" s="12">
        <f t="shared" si="17"/>
        <v>114154.52</v>
      </c>
      <c r="AI35" s="12">
        <f t="shared" si="18"/>
        <v>7285659.48</v>
      </c>
    </row>
    <row r="36" spans="1:35" ht="15">
      <c r="A36" s="4" t="s">
        <v>183</v>
      </c>
      <c r="B36" s="4" t="s">
        <v>184</v>
      </c>
      <c r="C36" s="48">
        <v>328.90000000000003</v>
      </c>
      <c r="D36" s="4">
        <v>3025163.29</v>
      </c>
      <c r="E36" s="4">
        <v>156433.71</v>
      </c>
      <c r="F36" s="4">
        <v>33233.888000000006</v>
      </c>
      <c r="G36" s="4">
        <v>2835495.6920000003</v>
      </c>
      <c r="H36" s="4"/>
      <c r="I36" s="48">
        <v>328.5</v>
      </c>
      <c r="J36" s="26">
        <v>2996303.81</v>
      </c>
      <c r="K36" s="26">
        <v>156455.63</v>
      </c>
      <c r="L36" s="26">
        <v>35121.22</v>
      </c>
      <c r="M36" s="26">
        <v>2804726.96</v>
      </c>
      <c r="N36" s="4">
        <f aca="true" t="shared" si="20" ref="N36:N67">IF(M36&lt;(J36*$O$192),M36,0)</f>
        <v>0</v>
      </c>
      <c r="O36" s="45">
        <f aca="true" t="shared" si="21" ref="O36:O67">ROUND(IF(N36&gt;0,N36,(J36*$J$194)),2)</f>
        <v>57905.12</v>
      </c>
      <c r="P36" s="18">
        <f aca="true" t="shared" si="22" ref="P36:P67">O36/J36</f>
        <v>0.019325516927470716</v>
      </c>
      <c r="R36" s="45">
        <f aca="true" t="shared" si="23" ref="R36:R67">ROUND(IF(N36&gt;0,0,(J36*$J$196)),2)</f>
        <v>10350.38</v>
      </c>
      <c r="S36" s="18">
        <f aca="true" t="shared" si="24" ref="S36:S67">R36/J36</f>
        <v>0.003454382684912048</v>
      </c>
      <c r="T36" s="47">
        <f aca="true" t="shared" si="25" ref="T36:T67">P36+S36</f>
        <v>0.022779899612382762</v>
      </c>
      <c r="U36" s="44">
        <f aca="true" t="shared" si="26" ref="U36:U67">O36+R36</f>
        <v>68255.5</v>
      </c>
      <c r="V36" s="12">
        <f aca="true" t="shared" si="27" ref="V36:V67">J36-U36</f>
        <v>2928048.31</v>
      </c>
      <c r="W36" s="12">
        <f aca="true" t="shared" si="28" ref="W36:W67">K36</f>
        <v>156455.63</v>
      </c>
      <c r="X36" s="12">
        <f aca="true" t="shared" si="29" ref="X36:X67">L36</f>
        <v>35121.22</v>
      </c>
      <c r="Y36" s="12">
        <f aca="true" t="shared" si="30" ref="Y36:Y67">M36-U36</f>
        <v>2736471.46</v>
      </c>
      <c r="Z36" s="43">
        <f aca="true" t="shared" si="31" ref="Z36:Z67">ROUND(IF(N36&gt;0,0,(J36*$Z$190)),2)</f>
        <v>115.04</v>
      </c>
      <c r="AA36" s="43">
        <f aca="true" t="shared" si="32" ref="AA36:AA67">ROUND(IF(N36&gt;0,0,(J36*$AA$190)),2)</f>
        <v>856.23</v>
      </c>
      <c r="AB36" s="5">
        <f aca="true" t="shared" si="33" ref="AB36:AB67">(Z36+AA36)/J36</f>
        <v>0.00032415604744700437</v>
      </c>
      <c r="AC36" s="66">
        <v>-81.72</v>
      </c>
      <c r="AD36" s="42">
        <f t="shared" si="19"/>
        <v>69145.04999999999</v>
      </c>
      <c r="AE36" s="29">
        <f aca="true" t="shared" si="34" ref="AE36:AE67">AD36/J36</f>
        <v>0.02307678205702378</v>
      </c>
      <c r="AF36" s="12">
        <f aca="true" t="shared" si="35" ref="AF36:AF67">J36-AD36</f>
        <v>2927158.7600000002</v>
      </c>
      <c r="AG36" s="12">
        <f aca="true" t="shared" si="36" ref="AG36:AG67">K36</f>
        <v>156455.63</v>
      </c>
      <c r="AH36" s="12">
        <f aca="true" t="shared" si="37" ref="AH36:AH67">L36</f>
        <v>35121.22</v>
      </c>
      <c r="AI36" s="12">
        <f aca="true" t="shared" si="38" ref="AI36:AI67">M36-AD36</f>
        <v>2735581.91</v>
      </c>
    </row>
    <row r="37" spans="1:35" ht="15">
      <c r="A37" s="4" t="s">
        <v>183</v>
      </c>
      <c r="B37" s="4" t="s">
        <v>182</v>
      </c>
      <c r="C37" s="48">
        <v>273.3</v>
      </c>
      <c r="D37" s="4">
        <v>2720972.21</v>
      </c>
      <c r="E37" s="4">
        <v>465554.88</v>
      </c>
      <c r="F37" s="4">
        <v>90898.94803200004</v>
      </c>
      <c r="G37" s="4">
        <v>2164518.381968</v>
      </c>
      <c r="H37" s="4"/>
      <c r="I37" s="48">
        <v>276.4</v>
      </c>
      <c r="J37" s="26">
        <v>2745579.63</v>
      </c>
      <c r="K37" s="26">
        <v>463267.7</v>
      </c>
      <c r="L37" s="26">
        <v>100094.51</v>
      </c>
      <c r="M37" s="26">
        <v>2182217.42</v>
      </c>
      <c r="N37" s="4">
        <f t="shared" si="20"/>
        <v>0</v>
      </c>
      <c r="O37" s="45">
        <f t="shared" si="21"/>
        <v>53059.74</v>
      </c>
      <c r="P37" s="18">
        <f t="shared" si="22"/>
        <v>0.019325514882261856</v>
      </c>
      <c r="R37" s="45">
        <f t="shared" si="23"/>
        <v>9484.29</v>
      </c>
      <c r="S37" s="18">
        <f t="shared" si="24"/>
        <v>0.003454385331377186</v>
      </c>
      <c r="T37" s="47">
        <f t="shared" si="25"/>
        <v>0.022779900213639043</v>
      </c>
      <c r="U37" s="44">
        <f t="shared" si="26"/>
        <v>62544.03</v>
      </c>
      <c r="V37" s="12">
        <f t="shared" si="27"/>
        <v>2683035.6</v>
      </c>
      <c r="W37" s="12">
        <f t="shared" si="28"/>
        <v>463267.7</v>
      </c>
      <c r="X37" s="12">
        <f t="shared" si="29"/>
        <v>100094.51</v>
      </c>
      <c r="Y37" s="12">
        <f t="shared" si="30"/>
        <v>2119673.39</v>
      </c>
      <c r="Z37" s="43">
        <f t="shared" si="31"/>
        <v>105.41</v>
      </c>
      <c r="AA37" s="43">
        <f t="shared" si="32"/>
        <v>784.58</v>
      </c>
      <c r="AB37" s="5">
        <f t="shared" si="33"/>
        <v>0.0003241537744071914</v>
      </c>
      <c r="AC37" s="66">
        <v>-74.88</v>
      </c>
      <c r="AD37" s="42">
        <f t="shared" si="19"/>
        <v>63359.14000000001</v>
      </c>
      <c r="AE37" s="29">
        <f t="shared" si="34"/>
        <v>0.023076781058431733</v>
      </c>
      <c r="AF37" s="12">
        <f t="shared" si="35"/>
        <v>2682220.4899999998</v>
      </c>
      <c r="AG37" s="12">
        <f t="shared" si="36"/>
        <v>463267.7</v>
      </c>
      <c r="AH37" s="12">
        <f t="shared" si="37"/>
        <v>100094.51</v>
      </c>
      <c r="AI37" s="12">
        <f t="shared" si="38"/>
        <v>2118858.28</v>
      </c>
    </row>
    <row r="38" spans="1:35" ht="15">
      <c r="A38" s="4" t="s">
        <v>180</v>
      </c>
      <c r="B38" s="4" t="s">
        <v>181</v>
      </c>
      <c r="C38" s="48">
        <v>219.10000000000002</v>
      </c>
      <c r="D38" s="4">
        <v>2413147.27</v>
      </c>
      <c r="E38" s="4">
        <v>1124134.26</v>
      </c>
      <c r="F38" s="4">
        <v>55755.98352000024</v>
      </c>
      <c r="G38" s="4">
        <v>1233257.0264799998</v>
      </c>
      <c r="H38" s="4"/>
      <c r="I38" s="48">
        <v>216.8</v>
      </c>
      <c r="J38" s="26">
        <v>2491960.49</v>
      </c>
      <c r="K38" s="26">
        <v>1110757.57</v>
      </c>
      <c r="L38" s="26">
        <v>70316.44</v>
      </c>
      <c r="M38" s="26">
        <v>1310886.4800000002</v>
      </c>
      <c r="N38" s="4">
        <f t="shared" si="20"/>
        <v>0</v>
      </c>
      <c r="O38" s="45">
        <f t="shared" si="21"/>
        <v>48158.42</v>
      </c>
      <c r="P38" s="18">
        <f t="shared" si="22"/>
        <v>0.019325515068659854</v>
      </c>
      <c r="R38" s="45">
        <f t="shared" si="23"/>
        <v>8608.19</v>
      </c>
      <c r="S38" s="18">
        <f t="shared" si="24"/>
        <v>0.0034543846238910473</v>
      </c>
      <c r="T38" s="47">
        <f t="shared" si="25"/>
        <v>0.0227798996925509</v>
      </c>
      <c r="U38" s="44">
        <f t="shared" si="26"/>
        <v>56766.61</v>
      </c>
      <c r="V38" s="12">
        <f t="shared" si="27"/>
        <v>2435193.8800000004</v>
      </c>
      <c r="W38" s="12">
        <f t="shared" si="28"/>
        <v>1110757.57</v>
      </c>
      <c r="X38" s="12">
        <f t="shared" si="29"/>
        <v>70316.44</v>
      </c>
      <c r="Y38" s="12">
        <f t="shared" si="30"/>
        <v>1254119.87</v>
      </c>
      <c r="Z38" s="43">
        <f t="shared" si="31"/>
        <v>95.68</v>
      </c>
      <c r="AA38" s="43">
        <f t="shared" si="32"/>
        <v>712.1</v>
      </c>
      <c r="AB38" s="5">
        <f t="shared" si="33"/>
        <v>0.00032415441707103466</v>
      </c>
      <c r="AC38" s="66">
        <v>-67.96</v>
      </c>
      <c r="AD38" s="42">
        <f t="shared" si="19"/>
        <v>57506.43</v>
      </c>
      <c r="AE38" s="29">
        <f t="shared" si="34"/>
        <v>0.023076782409178563</v>
      </c>
      <c r="AF38" s="12">
        <f t="shared" si="35"/>
        <v>2434454.06</v>
      </c>
      <c r="AG38" s="12">
        <f t="shared" si="36"/>
        <v>1110757.57</v>
      </c>
      <c r="AH38" s="12">
        <f t="shared" si="37"/>
        <v>70316.44</v>
      </c>
      <c r="AI38" s="12">
        <f t="shared" si="38"/>
        <v>1253380.0500000003</v>
      </c>
    </row>
    <row r="39" spans="1:35" ht="15">
      <c r="A39" s="4" t="s">
        <v>180</v>
      </c>
      <c r="B39" s="4" t="s">
        <v>179</v>
      </c>
      <c r="C39" s="48">
        <v>264.29999999999995</v>
      </c>
      <c r="D39" s="4">
        <v>2653853.04</v>
      </c>
      <c r="E39" s="4">
        <v>1582473.89</v>
      </c>
      <c r="F39" s="4">
        <v>105413.35</v>
      </c>
      <c r="G39" s="4">
        <v>965965.8000000002</v>
      </c>
      <c r="H39" s="4"/>
      <c r="I39" s="48">
        <v>266.9</v>
      </c>
      <c r="J39" s="26">
        <v>2699397.17</v>
      </c>
      <c r="K39" s="26">
        <v>1672862.92</v>
      </c>
      <c r="L39" s="26">
        <v>86595.74</v>
      </c>
      <c r="M39" s="26">
        <v>939938.51</v>
      </c>
      <c r="N39" s="4">
        <f t="shared" si="20"/>
        <v>0</v>
      </c>
      <c r="O39" s="45">
        <f t="shared" si="21"/>
        <v>52167.24</v>
      </c>
      <c r="P39" s="18">
        <f t="shared" si="22"/>
        <v>0.01932551481485031</v>
      </c>
      <c r="R39" s="45">
        <f t="shared" si="23"/>
        <v>9324.75</v>
      </c>
      <c r="S39" s="18">
        <f t="shared" si="24"/>
        <v>0.003454382372342785</v>
      </c>
      <c r="T39" s="47">
        <f t="shared" si="25"/>
        <v>0.022779897187193095</v>
      </c>
      <c r="U39" s="44">
        <f t="shared" si="26"/>
        <v>61491.99</v>
      </c>
      <c r="V39" s="12">
        <f t="shared" si="27"/>
        <v>2637905.1799999997</v>
      </c>
      <c r="W39" s="12">
        <f t="shared" si="28"/>
        <v>1672862.92</v>
      </c>
      <c r="X39" s="12">
        <f t="shared" si="29"/>
        <v>86595.74</v>
      </c>
      <c r="Y39" s="12">
        <f t="shared" si="30"/>
        <v>878446.52</v>
      </c>
      <c r="Z39" s="43">
        <f t="shared" si="31"/>
        <v>103.64</v>
      </c>
      <c r="AA39" s="43">
        <f t="shared" si="32"/>
        <v>771.38</v>
      </c>
      <c r="AB39" s="5">
        <f t="shared" si="33"/>
        <v>0.000324153855432841</v>
      </c>
      <c r="AC39" s="66">
        <v>-73.62</v>
      </c>
      <c r="AD39" s="42">
        <f t="shared" si="19"/>
        <v>62293.38999999999</v>
      </c>
      <c r="AE39" s="29">
        <f t="shared" si="34"/>
        <v>0.023076778286760965</v>
      </c>
      <c r="AF39" s="12">
        <f t="shared" si="35"/>
        <v>2637103.78</v>
      </c>
      <c r="AG39" s="12">
        <f t="shared" si="36"/>
        <v>1672862.92</v>
      </c>
      <c r="AH39" s="12">
        <f t="shared" si="37"/>
        <v>86595.74</v>
      </c>
      <c r="AI39" s="12">
        <f t="shared" si="38"/>
        <v>877645.12</v>
      </c>
    </row>
    <row r="40" spans="1:35" ht="15">
      <c r="A40" s="4" t="s">
        <v>178</v>
      </c>
      <c r="B40" s="4" t="s">
        <v>178</v>
      </c>
      <c r="C40" s="48">
        <v>515.4</v>
      </c>
      <c r="D40" s="4">
        <v>4059690.57</v>
      </c>
      <c r="E40" s="4">
        <v>546677.14</v>
      </c>
      <c r="F40" s="4">
        <v>72697.50718000007</v>
      </c>
      <c r="G40" s="4">
        <v>3440315.9228199995</v>
      </c>
      <c r="H40" s="4"/>
      <c r="I40" s="48">
        <v>516.2</v>
      </c>
      <c r="J40" s="26">
        <v>4079580.84</v>
      </c>
      <c r="K40" s="26">
        <v>546945.5</v>
      </c>
      <c r="L40" s="26">
        <v>80555.51</v>
      </c>
      <c r="M40" s="26">
        <v>3452079.83</v>
      </c>
      <c r="N40" s="4">
        <f t="shared" si="20"/>
        <v>0</v>
      </c>
      <c r="O40" s="45">
        <f t="shared" si="21"/>
        <v>78840.01</v>
      </c>
      <c r="P40" s="18">
        <f t="shared" si="22"/>
        <v>0.019325517275446367</v>
      </c>
      <c r="R40" s="45">
        <f t="shared" si="23"/>
        <v>14092.44</v>
      </c>
      <c r="S40" s="18">
        <f t="shared" si="24"/>
        <v>0.0034543842989516542</v>
      </c>
      <c r="T40" s="47">
        <f t="shared" si="25"/>
        <v>0.02277990157439802</v>
      </c>
      <c r="U40" s="44">
        <f t="shared" si="26"/>
        <v>92932.45</v>
      </c>
      <c r="V40" s="12">
        <f t="shared" si="27"/>
        <v>3986648.3899999997</v>
      </c>
      <c r="W40" s="12">
        <f t="shared" si="28"/>
        <v>546945.5</v>
      </c>
      <c r="X40" s="12">
        <f t="shared" si="29"/>
        <v>80555.51</v>
      </c>
      <c r="Y40" s="12">
        <f t="shared" si="30"/>
        <v>3359147.38</v>
      </c>
      <c r="Z40" s="43">
        <f t="shared" si="31"/>
        <v>156.63</v>
      </c>
      <c r="AA40" s="43">
        <f t="shared" si="32"/>
        <v>1165.78</v>
      </c>
      <c r="AB40" s="5">
        <f t="shared" si="33"/>
        <v>0.0003241534000341074</v>
      </c>
      <c r="AC40" s="66">
        <v>-111.26</v>
      </c>
      <c r="AD40" s="42">
        <f t="shared" si="19"/>
        <v>94143.6</v>
      </c>
      <c r="AE40" s="29">
        <f t="shared" si="34"/>
        <v>0.023076782564749963</v>
      </c>
      <c r="AF40" s="12">
        <f t="shared" si="35"/>
        <v>3985437.2399999998</v>
      </c>
      <c r="AG40" s="12">
        <f t="shared" si="36"/>
        <v>546945.5</v>
      </c>
      <c r="AH40" s="12">
        <f t="shared" si="37"/>
        <v>80555.51</v>
      </c>
      <c r="AI40" s="12">
        <f t="shared" si="38"/>
        <v>3357936.23</v>
      </c>
    </row>
    <row r="41" spans="1:35" ht="15">
      <c r="A41" s="4" t="s">
        <v>177</v>
      </c>
      <c r="B41" s="4" t="s">
        <v>176</v>
      </c>
      <c r="C41" s="48">
        <v>483.3</v>
      </c>
      <c r="D41" s="4">
        <v>3785066.86</v>
      </c>
      <c r="E41" s="4">
        <v>2122093.5</v>
      </c>
      <c r="F41" s="4">
        <v>270194.330877</v>
      </c>
      <c r="G41" s="4">
        <v>1392779.0291229999</v>
      </c>
      <c r="H41" s="4"/>
      <c r="I41" s="48">
        <v>478.40000000000003</v>
      </c>
      <c r="J41" s="26">
        <v>3783647.47</v>
      </c>
      <c r="K41" s="26">
        <v>2122093.5</v>
      </c>
      <c r="L41" s="26">
        <v>247297.64</v>
      </c>
      <c r="M41" s="26">
        <v>1414256.33</v>
      </c>
      <c r="N41" s="4">
        <f t="shared" si="20"/>
        <v>0</v>
      </c>
      <c r="O41" s="45">
        <f t="shared" si="21"/>
        <v>73120.94</v>
      </c>
      <c r="P41" s="18">
        <f t="shared" si="22"/>
        <v>0.019325516074043758</v>
      </c>
      <c r="R41" s="45">
        <f t="shared" si="23"/>
        <v>13070.17</v>
      </c>
      <c r="S41" s="18">
        <f t="shared" si="24"/>
        <v>0.0034543836611712663</v>
      </c>
      <c r="T41" s="47">
        <f t="shared" si="25"/>
        <v>0.022779899735215024</v>
      </c>
      <c r="U41" s="44">
        <f t="shared" si="26"/>
        <v>86191.11</v>
      </c>
      <c r="V41" s="12">
        <f t="shared" si="27"/>
        <v>3697456.3600000003</v>
      </c>
      <c r="W41" s="12">
        <f t="shared" si="28"/>
        <v>2122093.5</v>
      </c>
      <c r="X41" s="12">
        <f t="shared" si="29"/>
        <v>247297.64</v>
      </c>
      <c r="Y41" s="12">
        <f t="shared" si="30"/>
        <v>1328065.22</v>
      </c>
      <c r="Z41" s="43">
        <f t="shared" si="31"/>
        <v>145.27</v>
      </c>
      <c r="AA41" s="43">
        <f t="shared" si="32"/>
        <v>1081.22</v>
      </c>
      <c r="AB41" s="5">
        <f t="shared" si="33"/>
        <v>0.00032415546366955795</v>
      </c>
      <c r="AC41" s="66">
        <v>-103.19</v>
      </c>
      <c r="AD41" s="42">
        <f t="shared" si="19"/>
        <v>87314.41</v>
      </c>
      <c r="AE41" s="29">
        <f t="shared" si="34"/>
        <v>0.02307678257350968</v>
      </c>
      <c r="AF41" s="12">
        <f t="shared" si="35"/>
        <v>3696333.06</v>
      </c>
      <c r="AG41" s="12">
        <f t="shared" si="36"/>
        <v>2122093.5</v>
      </c>
      <c r="AH41" s="12">
        <f t="shared" si="37"/>
        <v>247297.64</v>
      </c>
      <c r="AI41" s="12">
        <f t="shared" si="38"/>
        <v>1326941.9200000002</v>
      </c>
    </row>
    <row r="42" spans="1:35" ht="15">
      <c r="A42" s="4" t="s">
        <v>175</v>
      </c>
      <c r="B42" s="4" t="s">
        <v>175</v>
      </c>
      <c r="C42" s="48">
        <v>5204</v>
      </c>
      <c r="D42" s="4">
        <v>35799238.64</v>
      </c>
      <c r="E42" s="4">
        <v>10491549.32</v>
      </c>
      <c r="F42" s="4">
        <v>1256128.5073919985</v>
      </c>
      <c r="G42" s="4">
        <v>24051560.812608004</v>
      </c>
      <c r="H42" s="4"/>
      <c r="I42" s="48">
        <v>5140.9</v>
      </c>
      <c r="J42" s="26">
        <v>35471447.050000004</v>
      </c>
      <c r="K42" s="26">
        <v>10498933.59</v>
      </c>
      <c r="L42" s="26">
        <v>1280313.08</v>
      </c>
      <c r="M42" s="26">
        <v>23692200.380000003</v>
      </c>
      <c r="N42" s="4">
        <f t="shared" si="20"/>
        <v>0</v>
      </c>
      <c r="O42" s="45">
        <f t="shared" si="21"/>
        <v>685504.02</v>
      </c>
      <c r="P42" s="18">
        <f t="shared" si="22"/>
        <v>0.019325516070255722</v>
      </c>
      <c r="R42" s="45">
        <f t="shared" si="23"/>
        <v>122531.99</v>
      </c>
      <c r="S42" s="18">
        <f t="shared" si="24"/>
        <v>0.003454383742148461</v>
      </c>
      <c r="T42" s="47">
        <f t="shared" si="25"/>
        <v>0.022779899812404185</v>
      </c>
      <c r="U42" s="44">
        <f t="shared" si="26"/>
        <v>808036.01</v>
      </c>
      <c r="V42" s="12">
        <f t="shared" si="27"/>
        <v>34663411.04000001</v>
      </c>
      <c r="W42" s="12">
        <f t="shared" si="28"/>
        <v>10498933.59</v>
      </c>
      <c r="X42" s="12">
        <f t="shared" si="29"/>
        <v>1280313.08</v>
      </c>
      <c r="Y42" s="12">
        <f t="shared" si="30"/>
        <v>22884164.37</v>
      </c>
      <c r="Z42" s="43">
        <f t="shared" si="31"/>
        <v>1361.89</v>
      </c>
      <c r="AA42" s="43">
        <f t="shared" si="32"/>
        <v>10136.35</v>
      </c>
      <c r="AB42" s="5">
        <f t="shared" si="33"/>
        <v>0.0003241548049560047</v>
      </c>
      <c r="AC42" s="66">
        <v>-967.41</v>
      </c>
      <c r="AD42" s="42">
        <f t="shared" si="19"/>
        <v>818566.84</v>
      </c>
      <c r="AE42" s="29">
        <f t="shared" si="34"/>
        <v>0.02307678169560325</v>
      </c>
      <c r="AF42" s="12">
        <f t="shared" si="35"/>
        <v>34652880.21</v>
      </c>
      <c r="AG42" s="12">
        <f t="shared" si="36"/>
        <v>10498933.59</v>
      </c>
      <c r="AH42" s="12">
        <f t="shared" si="37"/>
        <v>1280313.08</v>
      </c>
      <c r="AI42" s="12">
        <f t="shared" si="38"/>
        <v>22873633.540000003</v>
      </c>
    </row>
    <row r="43" spans="1:35" ht="15">
      <c r="A43" s="4" t="s">
        <v>174</v>
      </c>
      <c r="B43" s="4" t="s">
        <v>174</v>
      </c>
      <c r="C43" s="48">
        <v>70356.7</v>
      </c>
      <c r="D43" s="4">
        <v>539764340.24</v>
      </c>
      <c r="E43" s="4">
        <v>289695804.25</v>
      </c>
      <c r="F43" s="4">
        <v>18090365.890161008</v>
      </c>
      <c r="G43" s="4">
        <v>231978170.099839</v>
      </c>
      <c r="H43" s="4"/>
      <c r="I43" s="48">
        <v>72115.4</v>
      </c>
      <c r="J43" s="26">
        <v>553299213.59</v>
      </c>
      <c r="K43" s="26">
        <v>287868895.04</v>
      </c>
      <c r="L43" s="26">
        <v>17806957.3</v>
      </c>
      <c r="M43" s="26">
        <v>247623361.25</v>
      </c>
      <c r="N43" s="4">
        <f t="shared" si="20"/>
        <v>0</v>
      </c>
      <c r="O43" s="45">
        <f t="shared" si="21"/>
        <v>10692792.84</v>
      </c>
      <c r="P43" s="18">
        <f t="shared" si="22"/>
        <v>0.019325516063219025</v>
      </c>
      <c r="R43" s="45">
        <f t="shared" si="23"/>
        <v>1911307.86</v>
      </c>
      <c r="S43" s="18">
        <f t="shared" si="24"/>
        <v>0.003454383836186504</v>
      </c>
      <c r="T43" s="47">
        <f t="shared" si="25"/>
        <v>0.02277989989940553</v>
      </c>
      <c r="U43" s="44">
        <f t="shared" si="26"/>
        <v>12604100.7</v>
      </c>
      <c r="V43" s="12">
        <f t="shared" si="27"/>
        <v>540695112.89</v>
      </c>
      <c r="W43" s="12">
        <f t="shared" si="28"/>
        <v>287868895.04</v>
      </c>
      <c r="X43" s="12">
        <f t="shared" si="29"/>
        <v>17806957.3</v>
      </c>
      <c r="Y43" s="12">
        <f t="shared" si="30"/>
        <v>235019260.55</v>
      </c>
      <c r="Z43" s="43">
        <f t="shared" si="31"/>
        <v>21243.31</v>
      </c>
      <c r="AA43" s="43">
        <f t="shared" si="32"/>
        <v>158111.18</v>
      </c>
      <c r="AB43" s="5">
        <f t="shared" si="33"/>
        <v>0.00032415460856393584</v>
      </c>
      <c r="AC43" s="66">
        <v>-15090.13</v>
      </c>
      <c r="AD43" s="42">
        <f t="shared" si="19"/>
        <v>12768365.059999999</v>
      </c>
      <c r="AE43" s="29">
        <f t="shared" si="34"/>
        <v>0.023076781506979473</v>
      </c>
      <c r="AF43" s="12">
        <f t="shared" si="35"/>
        <v>540530848.5300001</v>
      </c>
      <c r="AG43" s="12">
        <f t="shared" si="36"/>
        <v>287868895.04</v>
      </c>
      <c r="AH43" s="12">
        <f t="shared" si="37"/>
        <v>17806957.3</v>
      </c>
      <c r="AI43" s="12">
        <f t="shared" si="38"/>
        <v>234854996.19</v>
      </c>
    </row>
    <row r="44" spans="1:35" ht="15">
      <c r="A44" s="4" t="s">
        <v>92</v>
      </c>
      <c r="B44" s="4" t="s">
        <v>92</v>
      </c>
      <c r="C44" s="48">
        <v>265.6</v>
      </c>
      <c r="D44" s="4">
        <v>2721192.9</v>
      </c>
      <c r="E44" s="4">
        <v>1613197.6</v>
      </c>
      <c r="F44" s="4">
        <v>77026.3428499999</v>
      </c>
      <c r="G44" s="4">
        <v>1030968.9571499999</v>
      </c>
      <c r="H44" s="4"/>
      <c r="I44" s="48">
        <v>265.3</v>
      </c>
      <c r="J44" s="26">
        <v>2743513.6799999997</v>
      </c>
      <c r="K44" s="26">
        <v>1614672.94</v>
      </c>
      <c r="L44" s="26">
        <v>92611</v>
      </c>
      <c r="M44" s="26">
        <v>1036229.7399999998</v>
      </c>
      <c r="N44" s="4">
        <f t="shared" si="20"/>
        <v>0</v>
      </c>
      <c r="O44" s="45">
        <f t="shared" si="21"/>
        <v>53019.82</v>
      </c>
      <c r="P44" s="18">
        <f t="shared" si="22"/>
        <v>0.019325516904293332</v>
      </c>
      <c r="R44" s="45">
        <f t="shared" si="23"/>
        <v>9477.15</v>
      </c>
      <c r="S44" s="18">
        <f t="shared" si="24"/>
        <v>0.0034543840874888586</v>
      </c>
      <c r="T44" s="47">
        <f t="shared" si="25"/>
        <v>0.02277990099178219</v>
      </c>
      <c r="U44" s="44">
        <f t="shared" si="26"/>
        <v>62496.97</v>
      </c>
      <c r="V44" s="12">
        <f t="shared" si="27"/>
        <v>2681016.7099999995</v>
      </c>
      <c r="W44" s="12">
        <f t="shared" si="28"/>
        <v>1614672.94</v>
      </c>
      <c r="X44" s="12">
        <f t="shared" si="29"/>
        <v>92611</v>
      </c>
      <c r="Y44" s="12">
        <f t="shared" si="30"/>
        <v>973732.7699999998</v>
      </c>
      <c r="Z44" s="43">
        <f t="shared" si="31"/>
        <v>105.33</v>
      </c>
      <c r="AA44" s="43">
        <f t="shared" si="32"/>
        <v>783.99</v>
      </c>
      <c r="AB44" s="5">
        <f t="shared" si="33"/>
        <v>0.00032415365976961344</v>
      </c>
      <c r="AC44" s="66">
        <v>-74.82</v>
      </c>
      <c r="AD44" s="42">
        <f t="shared" si="19"/>
        <v>63311.47</v>
      </c>
      <c r="AE44" s="29">
        <f t="shared" si="34"/>
        <v>0.02307678305434949</v>
      </c>
      <c r="AF44" s="12">
        <f t="shared" si="35"/>
        <v>2680202.2099999995</v>
      </c>
      <c r="AG44" s="12">
        <f t="shared" si="36"/>
        <v>1614672.94</v>
      </c>
      <c r="AH44" s="12">
        <f t="shared" si="37"/>
        <v>92611</v>
      </c>
      <c r="AI44" s="12">
        <f t="shared" si="38"/>
        <v>972918.2699999998</v>
      </c>
    </row>
    <row r="45" spans="1:35" ht="15">
      <c r="A45" s="4" t="s">
        <v>173</v>
      </c>
      <c r="B45" s="4" t="s">
        <v>173</v>
      </c>
      <c r="C45" s="48">
        <v>57390.7</v>
      </c>
      <c r="D45" s="4">
        <v>398963414.93</v>
      </c>
      <c r="E45" s="4">
        <v>125471835.49</v>
      </c>
      <c r="F45" s="4">
        <v>10125445.902720004</v>
      </c>
      <c r="G45" s="4">
        <v>263366133.53728</v>
      </c>
      <c r="H45" s="4"/>
      <c r="I45" s="48">
        <v>56555.1</v>
      </c>
      <c r="J45" s="26">
        <v>393574769.58</v>
      </c>
      <c r="K45" s="26">
        <v>124950017.41</v>
      </c>
      <c r="L45" s="26">
        <v>9915050.45</v>
      </c>
      <c r="M45" s="26">
        <v>258709701.71999997</v>
      </c>
      <c r="N45" s="4">
        <f t="shared" si="20"/>
        <v>0</v>
      </c>
      <c r="O45" s="45">
        <f t="shared" si="21"/>
        <v>7606035.53</v>
      </c>
      <c r="P45" s="18">
        <f t="shared" si="22"/>
        <v>0.01932551605916385</v>
      </c>
      <c r="R45" s="45">
        <f t="shared" si="23"/>
        <v>1359558.32</v>
      </c>
      <c r="S45" s="18">
        <f t="shared" si="24"/>
        <v>0.00345438383016991</v>
      </c>
      <c r="T45" s="47">
        <f t="shared" si="25"/>
        <v>0.02277989988933376</v>
      </c>
      <c r="U45" s="44">
        <f t="shared" si="26"/>
        <v>8965593.85</v>
      </c>
      <c r="V45" s="12">
        <f t="shared" si="27"/>
        <v>384609175.72999996</v>
      </c>
      <c r="W45" s="12">
        <f t="shared" si="28"/>
        <v>124950017.41</v>
      </c>
      <c r="X45" s="12">
        <f t="shared" si="29"/>
        <v>9915050.45</v>
      </c>
      <c r="Y45" s="12">
        <f t="shared" si="30"/>
        <v>249744107.86999997</v>
      </c>
      <c r="Z45" s="43">
        <f t="shared" si="31"/>
        <v>15110.87</v>
      </c>
      <c r="AA45" s="43">
        <f t="shared" si="32"/>
        <v>112468.21</v>
      </c>
      <c r="AB45" s="5">
        <f t="shared" si="33"/>
        <v>0.000324154620318129</v>
      </c>
      <c r="AC45" s="66">
        <v>-10733.96</v>
      </c>
      <c r="AD45" s="42">
        <f t="shared" si="19"/>
        <v>9082438.969999999</v>
      </c>
      <c r="AE45" s="29">
        <f t="shared" si="34"/>
        <v>0.023076781521570215</v>
      </c>
      <c r="AF45" s="12">
        <f t="shared" si="35"/>
        <v>384492330.61</v>
      </c>
      <c r="AG45" s="12">
        <f t="shared" si="36"/>
        <v>124950017.41</v>
      </c>
      <c r="AH45" s="12">
        <f t="shared" si="37"/>
        <v>9915050.45</v>
      </c>
      <c r="AI45" s="12">
        <f t="shared" si="38"/>
        <v>249627262.74999997</v>
      </c>
    </row>
    <row r="46" spans="1:35" ht="15">
      <c r="A46" s="4" t="s">
        <v>172</v>
      </c>
      <c r="B46" s="4" t="s">
        <v>172</v>
      </c>
      <c r="C46" s="48">
        <v>6127</v>
      </c>
      <c r="D46" s="4">
        <v>46429639.339999996</v>
      </c>
      <c r="E46" s="4">
        <v>38066117.13</v>
      </c>
      <c r="F46" s="4">
        <v>1790130.1990060061</v>
      </c>
      <c r="G46" s="4">
        <v>6573392.010993987</v>
      </c>
      <c r="H46" s="4"/>
      <c r="I46" s="48">
        <v>5880.1</v>
      </c>
      <c r="J46" s="26">
        <v>44379236.462000005</v>
      </c>
      <c r="K46" s="26">
        <v>37971608.42</v>
      </c>
      <c r="L46" s="26">
        <v>1728559.73</v>
      </c>
      <c r="M46" s="26">
        <v>4679068.312000003</v>
      </c>
      <c r="N46" s="4">
        <f t="shared" si="20"/>
        <v>0</v>
      </c>
      <c r="O46" s="45">
        <f t="shared" si="21"/>
        <v>857651.65</v>
      </c>
      <c r="P46" s="18">
        <f t="shared" si="22"/>
        <v>0.019325516128119273</v>
      </c>
      <c r="R46" s="45">
        <f t="shared" si="23"/>
        <v>153302.92</v>
      </c>
      <c r="S46" s="18">
        <f t="shared" si="24"/>
        <v>0.00345438390160828</v>
      </c>
      <c r="T46" s="47">
        <f t="shared" si="25"/>
        <v>0.022779900029727553</v>
      </c>
      <c r="U46" s="44">
        <f t="shared" si="26"/>
        <v>1010954.5700000001</v>
      </c>
      <c r="V46" s="12">
        <f t="shared" si="27"/>
        <v>43368281.892000005</v>
      </c>
      <c r="W46" s="12">
        <f t="shared" si="28"/>
        <v>37971608.42</v>
      </c>
      <c r="X46" s="12">
        <f t="shared" si="29"/>
        <v>1728559.73</v>
      </c>
      <c r="Y46" s="12">
        <f t="shared" si="30"/>
        <v>3668113.7420000024</v>
      </c>
      <c r="Z46" s="43">
        <f t="shared" si="31"/>
        <v>1703.89</v>
      </c>
      <c r="AA46" s="43">
        <f t="shared" si="32"/>
        <v>12681.84</v>
      </c>
      <c r="AB46" s="5">
        <f t="shared" si="33"/>
        <v>0.0003241545178975278</v>
      </c>
      <c r="AC46" s="66">
        <v>-1210.35</v>
      </c>
      <c r="AD46" s="42">
        <f t="shared" si="19"/>
        <v>1024129.9500000001</v>
      </c>
      <c r="AE46" s="29">
        <f t="shared" si="34"/>
        <v>0.02307678165839824</v>
      </c>
      <c r="AF46" s="12">
        <f t="shared" si="35"/>
        <v>43355106.512</v>
      </c>
      <c r="AG46" s="12">
        <f t="shared" si="36"/>
        <v>37971608.42</v>
      </c>
      <c r="AH46" s="12">
        <f t="shared" si="37"/>
        <v>1728559.73</v>
      </c>
      <c r="AI46" s="12">
        <f t="shared" si="38"/>
        <v>3654938.3620000025</v>
      </c>
    </row>
    <row r="47" spans="1:35" ht="15">
      <c r="A47" s="4" t="s">
        <v>169</v>
      </c>
      <c r="B47" s="4" t="s">
        <v>171</v>
      </c>
      <c r="C47" s="48">
        <v>2715.2000000000003</v>
      </c>
      <c r="D47" s="4">
        <v>19072161.27</v>
      </c>
      <c r="E47" s="4">
        <v>4341301.25</v>
      </c>
      <c r="F47" s="4">
        <v>743788.2332919994</v>
      </c>
      <c r="G47" s="4">
        <v>13987071.786708001</v>
      </c>
      <c r="H47" s="4"/>
      <c r="I47" s="48">
        <v>2700.2999999999997</v>
      </c>
      <c r="J47" s="26">
        <v>19101342.27</v>
      </c>
      <c r="K47" s="26">
        <v>4333449.39</v>
      </c>
      <c r="L47" s="26">
        <v>714265.29</v>
      </c>
      <c r="M47" s="26">
        <v>14053627.59</v>
      </c>
      <c r="N47" s="4">
        <f t="shared" si="20"/>
        <v>0</v>
      </c>
      <c r="O47" s="45">
        <f t="shared" si="21"/>
        <v>369143.3</v>
      </c>
      <c r="P47" s="18">
        <f t="shared" si="22"/>
        <v>0.019325516227190247</v>
      </c>
      <c r="R47" s="45">
        <f t="shared" si="23"/>
        <v>65983.37</v>
      </c>
      <c r="S47" s="18">
        <f t="shared" si="24"/>
        <v>0.003454383941574175</v>
      </c>
      <c r="T47" s="47">
        <f t="shared" si="25"/>
        <v>0.02277990016876442</v>
      </c>
      <c r="U47" s="44">
        <f t="shared" si="26"/>
        <v>435126.67</v>
      </c>
      <c r="V47" s="12">
        <f t="shared" si="27"/>
        <v>18666215.599999998</v>
      </c>
      <c r="W47" s="12">
        <f t="shared" si="28"/>
        <v>4333449.39</v>
      </c>
      <c r="X47" s="12">
        <f t="shared" si="29"/>
        <v>714265.29</v>
      </c>
      <c r="Y47" s="12">
        <f t="shared" si="30"/>
        <v>13618500.92</v>
      </c>
      <c r="Z47" s="43">
        <f t="shared" si="31"/>
        <v>733.37</v>
      </c>
      <c r="AA47" s="43">
        <f t="shared" si="32"/>
        <v>5458.41</v>
      </c>
      <c r="AB47" s="5">
        <f t="shared" si="33"/>
        <v>0.00032415418311856675</v>
      </c>
      <c r="AC47" s="66">
        <v>-520.95</v>
      </c>
      <c r="AD47" s="42">
        <f t="shared" si="19"/>
        <v>440797.49999999994</v>
      </c>
      <c r="AE47" s="29">
        <f t="shared" si="34"/>
        <v>0.023076781399404764</v>
      </c>
      <c r="AF47" s="12">
        <f t="shared" si="35"/>
        <v>18660544.77</v>
      </c>
      <c r="AG47" s="12">
        <f t="shared" si="36"/>
        <v>4333449.39</v>
      </c>
      <c r="AH47" s="12">
        <f t="shared" si="37"/>
        <v>714265.29</v>
      </c>
      <c r="AI47" s="12">
        <f t="shared" si="38"/>
        <v>13612830.09</v>
      </c>
    </row>
    <row r="48" spans="1:35" ht="15">
      <c r="A48" s="4" t="s">
        <v>169</v>
      </c>
      <c r="B48" s="4" t="s">
        <v>131</v>
      </c>
      <c r="C48" s="48">
        <v>353.5</v>
      </c>
      <c r="D48" s="4">
        <v>3308103.8299999996</v>
      </c>
      <c r="E48" s="4">
        <v>570882.47</v>
      </c>
      <c r="F48" s="4">
        <v>102727.27848400001</v>
      </c>
      <c r="G48" s="4">
        <v>2634494.0815159995</v>
      </c>
      <c r="H48" s="4"/>
      <c r="I48" s="48">
        <v>354.8</v>
      </c>
      <c r="J48" s="26">
        <v>3324780.64</v>
      </c>
      <c r="K48" s="26">
        <v>571202.05</v>
      </c>
      <c r="L48" s="26">
        <v>94035.52</v>
      </c>
      <c r="M48" s="26">
        <v>2659543.07</v>
      </c>
      <c r="N48" s="4">
        <f t="shared" si="20"/>
        <v>0</v>
      </c>
      <c r="O48" s="45">
        <f t="shared" si="21"/>
        <v>64253.1</v>
      </c>
      <c r="P48" s="18">
        <f t="shared" si="22"/>
        <v>0.01932551556243422</v>
      </c>
      <c r="R48" s="45">
        <f t="shared" si="23"/>
        <v>11485.07</v>
      </c>
      <c r="S48" s="18">
        <f t="shared" si="24"/>
        <v>0.0034543842868382437</v>
      </c>
      <c r="T48" s="47">
        <f t="shared" si="25"/>
        <v>0.022779899849272464</v>
      </c>
      <c r="U48" s="44">
        <f t="shared" si="26"/>
        <v>75738.17</v>
      </c>
      <c r="V48" s="12">
        <f t="shared" si="27"/>
        <v>3249042.47</v>
      </c>
      <c r="W48" s="12">
        <f t="shared" si="28"/>
        <v>571202.05</v>
      </c>
      <c r="X48" s="12">
        <f t="shared" si="29"/>
        <v>94035.52</v>
      </c>
      <c r="Y48" s="12">
        <f t="shared" si="30"/>
        <v>2583804.9</v>
      </c>
      <c r="Z48" s="43">
        <f t="shared" si="31"/>
        <v>127.65</v>
      </c>
      <c r="AA48" s="43">
        <f t="shared" si="32"/>
        <v>950.09</v>
      </c>
      <c r="AB48" s="5">
        <f t="shared" si="33"/>
        <v>0.0003241537161982512</v>
      </c>
      <c r="AC48" s="66">
        <v>-90.68</v>
      </c>
      <c r="AD48" s="42">
        <f t="shared" si="19"/>
        <v>76725.23</v>
      </c>
      <c r="AE48" s="29">
        <f t="shared" si="34"/>
        <v>0.02307677958567516</v>
      </c>
      <c r="AF48" s="12">
        <f t="shared" si="35"/>
        <v>3248055.41</v>
      </c>
      <c r="AG48" s="12">
        <f t="shared" si="36"/>
        <v>571202.05</v>
      </c>
      <c r="AH48" s="12">
        <f t="shared" si="37"/>
        <v>94035.52</v>
      </c>
      <c r="AI48" s="12">
        <f t="shared" si="38"/>
        <v>2582817.84</v>
      </c>
    </row>
    <row r="49" spans="1:35" ht="15">
      <c r="A49" s="4" t="s">
        <v>169</v>
      </c>
      <c r="B49" s="4" t="s">
        <v>170</v>
      </c>
      <c r="C49" s="48">
        <v>297.7</v>
      </c>
      <c r="D49" s="4">
        <v>2997790.74</v>
      </c>
      <c r="E49" s="4">
        <v>365018.94</v>
      </c>
      <c r="F49" s="4">
        <v>63582.17835699994</v>
      </c>
      <c r="G49" s="4">
        <v>2569189.6216430003</v>
      </c>
      <c r="H49" s="4"/>
      <c r="I49" s="48">
        <v>301.20000000000005</v>
      </c>
      <c r="J49" s="26">
        <v>3006627.65</v>
      </c>
      <c r="K49" s="26">
        <v>363232.15</v>
      </c>
      <c r="L49" s="26">
        <v>59607.03</v>
      </c>
      <c r="M49" s="26">
        <v>2583788.47</v>
      </c>
      <c r="N49" s="4">
        <f t="shared" si="20"/>
        <v>0</v>
      </c>
      <c r="O49" s="45">
        <f t="shared" si="21"/>
        <v>58104.63</v>
      </c>
      <c r="P49" s="18">
        <f t="shared" si="22"/>
        <v>0.019325515748516448</v>
      </c>
      <c r="R49" s="45">
        <f t="shared" si="23"/>
        <v>10386.05</v>
      </c>
      <c r="S49" s="18">
        <f t="shared" si="24"/>
        <v>0.00345438518135094</v>
      </c>
      <c r="T49" s="47">
        <f t="shared" si="25"/>
        <v>0.022779900929867387</v>
      </c>
      <c r="U49" s="44">
        <f t="shared" si="26"/>
        <v>68490.68</v>
      </c>
      <c r="V49" s="12">
        <f t="shared" si="27"/>
        <v>2938136.9699999997</v>
      </c>
      <c r="W49" s="12">
        <f t="shared" si="28"/>
        <v>363232.15</v>
      </c>
      <c r="X49" s="12">
        <f t="shared" si="29"/>
        <v>59607.03</v>
      </c>
      <c r="Y49" s="12">
        <f t="shared" si="30"/>
        <v>2515297.79</v>
      </c>
      <c r="Z49" s="43">
        <f t="shared" si="31"/>
        <v>115.44</v>
      </c>
      <c r="AA49" s="43">
        <f t="shared" si="32"/>
        <v>859.18</v>
      </c>
      <c r="AB49" s="5">
        <f t="shared" si="33"/>
        <v>0.00032415719984481614</v>
      </c>
      <c r="AC49" s="66">
        <v>-82</v>
      </c>
      <c r="AD49" s="42">
        <f t="shared" si="19"/>
        <v>69383.29999999999</v>
      </c>
      <c r="AE49" s="29">
        <f t="shared" si="34"/>
        <v>0.023076785048524378</v>
      </c>
      <c r="AF49" s="12">
        <f t="shared" si="35"/>
        <v>2937244.35</v>
      </c>
      <c r="AG49" s="12">
        <f t="shared" si="36"/>
        <v>363232.15</v>
      </c>
      <c r="AH49" s="12">
        <f t="shared" si="37"/>
        <v>59607.03</v>
      </c>
      <c r="AI49" s="12">
        <f t="shared" si="38"/>
        <v>2514405.1700000004</v>
      </c>
    </row>
    <row r="50" spans="1:35" ht="15">
      <c r="A50" s="4" t="s">
        <v>169</v>
      </c>
      <c r="B50" s="4" t="s">
        <v>169</v>
      </c>
      <c r="C50" s="48">
        <v>253.5</v>
      </c>
      <c r="D50" s="4">
        <v>2693566.1999999997</v>
      </c>
      <c r="E50" s="4">
        <v>360917.75</v>
      </c>
      <c r="F50" s="4">
        <v>59080.93822800001</v>
      </c>
      <c r="G50" s="4">
        <v>2273567.5117719998</v>
      </c>
      <c r="H50" s="4"/>
      <c r="I50" s="48">
        <v>245.20000000000002</v>
      </c>
      <c r="J50" s="26">
        <v>2666855.29</v>
      </c>
      <c r="K50" s="26">
        <v>360831.83</v>
      </c>
      <c r="L50" s="26">
        <v>57260.83</v>
      </c>
      <c r="M50" s="26">
        <v>2248762.63</v>
      </c>
      <c r="N50" s="4">
        <f t="shared" si="20"/>
        <v>0</v>
      </c>
      <c r="O50" s="45">
        <f t="shared" si="21"/>
        <v>51538.35</v>
      </c>
      <c r="P50" s="18">
        <f t="shared" si="22"/>
        <v>0.01932551428390402</v>
      </c>
      <c r="R50" s="45">
        <f t="shared" si="23"/>
        <v>9212.34</v>
      </c>
      <c r="S50" s="18">
        <f t="shared" si="24"/>
        <v>0.0034543831585252607</v>
      </c>
      <c r="T50" s="47">
        <f t="shared" si="25"/>
        <v>0.02277989744242928</v>
      </c>
      <c r="U50" s="44">
        <f t="shared" si="26"/>
        <v>60750.69</v>
      </c>
      <c r="V50" s="12">
        <f t="shared" si="27"/>
        <v>2606104.6</v>
      </c>
      <c r="W50" s="12">
        <f t="shared" si="28"/>
        <v>360831.83</v>
      </c>
      <c r="X50" s="12">
        <f t="shared" si="29"/>
        <v>57260.83</v>
      </c>
      <c r="Y50" s="12">
        <f t="shared" si="30"/>
        <v>2188011.94</v>
      </c>
      <c r="Z50" s="43">
        <f t="shared" si="31"/>
        <v>102.39</v>
      </c>
      <c r="AA50" s="43">
        <f t="shared" si="32"/>
        <v>762.08</v>
      </c>
      <c r="AB50" s="5">
        <f t="shared" si="33"/>
        <v>0.000324153321420001</v>
      </c>
      <c r="AC50" s="66">
        <v>-72.73</v>
      </c>
      <c r="AD50" s="42">
        <f t="shared" si="19"/>
        <v>61542.43</v>
      </c>
      <c r="AE50" s="29">
        <f t="shared" si="34"/>
        <v>0.023076778942887448</v>
      </c>
      <c r="AF50" s="12">
        <f t="shared" si="35"/>
        <v>2605312.86</v>
      </c>
      <c r="AG50" s="12">
        <f t="shared" si="36"/>
        <v>360831.83</v>
      </c>
      <c r="AH50" s="12">
        <f t="shared" si="37"/>
        <v>57260.83</v>
      </c>
      <c r="AI50" s="12">
        <f t="shared" si="38"/>
        <v>2187220.1999999997</v>
      </c>
    </row>
    <row r="51" spans="1:35" ht="15">
      <c r="A51" s="4" t="s">
        <v>169</v>
      </c>
      <c r="B51" s="4" t="s">
        <v>168</v>
      </c>
      <c r="C51" s="48">
        <v>61.699999999999996</v>
      </c>
      <c r="D51" s="4">
        <v>952032.33</v>
      </c>
      <c r="E51" s="4">
        <v>217378.89</v>
      </c>
      <c r="F51" s="4">
        <v>35011.612278000015</v>
      </c>
      <c r="G51" s="4">
        <v>699641.827722</v>
      </c>
      <c r="H51" s="4"/>
      <c r="I51" s="48">
        <v>58.300000000000004</v>
      </c>
      <c r="J51" s="26">
        <v>893556.78</v>
      </c>
      <c r="K51" s="26">
        <v>216386.18</v>
      </c>
      <c r="L51" s="26">
        <v>32257.41</v>
      </c>
      <c r="M51" s="26">
        <v>644913.1900000001</v>
      </c>
      <c r="N51" s="4">
        <f t="shared" si="20"/>
        <v>0</v>
      </c>
      <c r="O51" s="45">
        <f t="shared" si="21"/>
        <v>17268.45</v>
      </c>
      <c r="P51" s="18">
        <f t="shared" si="22"/>
        <v>0.019325520645705356</v>
      </c>
      <c r="R51" s="45">
        <f t="shared" si="23"/>
        <v>3086.69</v>
      </c>
      <c r="S51" s="18">
        <f t="shared" si="24"/>
        <v>0.003454385965265688</v>
      </c>
      <c r="T51" s="47">
        <f t="shared" si="25"/>
        <v>0.022779906610971044</v>
      </c>
      <c r="U51" s="44">
        <f t="shared" si="26"/>
        <v>20355.14</v>
      </c>
      <c r="V51" s="12">
        <f t="shared" si="27"/>
        <v>873201.64</v>
      </c>
      <c r="W51" s="12">
        <f t="shared" si="28"/>
        <v>216386.18</v>
      </c>
      <c r="X51" s="12">
        <f t="shared" si="29"/>
        <v>32257.41</v>
      </c>
      <c r="Y51" s="12">
        <f t="shared" si="30"/>
        <v>624558.05</v>
      </c>
      <c r="Z51" s="43">
        <f t="shared" si="31"/>
        <v>34.31</v>
      </c>
      <c r="AA51" s="43">
        <f t="shared" si="32"/>
        <v>255.34</v>
      </c>
      <c r="AB51" s="5">
        <f t="shared" si="33"/>
        <v>0.0003241539950041003</v>
      </c>
      <c r="AC51" s="66">
        <v>-24.37</v>
      </c>
      <c r="AD51" s="42">
        <f t="shared" si="19"/>
        <v>20620.420000000002</v>
      </c>
      <c r="AE51" s="29">
        <f t="shared" si="34"/>
        <v>0.02307678757694615</v>
      </c>
      <c r="AF51" s="12">
        <f t="shared" si="35"/>
        <v>872936.36</v>
      </c>
      <c r="AG51" s="12">
        <f t="shared" si="36"/>
        <v>216386.18</v>
      </c>
      <c r="AH51" s="12">
        <f t="shared" si="37"/>
        <v>32257.41</v>
      </c>
      <c r="AI51" s="12">
        <f t="shared" si="38"/>
        <v>624292.77</v>
      </c>
    </row>
    <row r="52" spans="1:35" ht="15">
      <c r="A52" s="4" t="s">
        <v>153</v>
      </c>
      <c r="B52" s="4" t="s">
        <v>167</v>
      </c>
      <c r="C52" s="48">
        <v>620.9</v>
      </c>
      <c r="D52" s="4">
        <v>4924444.34</v>
      </c>
      <c r="E52" s="4">
        <v>604188.21</v>
      </c>
      <c r="F52" s="4">
        <v>71534.58299999987</v>
      </c>
      <c r="G52" s="4">
        <v>4248721.547</v>
      </c>
      <c r="H52" s="4"/>
      <c r="I52" s="48">
        <v>623.1999999999999</v>
      </c>
      <c r="J52" s="26">
        <v>5009982.27</v>
      </c>
      <c r="K52" s="26">
        <v>730229.88</v>
      </c>
      <c r="L52" s="26">
        <v>66383.81</v>
      </c>
      <c r="M52" s="26">
        <v>4213368.58</v>
      </c>
      <c r="N52" s="4">
        <f t="shared" si="20"/>
        <v>0</v>
      </c>
      <c r="O52" s="45">
        <f t="shared" si="21"/>
        <v>96820.49</v>
      </c>
      <c r="P52" s="18">
        <f t="shared" si="22"/>
        <v>0.01932551549728339</v>
      </c>
      <c r="R52" s="45">
        <f t="shared" si="23"/>
        <v>17306.4</v>
      </c>
      <c r="S52" s="18">
        <f t="shared" si="24"/>
        <v>0.00345438348227927</v>
      </c>
      <c r="T52" s="47">
        <f t="shared" si="25"/>
        <v>0.02277989897956266</v>
      </c>
      <c r="U52" s="44">
        <f t="shared" si="26"/>
        <v>114126.89000000001</v>
      </c>
      <c r="V52" s="12">
        <f t="shared" si="27"/>
        <v>4895855.38</v>
      </c>
      <c r="W52" s="12">
        <f t="shared" si="28"/>
        <v>730229.88</v>
      </c>
      <c r="X52" s="12">
        <f t="shared" si="29"/>
        <v>66383.81</v>
      </c>
      <c r="Y52" s="12">
        <f t="shared" si="30"/>
        <v>4099241.69</v>
      </c>
      <c r="Z52" s="43">
        <f t="shared" si="31"/>
        <v>192.35</v>
      </c>
      <c r="AA52" s="43">
        <f t="shared" si="32"/>
        <v>1431.66</v>
      </c>
      <c r="AB52" s="5">
        <f t="shared" si="33"/>
        <v>0.00032415483977351483</v>
      </c>
      <c r="AC52" s="66">
        <v>-136.64</v>
      </c>
      <c r="AD52" s="42">
        <f t="shared" si="19"/>
        <v>115614.26000000002</v>
      </c>
      <c r="AE52" s="29">
        <f t="shared" si="34"/>
        <v>0.023076780269723398</v>
      </c>
      <c r="AF52" s="12">
        <f t="shared" si="35"/>
        <v>4894368.01</v>
      </c>
      <c r="AG52" s="12">
        <f t="shared" si="36"/>
        <v>730229.88</v>
      </c>
      <c r="AH52" s="12">
        <f t="shared" si="37"/>
        <v>66383.81</v>
      </c>
      <c r="AI52" s="12">
        <f t="shared" si="38"/>
        <v>4097754.32</v>
      </c>
    </row>
    <row r="53" spans="1:35" ht="15">
      <c r="A53" s="4" t="s">
        <v>153</v>
      </c>
      <c r="B53" s="4" t="s">
        <v>166</v>
      </c>
      <c r="C53" s="48">
        <v>10223.9</v>
      </c>
      <c r="D53" s="4">
        <v>75490519.71000001</v>
      </c>
      <c r="E53" s="4">
        <v>11050153.91</v>
      </c>
      <c r="F53" s="4">
        <v>1249033.5097700004</v>
      </c>
      <c r="G53" s="4">
        <v>63191332.29023001</v>
      </c>
      <c r="H53" s="4"/>
      <c r="I53" s="48">
        <v>10367.3</v>
      </c>
      <c r="J53" s="26">
        <v>76616423.39</v>
      </c>
      <c r="K53" s="26">
        <v>10974085.16</v>
      </c>
      <c r="L53" s="26">
        <v>1183160.88</v>
      </c>
      <c r="M53" s="26">
        <v>64459177.35</v>
      </c>
      <c r="N53" s="4">
        <f t="shared" si="20"/>
        <v>0</v>
      </c>
      <c r="O53" s="45">
        <f t="shared" si="21"/>
        <v>1480651.92</v>
      </c>
      <c r="P53" s="18">
        <f t="shared" si="22"/>
        <v>0.01932551605108279</v>
      </c>
      <c r="R53" s="45">
        <f t="shared" si="23"/>
        <v>264662.53</v>
      </c>
      <c r="S53" s="18">
        <f t="shared" si="24"/>
        <v>0.0034543837768671393</v>
      </c>
      <c r="T53" s="47">
        <f t="shared" si="25"/>
        <v>0.02277989982794993</v>
      </c>
      <c r="U53" s="44">
        <f t="shared" si="26"/>
        <v>1745314.45</v>
      </c>
      <c r="V53" s="12">
        <f t="shared" si="27"/>
        <v>74871108.94</v>
      </c>
      <c r="W53" s="12">
        <f t="shared" si="28"/>
        <v>10974085.16</v>
      </c>
      <c r="X53" s="12">
        <f t="shared" si="29"/>
        <v>1183160.88</v>
      </c>
      <c r="Y53" s="12">
        <f t="shared" si="30"/>
        <v>62713862.9</v>
      </c>
      <c r="Z53" s="43">
        <f t="shared" si="31"/>
        <v>2941.6</v>
      </c>
      <c r="AA53" s="43">
        <f t="shared" si="32"/>
        <v>21893.96</v>
      </c>
      <c r="AB53" s="5">
        <f t="shared" si="33"/>
        <v>0.0003241545206773714</v>
      </c>
      <c r="AC53" s="66">
        <v>-2089.56</v>
      </c>
      <c r="AD53" s="42">
        <f t="shared" si="19"/>
        <v>1768060.45</v>
      </c>
      <c r="AE53" s="29">
        <f t="shared" si="34"/>
        <v>0.023076781344908977</v>
      </c>
      <c r="AF53" s="12">
        <f t="shared" si="35"/>
        <v>74848362.94</v>
      </c>
      <c r="AG53" s="12">
        <f t="shared" si="36"/>
        <v>10974085.16</v>
      </c>
      <c r="AH53" s="12">
        <f t="shared" si="37"/>
        <v>1183160.88</v>
      </c>
      <c r="AI53" s="12">
        <f t="shared" si="38"/>
        <v>62691116.9</v>
      </c>
    </row>
    <row r="54" spans="1:35" ht="15">
      <c r="A54" s="4" t="s">
        <v>153</v>
      </c>
      <c r="B54" s="4" t="s">
        <v>165</v>
      </c>
      <c r="C54" s="48">
        <v>7980.1</v>
      </c>
      <c r="D54" s="4">
        <v>54708533.160000004</v>
      </c>
      <c r="E54" s="4">
        <v>6770471.66</v>
      </c>
      <c r="F54" s="4">
        <v>583277.8856840003</v>
      </c>
      <c r="G54" s="4">
        <v>47354783.614316</v>
      </c>
      <c r="H54" s="4"/>
      <c r="I54" s="48">
        <v>8322.1</v>
      </c>
      <c r="J54" s="26">
        <v>57193798.69</v>
      </c>
      <c r="K54" s="26">
        <v>6753816.02</v>
      </c>
      <c r="L54" s="26">
        <v>577084.2</v>
      </c>
      <c r="M54" s="26">
        <v>49862898.47</v>
      </c>
      <c r="N54" s="4">
        <f t="shared" si="20"/>
        <v>0</v>
      </c>
      <c r="O54" s="45">
        <f t="shared" si="21"/>
        <v>1105299.68</v>
      </c>
      <c r="P54" s="18">
        <f t="shared" si="22"/>
        <v>0.01932551614539384</v>
      </c>
      <c r="R54" s="45">
        <f t="shared" si="23"/>
        <v>197569.33</v>
      </c>
      <c r="S54" s="18">
        <f t="shared" si="24"/>
        <v>0.003454383771059848</v>
      </c>
      <c r="T54" s="47">
        <f t="shared" si="25"/>
        <v>0.02277989991645369</v>
      </c>
      <c r="U54" s="44">
        <f t="shared" si="26"/>
        <v>1302869.01</v>
      </c>
      <c r="V54" s="12">
        <f t="shared" si="27"/>
        <v>55890929.68</v>
      </c>
      <c r="W54" s="12">
        <f t="shared" si="28"/>
        <v>6753816.02</v>
      </c>
      <c r="X54" s="12">
        <f t="shared" si="29"/>
        <v>577084.2</v>
      </c>
      <c r="Y54" s="12">
        <f t="shared" si="30"/>
        <v>48560029.46</v>
      </c>
      <c r="Z54" s="43">
        <f t="shared" si="31"/>
        <v>2195.89</v>
      </c>
      <c r="AA54" s="43">
        <f t="shared" si="32"/>
        <v>16343.74</v>
      </c>
      <c r="AB54" s="5">
        <f t="shared" si="33"/>
        <v>0.0003241545486511206</v>
      </c>
      <c r="AC54" s="66">
        <v>-1559.85</v>
      </c>
      <c r="AD54" s="42">
        <f t="shared" si="19"/>
        <v>1319848.7899999998</v>
      </c>
      <c r="AE54" s="29">
        <f t="shared" si="34"/>
        <v>0.023076781403414067</v>
      </c>
      <c r="AF54" s="12">
        <f t="shared" si="35"/>
        <v>55873949.9</v>
      </c>
      <c r="AG54" s="12">
        <f t="shared" si="36"/>
        <v>6753816.02</v>
      </c>
      <c r="AH54" s="12">
        <f t="shared" si="37"/>
        <v>577084.2</v>
      </c>
      <c r="AI54" s="12">
        <f t="shared" si="38"/>
        <v>48543049.68</v>
      </c>
    </row>
    <row r="55" spans="1:35" ht="15">
      <c r="A55" s="4" t="s">
        <v>153</v>
      </c>
      <c r="B55" s="4" t="s">
        <v>164</v>
      </c>
      <c r="C55" s="48">
        <v>6830.5</v>
      </c>
      <c r="D55" s="4">
        <v>46827312.41</v>
      </c>
      <c r="E55" s="4">
        <v>3084902.27</v>
      </c>
      <c r="F55" s="4">
        <v>320512.74820000026</v>
      </c>
      <c r="G55" s="4">
        <v>43421897.391799994</v>
      </c>
      <c r="H55" s="4"/>
      <c r="I55" s="48">
        <v>6953.9</v>
      </c>
      <c r="J55" s="26">
        <v>47790816.830000006</v>
      </c>
      <c r="K55" s="26">
        <v>3102742.15</v>
      </c>
      <c r="L55" s="26">
        <v>290214.91</v>
      </c>
      <c r="M55" s="26">
        <v>44397859.77000001</v>
      </c>
      <c r="N55" s="4">
        <f t="shared" si="20"/>
        <v>0</v>
      </c>
      <c r="O55" s="45">
        <f t="shared" si="21"/>
        <v>923582.2</v>
      </c>
      <c r="P55" s="18">
        <f t="shared" si="22"/>
        <v>0.019325516098319423</v>
      </c>
      <c r="R55" s="45">
        <f t="shared" si="23"/>
        <v>165087.83</v>
      </c>
      <c r="S55" s="18">
        <f t="shared" si="24"/>
        <v>0.0034543839371326346</v>
      </c>
      <c r="T55" s="47">
        <f t="shared" si="25"/>
        <v>0.022779900035452057</v>
      </c>
      <c r="U55" s="44">
        <f t="shared" si="26"/>
        <v>1088670.03</v>
      </c>
      <c r="V55" s="12">
        <f t="shared" si="27"/>
        <v>46702146.800000004</v>
      </c>
      <c r="W55" s="12">
        <f t="shared" si="28"/>
        <v>3102742.15</v>
      </c>
      <c r="X55" s="12">
        <f t="shared" si="29"/>
        <v>290214.91</v>
      </c>
      <c r="Y55" s="12">
        <f t="shared" si="30"/>
        <v>43309189.74000001</v>
      </c>
      <c r="Z55" s="43">
        <f t="shared" si="31"/>
        <v>1834.88</v>
      </c>
      <c r="AA55" s="43">
        <f t="shared" si="32"/>
        <v>13656.74</v>
      </c>
      <c r="AB55" s="5">
        <f t="shared" si="33"/>
        <v>0.0003241547441029582</v>
      </c>
      <c r="AC55" s="66">
        <v>-1303.4</v>
      </c>
      <c r="AD55" s="42">
        <f t="shared" si="19"/>
        <v>1102858.25</v>
      </c>
      <c r="AE55" s="29">
        <f t="shared" si="34"/>
        <v>0.02307678175752996</v>
      </c>
      <c r="AF55" s="12">
        <f t="shared" si="35"/>
        <v>46687958.580000006</v>
      </c>
      <c r="AG55" s="12">
        <f t="shared" si="36"/>
        <v>3102742.15</v>
      </c>
      <c r="AH55" s="12">
        <f t="shared" si="37"/>
        <v>290214.91</v>
      </c>
      <c r="AI55" s="12">
        <f t="shared" si="38"/>
        <v>43295001.52000001</v>
      </c>
    </row>
    <row r="56" spans="1:35" ht="15">
      <c r="A56" s="4" t="s">
        <v>153</v>
      </c>
      <c r="B56" s="4" t="s">
        <v>163</v>
      </c>
      <c r="C56" s="48">
        <v>29963.4</v>
      </c>
      <c r="D56" s="4">
        <v>212282349.72</v>
      </c>
      <c r="E56" s="4">
        <v>61089429.98</v>
      </c>
      <c r="F56" s="4">
        <v>6701357.583855994</v>
      </c>
      <c r="G56" s="4">
        <v>144491562.15614402</v>
      </c>
      <c r="H56" s="4"/>
      <c r="I56" s="48">
        <v>28578.8</v>
      </c>
      <c r="J56" s="26">
        <v>202665919.036</v>
      </c>
      <c r="K56" s="26">
        <v>60960889.33</v>
      </c>
      <c r="L56" s="26">
        <v>6764958.62</v>
      </c>
      <c r="M56" s="26">
        <v>134940071.08600003</v>
      </c>
      <c r="N56" s="4">
        <f t="shared" si="20"/>
        <v>0</v>
      </c>
      <c r="O56" s="45">
        <f t="shared" si="21"/>
        <v>3916623.47</v>
      </c>
      <c r="P56" s="18">
        <f t="shared" si="22"/>
        <v>0.019325516044482453</v>
      </c>
      <c r="R56" s="45">
        <f t="shared" si="23"/>
        <v>700085.87</v>
      </c>
      <c r="S56" s="18">
        <f t="shared" si="24"/>
        <v>0.003454383812187199</v>
      </c>
      <c r="T56" s="47">
        <f t="shared" si="25"/>
        <v>0.02277989985666965</v>
      </c>
      <c r="U56" s="44">
        <f t="shared" si="26"/>
        <v>4616709.34</v>
      </c>
      <c r="V56" s="12">
        <f t="shared" si="27"/>
        <v>198049209.696</v>
      </c>
      <c r="W56" s="12">
        <f t="shared" si="28"/>
        <v>60960889.33</v>
      </c>
      <c r="X56" s="12">
        <f t="shared" si="29"/>
        <v>6764958.62</v>
      </c>
      <c r="Y56" s="12">
        <f t="shared" si="30"/>
        <v>130323361.74600002</v>
      </c>
      <c r="Z56" s="43">
        <f t="shared" si="31"/>
        <v>7781.13</v>
      </c>
      <c r="AA56" s="43">
        <f t="shared" si="32"/>
        <v>57913.96</v>
      </c>
      <c r="AB56" s="5">
        <f t="shared" si="33"/>
        <v>0.00032415460040092104</v>
      </c>
      <c r="AC56" s="66">
        <v>-5527.31</v>
      </c>
      <c r="AD56" s="42">
        <f t="shared" si="19"/>
        <v>4676877.12</v>
      </c>
      <c r="AE56" s="29">
        <f t="shared" si="34"/>
        <v>0.02307678144527712</v>
      </c>
      <c r="AF56" s="12">
        <f t="shared" si="35"/>
        <v>197989041.916</v>
      </c>
      <c r="AG56" s="12">
        <f t="shared" si="36"/>
        <v>60960889.33</v>
      </c>
      <c r="AH56" s="12">
        <f t="shared" si="37"/>
        <v>6764958.62</v>
      </c>
      <c r="AI56" s="12">
        <f t="shared" si="38"/>
        <v>130263193.96600002</v>
      </c>
    </row>
    <row r="57" spans="1:35" ht="15">
      <c r="A57" s="4" t="s">
        <v>153</v>
      </c>
      <c r="B57" s="4" t="s">
        <v>162</v>
      </c>
      <c r="C57" s="48">
        <v>4497.7</v>
      </c>
      <c r="D57" s="4">
        <v>30834522.07</v>
      </c>
      <c r="E57" s="4">
        <v>10575381.33</v>
      </c>
      <c r="F57" s="4">
        <v>1123212.988</v>
      </c>
      <c r="G57" s="4">
        <v>19135927.752000004</v>
      </c>
      <c r="H57" s="4"/>
      <c r="I57" s="48">
        <v>4476.400000000001</v>
      </c>
      <c r="J57" s="26">
        <v>30764148.53</v>
      </c>
      <c r="K57" s="26">
        <v>10559335.5</v>
      </c>
      <c r="L57" s="26">
        <v>1064234.77</v>
      </c>
      <c r="M57" s="26">
        <v>19140578.26</v>
      </c>
      <c r="N57" s="4">
        <f t="shared" si="20"/>
        <v>0</v>
      </c>
      <c r="O57" s="45">
        <f t="shared" si="21"/>
        <v>594533.05</v>
      </c>
      <c r="P57" s="18">
        <f t="shared" si="22"/>
        <v>0.01932551617413479</v>
      </c>
      <c r="R57" s="45">
        <f t="shared" si="23"/>
        <v>106271.18</v>
      </c>
      <c r="S57" s="18">
        <f t="shared" si="24"/>
        <v>0.0034543839201780107</v>
      </c>
      <c r="T57" s="47">
        <f t="shared" si="25"/>
        <v>0.022779900094312803</v>
      </c>
      <c r="U57" s="44">
        <f t="shared" si="26"/>
        <v>700804.23</v>
      </c>
      <c r="V57" s="12">
        <f t="shared" si="27"/>
        <v>30063344.3</v>
      </c>
      <c r="W57" s="12">
        <f t="shared" si="28"/>
        <v>10559335.5</v>
      </c>
      <c r="X57" s="12">
        <f t="shared" si="29"/>
        <v>1064234.77</v>
      </c>
      <c r="Y57" s="12">
        <f t="shared" si="30"/>
        <v>18439774.03</v>
      </c>
      <c r="Z57" s="43">
        <f t="shared" si="31"/>
        <v>1181.16</v>
      </c>
      <c r="AA57" s="43">
        <f t="shared" si="32"/>
        <v>8791.19</v>
      </c>
      <c r="AB57" s="5">
        <f t="shared" si="33"/>
        <v>0.0003241549165670993</v>
      </c>
      <c r="AC57" s="66">
        <v>-839.03</v>
      </c>
      <c r="AD57" s="42">
        <f t="shared" si="19"/>
        <v>709937.5499999999</v>
      </c>
      <c r="AE57" s="29">
        <f t="shared" si="34"/>
        <v>0.023076782031126147</v>
      </c>
      <c r="AF57" s="12">
        <f t="shared" si="35"/>
        <v>30054210.98</v>
      </c>
      <c r="AG57" s="12">
        <f t="shared" si="36"/>
        <v>10559335.5</v>
      </c>
      <c r="AH57" s="12">
        <f t="shared" si="37"/>
        <v>1064234.77</v>
      </c>
      <c r="AI57" s="12">
        <f t="shared" si="38"/>
        <v>18430640.71</v>
      </c>
    </row>
    <row r="58" spans="1:35" ht="15">
      <c r="A58" s="4" t="s">
        <v>153</v>
      </c>
      <c r="B58" s="4" t="s">
        <v>161</v>
      </c>
      <c r="C58" s="48">
        <v>1316.8999999999999</v>
      </c>
      <c r="D58" s="4">
        <v>9648298.120000001</v>
      </c>
      <c r="E58" s="4">
        <v>2641405.13</v>
      </c>
      <c r="F58" s="4">
        <v>264306.6920960001</v>
      </c>
      <c r="G58" s="4">
        <v>6742586.297904002</v>
      </c>
      <c r="H58" s="4"/>
      <c r="I58" s="48">
        <v>1337</v>
      </c>
      <c r="J58" s="26">
        <v>9843944.799999999</v>
      </c>
      <c r="K58" s="26">
        <v>2629694.81</v>
      </c>
      <c r="L58" s="26">
        <v>267691.72</v>
      </c>
      <c r="M58" s="26">
        <v>6946558.269999999</v>
      </c>
      <c r="N58" s="4">
        <f t="shared" si="20"/>
        <v>0</v>
      </c>
      <c r="O58" s="45">
        <f t="shared" si="21"/>
        <v>190239.31</v>
      </c>
      <c r="P58" s="18">
        <f t="shared" si="22"/>
        <v>0.01932551572211173</v>
      </c>
      <c r="R58" s="45">
        <f t="shared" si="23"/>
        <v>34004.76</v>
      </c>
      <c r="S58" s="18">
        <f t="shared" si="24"/>
        <v>0.0034543834500169084</v>
      </c>
      <c r="T58" s="47">
        <f t="shared" si="25"/>
        <v>0.022779899172128637</v>
      </c>
      <c r="U58" s="44">
        <f t="shared" si="26"/>
        <v>224244.07</v>
      </c>
      <c r="V58" s="12">
        <f t="shared" si="27"/>
        <v>9619700.729999999</v>
      </c>
      <c r="W58" s="12">
        <f t="shared" si="28"/>
        <v>2629694.81</v>
      </c>
      <c r="X58" s="12">
        <f t="shared" si="29"/>
        <v>267691.72</v>
      </c>
      <c r="Y58" s="12">
        <f t="shared" si="30"/>
        <v>6722314.199999998</v>
      </c>
      <c r="Z58" s="43">
        <f t="shared" si="31"/>
        <v>377.95</v>
      </c>
      <c r="AA58" s="43">
        <f t="shared" si="32"/>
        <v>2813.01</v>
      </c>
      <c r="AB58" s="5">
        <f t="shared" si="33"/>
        <v>0.0003241546011107255</v>
      </c>
      <c r="AC58" s="66">
        <v>-268.47</v>
      </c>
      <c r="AD58" s="42">
        <f t="shared" si="19"/>
        <v>227166.56000000003</v>
      </c>
      <c r="AE58" s="29">
        <f t="shared" si="34"/>
        <v>0.023076781170085395</v>
      </c>
      <c r="AF58" s="12">
        <f t="shared" si="35"/>
        <v>9616778.239999998</v>
      </c>
      <c r="AG58" s="12">
        <f t="shared" si="36"/>
        <v>2629694.81</v>
      </c>
      <c r="AH58" s="12">
        <f t="shared" si="37"/>
        <v>267691.72</v>
      </c>
      <c r="AI58" s="12">
        <f t="shared" si="38"/>
        <v>6719391.709999999</v>
      </c>
    </row>
    <row r="59" spans="1:35" ht="15">
      <c r="A59" s="4" t="s">
        <v>153</v>
      </c>
      <c r="B59" s="4" t="s">
        <v>160</v>
      </c>
      <c r="C59" s="48">
        <v>21168.5</v>
      </c>
      <c r="D59" s="4">
        <v>145123191.97</v>
      </c>
      <c r="E59" s="4">
        <v>37830347.37</v>
      </c>
      <c r="F59" s="4">
        <v>3624107.830047995</v>
      </c>
      <c r="G59" s="4">
        <v>103668736.769952</v>
      </c>
      <c r="H59" s="4"/>
      <c r="I59" s="48">
        <v>21382.2</v>
      </c>
      <c r="J59" s="26">
        <v>146941725.45999998</v>
      </c>
      <c r="K59" s="26">
        <v>37761757.23</v>
      </c>
      <c r="L59" s="26">
        <v>3821235.08</v>
      </c>
      <c r="M59" s="26">
        <v>105358733.14999999</v>
      </c>
      <c r="N59" s="4">
        <f t="shared" si="20"/>
        <v>0</v>
      </c>
      <c r="O59" s="45">
        <f t="shared" si="21"/>
        <v>2839724.68</v>
      </c>
      <c r="P59" s="18">
        <f t="shared" si="22"/>
        <v>0.019325516092248564</v>
      </c>
      <c r="R59" s="45">
        <f t="shared" si="23"/>
        <v>507593.12</v>
      </c>
      <c r="S59" s="18">
        <f t="shared" si="24"/>
        <v>0.0034543838274049355</v>
      </c>
      <c r="T59" s="47">
        <f t="shared" si="25"/>
        <v>0.0227798999196535</v>
      </c>
      <c r="U59" s="44">
        <f t="shared" si="26"/>
        <v>3347317.8000000003</v>
      </c>
      <c r="V59" s="12">
        <f t="shared" si="27"/>
        <v>143594407.65999997</v>
      </c>
      <c r="W59" s="12">
        <f t="shared" si="28"/>
        <v>37761757.23</v>
      </c>
      <c r="X59" s="12">
        <f t="shared" si="29"/>
        <v>3821235.08</v>
      </c>
      <c r="Y59" s="12">
        <f t="shared" si="30"/>
        <v>102011415.35</v>
      </c>
      <c r="Z59" s="43">
        <f t="shared" si="31"/>
        <v>5641.67</v>
      </c>
      <c r="AA59" s="43">
        <f t="shared" si="32"/>
        <v>41990.17</v>
      </c>
      <c r="AB59" s="5">
        <f t="shared" si="33"/>
        <v>0.0003241546255897627</v>
      </c>
      <c r="AC59" s="66">
        <v>-4007.54</v>
      </c>
      <c r="AD59" s="42">
        <f t="shared" si="19"/>
        <v>3390942.1</v>
      </c>
      <c r="AE59" s="29">
        <f t="shared" si="34"/>
        <v>0.023076781556665957</v>
      </c>
      <c r="AF59" s="12">
        <f t="shared" si="35"/>
        <v>143550783.35999998</v>
      </c>
      <c r="AG59" s="12">
        <f t="shared" si="36"/>
        <v>37761757.23</v>
      </c>
      <c r="AH59" s="12">
        <f t="shared" si="37"/>
        <v>3821235.08</v>
      </c>
      <c r="AI59" s="12">
        <f t="shared" si="38"/>
        <v>101967791.05</v>
      </c>
    </row>
    <row r="60" spans="1:35" ht="15">
      <c r="A60" s="4" t="s">
        <v>153</v>
      </c>
      <c r="B60" s="4" t="s">
        <v>159</v>
      </c>
      <c r="C60" s="48">
        <v>874.8</v>
      </c>
      <c r="D60" s="4">
        <v>6877858.28</v>
      </c>
      <c r="E60" s="4">
        <v>805639.23</v>
      </c>
      <c r="F60" s="4">
        <v>87929.60999999987</v>
      </c>
      <c r="G60" s="4">
        <v>5984289.440000001</v>
      </c>
      <c r="H60" s="4"/>
      <c r="I60" s="48">
        <v>877.6</v>
      </c>
      <c r="J60" s="26">
        <v>6895624.41</v>
      </c>
      <c r="K60" s="26">
        <v>786100.95</v>
      </c>
      <c r="L60" s="26">
        <v>89752.68</v>
      </c>
      <c r="M60" s="26">
        <v>6019770.78</v>
      </c>
      <c r="N60" s="4">
        <f t="shared" si="20"/>
        <v>0</v>
      </c>
      <c r="O60" s="45">
        <f t="shared" si="21"/>
        <v>133261.5</v>
      </c>
      <c r="P60" s="18">
        <f t="shared" si="22"/>
        <v>0.019325516019513017</v>
      </c>
      <c r="R60" s="45">
        <f t="shared" si="23"/>
        <v>23820.13</v>
      </c>
      <c r="S60" s="18">
        <f t="shared" si="24"/>
        <v>0.003454383328282232</v>
      </c>
      <c r="T60" s="47">
        <f t="shared" si="25"/>
        <v>0.02277989934779525</v>
      </c>
      <c r="U60" s="44">
        <f t="shared" si="26"/>
        <v>157081.63</v>
      </c>
      <c r="V60" s="12">
        <f t="shared" si="27"/>
        <v>6738542.78</v>
      </c>
      <c r="W60" s="12">
        <f t="shared" si="28"/>
        <v>786100.95</v>
      </c>
      <c r="X60" s="12">
        <f t="shared" si="29"/>
        <v>89752.68</v>
      </c>
      <c r="Y60" s="12">
        <f t="shared" si="30"/>
        <v>5862689.15</v>
      </c>
      <c r="Z60" s="43">
        <f t="shared" si="31"/>
        <v>264.75</v>
      </c>
      <c r="AA60" s="43">
        <f t="shared" si="32"/>
        <v>1970.5</v>
      </c>
      <c r="AB60" s="5">
        <f t="shared" si="33"/>
        <v>0.0003241548360375388</v>
      </c>
      <c r="AC60" s="66">
        <v>-188.06</v>
      </c>
      <c r="AD60" s="42">
        <f t="shared" si="19"/>
        <v>159128.82</v>
      </c>
      <c r="AE60" s="29">
        <f t="shared" si="34"/>
        <v>0.023076781816775315</v>
      </c>
      <c r="AF60" s="12">
        <f t="shared" si="35"/>
        <v>6736495.59</v>
      </c>
      <c r="AG60" s="12">
        <f t="shared" si="36"/>
        <v>786100.95</v>
      </c>
      <c r="AH60" s="12">
        <f t="shared" si="37"/>
        <v>89752.68</v>
      </c>
      <c r="AI60" s="12">
        <f t="shared" si="38"/>
        <v>5860641.96</v>
      </c>
    </row>
    <row r="61" spans="1:35" ht="15">
      <c r="A61" s="4" t="s">
        <v>153</v>
      </c>
      <c r="B61" s="4" t="s">
        <v>158</v>
      </c>
      <c r="C61" s="48">
        <v>638.3</v>
      </c>
      <c r="D61" s="4">
        <v>5055432.78</v>
      </c>
      <c r="E61" s="4">
        <v>880724.11</v>
      </c>
      <c r="F61" s="4">
        <v>92616.45909300004</v>
      </c>
      <c r="G61" s="4">
        <v>4082092.210907</v>
      </c>
      <c r="H61" s="4"/>
      <c r="I61" s="48">
        <v>656</v>
      </c>
      <c r="J61" s="26">
        <v>5185299.359999999</v>
      </c>
      <c r="K61" s="26">
        <v>869683.47</v>
      </c>
      <c r="L61" s="26">
        <v>93996.28</v>
      </c>
      <c r="M61" s="26">
        <v>4221619.609999999</v>
      </c>
      <c r="N61" s="4">
        <f t="shared" si="20"/>
        <v>0</v>
      </c>
      <c r="O61" s="45">
        <f t="shared" si="21"/>
        <v>100208.59</v>
      </c>
      <c r="P61" s="18">
        <f t="shared" si="22"/>
        <v>0.019325516820305626</v>
      </c>
      <c r="R61" s="45">
        <f t="shared" si="23"/>
        <v>17912.01</v>
      </c>
      <c r="S61" s="18">
        <f t="shared" si="24"/>
        <v>0.003454383007888671</v>
      </c>
      <c r="T61" s="47">
        <f t="shared" si="25"/>
        <v>0.022779899828194297</v>
      </c>
      <c r="U61" s="44">
        <f t="shared" si="26"/>
        <v>118120.59999999999</v>
      </c>
      <c r="V61" s="12">
        <f t="shared" si="27"/>
        <v>5067178.76</v>
      </c>
      <c r="W61" s="12">
        <f t="shared" si="28"/>
        <v>869683.47</v>
      </c>
      <c r="X61" s="12">
        <f t="shared" si="29"/>
        <v>93996.28</v>
      </c>
      <c r="Y61" s="12">
        <f t="shared" si="30"/>
        <v>4103499.0099999993</v>
      </c>
      <c r="Z61" s="43">
        <f t="shared" si="31"/>
        <v>199.08</v>
      </c>
      <c r="AA61" s="43">
        <f t="shared" si="32"/>
        <v>1481.75</v>
      </c>
      <c r="AB61" s="5">
        <f t="shared" si="33"/>
        <v>0.0003241529337662002</v>
      </c>
      <c r="AC61" s="66">
        <v>-141.42</v>
      </c>
      <c r="AD61" s="42">
        <f t="shared" si="19"/>
        <v>119660.01</v>
      </c>
      <c r="AE61" s="29">
        <f t="shared" si="34"/>
        <v>0.023076779505359166</v>
      </c>
      <c r="AF61" s="12">
        <f t="shared" si="35"/>
        <v>5065639.35</v>
      </c>
      <c r="AG61" s="12">
        <f t="shared" si="36"/>
        <v>869683.47</v>
      </c>
      <c r="AH61" s="12">
        <f t="shared" si="37"/>
        <v>93996.28</v>
      </c>
      <c r="AI61" s="12">
        <f t="shared" si="38"/>
        <v>4101959.5999999996</v>
      </c>
    </row>
    <row r="62" spans="1:35" ht="15">
      <c r="A62" s="4" t="s">
        <v>153</v>
      </c>
      <c r="B62" s="4" t="s">
        <v>157</v>
      </c>
      <c r="C62" s="48">
        <v>276.2</v>
      </c>
      <c r="D62" s="4">
        <v>2831825.98</v>
      </c>
      <c r="E62" s="4">
        <v>461253.31</v>
      </c>
      <c r="F62" s="4">
        <v>49006.28693299997</v>
      </c>
      <c r="G62" s="4">
        <v>2321566.3830669997</v>
      </c>
      <c r="H62" s="4"/>
      <c r="I62" s="48">
        <v>276.2</v>
      </c>
      <c r="J62" s="26">
        <v>2794397.3800000004</v>
      </c>
      <c r="K62" s="26">
        <v>457920.62</v>
      </c>
      <c r="L62" s="26">
        <v>42862.67</v>
      </c>
      <c r="M62" s="26">
        <v>2293614.0900000003</v>
      </c>
      <c r="N62" s="4">
        <f t="shared" si="20"/>
        <v>0</v>
      </c>
      <c r="O62" s="45">
        <f t="shared" si="21"/>
        <v>54003.17</v>
      </c>
      <c r="P62" s="18">
        <f t="shared" si="22"/>
        <v>0.019325515542818035</v>
      </c>
      <c r="R62" s="45">
        <f t="shared" si="23"/>
        <v>9652.92</v>
      </c>
      <c r="S62" s="18">
        <f t="shared" si="24"/>
        <v>0.0034543834277428356</v>
      </c>
      <c r="T62" s="47">
        <f t="shared" si="25"/>
        <v>0.02277989897056087</v>
      </c>
      <c r="U62" s="44">
        <f t="shared" si="26"/>
        <v>63656.09</v>
      </c>
      <c r="V62" s="12">
        <f t="shared" si="27"/>
        <v>2730741.2900000005</v>
      </c>
      <c r="W62" s="12">
        <f t="shared" si="28"/>
        <v>457920.62</v>
      </c>
      <c r="X62" s="12">
        <f t="shared" si="29"/>
        <v>42862.67</v>
      </c>
      <c r="Y62" s="12">
        <f t="shared" si="30"/>
        <v>2229958.0000000005</v>
      </c>
      <c r="Z62" s="43">
        <f t="shared" si="31"/>
        <v>107.29</v>
      </c>
      <c r="AA62" s="43">
        <f t="shared" si="32"/>
        <v>798.53</v>
      </c>
      <c r="AB62" s="5">
        <f t="shared" si="33"/>
        <v>0.00032415575768969545</v>
      </c>
      <c r="AC62" s="66">
        <v>-76.21</v>
      </c>
      <c r="AD62" s="42">
        <f t="shared" si="19"/>
        <v>64485.7</v>
      </c>
      <c r="AE62" s="29">
        <f t="shared" si="34"/>
        <v>0.023076782300733473</v>
      </c>
      <c r="AF62" s="12">
        <f t="shared" si="35"/>
        <v>2729911.68</v>
      </c>
      <c r="AG62" s="12">
        <f t="shared" si="36"/>
        <v>457920.62</v>
      </c>
      <c r="AH62" s="12">
        <f t="shared" si="37"/>
        <v>42862.67</v>
      </c>
      <c r="AI62" s="12">
        <f t="shared" si="38"/>
        <v>2229128.39</v>
      </c>
    </row>
    <row r="63" spans="1:35" ht="15">
      <c r="A63" s="4" t="s">
        <v>153</v>
      </c>
      <c r="B63" s="4" t="s">
        <v>156</v>
      </c>
      <c r="C63" s="48">
        <v>5615.1</v>
      </c>
      <c r="D63" s="4">
        <v>38494991.86</v>
      </c>
      <c r="E63" s="4">
        <v>10731994.01</v>
      </c>
      <c r="F63" s="4">
        <v>1089892.5706160013</v>
      </c>
      <c r="G63" s="4">
        <v>26673105.279384002</v>
      </c>
      <c r="H63" s="4"/>
      <c r="I63" s="48">
        <v>5641.3</v>
      </c>
      <c r="J63" s="26">
        <v>38769947.08</v>
      </c>
      <c r="K63" s="26">
        <v>10703902.79</v>
      </c>
      <c r="L63" s="26">
        <v>1107839.13</v>
      </c>
      <c r="M63" s="26">
        <v>26958205.16</v>
      </c>
      <c r="N63" s="4">
        <f t="shared" si="20"/>
        <v>0</v>
      </c>
      <c r="O63" s="45">
        <f t="shared" si="21"/>
        <v>749249.24</v>
      </c>
      <c r="P63" s="18">
        <f t="shared" si="22"/>
        <v>0.019325516190516298</v>
      </c>
      <c r="R63" s="45">
        <f t="shared" si="23"/>
        <v>133926.28</v>
      </c>
      <c r="S63" s="18">
        <f t="shared" si="24"/>
        <v>0.003454383874284102</v>
      </c>
      <c r="T63" s="47">
        <f t="shared" si="25"/>
        <v>0.0227799000648004</v>
      </c>
      <c r="U63" s="44">
        <f t="shared" si="26"/>
        <v>883175.52</v>
      </c>
      <c r="V63" s="12">
        <f t="shared" si="27"/>
        <v>37886771.559999995</v>
      </c>
      <c r="W63" s="12">
        <f t="shared" si="28"/>
        <v>10703902.79</v>
      </c>
      <c r="X63" s="12">
        <f t="shared" si="29"/>
        <v>1107839.13</v>
      </c>
      <c r="Y63" s="12">
        <f t="shared" si="30"/>
        <v>26075029.64</v>
      </c>
      <c r="Z63" s="43">
        <f t="shared" si="31"/>
        <v>1488.53</v>
      </c>
      <c r="AA63" s="43">
        <f t="shared" si="32"/>
        <v>11078.93</v>
      </c>
      <c r="AB63" s="5">
        <f t="shared" si="33"/>
        <v>0.00032415468543373625</v>
      </c>
      <c r="AC63" s="66">
        <v>-1057.37</v>
      </c>
      <c r="AD63" s="42">
        <f t="shared" si="19"/>
        <v>894685.6100000001</v>
      </c>
      <c r="AE63" s="29">
        <f t="shared" si="34"/>
        <v>0.023076781821596445</v>
      </c>
      <c r="AF63" s="12">
        <f t="shared" si="35"/>
        <v>37875261.47</v>
      </c>
      <c r="AG63" s="12">
        <f t="shared" si="36"/>
        <v>10703902.79</v>
      </c>
      <c r="AH63" s="12">
        <f t="shared" si="37"/>
        <v>1107839.13</v>
      </c>
      <c r="AI63" s="12">
        <f t="shared" si="38"/>
        <v>26063519.55</v>
      </c>
    </row>
    <row r="64" spans="1:35" ht="15">
      <c r="A64" s="4" t="s">
        <v>153</v>
      </c>
      <c r="B64" s="4" t="s">
        <v>155</v>
      </c>
      <c r="C64" s="48">
        <v>13690</v>
      </c>
      <c r="D64" s="4">
        <v>93853437.8</v>
      </c>
      <c r="E64" s="4">
        <v>17202858.29</v>
      </c>
      <c r="F64" s="4">
        <v>1570455.6678359974</v>
      </c>
      <c r="G64" s="4">
        <v>75080123.842164</v>
      </c>
      <c r="H64" s="4"/>
      <c r="I64" s="48">
        <v>13698</v>
      </c>
      <c r="J64" s="26">
        <v>94139778.96</v>
      </c>
      <c r="K64" s="26">
        <v>17111775.18</v>
      </c>
      <c r="L64" s="26">
        <v>1682346.1</v>
      </c>
      <c r="M64" s="26">
        <v>75345657.68</v>
      </c>
      <c r="N64" s="4">
        <f t="shared" si="20"/>
        <v>0</v>
      </c>
      <c r="O64" s="45">
        <f t="shared" si="21"/>
        <v>1819299.81</v>
      </c>
      <c r="P64" s="18">
        <f t="shared" si="22"/>
        <v>0.019325516058126935</v>
      </c>
      <c r="R64" s="45">
        <f t="shared" si="23"/>
        <v>325194.93</v>
      </c>
      <c r="S64" s="18">
        <f t="shared" si="24"/>
        <v>0.0034543838278840167</v>
      </c>
      <c r="T64" s="47">
        <f t="shared" si="25"/>
        <v>0.02277989988601095</v>
      </c>
      <c r="U64" s="44">
        <f t="shared" si="26"/>
        <v>2144494.74</v>
      </c>
      <c r="V64" s="12">
        <f t="shared" si="27"/>
        <v>91995284.22</v>
      </c>
      <c r="W64" s="12">
        <f t="shared" si="28"/>
        <v>17111775.18</v>
      </c>
      <c r="X64" s="12">
        <f t="shared" si="29"/>
        <v>1682346.1</v>
      </c>
      <c r="Y64" s="12">
        <f t="shared" si="30"/>
        <v>73201162.94000001</v>
      </c>
      <c r="Z64" s="43">
        <f t="shared" si="31"/>
        <v>3614.39</v>
      </c>
      <c r="AA64" s="43">
        <f t="shared" si="32"/>
        <v>26901.45</v>
      </c>
      <c r="AB64" s="5">
        <f t="shared" si="33"/>
        <v>0.000324154574581763</v>
      </c>
      <c r="AC64" s="66">
        <v>-2567.47</v>
      </c>
      <c r="AD64" s="42">
        <f t="shared" si="19"/>
        <v>2172443.1100000003</v>
      </c>
      <c r="AE64" s="29">
        <f t="shared" si="34"/>
        <v>0.023076781505117744</v>
      </c>
      <c r="AF64" s="12">
        <f t="shared" si="35"/>
        <v>91967335.85</v>
      </c>
      <c r="AG64" s="12">
        <f t="shared" si="36"/>
        <v>17111775.18</v>
      </c>
      <c r="AH64" s="12">
        <f t="shared" si="37"/>
        <v>1682346.1</v>
      </c>
      <c r="AI64" s="12">
        <f t="shared" si="38"/>
        <v>73173214.57000001</v>
      </c>
    </row>
    <row r="65" spans="1:35" ht="15">
      <c r="A65" s="4" t="s">
        <v>153</v>
      </c>
      <c r="B65" s="4" t="s">
        <v>154</v>
      </c>
      <c r="C65" s="48">
        <v>192.5</v>
      </c>
      <c r="D65" s="4">
        <v>2156617.89</v>
      </c>
      <c r="E65" s="4">
        <v>81871.61</v>
      </c>
      <c r="F65" s="4">
        <v>9838.258999999976</v>
      </c>
      <c r="G65" s="4">
        <v>2064908.021</v>
      </c>
      <c r="H65" s="4"/>
      <c r="I65" s="48">
        <v>249.6</v>
      </c>
      <c r="J65" s="26">
        <v>2500349.85</v>
      </c>
      <c r="K65" s="26">
        <v>79418.12</v>
      </c>
      <c r="L65" s="26">
        <v>7849.48</v>
      </c>
      <c r="M65" s="26">
        <v>2413082.25</v>
      </c>
      <c r="N65" s="4">
        <f t="shared" si="20"/>
        <v>0</v>
      </c>
      <c r="O65" s="45">
        <f t="shared" si="21"/>
        <v>48320.55</v>
      </c>
      <c r="P65" s="18">
        <f t="shared" si="22"/>
        <v>0.019325515587348706</v>
      </c>
      <c r="R65" s="45">
        <f t="shared" si="23"/>
        <v>8637.17</v>
      </c>
      <c r="S65" s="18">
        <f t="shared" si="24"/>
        <v>0.0034543845934199967</v>
      </c>
      <c r="T65" s="47">
        <f t="shared" si="25"/>
        <v>0.022779900180768704</v>
      </c>
      <c r="U65" s="44">
        <f t="shared" si="26"/>
        <v>56957.72</v>
      </c>
      <c r="V65" s="12">
        <f t="shared" si="27"/>
        <v>2443392.13</v>
      </c>
      <c r="W65" s="12">
        <f t="shared" si="28"/>
        <v>79418.12</v>
      </c>
      <c r="X65" s="12">
        <f t="shared" si="29"/>
        <v>7849.48</v>
      </c>
      <c r="Y65" s="12">
        <f t="shared" si="30"/>
        <v>2356124.53</v>
      </c>
      <c r="Z65" s="43">
        <f t="shared" si="31"/>
        <v>96</v>
      </c>
      <c r="AA65" s="43">
        <f t="shared" si="32"/>
        <v>714.5</v>
      </c>
      <c r="AB65" s="5">
        <f t="shared" si="33"/>
        <v>0.0003241546377999863</v>
      </c>
      <c r="AC65" s="66">
        <v>-68.19</v>
      </c>
      <c r="AD65" s="42">
        <f t="shared" si="19"/>
        <v>57700.03</v>
      </c>
      <c r="AE65" s="29">
        <f t="shared" si="34"/>
        <v>0.02307678263503805</v>
      </c>
      <c r="AF65" s="12">
        <f t="shared" si="35"/>
        <v>2442649.8200000003</v>
      </c>
      <c r="AG65" s="12">
        <f t="shared" si="36"/>
        <v>79418.12</v>
      </c>
      <c r="AH65" s="12">
        <f t="shared" si="37"/>
        <v>7849.48</v>
      </c>
      <c r="AI65" s="12">
        <f t="shared" si="38"/>
        <v>2355382.22</v>
      </c>
    </row>
    <row r="66" spans="1:35" ht="15">
      <c r="A66" s="4" t="s">
        <v>153</v>
      </c>
      <c r="B66" s="4" t="s">
        <v>152</v>
      </c>
      <c r="C66" s="48">
        <v>339.09999999999997</v>
      </c>
      <c r="D66" s="4">
        <v>3205829.81</v>
      </c>
      <c r="E66" s="4">
        <v>325932.2</v>
      </c>
      <c r="F66" s="4">
        <v>36402.359065999975</v>
      </c>
      <c r="G66" s="4">
        <v>2843495.250934</v>
      </c>
      <c r="H66" s="4"/>
      <c r="I66" s="48">
        <v>329.5</v>
      </c>
      <c r="J66" s="26">
        <v>3157608.73</v>
      </c>
      <c r="K66" s="26">
        <v>315579.7</v>
      </c>
      <c r="L66" s="26">
        <v>37450.01</v>
      </c>
      <c r="M66" s="26">
        <v>2804579.02</v>
      </c>
      <c r="N66" s="4">
        <f t="shared" si="20"/>
        <v>0</v>
      </c>
      <c r="O66" s="45">
        <f t="shared" si="21"/>
        <v>61022.42</v>
      </c>
      <c r="P66" s="18">
        <f t="shared" si="22"/>
        <v>0.019325516622827426</v>
      </c>
      <c r="R66" s="45">
        <f t="shared" si="23"/>
        <v>10907.59</v>
      </c>
      <c r="S66" s="18">
        <f t="shared" si="24"/>
        <v>0.0034543830261072276</v>
      </c>
      <c r="T66" s="47">
        <f t="shared" si="25"/>
        <v>0.022779899648934655</v>
      </c>
      <c r="U66" s="44">
        <f t="shared" si="26"/>
        <v>71930.01</v>
      </c>
      <c r="V66" s="12">
        <f t="shared" si="27"/>
        <v>3085678.72</v>
      </c>
      <c r="W66" s="12">
        <f t="shared" si="28"/>
        <v>315579.7</v>
      </c>
      <c r="X66" s="12">
        <f t="shared" si="29"/>
        <v>37450.01</v>
      </c>
      <c r="Y66" s="12">
        <f t="shared" si="30"/>
        <v>2732649.0100000002</v>
      </c>
      <c r="Z66" s="43">
        <f t="shared" si="31"/>
        <v>121.23</v>
      </c>
      <c r="AA66" s="43">
        <f t="shared" si="32"/>
        <v>902.32</v>
      </c>
      <c r="AB66" s="5">
        <f t="shared" si="33"/>
        <v>0.00032415352487323535</v>
      </c>
      <c r="AC66" s="66">
        <v>-86.12</v>
      </c>
      <c r="AD66" s="42">
        <f t="shared" si="19"/>
        <v>72867.44</v>
      </c>
      <c r="AE66" s="29">
        <f t="shared" si="34"/>
        <v>0.023076779370317994</v>
      </c>
      <c r="AF66" s="12">
        <f t="shared" si="35"/>
        <v>3084741.29</v>
      </c>
      <c r="AG66" s="12">
        <f t="shared" si="36"/>
        <v>315579.7</v>
      </c>
      <c r="AH66" s="12">
        <f t="shared" si="37"/>
        <v>37450.01</v>
      </c>
      <c r="AI66" s="12">
        <f t="shared" si="38"/>
        <v>2731711.58</v>
      </c>
    </row>
    <row r="67" spans="1:35" ht="15">
      <c r="A67" s="4" t="s">
        <v>149</v>
      </c>
      <c r="B67" s="4" t="s">
        <v>151</v>
      </c>
      <c r="C67" s="48">
        <v>3895</v>
      </c>
      <c r="D67" s="4">
        <v>26702639.9</v>
      </c>
      <c r="E67" s="4">
        <v>6262207.28</v>
      </c>
      <c r="F67" s="4">
        <v>882867.1309999991</v>
      </c>
      <c r="G67" s="4">
        <v>19557565.489</v>
      </c>
      <c r="H67" s="4"/>
      <c r="I67" s="48">
        <v>3864.1000000000004</v>
      </c>
      <c r="J67" s="26">
        <v>26556104.53</v>
      </c>
      <c r="K67" s="26">
        <v>6262207.2</v>
      </c>
      <c r="L67" s="26">
        <v>908118.03</v>
      </c>
      <c r="M67" s="26">
        <v>19385779.3</v>
      </c>
      <c r="N67" s="4">
        <f t="shared" si="20"/>
        <v>0</v>
      </c>
      <c r="O67" s="45">
        <f t="shared" si="21"/>
        <v>513210.42</v>
      </c>
      <c r="P67" s="18">
        <f t="shared" si="22"/>
        <v>0.01932551588732581</v>
      </c>
      <c r="R67" s="45">
        <f t="shared" si="23"/>
        <v>91734.98</v>
      </c>
      <c r="S67" s="18">
        <f t="shared" si="24"/>
        <v>0.0034543839024420344</v>
      </c>
      <c r="T67" s="47">
        <f t="shared" si="25"/>
        <v>0.022779899789767848</v>
      </c>
      <c r="U67" s="44">
        <f t="shared" si="26"/>
        <v>604945.4</v>
      </c>
      <c r="V67" s="12">
        <f t="shared" si="27"/>
        <v>25951159.130000003</v>
      </c>
      <c r="W67" s="12">
        <f t="shared" si="28"/>
        <v>6262207.2</v>
      </c>
      <c r="X67" s="12">
        <f t="shared" si="29"/>
        <v>908118.03</v>
      </c>
      <c r="Y67" s="12">
        <f t="shared" si="30"/>
        <v>18780833.900000002</v>
      </c>
      <c r="Z67" s="43">
        <f t="shared" si="31"/>
        <v>1019.59</v>
      </c>
      <c r="AA67" s="43">
        <f t="shared" si="32"/>
        <v>7588.69</v>
      </c>
      <c r="AB67" s="5">
        <f t="shared" si="33"/>
        <v>0.00032415447040718505</v>
      </c>
      <c r="AC67" s="66">
        <v>-724.26</v>
      </c>
      <c r="AD67" s="42">
        <f t="shared" si="19"/>
        <v>612829.4199999999</v>
      </c>
      <c r="AE67" s="29">
        <f t="shared" si="34"/>
        <v>0.02307678143485602</v>
      </c>
      <c r="AF67" s="12">
        <f t="shared" si="35"/>
        <v>25943275.11</v>
      </c>
      <c r="AG67" s="12">
        <f t="shared" si="36"/>
        <v>6262207.2</v>
      </c>
      <c r="AH67" s="12">
        <f t="shared" si="37"/>
        <v>908118.03</v>
      </c>
      <c r="AI67" s="12">
        <f t="shared" si="38"/>
        <v>18772949.880000003</v>
      </c>
    </row>
    <row r="68" spans="1:35" ht="15">
      <c r="A68" s="4" t="s">
        <v>149</v>
      </c>
      <c r="B68" s="4" t="s">
        <v>150</v>
      </c>
      <c r="C68" s="48">
        <v>1686.2</v>
      </c>
      <c r="D68" s="4">
        <v>11750018.28</v>
      </c>
      <c r="E68" s="4">
        <v>2586243.34</v>
      </c>
      <c r="F68" s="4">
        <v>394546.97655799985</v>
      </c>
      <c r="G68" s="4">
        <v>8769227.963442</v>
      </c>
      <c r="H68" s="4"/>
      <c r="I68" s="48">
        <v>1692</v>
      </c>
      <c r="J68" s="26">
        <v>11745169.72</v>
      </c>
      <c r="K68" s="26">
        <v>2583842.51</v>
      </c>
      <c r="L68" s="26">
        <v>388127.12</v>
      </c>
      <c r="M68" s="26">
        <v>8773200.090000002</v>
      </c>
      <c r="N68" s="4">
        <f aca="true" t="shared" si="39" ref="N68:N99">IF(M68&lt;(J68*$O$192),M68,0)</f>
        <v>0</v>
      </c>
      <c r="O68" s="45">
        <f aca="true" t="shared" si="40" ref="O68:O99">ROUND(IF(N68&gt;0,N68,(J68*$J$194)),2)</f>
        <v>226981.47</v>
      </c>
      <c r="P68" s="18">
        <f aca="true" t="shared" si="41" ref="P68:P99">O68/J68</f>
        <v>0.019325516396198998</v>
      </c>
      <c r="R68" s="45">
        <f aca="true" t="shared" si="42" ref="R68:R99">ROUND(IF(N68&gt;0,0,(J68*$J$196)),2)</f>
        <v>40572.32</v>
      </c>
      <c r="S68" s="18">
        <f aca="true" t="shared" si="43" ref="S68:S99">R68/J68</f>
        <v>0.0034543834586666148</v>
      </c>
      <c r="T68" s="47">
        <f aca="true" t="shared" si="44" ref="T68:T99">P68+S68</f>
        <v>0.02277989985486561</v>
      </c>
      <c r="U68" s="44">
        <f aca="true" t="shared" si="45" ref="U68:U99">O68+R68</f>
        <v>267553.79</v>
      </c>
      <c r="V68" s="12">
        <f aca="true" t="shared" si="46" ref="V68:V99">J68-U68</f>
        <v>11477615.930000002</v>
      </c>
      <c r="W68" s="12">
        <f aca="true" t="shared" si="47" ref="W68:W99">K68</f>
        <v>2583842.51</v>
      </c>
      <c r="X68" s="12">
        <f aca="true" t="shared" si="48" ref="X68:X99">L68</f>
        <v>388127.12</v>
      </c>
      <c r="Y68" s="12">
        <f aca="true" t="shared" si="49" ref="Y68:Y99">M68-U68</f>
        <v>8505646.300000003</v>
      </c>
      <c r="Z68" s="43">
        <f aca="true" t="shared" si="50" ref="Z68:Z99">ROUND(IF(N68&gt;0,0,(J68*$Z$190)),2)</f>
        <v>450.94</v>
      </c>
      <c r="AA68" s="43">
        <f aca="true" t="shared" si="51" ref="AA68:AA99">ROUND(IF(N68&gt;0,0,(J68*$AA$190)),2)</f>
        <v>3356.31</v>
      </c>
      <c r="AB68" s="5">
        <f aca="true" t="shared" si="52" ref="AB68:AB99">(Z68+AA68)/J68</f>
        <v>0.00032415453252386035</v>
      </c>
      <c r="AC68" s="66">
        <v>-320.33</v>
      </c>
      <c r="AD68" s="42">
        <f t="shared" si="19"/>
        <v>271040.70999999996</v>
      </c>
      <c r="AE68" s="29">
        <f aca="true" t="shared" si="53" ref="AE68:AE99">AD68/J68</f>
        <v>0.023076781047996636</v>
      </c>
      <c r="AF68" s="12">
        <f aca="true" t="shared" si="54" ref="AF68:AF99">J68-AD68</f>
        <v>11474129.010000002</v>
      </c>
      <c r="AG68" s="12">
        <f aca="true" t="shared" si="55" ref="AG68:AG99">K68</f>
        <v>2583842.51</v>
      </c>
      <c r="AH68" s="12">
        <f aca="true" t="shared" si="56" ref="AH68:AH99">L68</f>
        <v>388127.12</v>
      </c>
      <c r="AI68" s="12">
        <f aca="true" t="shared" si="57" ref="AI68:AI99">M68-AD68</f>
        <v>8502159.380000003</v>
      </c>
    </row>
    <row r="69" spans="1:35" ht="15">
      <c r="A69" s="4" t="s">
        <v>149</v>
      </c>
      <c r="B69" s="4" t="s">
        <v>148</v>
      </c>
      <c r="C69" s="48">
        <v>230</v>
      </c>
      <c r="D69" s="4">
        <v>2508616.9899999998</v>
      </c>
      <c r="E69" s="4">
        <v>1232505.78</v>
      </c>
      <c r="F69" s="4">
        <v>165679.46184999985</v>
      </c>
      <c r="G69" s="4">
        <v>1110431.7481499999</v>
      </c>
      <c r="H69" s="4"/>
      <c r="I69" s="48">
        <v>228.2</v>
      </c>
      <c r="J69" s="26">
        <v>2485304.52</v>
      </c>
      <c r="K69" s="26">
        <v>1232505.84</v>
      </c>
      <c r="L69" s="26">
        <v>175511.6</v>
      </c>
      <c r="M69" s="26">
        <v>1077287.0799999998</v>
      </c>
      <c r="N69" s="4">
        <f t="shared" si="39"/>
        <v>0</v>
      </c>
      <c r="O69" s="45">
        <f t="shared" si="40"/>
        <v>48029.79</v>
      </c>
      <c r="P69" s="18">
        <f t="shared" si="41"/>
        <v>0.01932551508818726</v>
      </c>
      <c r="R69" s="45">
        <f t="shared" si="42"/>
        <v>8585.2</v>
      </c>
      <c r="S69" s="18">
        <f t="shared" si="43"/>
        <v>0.003454385541454695</v>
      </c>
      <c r="T69" s="47">
        <f t="shared" si="44"/>
        <v>0.022779900629641955</v>
      </c>
      <c r="U69" s="44">
        <f t="shared" si="45"/>
        <v>56614.990000000005</v>
      </c>
      <c r="V69" s="12">
        <f t="shared" si="46"/>
        <v>2428689.53</v>
      </c>
      <c r="W69" s="12">
        <f t="shared" si="47"/>
        <v>1232505.84</v>
      </c>
      <c r="X69" s="12">
        <f t="shared" si="48"/>
        <v>175511.6</v>
      </c>
      <c r="Y69" s="12">
        <f t="shared" si="49"/>
        <v>1020672.0899999999</v>
      </c>
      <c r="Z69" s="43">
        <f t="shared" si="50"/>
        <v>95.42</v>
      </c>
      <c r="AA69" s="43">
        <f t="shared" si="51"/>
        <v>710.2</v>
      </c>
      <c r="AB69" s="5">
        <f t="shared" si="52"/>
        <v>0.00032415343613506164</v>
      </c>
      <c r="AC69" s="66">
        <v>-67.78</v>
      </c>
      <c r="AD69" s="42">
        <f aca="true" t="shared" si="58" ref="AD69:AD132">O69+R69+Z69+AA69+AC69</f>
        <v>57352.83</v>
      </c>
      <c r="AE69" s="29">
        <f t="shared" si="53"/>
        <v>0.02307678175389147</v>
      </c>
      <c r="AF69" s="12">
        <f t="shared" si="54"/>
        <v>2427951.69</v>
      </c>
      <c r="AG69" s="12">
        <f t="shared" si="55"/>
        <v>1232505.84</v>
      </c>
      <c r="AH69" s="12">
        <f t="shared" si="56"/>
        <v>175511.6</v>
      </c>
      <c r="AI69" s="12">
        <f t="shared" si="57"/>
        <v>1019934.2499999999</v>
      </c>
    </row>
    <row r="70" spans="1:35" ht="15">
      <c r="A70" s="4" t="s">
        <v>145</v>
      </c>
      <c r="B70" s="4" t="s">
        <v>147</v>
      </c>
      <c r="C70" s="48">
        <v>5681.799999999999</v>
      </c>
      <c r="D70" s="4">
        <v>42266548.72</v>
      </c>
      <c r="E70" s="4">
        <v>30901810.03</v>
      </c>
      <c r="F70" s="4">
        <v>1506103.839554999</v>
      </c>
      <c r="G70" s="4">
        <v>9858634.850444999</v>
      </c>
      <c r="H70" s="4"/>
      <c r="I70" s="48">
        <v>5210.8</v>
      </c>
      <c r="J70" s="26">
        <v>39160672.318</v>
      </c>
      <c r="K70" s="26">
        <v>30831961.92</v>
      </c>
      <c r="L70" s="26">
        <v>1438477.83</v>
      </c>
      <c r="M70" s="26">
        <v>6890232.568000002</v>
      </c>
      <c r="N70" s="4">
        <f t="shared" si="39"/>
        <v>0</v>
      </c>
      <c r="O70" s="45">
        <f t="shared" si="40"/>
        <v>756800.2</v>
      </c>
      <c r="P70" s="18">
        <f t="shared" si="41"/>
        <v>0.019325516013986833</v>
      </c>
      <c r="R70" s="45">
        <f t="shared" si="42"/>
        <v>135275.99</v>
      </c>
      <c r="S70" s="18">
        <f t="shared" si="43"/>
        <v>0.0034543837475900807</v>
      </c>
      <c r="T70" s="47">
        <f t="shared" si="44"/>
        <v>0.022779899761576915</v>
      </c>
      <c r="U70" s="44">
        <f t="shared" si="45"/>
        <v>892076.19</v>
      </c>
      <c r="V70" s="12">
        <f t="shared" si="46"/>
        <v>38268596.128000006</v>
      </c>
      <c r="W70" s="12">
        <f t="shared" si="47"/>
        <v>30831961.92</v>
      </c>
      <c r="X70" s="12">
        <f t="shared" si="48"/>
        <v>1438477.83</v>
      </c>
      <c r="Y70" s="12">
        <f t="shared" si="49"/>
        <v>5998156.378000002</v>
      </c>
      <c r="Z70" s="43">
        <f t="shared" si="50"/>
        <v>1503.53</v>
      </c>
      <c r="AA70" s="43">
        <f t="shared" si="51"/>
        <v>11190.58</v>
      </c>
      <c r="AB70" s="5">
        <f t="shared" si="52"/>
        <v>0.0003241545471160161</v>
      </c>
      <c r="AC70" s="66">
        <v>-1068.03</v>
      </c>
      <c r="AD70" s="42">
        <f t="shared" si="58"/>
        <v>903702.2699999999</v>
      </c>
      <c r="AE70" s="29">
        <f t="shared" si="53"/>
        <v>0.023076781283568968</v>
      </c>
      <c r="AF70" s="12">
        <f t="shared" si="54"/>
        <v>38256970.048</v>
      </c>
      <c r="AG70" s="12">
        <f t="shared" si="55"/>
        <v>30831961.92</v>
      </c>
      <c r="AH70" s="12">
        <f t="shared" si="56"/>
        <v>1438477.83</v>
      </c>
      <c r="AI70" s="12">
        <f t="shared" si="57"/>
        <v>5986530.298000002</v>
      </c>
    </row>
    <row r="71" spans="1:35" ht="15">
      <c r="A71" s="4" t="s">
        <v>145</v>
      </c>
      <c r="B71" s="4" t="s">
        <v>146</v>
      </c>
      <c r="C71" s="48">
        <v>4930.8</v>
      </c>
      <c r="D71" s="4">
        <v>34073873.61</v>
      </c>
      <c r="E71" s="4">
        <v>9475797.56</v>
      </c>
      <c r="F71" s="4">
        <v>483781.22660000063</v>
      </c>
      <c r="G71" s="4">
        <v>24114294.8234</v>
      </c>
      <c r="H71" s="4"/>
      <c r="I71" s="48">
        <v>4785.3</v>
      </c>
      <c r="J71" s="26">
        <v>33370586.05</v>
      </c>
      <c r="K71" s="26">
        <v>9378346.02</v>
      </c>
      <c r="L71" s="26">
        <v>419545.38</v>
      </c>
      <c r="M71" s="26">
        <v>23572694.650000002</v>
      </c>
      <c r="N71" s="4">
        <f t="shared" si="39"/>
        <v>0</v>
      </c>
      <c r="O71" s="45">
        <f t="shared" si="40"/>
        <v>644903.8</v>
      </c>
      <c r="P71" s="18">
        <f t="shared" si="41"/>
        <v>0.019325516160660895</v>
      </c>
      <c r="R71" s="45">
        <f t="shared" si="42"/>
        <v>115274.81</v>
      </c>
      <c r="S71" s="18">
        <f t="shared" si="43"/>
        <v>0.003454383744633097</v>
      </c>
      <c r="T71" s="47">
        <f t="shared" si="44"/>
        <v>0.022779899905293992</v>
      </c>
      <c r="U71" s="44">
        <f t="shared" si="45"/>
        <v>760178.6100000001</v>
      </c>
      <c r="V71" s="12">
        <f t="shared" si="46"/>
        <v>32610407.44</v>
      </c>
      <c r="W71" s="12">
        <f t="shared" si="47"/>
        <v>9378346.02</v>
      </c>
      <c r="X71" s="12">
        <f t="shared" si="48"/>
        <v>419545.38</v>
      </c>
      <c r="Y71" s="12">
        <f t="shared" si="49"/>
        <v>22812516.040000003</v>
      </c>
      <c r="Z71" s="43">
        <f t="shared" si="50"/>
        <v>1281.23</v>
      </c>
      <c r="AA71" s="43">
        <f t="shared" si="51"/>
        <v>9536</v>
      </c>
      <c r="AB71" s="5">
        <f t="shared" si="52"/>
        <v>0.00032415463078149925</v>
      </c>
      <c r="AC71" s="66">
        <v>-910.12</v>
      </c>
      <c r="AD71" s="42">
        <f t="shared" si="58"/>
        <v>770085.7200000001</v>
      </c>
      <c r="AE71" s="29">
        <f t="shared" si="53"/>
        <v>0.023076781416009925</v>
      </c>
      <c r="AF71" s="12">
        <f t="shared" si="54"/>
        <v>32600500.330000002</v>
      </c>
      <c r="AG71" s="12">
        <f t="shared" si="55"/>
        <v>9378346.02</v>
      </c>
      <c r="AH71" s="12">
        <f t="shared" si="56"/>
        <v>419545.38</v>
      </c>
      <c r="AI71" s="12">
        <f t="shared" si="57"/>
        <v>22802608.930000003</v>
      </c>
    </row>
    <row r="72" spans="1:35" ht="15">
      <c r="A72" s="4" t="s">
        <v>145</v>
      </c>
      <c r="B72" s="4" t="s">
        <v>144</v>
      </c>
      <c r="C72" s="48">
        <v>1336.6999999999998</v>
      </c>
      <c r="D72" s="4">
        <v>9934365.34</v>
      </c>
      <c r="E72" s="4">
        <v>4617456.75</v>
      </c>
      <c r="F72" s="4">
        <v>170002.7994029997</v>
      </c>
      <c r="G72" s="4">
        <v>5146905.790597</v>
      </c>
      <c r="H72" s="4"/>
      <c r="I72" s="48">
        <v>1223</v>
      </c>
      <c r="J72" s="26">
        <v>9163052.040000001</v>
      </c>
      <c r="K72" s="26">
        <v>4490799.58</v>
      </c>
      <c r="L72" s="26">
        <v>197591.37</v>
      </c>
      <c r="M72" s="26">
        <v>4474661.090000001</v>
      </c>
      <c r="N72" s="4">
        <f t="shared" si="39"/>
        <v>0</v>
      </c>
      <c r="O72" s="45">
        <f t="shared" si="40"/>
        <v>177080.71</v>
      </c>
      <c r="P72" s="18">
        <f t="shared" si="41"/>
        <v>0.019325516130103738</v>
      </c>
      <c r="R72" s="45">
        <f t="shared" si="42"/>
        <v>31652.7</v>
      </c>
      <c r="S72" s="18">
        <f t="shared" si="43"/>
        <v>0.003454383960914403</v>
      </c>
      <c r="T72" s="47">
        <f t="shared" si="44"/>
        <v>0.02277990009101814</v>
      </c>
      <c r="U72" s="44">
        <f t="shared" si="45"/>
        <v>208733.41</v>
      </c>
      <c r="V72" s="12">
        <f t="shared" si="46"/>
        <v>8954318.63</v>
      </c>
      <c r="W72" s="12">
        <f t="shared" si="47"/>
        <v>4490799.58</v>
      </c>
      <c r="X72" s="12">
        <f t="shared" si="48"/>
        <v>197591.37</v>
      </c>
      <c r="Y72" s="12">
        <f t="shared" si="49"/>
        <v>4265927.680000001</v>
      </c>
      <c r="Z72" s="43">
        <f t="shared" si="50"/>
        <v>351.81</v>
      </c>
      <c r="AA72" s="43">
        <f t="shared" si="51"/>
        <v>2618.44</v>
      </c>
      <c r="AB72" s="5">
        <f t="shared" si="52"/>
        <v>0.00032415509450713537</v>
      </c>
      <c r="AC72" s="66">
        <v>-249.9</v>
      </c>
      <c r="AD72" s="42">
        <f t="shared" si="58"/>
        <v>211453.76</v>
      </c>
      <c r="AE72" s="29">
        <f t="shared" si="53"/>
        <v>0.02307678261314338</v>
      </c>
      <c r="AF72" s="12">
        <f t="shared" si="54"/>
        <v>8951598.280000001</v>
      </c>
      <c r="AG72" s="12">
        <f t="shared" si="55"/>
        <v>4490799.58</v>
      </c>
      <c r="AH72" s="12">
        <f t="shared" si="56"/>
        <v>197591.37</v>
      </c>
      <c r="AI72" s="12">
        <f t="shared" si="57"/>
        <v>4263207.330000001</v>
      </c>
    </row>
    <row r="73" spans="1:35" ht="15">
      <c r="A73" s="4" t="s">
        <v>143</v>
      </c>
      <c r="B73" s="4" t="s">
        <v>143</v>
      </c>
      <c r="C73" s="48">
        <v>327.8</v>
      </c>
      <c r="D73" s="4">
        <v>3178499.32</v>
      </c>
      <c r="E73" s="4">
        <v>1378060.3</v>
      </c>
      <c r="F73" s="4">
        <v>76871.23074999987</v>
      </c>
      <c r="G73" s="4">
        <v>1723567.78925</v>
      </c>
      <c r="H73" s="4"/>
      <c r="I73" s="48">
        <v>324.7</v>
      </c>
      <c r="J73" s="26">
        <v>3183217.55</v>
      </c>
      <c r="K73" s="26">
        <v>1377830.04</v>
      </c>
      <c r="L73" s="26">
        <v>72104.61</v>
      </c>
      <c r="M73" s="26">
        <v>1733282.8999999997</v>
      </c>
      <c r="N73" s="4">
        <f t="shared" si="39"/>
        <v>0</v>
      </c>
      <c r="O73" s="45">
        <f t="shared" si="40"/>
        <v>61517.32</v>
      </c>
      <c r="P73" s="18">
        <f t="shared" si="41"/>
        <v>0.019325515467832226</v>
      </c>
      <c r="R73" s="45">
        <f t="shared" si="42"/>
        <v>10996.06</v>
      </c>
      <c r="S73" s="18">
        <f t="shared" si="43"/>
        <v>0.003454385327826557</v>
      </c>
      <c r="T73" s="47">
        <f t="shared" si="44"/>
        <v>0.022779900795658784</v>
      </c>
      <c r="U73" s="44">
        <f t="shared" si="45"/>
        <v>72513.38</v>
      </c>
      <c r="V73" s="12">
        <f t="shared" si="46"/>
        <v>3110704.17</v>
      </c>
      <c r="W73" s="12">
        <f t="shared" si="47"/>
        <v>1377830.04</v>
      </c>
      <c r="X73" s="12">
        <f t="shared" si="48"/>
        <v>72104.61</v>
      </c>
      <c r="Y73" s="12">
        <f t="shared" si="49"/>
        <v>1660769.5199999996</v>
      </c>
      <c r="Z73" s="43">
        <f t="shared" si="50"/>
        <v>122.22</v>
      </c>
      <c r="AA73" s="43">
        <f t="shared" si="51"/>
        <v>909.64</v>
      </c>
      <c r="AB73" s="5">
        <f t="shared" si="52"/>
        <v>0.00032415629274222866</v>
      </c>
      <c r="AC73" s="66">
        <v>-86.82</v>
      </c>
      <c r="AD73" s="42">
        <f t="shared" si="58"/>
        <v>73458.42</v>
      </c>
      <c r="AE73" s="29">
        <f t="shared" si="53"/>
        <v>0.023076782797958627</v>
      </c>
      <c r="AF73" s="12">
        <f t="shared" si="54"/>
        <v>3109759.13</v>
      </c>
      <c r="AG73" s="12">
        <f t="shared" si="55"/>
        <v>1377830.04</v>
      </c>
      <c r="AH73" s="12">
        <f t="shared" si="56"/>
        <v>72104.61</v>
      </c>
      <c r="AI73" s="12">
        <f t="shared" si="57"/>
        <v>1659824.4799999997</v>
      </c>
    </row>
    <row r="74" spans="1:35" ht="15">
      <c r="A74" s="4" t="s">
        <v>141</v>
      </c>
      <c r="B74" s="4" t="s">
        <v>142</v>
      </c>
      <c r="C74" s="48">
        <v>470.1</v>
      </c>
      <c r="D74" s="4">
        <v>3903271.69</v>
      </c>
      <c r="E74" s="4">
        <v>3729648.27</v>
      </c>
      <c r="F74" s="4">
        <v>128267.45575299999</v>
      </c>
      <c r="G74" s="4">
        <v>45355.96424699994</v>
      </c>
      <c r="H74" s="4"/>
      <c r="I74" s="48">
        <v>472.6</v>
      </c>
      <c r="J74" s="26">
        <v>3971769.4699999997</v>
      </c>
      <c r="K74" s="26">
        <v>3791328.84</v>
      </c>
      <c r="L74" s="26">
        <v>134862.85</v>
      </c>
      <c r="M74" s="26">
        <v>45577.77999999988</v>
      </c>
      <c r="N74" s="4">
        <f t="shared" si="39"/>
        <v>45577.77999999988</v>
      </c>
      <c r="O74" s="45">
        <f t="shared" si="40"/>
        <v>45577.78</v>
      </c>
      <c r="P74" s="18">
        <f t="shared" si="41"/>
        <v>0.011475434398764337</v>
      </c>
      <c r="Q74" s="4">
        <f>J74</f>
        <v>3971769.4699999997</v>
      </c>
      <c r="R74" s="45">
        <f t="shared" si="42"/>
        <v>0</v>
      </c>
      <c r="S74" s="18">
        <f t="shared" si="43"/>
        <v>0</v>
      </c>
      <c r="T74" s="47">
        <f t="shared" si="44"/>
        <v>0.011475434398764337</v>
      </c>
      <c r="U74" s="44">
        <f t="shared" si="45"/>
        <v>45577.78</v>
      </c>
      <c r="V74" s="12">
        <f t="shared" si="46"/>
        <v>3926191.69</v>
      </c>
      <c r="W74" s="12">
        <f t="shared" si="47"/>
        <v>3791328.84</v>
      </c>
      <c r="X74" s="12">
        <f t="shared" si="48"/>
        <v>134862.85</v>
      </c>
      <c r="Y74" s="12">
        <f t="shared" si="49"/>
        <v>-1.1641532182693481E-10</v>
      </c>
      <c r="Z74" s="43">
        <f t="shared" si="50"/>
        <v>0</v>
      </c>
      <c r="AA74" s="43">
        <f t="shared" si="51"/>
        <v>0</v>
      </c>
      <c r="AB74" s="5">
        <f t="shared" si="52"/>
        <v>0</v>
      </c>
      <c r="AC74" s="66">
        <v>0</v>
      </c>
      <c r="AD74" s="42">
        <f t="shared" si="58"/>
        <v>45577.78</v>
      </c>
      <c r="AE74" s="29">
        <f t="shared" si="53"/>
        <v>0.011475434398764337</v>
      </c>
      <c r="AF74" s="12">
        <f t="shared" si="54"/>
        <v>3926191.69</v>
      </c>
      <c r="AG74" s="12">
        <f t="shared" si="55"/>
        <v>3791328.84</v>
      </c>
      <c r="AH74" s="12">
        <f t="shared" si="56"/>
        <v>134862.85</v>
      </c>
      <c r="AI74" s="12">
        <f t="shared" si="57"/>
        <v>-1.1641532182693481E-10</v>
      </c>
    </row>
    <row r="75" spans="1:35" ht="15">
      <c r="A75" s="4" t="s">
        <v>141</v>
      </c>
      <c r="B75" s="4" t="s">
        <v>140</v>
      </c>
      <c r="C75" s="48">
        <v>1405.6</v>
      </c>
      <c r="D75" s="4">
        <v>10058557.82</v>
      </c>
      <c r="E75" s="4">
        <v>8207065.85</v>
      </c>
      <c r="F75" s="4">
        <v>445344.8788500009</v>
      </c>
      <c r="G75" s="4">
        <v>1406147.0911499998</v>
      </c>
      <c r="H75" s="4"/>
      <c r="I75" s="48">
        <v>1364.3</v>
      </c>
      <c r="J75" s="26">
        <v>9853602.45</v>
      </c>
      <c r="K75" s="26">
        <v>8201330.83</v>
      </c>
      <c r="L75" s="26">
        <v>454726.57</v>
      </c>
      <c r="M75" s="26">
        <v>1197545.049999999</v>
      </c>
      <c r="N75" s="4">
        <f t="shared" si="39"/>
        <v>0</v>
      </c>
      <c r="O75" s="45">
        <f t="shared" si="40"/>
        <v>190425.95</v>
      </c>
      <c r="P75" s="18">
        <f t="shared" si="41"/>
        <v>0.019325515816806676</v>
      </c>
      <c r="R75" s="45">
        <f t="shared" si="42"/>
        <v>34038.12</v>
      </c>
      <c r="S75" s="18">
        <f t="shared" si="43"/>
        <v>0.003454383325562318</v>
      </c>
      <c r="T75" s="47">
        <f t="shared" si="44"/>
        <v>0.022779899142368994</v>
      </c>
      <c r="U75" s="44">
        <f t="shared" si="45"/>
        <v>224464.07</v>
      </c>
      <c r="V75" s="12">
        <f t="shared" si="46"/>
        <v>9629138.379999999</v>
      </c>
      <c r="W75" s="12">
        <f t="shared" si="47"/>
        <v>8201330.83</v>
      </c>
      <c r="X75" s="12">
        <f t="shared" si="48"/>
        <v>454726.57</v>
      </c>
      <c r="Y75" s="12">
        <f t="shared" si="49"/>
        <v>973080.979999999</v>
      </c>
      <c r="Z75" s="43">
        <f t="shared" si="50"/>
        <v>378.32</v>
      </c>
      <c r="AA75" s="43">
        <f t="shared" si="51"/>
        <v>2815.77</v>
      </c>
      <c r="AB75" s="5">
        <f t="shared" si="52"/>
        <v>0.0003241545430930188</v>
      </c>
      <c r="AC75" s="66">
        <v>-268.74</v>
      </c>
      <c r="AD75" s="42">
        <f t="shared" si="58"/>
        <v>227389.42</v>
      </c>
      <c r="AE75" s="29">
        <f t="shared" si="53"/>
        <v>0.02307678041141187</v>
      </c>
      <c r="AF75" s="12">
        <f t="shared" si="54"/>
        <v>9626213.03</v>
      </c>
      <c r="AG75" s="12">
        <f t="shared" si="55"/>
        <v>8201330.83</v>
      </c>
      <c r="AH75" s="12">
        <f t="shared" si="56"/>
        <v>454726.57</v>
      </c>
      <c r="AI75" s="12">
        <f t="shared" si="57"/>
        <v>970155.6299999991</v>
      </c>
    </row>
    <row r="76" spans="1:35" ht="15">
      <c r="A76" s="4" t="s">
        <v>139</v>
      </c>
      <c r="B76" s="4" t="s">
        <v>139</v>
      </c>
      <c r="C76" s="48">
        <v>1775.8</v>
      </c>
      <c r="D76" s="4">
        <v>12786883.22</v>
      </c>
      <c r="E76" s="4">
        <v>11178214.72</v>
      </c>
      <c r="F76" s="4">
        <v>630081.8529999983</v>
      </c>
      <c r="G76" s="4">
        <v>978586.6470000017</v>
      </c>
      <c r="H76" s="4"/>
      <c r="I76" s="48">
        <v>1691.7</v>
      </c>
      <c r="J76" s="26">
        <v>12195287.6</v>
      </c>
      <c r="K76" s="26">
        <v>11190874.48</v>
      </c>
      <c r="L76" s="26">
        <v>552965.64</v>
      </c>
      <c r="M76" s="26">
        <v>451447.47999999917</v>
      </c>
      <c r="N76" s="4">
        <f t="shared" si="39"/>
        <v>0</v>
      </c>
      <c r="O76" s="45">
        <f t="shared" si="40"/>
        <v>235680.23</v>
      </c>
      <c r="P76" s="18">
        <f t="shared" si="41"/>
        <v>0.019325516357646212</v>
      </c>
      <c r="R76" s="45">
        <f t="shared" si="42"/>
        <v>42127.2</v>
      </c>
      <c r="S76" s="18">
        <f t="shared" si="43"/>
        <v>0.003454383478418336</v>
      </c>
      <c r="T76" s="47">
        <f t="shared" si="44"/>
        <v>0.022779899836064547</v>
      </c>
      <c r="U76" s="44">
        <f t="shared" si="45"/>
        <v>277807.43</v>
      </c>
      <c r="V76" s="12">
        <f t="shared" si="46"/>
        <v>11917480.17</v>
      </c>
      <c r="W76" s="12">
        <f t="shared" si="47"/>
        <v>11190874.48</v>
      </c>
      <c r="X76" s="12">
        <f t="shared" si="48"/>
        <v>552965.64</v>
      </c>
      <c r="Y76" s="12">
        <f t="shared" si="49"/>
        <v>173640.04999999917</v>
      </c>
      <c r="Z76" s="43">
        <f t="shared" si="50"/>
        <v>468.22</v>
      </c>
      <c r="AA76" s="43">
        <f t="shared" si="51"/>
        <v>3484.93</v>
      </c>
      <c r="AB76" s="5">
        <f t="shared" si="52"/>
        <v>0.0003241538969527869</v>
      </c>
      <c r="AC76" s="66">
        <v>-332.6</v>
      </c>
      <c r="AD76" s="42">
        <f t="shared" si="58"/>
        <v>281427.98</v>
      </c>
      <c r="AE76" s="29">
        <f t="shared" si="53"/>
        <v>0.02307678090346963</v>
      </c>
      <c r="AF76" s="12">
        <f t="shared" si="54"/>
        <v>11913859.62</v>
      </c>
      <c r="AG76" s="12">
        <f t="shared" si="55"/>
        <v>11190874.48</v>
      </c>
      <c r="AH76" s="12">
        <f t="shared" si="56"/>
        <v>552965.64</v>
      </c>
      <c r="AI76" s="12">
        <f t="shared" si="57"/>
        <v>170019.49999999919</v>
      </c>
    </row>
    <row r="77" spans="1:35" ht="15">
      <c r="A77" s="4" t="s">
        <v>138</v>
      </c>
      <c r="B77" s="4" t="s">
        <v>138</v>
      </c>
      <c r="C77" s="48">
        <v>89.8</v>
      </c>
      <c r="D77" s="4">
        <v>1327519.37</v>
      </c>
      <c r="E77" s="4">
        <v>987398.15</v>
      </c>
      <c r="F77" s="4">
        <v>61459.170698000235</v>
      </c>
      <c r="G77" s="4">
        <v>278662.04930199985</v>
      </c>
      <c r="H77" s="4"/>
      <c r="I77" s="48">
        <v>85.2</v>
      </c>
      <c r="J77" s="26">
        <v>1272508.89</v>
      </c>
      <c r="K77" s="26">
        <v>985355.81</v>
      </c>
      <c r="L77" s="26">
        <v>58934.74</v>
      </c>
      <c r="M77" s="26">
        <v>228218.33999999985</v>
      </c>
      <c r="N77" s="4">
        <f t="shared" si="39"/>
        <v>0</v>
      </c>
      <c r="O77" s="45">
        <f t="shared" si="40"/>
        <v>24591.89</v>
      </c>
      <c r="P77" s="18">
        <f t="shared" si="41"/>
        <v>0.019325515281861803</v>
      </c>
      <c r="R77" s="45">
        <f t="shared" si="42"/>
        <v>4395.73</v>
      </c>
      <c r="S77" s="18">
        <f t="shared" si="43"/>
        <v>0.003454380581969844</v>
      </c>
      <c r="T77" s="47">
        <f t="shared" si="44"/>
        <v>0.022779895863831646</v>
      </c>
      <c r="U77" s="44">
        <f t="shared" si="45"/>
        <v>28987.62</v>
      </c>
      <c r="V77" s="12">
        <f t="shared" si="46"/>
        <v>1243521.2699999998</v>
      </c>
      <c r="W77" s="12">
        <f t="shared" si="47"/>
        <v>985355.81</v>
      </c>
      <c r="X77" s="12">
        <f t="shared" si="48"/>
        <v>58934.74</v>
      </c>
      <c r="Y77" s="12">
        <f t="shared" si="49"/>
        <v>199230.71999999986</v>
      </c>
      <c r="Z77" s="43">
        <f t="shared" si="50"/>
        <v>48.86</v>
      </c>
      <c r="AA77" s="43">
        <f t="shared" si="51"/>
        <v>363.63</v>
      </c>
      <c r="AB77" s="5">
        <f t="shared" si="52"/>
        <v>0.00032415490629696114</v>
      </c>
      <c r="AC77" s="66">
        <v>-34.71</v>
      </c>
      <c r="AD77" s="42">
        <f t="shared" si="58"/>
        <v>29365.4</v>
      </c>
      <c r="AE77" s="29">
        <f t="shared" si="53"/>
        <v>0.023076773946938793</v>
      </c>
      <c r="AF77" s="12">
        <f t="shared" si="54"/>
        <v>1243143.49</v>
      </c>
      <c r="AG77" s="12">
        <f t="shared" si="55"/>
        <v>985355.81</v>
      </c>
      <c r="AH77" s="12">
        <f t="shared" si="56"/>
        <v>58934.74</v>
      </c>
      <c r="AI77" s="12">
        <f t="shared" si="57"/>
        <v>198852.93999999986</v>
      </c>
    </row>
    <row r="78" spans="1:35" ht="15">
      <c r="A78" s="4" t="s">
        <v>137</v>
      </c>
      <c r="B78" s="4" t="s">
        <v>137</v>
      </c>
      <c r="C78" s="48">
        <v>655</v>
      </c>
      <c r="D78" s="4">
        <v>5029909.4799999995</v>
      </c>
      <c r="E78" s="4">
        <v>2031683.65</v>
      </c>
      <c r="F78" s="4">
        <v>221901.173068</v>
      </c>
      <c r="G78" s="4">
        <v>2776324.6569319996</v>
      </c>
      <c r="H78" s="4"/>
      <c r="I78" s="48">
        <v>628.6</v>
      </c>
      <c r="J78" s="26">
        <v>4894736.16</v>
      </c>
      <c r="K78" s="26">
        <v>2033089.29</v>
      </c>
      <c r="L78" s="26">
        <v>216277.73</v>
      </c>
      <c r="M78" s="26">
        <v>2645369.14</v>
      </c>
      <c r="N78" s="4">
        <f t="shared" si="39"/>
        <v>0</v>
      </c>
      <c r="O78" s="45">
        <f t="shared" si="40"/>
        <v>94593.3</v>
      </c>
      <c r="P78" s="18">
        <f t="shared" si="41"/>
        <v>0.019325515596329914</v>
      </c>
      <c r="R78" s="45">
        <f t="shared" si="42"/>
        <v>16908.3</v>
      </c>
      <c r="S78" s="18">
        <f t="shared" si="43"/>
        <v>0.003454384352352916</v>
      </c>
      <c r="T78" s="47">
        <f t="shared" si="44"/>
        <v>0.02277989994868283</v>
      </c>
      <c r="U78" s="44">
        <f t="shared" si="45"/>
        <v>111501.6</v>
      </c>
      <c r="V78" s="12">
        <f t="shared" si="46"/>
        <v>4783234.5600000005</v>
      </c>
      <c r="W78" s="12">
        <f t="shared" si="47"/>
        <v>2033089.29</v>
      </c>
      <c r="X78" s="12">
        <f t="shared" si="48"/>
        <v>216277.73</v>
      </c>
      <c r="Y78" s="12">
        <f t="shared" si="49"/>
        <v>2533867.54</v>
      </c>
      <c r="Z78" s="43">
        <f t="shared" si="50"/>
        <v>187.93</v>
      </c>
      <c r="AA78" s="43">
        <f t="shared" si="51"/>
        <v>1398.72</v>
      </c>
      <c r="AB78" s="5">
        <f t="shared" si="52"/>
        <v>0.0003241543462477455</v>
      </c>
      <c r="AC78" s="66">
        <v>-133.49</v>
      </c>
      <c r="AD78" s="42">
        <f t="shared" si="58"/>
        <v>112954.76</v>
      </c>
      <c r="AE78" s="29">
        <f t="shared" si="53"/>
        <v>0.023076782140592434</v>
      </c>
      <c r="AF78" s="12">
        <f t="shared" si="54"/>
        <v>4781781.4</v>
      </c>
      <c r="AG78" s="12">
        <f t="shared" si="55"/>
        <v>2033089.29</v>
      </c>
      <c r="AH78" s="12">
        <f t="shared" si="56"/>
        <v>216277.73</v>
      </c>
      <c r="AI78" s="12">
        <f t="shared" si="57"/>
        <v>2532414.3800000004</v>
      </c>
    </row>
    <row r="79" spans="1:35" ht="15">
      <c r="A79" s="4" t="s">
        <v>137</v>
      </c>
      <c r="B79" s="4" t="s">
        <v>136</v>
      </c>
      <c r="C79" s="48">
        <v>258</v>
      </c>
      <c r="D79" s="4">
        <v>2526248.82</v>
      </c>
      <c r="E79" s="4">
        <v>1232199.67</v>
      </c>
      <c r="F79" s="4">
        <v>92745.03478400002</v>
      </c>
      <c r="G79" s="4">
        <v>1201304.115216</v>
      </c>
      <c r="H79" s="4"/>
      <c r="I79" s="48">
        <v>255.70000000000002</v>
      </c>
      <c r="J79" s="26">
        <v>2518351.95</v>
      </c>
      <c r="K79" s="26">
        <v>1232849.81</v>
      </c>
      <c r="L79" s="26">
        <v>105382.39</v>
      </c>
      <c r="M79" s="26">
        <v>1180119.7500000002</v>
      </c>
      <c r="N79" s="4">
        <f t="shared" si="39"/>
        <v>0</v>
      </c>
      <c r="O79" s="45">
        <f t="shared" si="40"/>
        <v>48668.45</v>
      </c>
      <c r="P79" s="18">
        <f t="shared" si="41"/>
        <v>0.019325515641290723</v>
      </c>
      <c r="R79" s="45">
        <f t="shared" si="42"/>
        <v>8699.35</v>
      </c>
      <c r="S79" s="18">
        <f t="shared" si="43"/>
        <v>0.003454382140669417</v>
      </c>
      <c r="T79" s="47">
        <f t="shared" si="44"/>
        <v>0.02277989778196014</v>
      </c>
      <c r="U79" s="44">
        <f t="shared" si="45"/>
        <v>57367.799999999996</v>
      </c>
      <c r="V79" s="12">
        <f t="shared" si="46"/>
        <v>2460984.1500000004</v>
      </c>
      <c r="W79" s="12">
        <f t="shared" si="47"/>
        <v>1232849.81</v>
      </c>
      <c r="X79" s="12">
        <f t="shared" si="48"/>
        <v>105382.39</v>
      </c>
      <c r="Y79" s="12">
        <f t="shared" si="49"/>
        <v>1122751.9500000002</v>
      </c>
      <c r="Z79" s="43">
        <f t="shared" si="50"/>
        <v>96.69</v>
      </c>
      <c r="AA79" s="43">
        <f t="shared" si="51"/>
        <v>719.65</v>
      </c>
      <c r="AB79" s="5">
        <f t="shared" si="52"/>
        <v>0.00032415643889647746</v>
      </c>
      <c r="AC79" s="66">
        <v>-68.68</v>
      </c>
      <c r="AD79" s="42">
        <f t="shared" si="58"/>
        <v>58115.46</v>
      </c>
      <c r="AE79" s="29">
        <f t="shared" si="53"/>
        <v>0.0230767824171677</v>
      </c>
      <c r="AF79" s="12">
        <f t="shared" si="54"/>
        <v>2460236.49</v>
      </c>
      <c r="AG79" s="12">
        <f t="shared" si="55"/>
        <v>1232849.81</v>
      </c>
      <c r="AH79" s="12">
        <f t="shared" si="56"/>
        <v>105382.39</v>
      </c>
      <c r="AI79" s="12">
        <f t="shared" si="57"/>
        <v>1122004.2900000003</v>
      </c>
    </row>
    <row r="80" spans="1:35" ht="15">
      <c r="A80" s="4" t="s">
        <v>135</v>
      </c>
      <c r="B80" s="4" t="s">
        <v>134</v>
      </c>
      <c r="C80" s="48">
        <v>200.7</v>
      </c>
      <c r="D80" s="4">
        <v>2360756.79</v>
      </c>
      <c r="E80" s="4">
        <v>905822.42</v>
      </c>
      <c r="F80" s="4">
        <v>219351.628822</v>
      </c>
      <c r="G80" s="4">
        <v>1235582.741178</v>
      </c>
      <c r="H80" s="4"/>
      <c r="I80" s="48">
        <v>203.20000000000002</v>
      </c>
      <c r="J80" s="26">
        <v>2392030.31</v>
      </c>
      <c r="K80" s="26">
        <v>905822.35</v>
      </c>
      <c r="L80" s="26">
        <v>249579.78</v>
      </c>
      <c r="M80" s="26">
        <v>1236628.18</v>
      </c>
      <c r="N80" s="4">
        <f t="shared" si="39"/>
        <v>0</v>
      </c>
      <c r="O80" s="45">
        <f t="shared" si="40"/>
        <v>46227.22</v>
      </c>
      <c r="P80" s="18">
        <f t="shared" si="41"/>
        <v>0.01932551598813144</v>
      </c>
      <c r="R80" s="45">
        <f t="shared" si="42"/>
        <v>8262.99</v>
      </c>
      <c r="S80" s="18">
        <f t="shared" si="43"/>
        <v>0.0034543834856340092</v>
      </c>
      <c r="T80" s="47">
        <f t="shared" si="44"/>
        <v>0.02277989947376545</v>
      </c>
      <c r="U80" s="44">
        <f t="shared" si="45"/>
        <v>54490.21</v>
      </c>
      <c r="V80" s="12">
        <f t="shared" si="46"/>
        <v>2337540.1</v>
      </c>
      <c r="W80" s="12">
        <f t="shared" si="47"/>
        <v>905822.35</v>
      </c>
      <c r="X80" s="12">
        <f t="shared" si="48"/>
        <v>249579.78</v>
      </c>
      <c r="Y80" s="12">
        <f t="shared" si="49"/>
        <v>1182137.97</v>
      </c>
      <c r="Z80" s="43">
        <f t="shared" si="50"/>
        <v>91.84</v>
      </c>
      <c r="AA80" s="43">
        <f t="shared" si="51"/>
        <v>683.55</v>
      </c>
      <c r="AB80" s="5">
        <f t="shared" si="52"/>
        <v>0.0003241555914899757</v>
      </c>
      <c r="AC80" s="66">
        <v>-65.24</v>
      </c>
      <c r="AD80" s="42">
        <f t="shared" si="58"/>
        <v>55200.36</v>
      </c>
      <c r="AE80" s="29">
        <f t="shared" si="53"/>
        <v>0.023076781163362432</v>
      </c>
      <c r="AF80" s="12">
        <f t="shared" si="54"/>
        <v>2336829.95</v>
      </c>
      <c r="AG80" s="12">
        <f t="shared" si="55"/>
        <v>905822.35</v>
      </c>
      <c r="AH80" s="12">
        <f t="shared" si="56"/>
        <v>249579.78</v>
      </c>
      <c r="AI80" s="12">
        <f t="shared" si="57"/>
        <v>1181427.8199999998</v>
      </c>
    </row>
    <row r="81" spans="1:35" ht="15">
      <c r="A81" s="4" t="s">
        <v>133</v>
      </c>
      <c r="B81" s="4" t="s">
        <v>133</v>
      </c>
      <c r="C81" s="48">
        <v>81226</v>
      </c>
      <c r="D81" s="4">
        <v>571533515.49</v>
      </c>
      <c r="E81" s="4">
        <v>194437370.09</v>
      </c>
      <c r="F81" s="4">
        <v>14702963.95124799</v>
      </c>
      <c r="G81" s="4">
        <v>362393181.448752</v>
      </c>
      <c r="H81" s="4"/>
      <c r="I81" s="48">
        <v>81396.7</v>
      </c>
      <c r="J81" s="26">
        <v>575415591.27</v>
      </c>
      <c r="K81" s="26">
        <v>193061709.67</v>
      </c>
      <c r="L81" s="26">
        <v>14717021.89</v>
      </c>
      <c r="M81" s="26">
        <v>367636859.71000004</v>
      </c>
      <c r="N81" s="4">
        <f t="shared" si="39"/>
        <v>0</v>
      </c>
      <c r="O81" s="45">
        <f t="shared" si="40"/>
        <v>11120203.25</v>
      </c>
      <c r="P81" s="18">
        <f t="shared" si="41"/>
        <v>0.01932551605954332</v>
      </c>
      <c r="Q81" s="4"/>
      <c r="R81" s="45">
        <f t="shared" si="42"/>
        <v>1987706.32</v>
      </c>
      <c r="S81" s="18">
        <f t="shared" si="43"/>
        <v>0.003454383840404694</v>
      </c>
      <c r="T81" s="47">
        <f t="shared" si="44"/>
        <v>0.02277989989994801</v>
      </c>
      <c r="U81" s="44">
        <f t="shared" si="45"/>
        <v>13107909.57</v>
      </c>
      <c r="V81" s="12">
        <f t="shared" si="46"/>
        <v>562307681.6999999</v>
      </c>
      <c r="W81" s="12">
        <f t="shared" si="47"/>
        <v>193061709.67</v>
      </c>
      <c r="X81" s="12">
        <f t="shared" si="48"/>
        <v>14717021.89</v>
      </c>
      <c r="Y81" s="12">
        <f t="shared" si="49"/>
        <v>354528950.14000005</v>
      </c>
      <c r="Z81" s="43">
        <f t="shared" si="50"/>
        <v>22092.45</v>
      </c>
      <c r="AA81" s="43">
        <f t="shared" si="51"/>
        <v>164431.18</v>
      </c>
      <c r="AB81" s="5">
        <f t="shared" si="52"/>
        <v>0.000324154633329145</v>
      </c>
      <c r="AC81" s="66">
        <v>-15693.31</v>
      </c>
      <c r="AD81" s="42">
        <f t="shared" si="58"/>
        <v>13278739.889999999</v>
      </c>
      <c r="AE81" s="29">
        <f t="shared" si="53"/>
        <v>0.023076781532270416</v>
      </c>
      <c r="AF81" s="12">
        <f t="shared" si="54"/>
        <v>562136851.38</v>
      </c>
      <c r="AG81" s="12">
        <f t="shared" si="55"/>
        <v>193061709.67</v>
      </c>
      <c r="AH81" s="12">
        <f t="shared" si="56"/>
        <v>14717021.89</v>
      </c>
      <c r="AI81" s="12">
        <f t="shared" si="57"/>
        <v>354358119.82000005</v>
      </c>
    </row>
    <row r="82" spans="1:35" ht="15">
      <c r="A82" s="4" t="s">
        <v>131</v>
      </c>
      <c r="B82" s="4" t="s">
        <v>132</v>
      </c>
      <c r="C82" s="48">
        <v>185.8</v>
      </c>
      <c r="D82" s="4">
        <v>2108687.28</v>
      </c>
      <c r="E82" s="4">
        <v>475388.26</v>
      </c>
      <c r="F82" s="4">
        <v>56365.172854000004</v>
      </c>
      <c r="G82" s="4">
        <v>1576933.8471459998</v>
      </c>
      <c r="H82" s="4"/>
      <c r="I82" s="48">
        <v>182.5</v>
      </c>
      <c r="J82" s="26">
        <v>2067312.6300000001</v>
      </c>
      <c r="K82" s="26">
        <v>475390.7</v>
      </c>
      <c r="L82" s="26">
        <v>61958.89</v>
      </c>
      <c r="M82" s="26">
        <v>1529963.0400000003</v>
      </c>
      <c r="N82" s="4">
        <f t="shared" si="39"/>
        <v>0</v>
      </c>
      <c r="O82" s="45">
        <f t="shared" si="40"/>
        <v>39951.88</v>
      </c>
      <c r="P82" s="18">
        <f t="shared" si="41"/>
        <v>0.019325514399822535</v>
      </c>
      <c r="R82" s="45">
        <f t="shared" si="42"/>
        <v>7141.29</v>
      </c>
      <c r="S82" s="18">
        <f t="shared" si="43"/>
        <v>0.0034543831911867146</v>
      </c>
      <c r="T82" s="47">
        <f t="shared" si="44"/>
        <v>0.02277989759100925</v>
      </c>
      <c r="U82" s="44">
        <f t="shared" si="45"/>
        <v>47093.17</v>
      </c>
      <c r="V82" s="12">
        <f t="shared" si="46"/>
        <v>2020219.4600000002</v>
      </c>
      <c r="W82" s="12">
        <f t="shared" si="47"/>
        <v>475390.7</v>
      </c>
      <c r="X82" s="12">
        <f t="shared" si="48"/>
        <v>61958.89</v>
      </c>
      <c r="Y82" s="12">
        <f t="shared" si="49"/>
        <v>1482869.8700000003</v>
      </c>
      <c r="Z82" s="43">
        <f t="shared" si="50"/>
        <v>79.37</v>
      </c>
      <c r="AA82" s="43">
        <f t="shared" si="51"/>
        <v>590.76</v>
      </c>
      <c r="AB82" s="5">
        <f t="shared" si="52"/>
        <v>0.00032415513274351737</v>
      </c>
      <c r="AC82" s="66">
        <v>-56.38</v>
      </c>
      <c r="AD82" s="42">
        <f t="shared" si="58"/>
        <v>47706.920000000006</v>
      </c>
      <c r="AE82" s="29">
        <f t="shared" si="53"/>
        <v>0.02307678060284477</v>
      </c>
      <c r="AF82" s="12">
        <f t="shared" si="54"/>
        <v>2019605.7100000002</v>
      </c>
      <c r="AG82" s="12">
        <f t="shared" si="55"/>
        <v>475390.7</v>
      </c>
      <c r="AH82" s="12">
        <f t="shared" si="56"/>
        <v>61958.89</v>
      </c>
      <c r="AI82" s="12">
        <f t="shared" si="57"/>
        <v>1482256.1200000003</v>
      </c>
    </row>
    <row r="83" spans="1:35" ht="15">
      <c r="A83" s="4" t="s">
        <v>131</v>
      </c>
      <c r="B83" s="4" t="s">
        <v>130</v>
      </c>
      <c r="C83" s="48">
        <v>65.69999999999999</v>
      </c>
      <c r="D83" s="4">
        <v>923651.1799999999</v>
      </c>
      <c r="E83" s="4">
        <v>346766.36</v>
      </c>
      <c r="F83" s="4">
        <v>45282.89991999994</v>
      </c>
      <c r="G83" s="4">
        <v>531601.9200800001</v>
      </c>
      <c r="H83" s="4"/>
      <c r="I83" s="48">
        <v>77.4</v>
      </c>
      <c r="J83" s="26">
        <v>1071906.11</v>
      </c>
      <c r="K83" s="26">
        <v>346839.56</v>
      </c>
      <c r="L83" s="26">
        <v>51319.18</v>
      </c>
      <c r="M83" s="26">
        <v>673747.37</v>
      </c>
      <c r="N83" s="4">
        <f t="shared" si="39"/>
        <v>0</v>
      </c>
      <c r="O83" s="45">
        <f t="shared" si="40"/>
        <v>20715.14</v>
      </c>
      <c r="P83" s="18">
        <f t="shared" si="41"/>
        <v>0.019325517232101606</v>
      </c>
      <c r="R83" s="45">
        <f t="shared" si="42"/>
        <v>3702.78</v>
      </c>
      <c r="S83" s="18">
        <f t="shared" si="43"/>
        <v>0.003454388369891837</v>
      </c>
      <c r="T83" s="47">
        <f t="shared" si="44"/>
        <v>0.022779905601993444</v>
      </c>
      <c r="U83" s="44">
        <f t="shared" si="45"/>
        <v>24417.92</v>
      </c>
      <c r="V83" s="12">
        <f t="shared" si="46"/>
        <v>1047488.1900000001</v>
      </c>
      <c r="W83" s="12">
        <f t="shared" si="47"/>
        <v>346839.56</v>
      </c>
      <c r="X83" s="12">
        <f t="shared" si="48"/>
        <v>51319.18</v>
      </c>
      <c r="Y83" s="12">
        <f t="shared" si="49"/>
        <v>649329.45</v>
      </c>
      <c r="Z83" s="43">
        <f t="shared" si="50"/>
        <v>41.15</v>
      </c>
      <c r="AA83" s="43">
        <f t="shared" si="51"/>
        <v>306.31</v>
      </c>
      <c r="AB83" s="5">
        <f t="shared" si="52"/>
        <v>0.00032415152480099206</v>
      </c>
      <c r="AC83" s="66">
        <v>-29.23</v>
      </c>
      <c r="AD83" s="42">
        <f t="shared" si="58"/>
        <v>24736.15</v>
      </c>
      <c r="AE83" s="29">
        <f t="shared" si="53"/>
        <v>0.02307678794740707</v>
      </c>
      <c r="AF83" s="12">
        <f t="shared" si="54"/>
        <v>1047169.9600000001</v>
      </c>
      <c r="AG83" s="12">
        <f t="shared" si="55"/>
        <v>346839.56</v>
      </c>
      <c r="AH83" s="12">
        <f t="shared" si="56"/>
        <v>51319.18</v>
      </c>
      <c r="AI83" s="12">
        <f t="shared" si="57"/>
        <v>649011.22</v>
      </c>
    </row>
    <row r="84" spans="1:35" ht="15">
      <c r="A84" s="4" t="s">
        <v>125</v>
      </c>
      <c r="B84" s="4" t="s">
        <v>129</v>
      </c>
      <c r="C84" s="48">
        <v>165.6</v>
      </c>
      <c r="D84" s="4">
        <v>1978838.75</v>
      </c>
      <c r="E84" s="4">
        <v>476107.58</v>
      </c>
      <c r="F84" s="4">
        <v>69075.30099999998</v>
      </c>
      <c r="G84" s="4">
        <v>1433655.869</v>
      </c>
      <c r="H84" s="4"/>
      <c r="I84" s="48">
        <v>163.10000000000002</v>
      </c>
      <c r="J84" s="26">
        <v>1949670.3099999998</v>
      </c>
      <c r="K84" s="26">
        <v>476074.88</v>
      </c>
      <c r="L84" s="26">
        <v>65730.83</v>
      </c>
      <c r="M84" s="26">
        <v>1407864.5999999996</v>
      </c>
      <c r="N84" s="4">
        <f t="shared" si="39"/>
        <v>0</v>
      </c>
      <c r="O84" s="45">
        <f t="shared" si="40"/>
        <v>37678.38</v>
      </c>
      <c r="P84" s="18">
        <f t="shared" si="41"/>
        <v>0.019325513553109398</v>
      </c>
      <c r="R84" s="45">
        <f t="shared" si="42"/>
        <v>6734.91</v>
      </c>
      <c r="S84" s="18">
        <f t="shared" si="43"/>
        <v>0.003454384038909635</v>
      </c>
      <c r="T84" s="47">
        <f t="shared" si="44"/>
        <v>0.02277989759201903</v>
      </c>
      <c r="U84" s="44">
        <f t="shared" si="45"/>
        <v>44413.28999999999</v>
      </c>
      <c r="V84" s="12">
        <f t="shared" si="46"/>
        <v>1905257.0199999998</v>
      </c>
      <c r="W84" s="12">
        <f t="shared" si="47"/>
        <v>476074.88</v>
      </c>
      <c r="X84" s="12">
        <f t="shared" si="48"/>
        <v>65730.83</v>
      </c>
      <c r="Y84" s="12">
        <f t="shared" si="49"/>
        <v>1363451.3099999996</v>
      </c>
      <c r="Z84" s="43">
        <f t="shared" si="50"/>
        <v>74.86</v>
      </c>
      <c r="AA84" s="43">
        <f t="shared" si="51"/>
        <v>557.14</v>
      </c>
      <c r="AB84" s="5">
        <f t="shared" si="52"/>
        <v>0.000324157369970926</v>
      </c>
      <c r="AC84" s="66">
        <v>-53.17</v>
      </c>
      <c r="AD84" s="42">
        <f t="shared" si="58"/>
        <v>44992.119999999995</v>
      </c>
      <c r="AE84" s="29">
        <f t="shared" si="53"/>
        <v>0.023076783684519462</v>
      </c>
      <c r="AF84" s="12">
        <f t="shared" si="54"/>
        <v>1904678.19</v>
      </c>
      <c r="AG84" s="12">
        <f t="shared" si="55"/>
        <v>476074.88</v>
      </c>
      <c r="AH84" s="12">
        <f t="shared" si="56"/>
        <v>65730.83</v>
      </c>
      <c r="AI84" s="12">
        <f t="shared" si="57"/>
        <v>1362872.4799999995</v>
      </c>
    </row>
    <row r="85" spans="1:35" ht="15">
      <c r="A85" s="4" t="s">
        <v>125</v>
      </c>
      <c r="B85" s="4" t="s">
        <v>128</v>
      </c>
      <c r="C85" s="48">
        <v>113.9</v>
      </c>
      <c r="D85" s="4">
        <v>1436302.39</v>
      </c>
      <c r="E85" s="4">
        <v>251322.42</v>
      </c>
      <c r="F85" s="4">
        <v>52434.26810800005</v>
      </c>
      <c r="G85" s="4">
        <v>1132545.701892</v>
      </c>
      <c r="H85" s="4"/>
      <c r="I85" s="48">
        <v>114.5</v>
      </c>
      <c r="J85" s="26">
        <v>1450108.42</v>
      </c>
      <c r="K85" s="26">
        <v>251297.2</v>
      </c>
      <c r="L85" s="26">
        <v>52919.8</v>
      </c>
      <c r="M85" s="26">
        <v>1145891.42</v>
      </c>
      <c r="N85" s="4">
        <f t="shared" si="39"/>
        <v>0</v>
      </c>
      <c r="O85" s="45">
        <f t="shared" si="40"/>
        <v>28024.09</v>
      </c>
      <c r="P85" s="18">
        <f t="shared" si="41"/>
        <v>0.019325513605389588</v>
      </c>
      <c r="R85" s="45">
        <f t="shared" si="42"/>
        <v>5009.23</v>
      </c>
      <c r="S85" s="18">
        <f t="shared" si="43"/>
        <v>0.0034543830867487823</v>
      </c>
      <c r="T85" s="47">
        <f t="shared" si="44"/>
        <v>0.022779896692138372</v>
      </c>
      <c r="U85" s="44">
        <f t="shared" si="45"/>
        <v>33033.32</v>
      </c>
      <c r="V85" s="12">
        <f t="shared" si="46"/>
        <v>1417075.0999999999</v>
      </c>
      <c r="W85" s="12">
        <f t="shared" si="47"/>
        <v>251297.2</v>
      </c>
      <c r="X85" s="12">
        <f t="shared" si="48"/>
        <v>52919.8</v>
      </c>
      <c r="Y85" s="12">
        <f t="shared" si="49"/>
        <v>1112858.0999999999</v>
      </c>
      <c r="Z85" s="43">
        <f t="shared" si="50"/>
        <v>55.68</v>
      </c>
      <c r="AA85" s="43">
        <f t="shared" si="51"/>
        <v>414.38</v>
      </c>
      <c r="AB85" s="5">
        <f t="shared" si="52"/>
        <v>0.00032415507248761445</v>
      </c>
      <c r="AC85" s="66">
        <v>-39.55</v>
      </c>
      <c r="AD85" s="42">
        <f t="shared" si="58"/>
        <v>33463.829999999994</v>
      </c>
      <c r="AE85" s="29">
        <f t="shared" si="53"/>
        <v>0.02307677794188658</v>
      </c>
      <c r="AF85" s="12">
        <f t="shared" si="54"/>
        <v>1416644.5899999999</v>
      </c>
      <c r="AG85" s="12">
        <f t="shared" si="55"/>
        <v>251297.2</v>
      </c>
      <c r="AH85" s="12">
        <f t="shared" si="56"/>
        <v>52919.8</v>
      </c>
      <c r="AI85" s="12">
        <f t="shared" si="57"/>
        <v>1112427.5899999999</v>
      </c>
    </row>
    <row r="86" spans="1:35" ht="15">
      <c r="A86" s="4" t="s">
        <v>125</v>
      </c>
      <c r="B86" s="4" t="s">
        <v>127</v>
      </c>
      <c r="C86" s="48">
        <v>210.9</v>
      </c>
      <c r="D86" s="4">
        <v>2280034.61</v>
      </c>
      <c r="E86" s="4">
        <v>350459.81</v>
      </c>
      <c r="F86" s="4">
        <v>52691.80599999998</v>
      </c>
      <c r="G86" s="4">
        <v>1876882.994</v>
      </c>
      <c r="H86" s="4"/>
      <c r="I86" s="48">
        <v>210.7</v>
      </c>
      <c r="J86" s="26">
        <v>2268689.17</v>
      </c>
      <c r="K86" s="26">
        <v>350358.97</v>
      </c>
      <c r="L86" s="26">
        <v>47874.92</v>
      </c>
      <c r="M86" s="26">
        <v>1870455.28</v>
      </c>
      <c r="N86" s="4">
        <f t="shared" si="39"/>
        <v>0</v>
      </c>
      <c r="O86" s="45">
        <f t="shared" si="40"/>
        <v>43843.59</v>
      </c>
      <c r="P86" s="18">
        <f t="shared" si="41"/>
        <v>0.01932551650519846</v>
      </c>
      <c r="R86" s="45">
        <f t="shared" si="42"/>
        <v>7836.92</v>
      </c>
      <c r="S86" s="18">
        <f t="shared" si="43"/>
        <v>0.0034543824264828666</v>
      </c>
      <c r="T86" s="47">
        <f t="shared" si="44"/>
        <v>0.022779898931681326</v>
      </c>
      <c r="U86" s="44">
        <f t="shared" si="45"/>
        <v>51680.509999999995</v>
      </c>
      <c r="V86" s="12">
        <f t="shared" si="46"/>
        <v>2217008.66</v>
      </c>
      <c r="W86" s="12">
        <f t="shared" si="47"/>
        <v>350358.97</v>
      </c>
      <c r="X86" s="12">
        <f t="shared" si="48"/>
        <v>47874.92</v>
      </c>
      <c r="Y86" s="12">
        <f t="shared" si="49"/>
        <v>1818774.77</v>
      </c>
      <c r="Z86" s="43">
        <f t="shared" si="50"/>
        <v>87.1</v>
      </c>
      <c r="AA86" s="43">
        <f t="shared" si="51"/>
        <v>648.3</v>
      </c>
      <c r="AB86" s="5">
        <f t="shared" si="52"/>
        <v>0.00032415194188986234</v>
      </c>
      <c r="AC86" s="66">
        <v>-61.87</v>
      </c>
      <c r="AD86" s="42">
        <f t="shared" si="58"/>
        <v>52354.03999999999</v>
      </c>
      <c r="AE86" s="29">
        <f t="shared" si="53"/>
        <v>0.023076779618955025</v>
      </c>
      <c r="AF86" s="12">
        <f t="shared" si="54"/>
        <v>2216335.13</v>
      </c>
      <c r="AG86" s="12">
        <f t="shared" si="55"/>
        <v>350358.97</v>
      </c>
      <c r="AH86" s="12">
        <f t="shared" si="56"/>
        <v>47874.92</v>
      </c>
      <c r="AI86" s="12">
        <f t="shared" si="57"/>
        <v>1818101.24</v>
      </c>
    </row>
    <row r="87" spans="1:35" ht="15">
      <c r="A87" s="4" t="s">
        <v>125</v>
      </c>
      <c r="B87" s="4" t="s">
        <v>126</v>
      </c>
      <c r="C87" s="48">
        <v>119.7</v>
      </c>
      <c r="D87" s="4">
        <v>1568865.82</v>
      </c>
      <c r="E87" s="4">
        <v>294395.95</v>
      </c>
      <c r="F87" s="4">
        <v>34540.971695999964</v>
      </c>
      <c r="G87" s="4">
        <v>1239928.898304</v>
      </c>
      <c r="H87" s="4"/>
      <c r="I87" s="48">
        <v>120.1</v>
      </c>
      <c r="J87" s="26">
        <v>1571536.4</v>
      </c>
      <c r="K87" s="26">
        <v>294209.49</v>
      </c>
      <c r="L87" s="26">
        <v>38125.31</v>
      </c>
      <c r="M87" s="26">
        <v>1239201.5999999999</v>
      </c>
      <c r="N87" s="4">
        <f t="shared" si="39"/>
        <v>0</v>
      </c>
      <c r="O87" s="45">
        <f t="shared" si="40"/>
        <v>30370.75</v>
      </c>
      <c r="P87" s="18">
        <f t="shared" si="41"/>
        <v>0.019325514827400754</v>
      </c>
      <c r="R87" s="45">
        <f t="shared" si="42"/>
        <v>5428.69</v>
      </c>
      <c r="S87" s="18">
        <f t="shared" si="43"/>
        <v>0.0034543838755500666</v>
      </c>
      <c r="T87" s="47">
        <f t="shared" si="44"/>
        <v>0.022779898702950822</v>
      </c>
      <c r="U87" s="44">
        <f t="shared" si="45"/>
        <v>35799.44</v>
      </c>
      <c r="V87" s="12">
        <f t="shared" si="46"/>
        <v>1535736.96</v>
      </c>
      <c r="W87" s="12">
        <f t="shared" si="47"/>
        <v>294209.49</v>
      </c>
      <c r="X87" s="12">
        <f t="shared" si="48"/>
        <v>38125.31</v>
      </c>
      <c r="Y87" s="12">
        <f t="shared" si="49"/>
        <v>1203402.16</v>
      </c>
      <c r="Z87" s="43">
        <f t="shared" si="50"/>
        <v>60.34</v>
      </c>
      <c r="AA87" s="43">
        <f t="shared" si="51"/>
        <v>449.08</v>
      </c>
      <c r="AB87" s="5">
        <f t="shared" si="52"/>
        <v>0.00032415412076996754</v>
      </c>
      <c r="AC87" s="66">
        <v>-42.86</v>
      </c>
      <c r="AD87" s="42">
        <f t="shared" si="58"/>
        <v>36266</v>
      </c>
      <c r="AE87" s="29">
        <f t="shared" si="53"/>
        <v>0.02307678014966755</v>
      </c>
      <c r="AF87" s="12">
        <f t="shared" si="54"/>
        <v>1535270.4</v>
      </c>
      <c r="AG87" s="12">
        <f t="shared" si="55"/>
        <v>294209.49</v>
      </c>
      <c r="AH87" s="12">
        <f t="shared" si="56"/>
        <v>38125.31</v>
      </c>
      <c r="AI87" s="12">
        <f t="shared" si="57"/>
        <v>1202935.5999999999</v>
      </c>
    </row>
    <row r="88" spans="1:35" ht="15">
      <c r="A88" s="4" t="s">
        <v>125</v>
      </c>
      <c r="B88" s="4" t="s">
        <v>124</v>
      </c>
      <c r="C88" s="48">
        <v>723.8</v>
      </c>
      <c r="D88" s="4">
        <v>5251420.45</v>
      </c>
      <c r="E88" s="4">
        <v>1743149.76</v>
      </c>
      <c r="F88" s="4">
        <v>189101.12</v>
      </c>
      <c r="G88" s="4">
        <v>3319169.5700000003</v>
      </c>
      <c r="H88" s="4"/>
      <c r="I88" s="48">
        <v>726.6</v>
      </c>
      <c r="J88" s="26">
        <v>5287834.75</v>
      </c>
      <c r="K88" s="26">
        <v>1742716.92</v>
      </c>
      <c r="L88" s="26">
        <v>225962.59</v>
      </c>
      <c r="M88" s="26">
        <v>3319155.24</v>
      </c>
      <c r="N88" s="4">
        <f t="shared" si="39"/>
        <v>0</v>
      </c>
      <c r="O88" s="45">
        <f t="shared" si="40"/>
        <v>102190.14</v>
      </c>
      <c r="P88" s="18">
        <f t="shared" si="41"/>
        <v>0.019325516932994172</v>
      </c>
      <c r="R88" s="45">
        <f t="shared" si="42"/>
        <v>18266.21</v>
      </c>
      <c r="S88" s="18">
        <f t="shared" si="43"/>
        <v>0.0034543836680977972</v>
      </c>
      <c r="T88" s="47">
        <f t="shared" si="44"/>
        <v>0.02277990060109197</v>
      </c>
      <c r="U88" s="44">
        <f t="shared" si="45"/>
        <v>120456.35</v>
      </c>
      <c r="V88" s="12">
        <f t="shared" si="46"/>
        <v>5167378.4</v>
      </c>
      <c r="W88" s="12">
        <f t="shared" si="47"/>
        <v>1742716.92</v>
      </c>
      <c r="X88" s="12">
        <f t="shared" si="48"/>
        <v>225962.59</v>
      </c>
      <c r="Y88" s="12">
        <f t="shared" si="49"/>
        <v>3198698.89</v>
      </c>
      <c r="Z88" s="43">
        <f t="shared" si="50"/>
        <v>203.02</v>
      </c>
      <c r="AA88" s="43">
        <f t="shared" si="51"/>
        <v>1511.06</v>
      </c>
      <c r="AB88" s="5">
        <f t="shared" si="52"/>
        <v>0.000324155364348328</v>
      </c>
      <c r="AC88" s="66">
        <v>-144.22</v>
      </c>
      <c r="AD88" s="42">
        <f t="shared" si="58"/>
        <v>122026.21</v>
      </c>
      <c r="AE88" s="29">
        <f t="shared" si="53"/>
        <v>0.023076782042025804</v>
      </c>
      <c r="AF88" s="12">
        <f t="shared" si="54"/>
        <v>5165808.54</v>
      </c>
      <c r="AG88" s="12">
        <f t="shared" si="55"/>
        <v>1742716.92</v>
      </c>
      <c r="AH88" s="12">
        <f t="shared" si="56"/>
        <v>225962.59</v>
      </c>
      <c r="AI88" s="12">
        <f t="shared" si="57"/>
        <v>3197129.0300000003</v>
      </c>
    </row>
    <row r="89" spans="1:35" ht="15">
      <c r="A89" s="4" t="s">
        <v>123</v>
      </c>
      <c r="B89" s="4" t="s">
        <v>123</v>
      </c>
      <c r="C89" s="48">
        <v>1107.1</v>
      </c>
      <c r="D89" s="4">
        <v>8523155.75</v>
      </c>
      <c r="E89" s="4">
        <v>2499596.68</v>
      </c>
      <c r="F89" s="4">
        <v>208501.0369610004</v>
      </c>
      <c r="G89" s="4">
        <v>5815058.033039</v>
      </c>
      <c r="H89" s="4"/>
      <c r="I89" s="48">
        <v>1099.3999999999999</v>
      </c>
      <c r="J89" s="26">
        <v>8530329.64</v>
      </c>
      <c r="K89" s="26">
        <v>2496713.35</v>
      </c>
      <c r="L89" s="26">
        <v>218913.89</v>
      </c>
      <c r="M89" s="26">
        <v>5814702.400000001</v>
      </c>
      <c r="N89" s="4">
        <f t="shared" si="39"/>
        <v>0</v>
      </c>
      <c r="O89" s="45">
        <f t="shared" si="40"/>
        <v>164853.02</v>
      </c>
      <c r="P89" s="18">
        <f t="shared" si="41"/>
        <v>0.01932551577221346</v>
      </c>
      <c r="R89" s="45">
        <f t="shared" si="42"/>
        <v>29467.03</v>
      </c>
      <c r="S89" s="18">
        <f t="shared" si="43"/>
        <v>0.003454383504926311</v>
      </c>
      <c r="T89" s="47">
        <f t="shared" si="44"/>
        <v>0.022779899277139772</v>
      </c>
      <c r="U89" s="44">
        <f t="shared" si="45"/>
        <v>194320.05</v>
      </c>
      <c r="V89" s="12">
        <f t="shared" si="46"/>
        <v>8336009.590000001</v>
      </c>
      <c r="W89" s="12">
        <f t="shared" si="47"/>
        <v>2496713.35</v>
      </c>
      <c r="X89" s="12">
        <f t="shared" si="48"/>
        <v>218913.89</v>
      </c>
      <c r="Y89" s="12">
        <f t="shared" si="49"/>
        <v>5620382.3500000015</v>
      </c>
      <c r="Z89" s="43">
        <f t="shared" si="50"/>
        <v>327.51</v>
      </c>
      <c r="AA89" s="43">
        <f t="shared" si="51"/>
        <v>2437.63</v>
      </c>
      <c r="AB89" s="5">
        <f t="shared" si="52"/>
        <v>0.00032415394441896386</v>
      </c>
      <c r="AC89" s="66">
        <v>-232.65</v>
      </c>
      <c r="AD89" s="42">
        <f t="shared" si="58"/>
        <v>196852.54</v>
      </c>
      <c r="AE89" s="29">
        <f t="shared" si="53"/>
        <v>0.02307677994961986</v>
      </c>
      <c r="AF89" s="12">
        <f t="shared" si="54"/>
        <v>8333477.100000001</v>
      </c>
      <c r="AG89" s="12">
        <f t="shared" si="55"/>
        <v>2496713.35</v>
      </c>
      <c r="AH89" s="12">
        <f t="shared" si="56"/>
        <v>218913.89</v>
      </c>
      <c r="AI89" s="12">
        <f t="shared" si="57"/>
        <v>5617849.860000001</v>
      </c>
    </row>
    <row r="90" spans="1:35" ht="15">
      <c r="A90" s="4" t="s">
        <v>120</v>
      </c>
      <c r="B90" s="4" t="s">
        <v>122</v>
      </c>
      <c r="C90" s="48">
        <v>4558.900000000001</v>
      </c>
      <c r="D90" s="4">
        <v>32476937.31</v>
      </c>
      <c r="E90" s="4">
        <v>14289459.63</v>
      </c>
      <c r="F90" s="4">
        <v>1323182.2449149992</v>
      </c>
      <c r="G90" s="4">
        <v>16864295.435085</v>
      </c>
      <c r="H90" s="4"/>
      <c r="I90" s="48">
        <v>4536.900000000001</v>
      </c>
      <c r="J90" s="26">
        <v>32287974.39</v>
      </c>
      <c r="K90" s="26">
        <v>14515550.48</v>
      </c>
      <c r="L90" s="26">
        <v>1328459.02</v>
      </c>
      <c r="M90" s="26">
        <v>16443964.89</v>
      </c>
      <c r="N90" s="4">
        <f t="shared" si="39"/>
        <v>0</v>
      </c>
      <c r="O90" s="45">
        <f t="shared" si="40"/>
        <v>623981.77</v>
      </c>
      <c r="P90" s="18">
        <f t="shared" si="41"/>
        <v>0.019325516133748395</v>
      </c>
      <c r="R90" s="45">
        <f t="shared" si="42"/>
        <v>111535.06</v>
      </c>
      <c r="S90" s="18">
        <f t="shared" si="43"/>
        <v>0.003454383934179031</v>
      </c>
      <c r="T90" s="47">
        <f t="shared" si="44"/>
        <v>0.022779900067927426</v>
      </c>
      <c r="U90" s="44">
        <f t="shared" si="45"/>
        <v>735516.8300000001</v>
      </c>
      <c r="V90" s="12">
        <f t="shared" si="46"/>
        <v>31552457.560000002</v>
      </c>
      <c r="W90" s="12">
        <f t="shared" si="47"/>
        <v>14515550.48</v>
      </c>
      <c r="X90" s="12">
        <f t="shared" si="48"/>
        <v>1328459.02</v>
      </c>
      <c r="Y90" s="12">
        <f t="shared" si="49"/>
        <v>15708448.06</v>
      </c>
      <c r="Z90" s="43">
        <f t="shared" si="50"/>
        <v>1239.66</v>
      </c>
      <c r="AA90" s="43">
        <f t="shared" si="51"/>
        <v>9226.63</v>
      </c>
      <c r="AB90" s="5">
        <f t="shared" si="52"/>
        <v>0.00032415443203651523</v>
      </c>
      <c r="AC90" s="66">
        <v>-880.59</v>
      </c>
      <c r="AD90" s="42">
        <f t="shared" si="58"/>
        <v>745102.5300000001</v>
      </c>
      <c r="AE90" s="29">
        <f t="shared" si="53"/>
        <v>0.023076781497657777</v>
      </c>
      <c r="AF90" s="12">
        <f t="shared" si="54"/>
        <v>31542871.86</v>
      </c>
      <c r="AG90" s="12">
        <f t="shared" si="55"/>
        <v>14515550.48</v>
      </c>
      <c r="AH90" s="12">
        <f t="shared" si="56"/>
        <v>1328459.02</v>
      </c>
      <c r="AI90" s="12">
        <f t="shared" si="57"/>
        <v>15698862.360000001</v>
      </c>
    </row>
    <row r="91" spans="1:35" ht="15">
      <c r="A91" s="4" t="s">
        <v>120</v>
      </c>
      <c r="B91" s="4" t="s">
        <v>121</v>
      </c>
      <c r="C91" s="48">
        <v>1306.2</v>
      </c>
      <c r="D91" s="4">
        <v>9680668.309999999</v>
      </c>
      <c r="E91" s="4">
        <v>3657076.22</v>
      </c>
      <c r="F91" s="4">
        <v>233753.30211499985</v>
      </c>
      <c r="G91" s="4">
        <v>5789838.787884998</v>
      </c>
      <c r="H91" s="4"/>
      <c r="I91" s="48">
        <v>1336.9</v>
      </c>
      <c r="J91" s="26">
        <v>9956222.65</v>
      </c>
      <c r="K91" s="26">
        <v>3688404.35</v>
      </c>
      <c r="L91" s="26">
        <v>253568.87</v>
      </c>
      <c r="M91" s="26">
        <v>6014249.430000001</v>
      </c>
      <c r="N91" s="4">
        <f t="shared" si="39"/>
        <v>0</v>
      </c>
      <c r="O91" s="45">
        <f t="shared" si="40"/>
        <v>192409.14</v>
      </c>
      <c r="P91" s="18">
        <f t="shared" si="41"/>
        <v>0.019325515987732557</v>
      </c>
      <c r="R91" s="45">
        <f t="shared" si="42"/>
        <v>34392.61</v>
      </c>
      <c r="S91" s="18">
        <f t="shared" si="43"/>
        <v>0.0034543833750041737</v>
      </c>
      <c r="T91" s="47">
        <f t="shared" si="44"/>
        <v>0.02277989936273673</v>
      </c>
      <c r="U91" s="44">
        <f t="shared" si="45"/>
        <v>226801.75</v>
      </c>
      <c r="V91" s="12">
        <f t="shared" si="46"/>
        <v>9729420.9</v>
      </c>
      <c r="W91" s="12">
        <f t="shared" si="47"/>
        <v>3688404.35</v>
      </c>
      <c r="X91" s="12">
        <f t="shared" si="48"/>
        <v>253568.87</v>
      </c>
      <c r="Y91" s="12">
        <f t="shared" si="49"/>
        <v>5787447.680000001</v>
      </c>
      <c r="Z91" s="43">
        <f t="shared" si="50"/>
        <v>382.26</v>
      </c>
      <c r="AA91" s="43">
        <f t="shared" si="51"/>
        <v>2845.1</v>
      </c>
      <c r="AB91" s="5">
        <f t="shared" si="52"/>
        <v>0.0003241550649733611</v>
      </c>
      <c r="AC91" s="66">
        <v>-271.54</v>
      </c>
      <c r="AD91" s="42">
        <f t="shared" si="58"/>
        <v>229757.57</v>
      </c>
      <c r="AE91" s="29">
        <f t="shared" si="53"/>
        <v>0.023076781032011173</v>
      </c>
      <c r="AF91" s="12">
        <f t="shared" si="54"/>
        <v>9726465.08</v>
      </c>
      <c r="AG91" s="12">
        <f t="shared" si="55"/>
        <v>3688404.35</v>
      </c>
      <c r="AH91" s="12">
        <f t="shared" si="56"/>
        <v>253568.87</v>
      </c>
      <c r="AI91" s="12">
        <f t="shared" si="57"/>
        <v>5784491.86</v>
      </c>
    </row>
    <row r="92" spans="1:35" ht="15">
      <c r="A92" s="4" t="s">
        <v>120</v>
      </c>
      <c r="B92" s="4" t="s">
        <v>119</v>
      </c>
      <c r="C92" s="48">
        <v>783.6</v>
      </c>
      <c r="D92" s="4">
        <v>6289190.529999999</v>
      </c>
      <c r="E92" s="4">
        <v>1899902.6</v>
      </c>
      <c r="F92" s="4">
        <v>103063.85865800013</v>
      </c>
      <c r="G92" s="4">
        <v>4286224.071342</v>
      </c>
      <c r="H92" s="4"/>
      <c r="I92" s="48">
        <v>788.8</v>
      </c>
      <c r="J92" s="26">
        <v>6397289.73</v>
      </c>
      <c r="K92" s="26">
        <v>1925430.76</v>
      </c>
      <c r="L92" s="26">
        <v>113421.15</v>
      </c>
      <c r="M92" s="26">
        <v>4358437.82</v>
      </c>
      <c r="N92" s="4">
        <f t="shared" si="39"/>
        <v>0</v>
      </c>
      <c r="O92" s="45">
        <f t="shared" si="40"/>
        <v>123630.93</v>
      </c>
      <c r="P92" s="18">
        <f t="shared" si="41"/>
        <v>0.0193255167763052</v>
      </c>
      <c r="R92" s="45">
        <f t="shared" si="42"/>
        <v>22098.69</v>
      </c>
      <c r="S92" s="18">
        <f t="shared" si="43"/>
        <v>0.003454383173606864</v>
      </c>
      <c r="T92" s="47">
        <f t="shared" si="44"/>
        <v>0.022779899949912065</v>
      </c>
      <c r="U92" s="44">
        <f t="shared" si="45"/>
        <v>145729.62</v>
      </c>
      <c r="V92" s="12">
        <f t="shared" si="46"/>
        <v>6251560.11</v>
      </c>
      <c r="W92" s="12">
        <f t="shared" si="47"/>
        <v>1925430.76</v>
      </c>
      <c r="X92" s="12">
        <f t="shared" si="48"/>
        <v>113421.15</v>
      </c>
      <c r="Y92" s="12">
        <f t="shared" si="49"/>
        <v>4212708.2</v>
      </c>
      <c r="Z92" s="43">
        <f t="shared" si="50"/>
        <v>245.62</v>
      </c>
      <c r="AA92" s="43">
        <f t="shared" si="51"/>
        <v>1828.09</v>
      </c>
      <c r="AB92" s="5">
        <f t="shared" si="52"/>
        <v>0.00032415446032956207</v>
      </c>
      <c r="AC92" s="66">
        <v>-174.47</v>
      </c>
      <c r="AD92" s="42">
        <f t="shared" si="58"/>
        <v>147628.86</v>
      </c>
      <c r="AE92" s="29">
        <f t="shared" si="53"/>
        <v>0.023076781923397422</v>
      </c>
      <c r="AF92" s="12">
        <f t="shared" si="54"/>
        <v>6249660.87</v>
      </c>
      <c r="AG92" s="12">
        <f t="shared" si="55"/>
        <v>1925430.76</v>
      </c>
      <c r="AH92" s="12">
        <f t="shared" si="56"/>
        <v>113421.15</v>
      </c>
      <c r="AI92" s="12">
        <f t="shared" si="57"/>
        <v>4210808.96</v>
      </c>
    </row>
    <row r="93" spans="1:35" ht="15">
      <c r="A93" s="4" t="s">
        <v>116</v>
      </c>
      <c r="B93" s="4" t="s">
        <v>118</v>
      </c>
      <c r="C93" s="48">
        <v>25145.8</v>
      </c>
      <c r="D93" s="4">
        <v>172390049.4</v>
      </c>
      <c r="E93" s="4">
        <v>64560673.76</v>
      </c>
      <c r="F93" s="4">
        <v>4925505.888999999</v>
      </c>
      <c r="G93" s="4">
        <v>102903869.75100002</v>
      </c>
      <c r="H93" s="4"/>
      <c r="I93" s="48">
        <v>24959.6</v>
      </c>
      <c r="J93" s="26">
        <v>171535350.196</v>
      </c>
      <c r="K93" s="26">
        <v>64580393.23</v>
      </c>
      <c r="L93" s="26">
        <v>4935046.85</v>
      </c>
      <c r="M93" s="26">
        <v>102019910.11600003</v>
      </c>
      <c r="N93" s="4">
        <f t="shared" si="39"/>
        <v>0</v>
      </c>
      <c r="O93" s="45">
        <f t="shared" si="40"/>
        <v>3315009.17</v>
      </c>
      <c r="P93" s="18">
        <f t="shared" si="41"/>
        <v>0.019325516088737386</v>
      </c>
      <c r="R93" s="45">
        <f t="shared" si="42"/>
        <v>592548.94</v>
      </c>
      <c r="S93" s="18">
        <f t="shared" si="43"/>
        <v>0.003454383830055675</v>
      </c>
      <c r="T93" s="47">
        <f t="shared" si="44"/>
        <v>0.022779899918793062</v>
      </c>
      <c r="U93" s="44">
        <f t="shared" si="45"/>
        <v>3907558.11</v>
      </c>
      <c r="V93" s="12">
        <f t="shared" si="46"/>
        <v>167627792.086</v>
      </c>
      <c r="W93" s="12">
        <f t="shared" si="47"/>
        <v>64580393.23</v>
      </c>
      <c r="X93" s="12">
        <f t="shared" si="48"/>
        <v>4935046.85</v>
      </c>
      <c r="Y93" s="12">
        <f t="shared" si="49"/>
        <v>98112352.00600003</v>
      </c>
      <c r="Z93" s="43">
        <f t="shared" si="50"/>
        <v>6585.91</v>
      </c>
      <c r="AA93" s="43">
        <f t="shared" si="51"/>
        <v>49018.07</v>
      </c>
      <c r="AB93" s="5">
        <f t="shared" si="52"/>
        <v>0.0003241546418068677</v>
      </c>
      <c r="AC93" s="66">
        <v>-4678.28</v>
      </c>
      <c r="AD93" s="42">
        <f t="shared" si="58"/>
        <v>3958483.81</v>
      </c>
      <c r="AE93" s="29">
        <f t="shared" si="53"/>
        <v>0.023076781581621228</v>
      </c>
      <c r="AF93" s="12">
        <f t="shared" si="54"/>
        <v>167576866.386</v>
      </c>
      <c r="AG93" s="12">
        <f t="shared" si="55"/>
        <v>64580393.23</v>
      </c>
      <c r="AH93" s="12">
        <f t="shared" si="56"/>
        <v>4935046.85</v>
      </c>
      <c r="AI93" s="12">
        <f t="shared" si="57"/>
        <v>98061426.30600002</v>
      </c>
    </row>
    <row r="94" spans="1:35" ht="15">
      <c r="A94" s="4" t="s">
        <v>116</v>
      </c>
      <c r="B94" s="4" t="s">
        <v>117</v>
      </c>
      <c r="C94" s="48">
        <v>14744.800000000001</v>
      </c>
      <c r="D94" s="4">
        <v>101084745.78</v>
      </c>
      <c r="E94" s="4">
        <v>30082289</v>
      </c>
      <c r="F94" s="4">
        <v>2470495.0504800007</v>
      </c>
      <c r="G94" s="4">
        <v>68531961.72952</v>
      </c>
      <c r="H94" s="4"/>
      <c r="I94" s="48">
        <v>14491.699999999999</v>
      </c>
      <c r="J94" s="26">
        <v>99594498.08</v>
      </c>
      <c r="K94" s="26">
        <v>30112878.15</v>
      </c>
      <c r="L94" s="26">
        <v>2380066.14</v>
      </c>
      <c r="M94" s="26">
        <v>67101553.79000001</v>
      </c>
      <c r="N94" s="4">
        <f t="shared" si="39"/>
        <v>0</v>
      </c>
      <c r="O94" s="45">
        <f t="shared" si="40"/>
        <v>1924715.07</v>
      </c>
      <c r="P94" s="18">
        <f t="shared" si="41"/>
        <v>0.019325516038586378</v>
      </c>
      <c r="R94" s="45">
        <f t="shared" si="42"/>
        <v>344037.62</v>
      </c>
      <c r="S94" s="18">
        <f t="shared" si="43"/>
        <v>0.0034543837926031746</v>
      </c>
      <c r="T94" s="47">
        <f t="shared" si="44"/>
        <v>0.022779899831189554</v>
      </c>
      <c r="U94" s="44">
        <f t="shared" si="45"/>
        <v>2268752.69</v>
      </c>
      <c r="V94" s="12">
        <f t="shared" si="46"/>
        <v>97325745.39</v>
      </c>
      <c r="W94" s="12">
        <f t="shared" si="47"/>
        <v>30112878.15</v>
      </c>
      <c r="X94" s="12">
        <f t="shared" si="48"/>
        <v>2380066.14</v>
      </c>
      <c r="Y94" s="12">
        <f t="shared" si="49"/>
        <v>64832801.10000001</v>
      </c>
      <c r="Z94" s="43">
        <f t="shared" si="50"/>
        <v>3823.82</v>
      </c>
      <c r="AA94" s="43">
        <f t="shared" si="51"/>
        <v>28460.2</v>
      </c>
      <c r="AB94" s="5">
        <f t="shared" si="52"/>
        <v>0.00032415465334307555</v>
      </c>
      <c r="AC94" s="66">
        <v>-2716.24</v>
      </c>
      <c r="AD94" s="42">
        <f t="shared" si="58"/>
        <v>2298320.4699999997</v>
      </c>
      <c r="AE94" s="29">
        <f t="shared" si="53"/>
        <v>0.02307678149202436</v>
      </c>
      <c r="AF94" s="12">
        <f t="shared" si="54"/>
        <v>97296177.61</v>
      </c>
      <c r="AG94" s="12">
        <f t="shared" si="55"/>
        <v>30112878.15</v>
      </c>
      <c r="AH94" s="12">
        <f t="shared" si="56"/>
        <v>2380066.14</v>
      </c>
      <c r="AI94" s="12">
        <f t="shared" si="57"/>
        <v>64803233.32000001</v>
      </c>
    </row>
    <row r="95" spans="1:35" ht="15">
      <c r="A95" s="4" t="s">
        <v>116</v>
      </c>
      <c r="B95" s="4" t="s">
        <v>115</v>
      </c>
      <c r="C95" s="48">
        <v>1181.3999999999999</v>
      </c>
      <c r="D95" s="4">
        <v>8888709.43</v>
      </c>
      <c r="E95" s="4">
        <v>7668929.38</v>
      </c>
      <c r="F95" s="4">
        <v>532648.5819490002</v>
      </c>
      <c r="G95" s="4">
        <v>687131.4680509996</v>
      </c>
      <c r="H95" s="4"/>
      <c r="I95" s="48">
        <v>1176.1</v>
      </c>
      <c r="J95" s="26">
        <v>8880204.719999999</v>
      </c>
      <c r="K95" s="26">
        <v>7516527.47</v>
      </c>
      <c r="L95" s="26">
        <v>536436.9</v>
      </c>
      <c r="M95" s="26">
        <v>827240.349999999</v>
      </c>
      <c r="N95" s="4">
        <f t="shared" si="39"/>
        <v>0</v>
      </c>
      <c r="O95" s="45">
        <f t="shared" si="40"/>
        <v>171614.54</v>
      </c>
      <c r="P95" s="18">
        <f t="shared" si="41"/>
        <v>0.019325516180217075</v>
      </c>
      <c r="R95" s="45">
        <f t="shared" si="42"/>
        <v>30675.64</v>
      </c>
      <c r="S95" s="18">
        <f t="shared" si="43"/>
        <v>0.00345438432640098</v>
      </c>
      <c r="T95" s="47">
        <f t="shared" si="44"/>
        <v>0.022779900506618055</v>
      </c>
      <c r="U95" s="44">
        <f t="shared" si="45"/>
        <v>202290.18</v>
      </c>
      <c r="V95" s="12">
        <f t="shared" si="46"/>
        <v>8677914.54</v>
      </c>
      <c r="W95" s="12">
        <f t="shared" si="47"/>
        <v>7516527.47</v>
      </c>
      <c r="X95" s="12">
        <f t="shared" si="48"/>
        <v>536436.9</v>
      </c>
      <c r="Y95" s="12">
        <f t="shared" si="49"/>
        <v>624950.169999999</v>
      </c>
      <c r="Z95" s="43">
        <f t="shared" si="50"/>
        <v>340.95</v>
      </c>
      <c r="AA95" s="43">
        <f t="shared" si="51"/>
        <v>2537.61</v>
      </c>
      <c r="AB95" s="5">
        <f t="shared" si="52"/>
        <v>0.0003241546890824382</v>
      </c>
      <c r="AC95" s="66">
        <v>-242.19</v>
      </c>
      <c r="AD95" s="42">
        <f t="shared" si="58"/>
        <v>204926.55</v>
      </c>
      <c r="AE95" s="29">
        <f t="shared" si="53"/>
        <v>0.023076782175805517</v>
      </c>
      <c r="AF95" s="12">
        <f t="shared" si="54"/>
        <v>8675278.169999998</v>
      </c>
      <c r="AG95" s="12">
        <f t="shared" si="55"/>
        <v>7516527.47</v>
      </c>
      <c r="AH95" s="12">
        <f t="shared" si="56"/>
        <v>536436.9</v>
      </c>
      <c r="AI95" s="12">
        <f t="shared" si="57"/>
        <v>622313.7999999991</v>
      </c>
    </row>
    <row r="96" spans="1:35" ht="15">
      <c r="A96" s="4" t="s">
        <v>109</v>
      </c>
      <c r="B96" s="4" t="s">
        <v>114</v>
      </c>
      <c r="C96" s="48">
        <v>1556.5</v>
      </c>
      <c r="D96" s="4">
        <v>11290442.67</v>
      </c>
      <c r="E96" s="4">
        <v>2225625.12</v>
      </c>
      <c r="F96" s="4">
        <v>339050.8800259996</v>
      </c>
      <c r="G96" s="4">
        <v>8725766.669974001</v>
      </c>
      <c r="H96" s="4"/>
      <c r="I96" s="48">
        <v>1482.7</v>
      </c>
      <c r="J96" s="26">
        <v>10828062.38</v>
      </c>
      <c r="K96" s="26">
        <v>2224060.56</v>
      </c>
      <c r="L96" s="26">
        <v>265396.86</v>
      </c>
      <c r="M96" s="26">
        <v>8338604.96</v>
      </c>
      <c r="N96" s="4">
        <f t="shared" si="39"/>
        <v>0</v>
      </c>
      <c r="O96" s="45">
        <f t="shared" si="40"/>
        <v>209257.89</v>
      </c>
      <c r="P96" s="18">
        <f t="shared" si="41"/>
        <v>0.01932551574384262</v>
      </c>
      <c r="R96" s="45">
        <f t="shared" si="42"/>
        <v>37404.28</v>
      </c>
      <c r="S96" s="18">
        <f t="shared" si="43"/>
        <v>0.0034543834979273544</v>
      </c>
      <c r="T96" s="47">
        <f t="shared" si="44"/>
        <v>0.022779899241769975</v>
      </c>
      <c r="U96" s="44">
        <f t="shared" si="45"/>
        <v>246662.17</v>
      </c>
      <c r="V96" s="12">
        <f t="shared" si="46"/>
        <v>10581400.21</v>
      </c>
      <c r="W96" s="12">
        <f t="shared" si="47"/>
        <v>2224060.56</v>
      </c>
      <c r="X96" s="12">
        <f t="shared" si="48"/>
        <v>265396.86</v>
      </c>
      <c r="Y96" s="12">
        <f t="shared" si="49"/>
        <v>8091942.79</v>
      </c>
      <c r="Z96" s="43">
        <f t="shared" si="50"/>
        <v>415.73</v>
      </c>
      <c r="AA96" s="43">
        <f t="shared" si="51"/>
        <v>3094.23</v>
      </c>
      <c r="AB96" s="5">
        <f t="shared" si="52"/>
        <v>0.0003241540246834078</v>
      </c>
      <c r="AC96" s="66">
        <v>-295.31</v>
      </c>
      <c r="AD96" s="42">
        <f t="shared" si="58"/>
        <v>249876.82000000004</v>
      </c>
      <c r="AE96" s="29">
        <f t="shared" si="53"/>
        <v>0.02307678061234073</v>
      </c>
      <c r="AF96" s="12">
        <f t="shared" si="54"/>
        <v>10578185.56</v>
      </c>
      <c r="AG96" s="12">
        <f t="shared" si="55"/>
        <v>2224060.56</v>
      </c>
      <c r="AH96" s="12">
        <f t="shared" si="56"/>
        <v>265396.86</v>
      </c>
      <c r="AI96" s="12">
        <f t="shared" si="57"/>
        <v>8088728.14</v>
      </c>
    </row>
    <row r="97" spans="1:35" ht="15">
      <c r="A97" s="4" t="s">
        <v>109</v>
      </c>
      <c r="B97" s="4" t="s">
        <v>113</v>
      </c>
      <c r="C97" s="48">
        <v>206</v>
      </c>
      <c r="D97" s="4">
        <v>2315878.35</v>
      </c>
      <c r="E97" s="4">
        <v>880026.87</v>
      </c>
      <c r="F97" s="4">
        <v>75890.56112000009</v>
      </c>
      <c r="G97" s="4">
        <v>1359960.9188799998</v>
      </c>
      <c r="H97" s="4"/>
      <c r="I97" s="48">
        <v>207.79999999999998</v>
      </c>
      <c r="J97" s="26">
        <v>2317573.5</v>
      </c>
      <c r="K97" s="26">
        <v>880036.55</v>
      </c>
      <c r="L97" s="26">
        <v>113263.97</v>
      </c>
      <c r="M97" s="26">
        <v>1324272.98</v>
      </c>
      <c r="N97" s="4">
        <f t="shared" si="39"/>
        <v>0</v>
      </c>
      <c r="O97" s="45">
        <f t="shared" si="40"/>
        <v>44788.3</v>
      </c>
      <c r="P97" s="18">
        <f t="shared" si="41"/>
        <v>0.0193255143795871</v>
      </c>
      <c r="R97" s="45">
        <f t="shared" si="42"/>
        <v>8005.79</v>
      </c>
      <c r="S97" s="18">
        <f t="shared" si="43"/>
        <v>0.00345438451035102</v>
      </c>
      <c r="T97" s="47">
        <f t="shared" si="44"/>
        <v>0.02277989888993812</v>
      </c>
      <c r="U97" s="44">
        <f t="shared" si="45"/>
        <v>52794.090000000004</v>
      </c>
      <c r="V97" s="12">
        <f t="shared" si="46"/>
        <v>2264779.41</v>
      </c>
      <c r="W97" s="12">
        <f t="shared" si="47"/>
        <v>880036.55</v>
      </c>
      <c r="X97" s="12">
        <f t="shared" si="48"/>
        <v>113263.97</v>
      </c>
      <c r="Y97" s="12">
        <f t="shared" si="49"/>
        <v>1271478.89</v>
      </c>
      <c r="Z97" s="43">
        <f t="shared" si="50"/>
        <v>88.98</v>
      </c>
      <c r="AA97" s="43">
        <f t="shared" si="51"/>
        <v>662.27</v>
      </c>
      <c r="AB97" s="5">
        <f t="shared" si="52"/>
        <v>0.00032415368919259734</v>
      </c>
      <c r="AC97" s="66">
        <v>-63.21</v>
      </c>
      <c r="AD97" s="42">
        <f t="shared" si="58"/>
        <v>53482.130000000005</v>
      </c>
      <c r="AE97" s="29">
        <f t="shared" si="53"/>
        <v>0.023076778363232065</v>
      </c>
      <c r="AF97" s="12">
        <f t="shared" si="54"/>
        <v>2264091.37</v>
      </c>
      <c r="AG97" s="12">
        <f t="shared" si="55"/>
        <v>880036.55</v>
      </c>
      <c r="AH97" s="12">
        <f t="shared" si="56"/>
        <v>113263.97</v>
      </c>
      <c r="AI97" s="12">
        <f t="shared" si="57"/>
        <v>1270790.85</v>
      </c>
    </row>
    <row r="98" spans="1:35" ht="15">
      <c r="A98" s="4" t="s">
        <v>109</v>
      </c>
      <c r="B98" s="4" t="s">
        <v>112</v>
      </c>
      <c r="C98" s="48">
        <v>329.7</v>
      </c>
      <c r="D98" s="4">
        <v>2970933</v>
      </c>
      <c r="E98" s="4">
        <v>1037361.18</v>
      </c>
      <c r="F98" s="4">
        <v>143861.24577199994</v>
      </c>
      <c r="G98" s="4">
        <v>1789710.574228</v>
      </c>
      <c r="H98" s="4"/>
      <c r="I98" s="48">
        <v>330.7</v>
      </c>
      <c r="J98" s="26">
        <v>2971115.39</v>
      </c>
      <c r="K98" s="26">
        <v>1037243.36</v>
      </c>
      <c r="L98" s="26">
        <v>149540.45</v>
      </c>
      <c r="M98" s="26">
        <v>1784331.5800000003</v>
      </c>
      <c r="N98" s="4">
        <f t="shared" si="39"/>
        <v>0</v>
      </c>
      <c r="O98" s="45">
        <f t="shared" si="40"/>
        <v>57418.34</v>
      </c>
      <c r="P98" s="18">
        <f t="shared" si="41"/>
        <v>0.019325516670693828</v>
      </c>
      <c r="R98" s="45">
        <f t="shared" si="42"/>
        <v>10263.37</v>
      </c>
      <c r="S98" s="18">
        <f t="shared" si="43"/>
        <v>0.003454382833646862</v>
      </c>
      <c r="T98" s="47">
        <f t="shared" si="44"/>
        <v>0.02277989950434069</v>
      </c>
      <c r="U98" s="44">
        <f t="shared" si="45"/>
        <v>67681.70999999999</v>
      </c>
      <c r="V98" s="12">
        <f t="shared" si="46"/>
        <v>2903433.68</v>
      </c>
      <c r="W98" s="12">
        <f t="shared" si="47"/>
        <v>1037243.36</v>
      </c>
      <c r="X98" s="12">
        <f t="shared" si="48"/>
        <v>149540.45</v>
      </c>
      <c r="Y98" s="12">
        <f t="shared" si="49"/>
        <v>1716649.8700000003</v>
      </c>
      <c r="Z98" s="43">
        <f t="shared" si="50"/>
        <v>114.07</v>
      </c>
      <c r="AA98" s="43">
        <f t="shared" si="51"/>
        <v>849.03</v>
      </c>
      <c r="AB98" s="5">
        <f t="shared" si="52"/>
        <v>0.00032415435739774475</v>
      </c>
      <c r="AC98" s="66">
        <v>-81.03</v>
      </c>
      <c r="AD98" s="42">
        <f t="shared" si="58"/>
        <v>68563.78</v>
      </c>
      <c r="AE98" s="29">
        <f t="shared" si="53"/>
        <v>0.023076781275734967</v>
      </c>
      <c r="AF98" s="12">
        <f t="shared" si="54"/>
        <v>2902551.6100000003</v>
      </c>
      <c r="AG98" s="12">
        <f t="shared" si="55"/>
        <v>1037243.36</v>
      </c>
      <c r="AH98" s="12">
        <f t="shared" si="56"/>
        <v>149540.45</v>
      </c>
      <c r="AI98" s="12">
        <f t="shared" si="57"/>
        <v>1715767.8000000003</v>
      </c>
    </row>
    <row r="99" spans="1:35" ht="15">
      <c r="A99" s="4" t="s">
        <v>109</v>
      </c>
      <c r="B99" s="4" t="s">
        <v>111</v>
      </c>
      <c r="C99" s="48">
        <v>135.1</v>
      </c>
      <c r="D99" s="4">
        <v>1751782.41</v>
      </c>
      <c r="E99" s="4">
        <v>600770.16</v>
      </c>
      <c r="F99" s="4">
        <v>66094.08663999988</v>
      </c>
      <c r="G99" s="4">
        <v>1084918.1633600001</v>
      </c>
      <c r="H99" s="4"/>
      <c r="I99" s="48">
        <v>132.6</v>
      </c>
      <c r="J99" s="26">
        <v>1718738.65</v>
      </c>
      <c r="K99" s="26">
        <v>600808.5</v>
      </c>
      <c r="L99" s="26">
        <v>63721.27</v>
      </c>
      <c r="M99" s="26">
        <v>1054208.88</v>
      </c>
      <c r="N99" s="4">
        <f t="shared" si="39"/>
        <v>0</v>
      </c>
      <c r="O99" s="45">
        <f t="shared" si="40"/>
        <v>33215.51</v>
      </c>
      <c r="P99" s="18">
        <f t="shared" si="41"/>
        <v>0.019325515255038922</v>
      </c>
      <c r="R99" s="45">
        <f t="shared" si="42"/>
        <v>5937.18</v>
      </c>
      <c r="S99" s="18">
        <f t="shared" si="43"/>
        <v>0.0034543820842104184</v>
      </c>
      <c r="T99" s="47">
        <f t="shared" si="44"/>
        <v>0.02277989733924934</v>
      </c>
      <c r="U99" s="44">
        <f t="shared" si="45"/>
        <v>39152.69</v>
      </c>
      <c r="V99" s="12">
        <f t="shared" si="46"/>
        <v>1679585.96</v>
      </c>
      <c r="W99" s="12">
        <f t="shared" si="47"/>
        <v>600808.5</v>
      </c>
      <c r="X99" s="12">
        <f t="shared" si="48"/>
        <v>63721.27</v>
      </c>
      <c r="Y99" s="12">
        <f t="shared" si="49"/>
        <v>1015056.19</v>
      </c>
      <c r="Z99" s="43">
        <f t="shared" si="50"/>
        <v>65.99</v>
      </c>
      <c r="AA99" s="43">
        <f t="shared" si="51"/>
        <v>491.15</v>
      </c>
      <c r="AB99" s="5">
        <f t="shared" si="52"/>
        <v>0.00032415632242866014</v>
      </c>
      <c r="AC99" s="66">
        <v>-46.88</v>
      </c>
      <c r="AD99" s="42">
        <f t="shared" si="58"/>
        <v>39662.950000000004</v>
      </c>
      <c r="AE99" s="29">
        <f t="shared" si="53"/>
        <v>0.023076777845194792</v>
      </c>
      <c r="AF99" s="12">
        <f t="shared" si="54"/>
        <v>1679075.7</v>
      </c>
      <c r="AG99" s="12">
        <f t="shared" si="55"/>
        <v>600808.5</v>
      </c>
      <c r="AH99" s="12">
        <f t="shared" si="56"/>
        <v>63721.27</v>
      </c>
      <c r="AI99" s="12">
        <f t="shared" si="57"/>
        <v>1014545.9299999999</v>
      </c>
    </row>
    <row r="100" spans="1:35" ht="15">
      <c r="A100" s="4" t="s">
        <v>109</v>
      </c>
      <c r="B100" s="4" t="s">
        <v>110</v>
      </c>
      <c r="C100" s="48">
        <v>521.4</v>
      </c>
      <c r="D100" s="4">
        <v>3567116.63</v>
      </c>
      <c r="E100" s="4">
        <v>233860.38</v>
      </c>
      <c r="F100" s="4">
        <v>35037.71</v>
      </c>
      <c r="G100" s="4">
        <v>3298218.54</v>
      </c>
      <c r="H100" s="4"/>
      <c r="I100" s="48">
        <v>493.1</v>
      </c>
      <c r="J100" s="26">
        <v>3337218.93</v>
      </c>
      <c r="K100" s="26">
        <v>233457.27</v>
      </c>
      <c r="L100" s="26">
        <v>29552.49</v>
      </c>
      <c r="M100" s="26">
        <v>3074209.17</v>
      </c>
      <c r="N100" s="4">
        <f aca="true" t="shared" si="59" ref="N100:N131">IF(M100&lt;(J100*$O$192),M100,0)</f>
        <v>0</v>
      </c>
      <c r="O100" s="45">
        <f aca="true" t="shared" si="60" ref="O100:O131">ROUND(IF(N100&gt;0,N100,(J100*$J$194)),2)</f>
        <v>64493.48</v>
      </c>
      <c r="P100" s="18">
        <f aca="true" t="shared" si="61" ref="P100:P131">O100/J100</f>
        <v>0.01932551665107569</v>
      </c>
      <c r="R100" s="45">
        <f aca="true" t="shared" si="62" ref="R100:R131">ROUND(IF(N100&gt;0,0,(J100*$J$196)),2)</f>
        <v>11528.04</v>
      </c>
      <c r="S100" s="18">
        <f aca="true" t="shared" si="63" ref="S100:S131">R100/J100</f>
        <v>0.003454385295603007</v>
      </c>
      <c r="T100" s="47">
        <f aca="true" t="shared" si="64" ref="T100:T131">P100+S100</f>
        <v>0.0227799019466787</v>
      </c>
      <c r="U100" s="44">
        <f aca="true" t="shared" si="65" ref="U100:U131">O100+R100</f>
        <v>76021.52</v>
      </c>
      <c r="V100" s="12">
        <f aca="true" t="shared" si="66" ref="V100:V131">J100-U100</f>
        <v>3261197.41</v>
      </c>
      <c r="W100" s="12">
        <f aca="true" t="shared" si="67" ref="W100:W131">K100</f>
        <v>233457.27</v>
      </c>
      <c r="X100" s="12">
        <f aca="true" t="shared" si="68" ref="X100:X131">L100</f>
        <v>29552.49</v>
      </c>
      <c r="Y100" s="12">
        <f aca="true" t="shared" si="69" ref="Y100:Y131">M100-U100</f>
        <v>2998187.65</v>
      </c>
      <c r="Z100" s="43">
        <f aca="true" t="shared" si="70" ref="Z100:Z131">ROUND(IF(N100&gt;0,0,(J100*$Z$190)),2)</f>
        <v>128.13</v>
      </c>
      <c r="AA100" s="43">
        <f aca="true" t="shared" si="71" ref="AA100:AA131">ROUND(IF(N100&gt;0,0,(J100*$AA$190)),2)</f>
        <v>953.65</v>
      </c>
      <c r="AB100" s="5">
        <f aca="true" t="shared" si="72" ref="AB100:AB131">(Z100+AA100)/J100</f>
        <v>0.0003241561379972155</v>
      </c>
      <c r="AC100" s="66">
        <v>-91.02</v>
      </c>
      <c r="AD100" s="42">
        <f t="shared" si="58"/>
        <v>77012.28</v>
      </c>
      <c r="AE100" s="29">
        <f aca="true" t="shared" si="73" ref="AE100:AE131">AD100/J100</f>
        <v>0.02307678387764629</v>
      </c>
      <c r="AF100" s="12">
        <f aca="true" t="shared" si="74" ref="AF100:AF131">J100-AD100</f>
        <v>3260206.6500000004</v>
      </c>
      <c r="AG100" s="12">
        <f aca="true" t="shared" si="75" ref="AG100:AG131">K100</f>
        <v>233457.27</v>
      </c>
      <c r="AH100" s="12">
        <f aca="true" t="shared" si="76" ref="AH100:AH131">L100</f>
        <v>29552.49</v>
      </c>
      <c r="AI100" s="12">
        <f aca="true" t="shared" si="77" ref="AI100:AI131">M100-AD100</f>
        <v>2997196.89</v>
      </c>
    </row>
    <row r="101" spans="1:35" ht="15">
      <c r="A101" s="4" t="s">
        <v>109</v>
      </c>
      <c r="B101" s="4" t="s">
        <v>108</v>
      </c>
      <c r="C101" s="48">
        <v>58.5</v>
      </c>
      <c r="D101" s="4">
        <v>794477.3400000001</v>
      </c>
      <c r="E101" s="4">
        <v>160604.44</v>
      </c>
      <c r="F101" s="4">
        <v>17280.57869699999</v>
      </c>
      <c r="G101" s="4">
        <v>616592.3213030002</v>
      </c>
      <c r="H101" s="4"/>
      <c r="I101" s="48">
        <v>58.2</v>
      </c>
      <c r="J101" s="26">
        <v>787001.97</v>
      </c>
      <c r="K101" s="26">
        <v>160647.69</v>
      </c>
      <c r="L101" s="26">
        <v>19572.64</v>
      </c>
      <c r="M101" s="26">
        <v>606781.64</v>
      </c>
      <c r="N101" s="4">
        <f t="shared" si="59"/>
        <v>0</v>
      </c>
      <c r="O101" s="45">
        <f t="shared" si="60"/>
        <v>15209.22</v>
      </c>
      <c r="P101" s="18">
        <f t="shared" si="61"/>
        <v>0.019325517063191088</v>
      </c>
      <c r="R101" s="45">
        <f t="shared" si="62"/>
        <v>2718.61</v>
      </c>
      <c r="S101" s="18">
        <f t="shared" si="63"/>
        <v>0.003454387795242749</v>
      </c>
      <c r="T101" s="47">
        <f t="shared" si="64"/>
        <v>0.022779904858433838</v>
      </c>
      <c r="U101" s="44">
        <f t="shared" si="65"/>
        <v>17927.829999999998</v>
      </c>
      <c r="V101" s="12">
        <f t="shared" si="66"/>
        <v>769074.14</v>
      </c>
      <c r="W101" s="12">
        <f t="shared" si="67"/>
        <v>160647.69</v>
      </c>
      <c r="X101" s="12">
        <f t="shared" si="68"/>
        <v>19572.64</v>
      </c>
      <c r="Y101" s="12">
        <f t="shared" si="69"/>
        <v>588853.81</v>
      </c>
      <c r="Z101" s="43">
        <f t="shared" si="70"/>
        <v>30.22</v>
      </c>
      <c r="AA101" s="43">
        <f t="shared" si="71"/>
        <v>224.89</v>
      </c>
      <c r="AB101" s="5">
        <f t="shared" si="72"/>
        <v>0.00032415420764448657</v>
      </c>
      <c r="AC101" s="66">
        <v>-21.46</v>
      </c>
      <c r="AD101" s="42">
        <f t="shared" si="58"/>
        <v>18161.48</v>
      </c>
      <c r="AE101" s="29">
        <f t="shared" si="73"/>
        <v>0.023076791027600605</v>
      </c>
      <c r="AF101" s="12">
        <f t="shared" si="74"/>
        <v>768840.49</v>
      </c>
      <c r="AG101" s="12">
        <f t="shared" si="75"/>
        <v>160647.69</v>
      </c>
      <c r="AH101" s="12">
        <f t="shared" si="76"/>
        <v>19572.64</v>
      </c>
      <c r="AI101" s="12">
        <f t="shared" si="77"/>
        <v>588620.16</v>
      </c>
    </row>
    <row r="102" spans="1:35" ht="15">
      <c r="A102" s="4" t="s">
        <v>105</v>
      </c>
      <c r="B102" s="4" t="s">
        <v>107</v>
      </c>
      <c r="C102" s="48">
        <v>174.39999999999998</v>
      </c>
      <c r="D102" s="4">
        <v>2102265.42</v>
      </c>
      <c r="E102" s="4">
        <v>641345.49</v>
      </c>
      <c r="F102" s="4">
        <v>69007.81866400002</v>
      </c>
      <c r="G102" s="4">
        <v>1391912.1113359998</v>
      </c>
      <c r="H102" s="4"/>
      <c r="I102" s="48">
        <v>177.5</v>
      </c>
      <c r="J102" s="26">
        <v>2146959.2</v>
      </c>
      <c r="K102" s="26">
        <v>641300.47</v>
      </c>
      <c r="L102" s="26">
        <v>72995.92</v>
      </c>
      <c r="M102" s="26">
        <v>1432662.8100000003</v>
      </c>
      <c r="N102" s="4">
        <f t="shared" si="59"/>
        <v>0</v>
      </c>
      <c r="O102" s="45">
        <f t="shared" si="60"/>
        <v>41491.09</v>
      </c>
      <c r="P102" s="18">
        <f t="shared" si="61"/>
        <v>0.019325513964121903</v>
      </c>
      <c r="R102" s="45">
        <f t="shared" si="62"/>
        <v>7416.42</v>
      </c>
      <c r="S102" s="18">
        <f t="shared" si="63"/>
        <v>0.0034543832970836148</v>
      </c>
      <c r="T102" s="47">
        <f t="shared" si="64"/>
        <v>0.022779897261205516</v>
      </c>
      <c r="U102" s="44">
        <f t="shared" si="65"/>
        <v>48907.509999999995</v>
      </c>
      <c r="V102" s="12">
        <f t="shared" si="66"/>
        <v>2098051.6900000004</v>
      </c>
      <c r="W102" s="12">
        <f t="shared" si="67"/>
        <v>641300.47</v>
      </c>
      <c r="X102" s="12">
        <f t="shared" si="68"/>
        <v>72995.92</v>
      </c>
      <c r="Y102" s="12">
        <f t="shared" si="69"/>
        <v>1383755.3000000003</v>
      </c>
      <c r="Z102" s="43">
        <f t="shared" si="70"/>
        <v>82.43</v>
      </c>
      <c r="AA102" s="43">
        <f t="shared" si="71"/>
        <v>613.52</v>
      </c>
      <c r="AB102" s="5">
        <f t="shared" si="72"/>
        <v>0.00032415613673515546</v>
      </c>
      <c r="AC102" s="66">
        <v>-58.55</v>
      </c>
      <c r="AD102" s="42">
        <f t="shared" si="58"/>
        <v>49544.90999999999</v>
      </c>
      <c r="AE102" s="29">
        <f t="shared" si="73"/>
        <v>0.023076782269546615</v>
      </c>
      <c r="AF102" s="12">
        <f t="shared" si="74"/>
        <v>2097414.29</v>
      </c>
      <c r="AG102" s="12">
        <f t="shared" si="75"/>
        <v>641300.47</v>
      </c>
      <c r="AH102" s="12">
        <f t="shared" si="76"/>
        <v>72995.92</v>
      </c>
      <c r="AI102" s="12">
        <f t="shared" si="77"/>
        <v>1383117.9000000004</v>
      </c>
    </row>
    <row r="103" spans="1:35" ht="15">
      <c r="A103" s="4" t="s">
        <v>105</v>
      </c>
      <c r="B103" s="4" t="s">
        <v>106</v>
      </c>
      <c r="C103" s="48">
        <v>480.09999999999997</v>
      </c>
      <c r="D103" s="4">
        <v>3787638.1</v>
      </c>
      <c r="E103" s="4">
        <v>886075.09</v>
      </c>
      <c r="F103" s="4">
        <v>117553.171232</v>
      </c>
      <c r="G103" s="4">
        <v>2784009.8387680002</v>
      </c>
      <c r="H103" s="4"/>
      <c r="I103" s="48">
        <v>477.3</v>
      </c>
      <c r="J103" s="26">
        <v>3765659.19</v>
      </c>
      <c r="K103" s="26">
        <v>879166.55</v>
      </c>
      <c r="L103" s="26">
        <v>122805.88</v>
      </c>
      <c r="M103" s="26">
        <v>2763686.76</v>
      </c>
      <c r="N103" s="4">
        <f t="shared" si="59"/>
        <v>0</v>
      </c>
      <c r="O103" s="45">
        <f t="shared" si="60"/>
        <v>72773.31</v>
      </c>
      <c r="P103" s="18">
        <f t="shared" si="61"/>
        <v>0.01932551681608765</v>
      </c>
      <c r="R103" s="45">
        <f t="shared" si="62"/>
        <v>13008.03</v>
      </c>
      <c r="S103" s="18">
        <f t="shared" si="63"/>
        <v>0.003454383241729319</v>
      </c>
      <c r="T103" s="47">
        <f t="shared" si="64"/>
        <v>0.02277990005781697</v>
      </c>
      <c r="U103" s="44">
        <f t="shared" si="65"/>
        <v>85781.34</v>
      </c>
      <c r="V103" s="12">
        <f t="shared" si="66"/>
        <v>3679877.85</v>
      </c>
      <c r="W103" s="12">
        <f t="shared" si="67"/>
        <v>879166.55</v>
      </c>
      <c r="X103" s="12">
        <f t="shared" si="68"/>
        <v>122805.88</v>
      </c>
      <c r="Y103" s="12">
        <f t="shared" si="69"/>
        <v>2677905.42</v>
      </c>
      <c r="Z103" s="43">
        <f t="shared" si="70"/>
        <v>144.58</v>
      </c>
      <c r="AA103" s="43">
        <f t="shared" si="71"/>
        <v>1076.08</v>
      </c>
      <c r="AB103" s="5">
        <f t="shared" si="72"/>
        <v>0.0003241557290265559</v>
      </c>
      <c r="AC103" s="66">
        <v>-102.7</v>
      </c>
      <c r="AD103" s="42">
        <f t="shared" si="58"/>
        <v>86899.3</v>
      </c>
      <c r="AE103" s="29">
        <f t="shared" si="73"/>
        <v>0.023076783005421157</v>
      </c>
      <c r="AF103" s="12">
        <f t="shared" si="74"/>
        <v>3678759.89</v>
      </c>
      <c r="AG103" s="12">
        <f t="shared" si="75"/>
        <v>879166.55</v>
      </c>
      <c r="AH103" s="12">
        <f t="shared" si="76"/>
        <v>122805.88</v>
      </c>
      <c r="AI103" s="12">
        <f t="shared" si="77"/>
        <v>2676787.46</v>
      </c>
    </row>
    <row r="104" spans="1:35" ht="15">
      <c r="A104" s="4" t="s">
        <v>105</v>
      </c>
      <c r="B104" s="4" t="s">
        <v>104</v>
      </c>
      <c r="C104" s="48">
        <v>259.8</v>
      </c>
      <c r="D104" s="4">
        <v>1926734.41</v>
      </c>
      <c r="E104" s="4">
        <v>119868.36</v>
      </c>
      <c r="F104" s="4">
        <v>16742.563999999984</v>
      </c>
      <c r="G104" s="4">
        <v>1790123.4859999998</v>
      </c>
      <c r="H104" s="4"/>
      <c r="I104" s="48">
        <v>264.2</v>
      </c>
      <c r="J104" s="26">
        <v>1976846.82</v>
      </c>
      <c r="K104" s="26">
        <v>119760.26</v>
      </c>
      <c r="L104" s="26">
        <v>15998.99</v>
      </c>
      <c r="M104" s="26">
        <v>1841087.57</v>
      </c>
      <c r="N104" s="4">
        <f t="shared" si="59"/>
        <v>0</v>
      </c>
      <c r="O104" s="45">
        <f t="shared" si="60"/>
        <v>38203.58</v>
      </c>
      <c r="P104" s="18">
        <f t="shared" si="61"/>
        <v>0.01932551354687158</v>
      </c>
      <c r="R104" s="45">
        <f t="shared" si="62"/>
        <v>6828.79</v>
      </c>
      <c r="S104" s="18">
        <f t="shared" si="63"/>
        <v>0.0034543849988336473</v>
      </c>
      <c r="T104" s="47">
        <f t="shared" si="64"/>
        <v>0.022779898545705224</v>
      </c>
      <c r="U104" s="44">
        <f t="shared" si="65"/>
        <v>45032.37</v>
      </c>
      <c r="V104" s="12">
        <f t="shared" si="66"/>
        <v>1931814.45</v>
      </c>
      <c r="W104" s="12">
        <f t="shared" si="67"/>
        <v>119760.26</v>
      </c>
      <c r="X104" s="12">
        <f t="shared" si="68"/>
        <v>15998.99</v>
      </c>
      <c r="Y104" s="12">
        <f t="shared" si="69"/>
        <v>1796055.2</v>
      </c>
      <c r="Z104" s="43">
        <f t="shared" si="70"/>
        <v>75.9</v>
      </c>
      <c r="AA104" s="43">
        <f t="shared" si="71"/>
        <v>564.91</v>
      </c>
      <c r="AB104" s="5">
        <f t="shared" si="72"/>
        <v>0.0003241576400947444</v>
      </c>
      <c r="AC104" s="66">
        <v>-53.91</v>
      </c>
      <c r="AD104" s="42">
        <f t="shared" si="58"/>
        <v>45619.270000000004</v>
      </c>
      <c r="AE104" s="29">
        <f t="shared" si="73"/>
        <v>0.023076785484066997</v>
      </c>
      <c r="AF104" s="12">
        <f t="shared" si="74"/>
        <v>1931227.55</v>
      </c>
      <c r="AG104" s="12">
        <f t="shared" si="75"/>
        <v>119760.26</v>
      </c>
      <c r="AH104" s="12">
        <f t="shared" si="76"/>
        <v>15998.99</v>
      </c>
      <c r="AI104" s="12">
        <f t="shared" si="77"/>
        <v>1795468.3</v>
      </c>
    </row>
    <row r="105" spans="1:35" ht="15">
      <c r="A105" s="4" t="s">
        <v>100</v>
      </c>
      <c r="B105" s="4" t="s">
        <v>103</v>
      </c>
      <c r="C105" s="48">
        <v>2357.8</v>
      </c>
      <c r="D105" s="4">
        <v>16222717.99</v>
      </c>
      <c r="E105" s="4">
        <v>4364293.67</v>
      </c>
      <c r="F105" s="4">
        <v>519028.9158959985</v>
      </c>
      <c r="G105" s="4">
        <v>11339395.404104002</v>
      </c>
      <c r="H105" s="4"/>
      <c r="I105" s="48">
        <v>2362.6000000000004</v>
      </c>
      <c r="J105" s="26">
        <v>16305940.49</v>
      </c>
      <c r="K105" s="26">
        <v>4358099.71</v>
      </c>
      <c r="L105" s="26">
        <v>529960.23</v>
      </c>
      <c r="M105" s="26">
        <v>11417880.55</v>
      </c>
      <c r="N105" s="4">
        <f t="shared" si="59"/>
        <v>0</v>
      </c>
      <c r="O105" s="45">
        <f t="shared" si="60"/>
        <v>315120.71</v>
      </c>
      <c r="P105" s="18">
        <f t="shared" si="61"/>
        <v>0.019325515764837677</v>
      </c>
      <c r="R105" s="45">
        <f t="shared" si="62"/>
        <v>56326.98</v>
      </c>
      <c r="S105" s="18">
        <f t="shared" si="63"/>
        <v>0.0034543840040716354</v>
      </c>
      <c r="T105" s="47">
        <f t="shared" si="64"/>
        <v>0.022779899768909314</v>
      </c>
      <c r="U105" s="44">
        <f t="shared" si="65"/>
        <v>371447.69</v>
      </c>
      <c r="V105" s="12">
        <f t="shared" si="66"/>
        <v>15934492.8</v>
      </c>
      <c r="W105" s="12">
        <f t="shared" si="67"/>
        <v>4358099.71</v>
      </c>
      <c r="X105" s="12">
        <f t="shared" si="68"/>
        <v>529960.23</v>
      </c>
      <c r="Y105" s="12">
        <f t="shared" si="69"/>
        <v>11046432.860000001</v>
      </c>
      <c r="Z105" s="43">
        <f t="shared" si="70"/>
        <v>626.05</v>
      </c>
      <c r="AA105" s="43">
        <f t="shared" si="71"/>
        <v>4659.6</v>
      </c>
      <c r="AB105" s="5">
        <f t="shared" si="72"/>
        <v>0.00032415486878794566</v>
      </c>
      <c r="AC105" s="66">
        <v>-444.71</v>
      </c>
      <c r="AD105" s="42">
        <f t="shared" si="58"/>
        <v>376288.62999999995</v>
      </c>
      <c r="AE105" s="29">
        <f t="shared" si="73"/>
        <v>0.02307678175513812</v>
      </c>
      <c r="AF105" s="12">
        <f t="shared" si="74"/>
        <v>15929651.86</v>
      </c>
      <c r="AG105" s="12">
        <f t="shared" si="75"/>
        <v>4358099.71</v>
      </c>
      <c r="AH105" s="12">
        <f t="shared" si="76"/>
        <v>529960.23</v>
      </c>
      <c r="AI105" s="12">
        <f t="shared" si="77"/>
        <v>11041591.92</v>
      </c>
    </row>
    <row r="106" spans="1:35" ht="15">
      <c r="A106" s="4" t="s">
        <v>100</v>
      </c>
      <c r="B106" s="4" t="s">
        <v>102</v>
      </c>
      <c r="C106" s="48">
        <v>186.60000000000002</v>
      </c>
      <c r="D106" s="4">
        <v>2166504.16</v>
      </c>
      <c r="E106" s="4">
        <v>241495.29</v>
      </c>
      <c r="F106" s="4">
        <v>34016.69599999997</v>
      </c>
      <c r="G106" s="4">
        <v>1890992.174</v>
      </c>
      <c r="H106" s="4"/>
      <c r="I106" s="48">
        <v>184.5</v>
      </c>
      <c r="J106" s="26">
        <v>2141346.12</v>
      </c>
      <c r="K106" s="26">
        <v>245125.98</v>
      </c>
      <c r="L106" s="26">
        <v>31289.2</v>
      </c>
      <c r="M106" s="26">
        <v>1864930.9400000002</v>
      </c>
      <c r="N106" s="4">
        <f t="shared" si="59"/>
        <v>0</v>
      </c>
      <c r="O106" s="45">
        <f t="shared" si="60"/>
        <v>41382.62</v>
      </c>
      <c r="P106" s="18">
        <f t="shared" si="61"/>
        <v>0.019325516605414542</v>
      </c>
      <c r="R106" s="45">
        <f t="shared" si="62"/>
        <v>7397.03</v>
      </c>
      <c r="S106" s="18">
        <f t="shared" si="63"/>
        <v>0.0034543831708999943</v>
      </c>
      <c r="T106" s="47">
        <f t="shared" si="64"/>
        <v>0.022779899776314536</v>
      </c>
      <c r="U106" s="44">
        <f t="shared" si="65"/>
        <v>48779.65</v>
      </c>
      <c r="V106" s="12">
        <f t="shared" si="66"/>
        <v>2092566.4700000002</v>
      </c>
      <c r="W106" s="12">
        <f t="shared" si="67"/>
        <v>245125.98</v>
      </c>
      <c r="X106" s="12">
        <f t="shared" si="68"/>
        <v>31289.2</v>
      </c>
      <c r="Y106" s="12">
        <f t="shared" si="69"/>
        <v>1816151.2900000003</v>
      </c>
      <c r="Z106" s="43">
        <f t="shared" si="70"/>
        <v>82.21</v>
      </c>
      <c r="AA106" s="43">
        <f t="shared" si="71"/>
        <v>611.91</v>
      </c>
      <c r="AB106" s="5">
        <f t="shared" si="72"/>
        <v>0.0003241512399686231</v>
      </c>
      <c r="AC106" s="66">
        <v>-58.4</v>
      </c>
      <c r="AD106" s="42">
        <f t="shared" si="58"/>
        <v>49415.37</v>
      </c>
      <c r="AE106" s="29">
        <f t="shared" si="73"/>
        <v>0.023076778451864663</v>
      </c>
      <c r="AF106" s="12">
        <f t="shared" si="74"/>
        <v>2091930.75</v>
      </c>
      <c r="AG106" s="12">
        <f t="shared" si="75"/>
        <v>245125.98</v>
      </c>
      <c r="AH106" s="12">
        <f t="shared" si="76"/>
        <v>31289.2</v>
      </c>
      <c r="AI106" s="12">
        <f t="shared" si="77"/>
        <v>1815515.57</v>
      </c>
    </row>
    <row r="107" spans="1:35" ht="15">
      <c r="A107" s="4" t="s">
        <v>100</v>
      </c>
      <c r="B107" s="4" t="s">
        <v>101</v>
      </c>
      <c r="C107" s="48">
        <v>301.79999999999995</v>
      </c>
      <c r="D107" s="4">
        <v>2864164.13</v>
      </c>
      <c r="E107" s="4">
        <v>421307.11</v>
      </c>
      <c r="F107" s="4">
        <v>32402.99900000001</v>
      </c>
      <c r="G107" s="4">
        <v>2410454.021</v>
      </c>
      <c r="H107" s="4"/>
      <c r="I107" s="48">
        <v>304.2</v>
      </c>
      <c r="J107" s="26">
        <v>2882714.9499999997</v>
      </c>
      <c r="K107" s="26">
        <v>413171.52</v>
      </c>
      <c r="L107" s="26">
        <v>40131.54</v>
      </c>
      <c r="M107" s="26">
        <v>2429411.8899999997</v>
      </c>
      <c r="N107" s="4">
        <f t="shared" si="59"/>
        <v>0</v>
      </c>
      <c r="O107" s="45">
        <f t="shared" si="60"/>
        <v>55709.95</v>
      </c>
      <c r="P107" s="18">
        <f t="shared" si="61"/>
        <v>0.019325514650694132</v>
      </c>
      <c r="R107" s="45">
        <f t="shared" si="62"/>
        <v>9958</v>
      </c>
      <c r="S107" s="18">
        <f t="shared" si="63"/>
        <v>0.003454382473716314</v>
      </c>
      <c r="T107" s="47">
        <f t="shared" si="64"/>
        <v>0.022779897124410448</v>
      </c>
      <c r="U107" s="44">
        <f t="shared" si="65"/>
        <v>65667.95</v>
      </c>
      <c r="V107" s="12">
        <f t="shared" si="66"/>
        <v>2817046.9999999995</v>
      </c>
      <c r="W107" s="12">
        <f t="shared" si="67"/>
        <v>413171.52</v>
      </c>
      <c r="X107" s="12">
        <f t="shared" si="68"/>
        <v>40131.54</v>
      </c>
      <c r="Y107" s="12">
        <f t="shared" si="69"/>
        <v>2363743.9399999995</v>
      </c>
      <c r="Z107" s="43">
        <f t="shared" si="70"/>
        <v>110.68</v>
      </c>
      <c r="AA107" s="43">
        <f t="shared" si="71"/>
        <v>823.77</v>
      </c>
      <c r="AB107" s="5">
        <f t="shared" si="72"/>
        <v>0.00032415622640733177</v>
      </c>
      <c r="AC107" s="66">
        <v>-78.62</v>
      </c>
      <c r="AD107" s="42">
        <f t="shared" si="58"/>
        <v>66523.78</v>
      </c>
      <c r="AE107" s="29">
        <f t="shared" si="73"/>
        <v>0.02307678044962441</v>
      </c>
      <c r="AF107" s="12">
        <f t="shared" si="74"/>
        <v>2816191.17</v>
      </c>
      <c r="AG107" s="12">
        <f t="shared" si="75"/>
        <v>413171.52</v>
      </c>
      <c r="AH107" s="12">
        <f t="shared" si="76"/>
        <v>40131.54</v>
      </c>
      <c r="AI107" s="12">
        <f t="shared" si="77"/>
        <v>2362888.11</v>
      </c>
    </row>
    <row r="108" spans="1:35" ht="15">
      <c r="A108" s="4" t="s">
        <v>100</v>
      </c>
      <c r="B108" s="4" t="s">
        <v>99</v>
      </c>
      <c r="C108" s="48">
        <v>152.5</v>
      </c>
      <c r="D108" s="4">
        <v>1935880.7799999998</v>
      </c>
      <c r="E108" s="4">
        <v>1242944.3</v>
      </c>
      <c r="F108" s="4">
        <v>51019.74054000003</v>
      </c>
      <c r="G108" s="4">
        <v>641916.7394599997</v>
      </c>
      <c r="H108" s="4"/>
      <c r="I108" s="48">
        <v>153.3</v>
      </c>
      <c r="J108" s="26">
        <v>1935336.37</v>
      </c>
      <c r="K108" s="26">
        <v>1249058.71</v>
      </c>
      <c r="L108" s="26">
        <v>69660.24</v>
      </c>
      <c r="M108" s="26">
        <v>616617.4200000002</v>
      </c>
      <c r="N108" s="4">
        <f t="shared" si="59"/>
        <v>0</v>
      </c>
      <c r="O108" s="45">
        <f t="shared" si="60"/>
        <v>37401.37</v>
      </c>
      <c r="P108" s="18">
        <f t="shared" si="61"/>
        <v>0.01932551394153772</v>
      </c>
      <c r="R108" s="45">
        <f t="shared" si="62"/>
        <v>6685.39</v>
      </c>
      <c r="S108" s="18">
        <f t="shared" si="63"/>
        <v>0.003454381421044653</v>
      </c>
      <c r="T108" s="47">
        <f t="shared" si="64"/>
        <v>0.022779895362582372</v>
      </c>
      <c r="U108" s="44">
        <f t="shared" si="65"/>
        <v>44086.76</v>
      </c>
      <c r="V108" s="12">
        <f t="shared" si="66"/>
        <v>1891249.61</v>
      </c>
      <c r="W108" s="12">
        <f t="shared" si="67"/>
        <v>1249058.71</v>
      </c>
      <c r="X108" s="12">
        <f t="shared" si="68"/>
        <v>69660.24</v>
      </c>
      <c r="Y108" s="12">
        <f t="shared" si="69"/>
        <v>572530.6600000001</v>
      </c>
      <c r="Z108" s="43">
        <f t="shared" si="70"/>
        <v>74.31</v>
      </c>
      <c r="AA108" s="43">
        <f t="shared" si="71"/>
        <v>553.04</v>
      </c>
      <c r="AB108" s="5">
        <f t="shared" si="72"/>
        <v>0.00032415553684861506</v>
      </c>
      <c r="AC108" s="66">
        <v>-52.78</v>
      </c>
      <c r="AD108" s="42">
        <f t="shared" si="58"/>
        <v>44661.33</v>
      </c>
      <c r="AE108" s="29">
        <f t="shared" si="73"/>
        <v>0.023076779154416447</v>
      </c>
      <c r="AF108" s="12">
        <f t="shared" si="74"/>
        <v>1890675.04</v>
      </c>
      <c r="AG108" s="12">
        <f t="shared" si="75"/>
        <v>1249058.71</v>
      </c>
      <c r="AH108" s="12">
        <f t="shared" si="76"/>
        <v>69660.24</v>
      </c>
      <c r="AI108" s="12">
        <f t="shared" si="77"/>
        <v>571956.0900000002</v>
      </c>
    </row>
    <row r="109" spans="1:35" ht="15">
      <c r="A109" s="4" t="s">
        <v>96</v>
      </c>
      <c r="B109" s="4" t="s">
        <v>98</v>
      </c>
      <c r="C109" s="48">
        <v>155.1</v>
      </c>
      <c r="D109" s="4">
        <v>1942248.64</v>
      </c>
      <c r="E109" s="4">
        <v>1840117.4</v>
      </c>
      <c r="F109" s="4">
        <v>87173.23286799993</v>
      </c>
      <c r="G109" s="4">
        <v>14958.007132000057</v>
      </c>
      <c r="H109" s="4"/>
      <c r="I109" s="48">
        <v>151.5</v>
      </c>
      <c r="J109" s="26">
        <v>1923271.88</v>
      </c>
      <c r="K109" s="26">
        <v>1798628.27</v>
      </c>
      <c r="L109" s="26">
        <v>109976.01</v>
      </c>
      <c r="M109" s="26">
        <v>14667.599999999875</v>
      </c>
      <c r="N109" s="4">
        <f t="shared" si="59"/>
        <v>14667.599999999875</v>
      </c>
      <c r="O109" s="45">
        <f t="shared" si="60"/>
        <v>14667.6</v>
      </c>
      <c r="P109" s="18">
        <f t="shared" si="61"/>
        <v>0.007626378856014887</v>
      </c>
      <c r="Q109" s="4">
        <f>J109</f>
        <v>1923271.88</v>
      </c>
      <c r="R109" s="45">
        <f t="shared" si="62"/>
        <v>0</v>
      </c>
      <c r="S109" s="18">
        <f t="shared" si="63"/>
        <v>0</v>
      </c>
      <c r="T109" s="47">
        <f t="shared" si="64"/>
        <v>0.007626378856014887</v>
      </c>
      <c r="U109" s="44">
        <f t="shared" si="65"/>
        <v>14667.6</v>
      </c>
      <c r="V109" s="12">
        <f t="shared" si="66"/>
        <v>1908604.2799999998</v>
      </c>
      <c r="W109" s="12">
        <f t="shared" si="67"/>
        <v>1798628.27</v>
      </c>
      <c r="X109" s="12">
        <f t="shared" si="68"/>
        <v>109976.01</v>
      </c>
      <c r="Y109" s="12">
        <f t="shared" si="69"/>
        <v>-1.255102688446641E-10</v>
      </c>
      <c r="Z109" s="43">
        <f t="shared" si="70"/>
        <v>0</v>
      </c>
      <c r="AA109" s="43">
        <f t="shared" si="71"/>
        <v>0</v>
      </c>
      <c r="AB109" s="5">
        <f t="shared" si="72"/>
        <v>0</v>
      </c>
      <c r="AC109" s="66">
        <v>0</v>
      </c>
      <c r="AD109" s="42">
        <f t="shared" si="58"/>
        <v>14667.6</v>
      </c>
      <c r="AE109" s="29">
        <f t="shared" si="73"/>
        <v>0.007626378856014887</v>
      </c>
      <c r="AF109" s="12">
        <f t="shared" si="74"/>
        <v>1908604.2799999998</v>
      </c>
      <c r="AG109" s="12">
        <f t="shared" si="75"/>
        <v>1798628.27</v>
      </c>
      <c r="AH109" s="12">
        <f t="shared" si="76"/>
        <v>109976.01</v>
      </c>
      <c r="AI109" s="12">
        <f t="shared" si="77"/>
        <v>-1.255102688446641E-10</v>
      </c>
    </row>
    <row r="110" spans="1:35" ht="15">
      <c r="A110" s="4" t="s">
        <v>96</v>
      </c>
      <c r="B110" s="4" t="s">
        <v>97</v>
      </c>
      <c r="C110" s="48">
        <v>510.09999999999997</v>
      </c>
      <c r="D110" s="4">
        <v>3913242.8000000003</v>
      </c>
      <c r="E110" s="4">
        <v>3322610.24</v>
      </c>
      <c r="F110" s="4">
        <v>187276.01554999966</v>
      </c>
      <c r="G110" s="4">
        <v>403356.5444500004</v>
      </c>
      <c r="H110" s="4"/>
      <c r="I110" s="48">
        <v>476.5</v>
      </c>
      <c r="J110" s="26">
        <v>3755048.2</v>
      </c>
      <c r="K110" s="26">
        <v>3332117.51</v>
      </c>
      <c r="L110" s="26">
        <v>247295.16</v>
      </c>
      <c r="M110" s="26">
        <v>175635.5300000004</v>
      </c>
      <c r="N110" s="4">
        <f t="shared" si="59"/>
        <v>0</v>
      </c>
      <c r="O110" s="45">
        <f t="shared" si="60"/>
        <v>72568.24</v>
      </c>
      <c r="P110" s="18">
        <f t="shared" si="61"/>
        <v>0.019325514916160063</v>
      </c>
      <c r="R110" s="45">
        <f t="shared" si="62"/>
        <v>12971.38</v>
      </c>
      <c r="S110" s="18">
        <f t="shared" si="63"/>
        <v>0.003454384420418358</v>
      </c>
      <c r="T110" s="47">
        <f t="shared" si="64"/>
        <v>0.02277989933657842</v>
      </c>
      <c r="U110" s="44">
        <f t="shared" si="65"/>
        <v>85539.62000000001</v>
      </c>
      <c r="V110" s="12">
        <f t="shared" si="66"/>
        <v>3669508.58</v>
      </c>
      <c r="W110" s="12">
        <f t="shared" si="67"/>
        <v>3332117.51</v>
      </c>
      <c r="X110" s="12">
        <f t="shared" si="68"/>
        <v>247295.16</v>
      </c>
      <c r="Y110" s="12">
        <f t="shared" si="69"/>
        <v>90095.9100000004</v>
      </c>
      <c r="Z110" s="43">
        <f t="shared" si="70"/>
        <v>144.17</v>
      </c>
      <c r="AA110" s="43">
        <f t="shared" si="71"/>
        <v>1073.05</v>
      </c>
      <c r="AB110" s="5">
        <f t="shared" si="72"/>
        <v>0.00032415562601832915</v>
      </c>
      <c r="AC110" s="66">
        <v>-102.41</v>
      </c>
      <c r="AD110" s="42">
        <f t="shared" si="58"/>
        <v>86654.43000000001</v>
      </c>
      <c r="AE110" s="29">
        <f t="shared" si="73"/>
        <v>0.023076782343299882</v>
      </c>
      <c r="AF110" s="12">
        <f t="shared" si="74"/>
        <v>3668393.77</v>
      </c>
      <c r="AG110" s="12">
        <f t="shared" si="75"/>
        <v>3332117.51</v>
      </c>
      <c r="AH110" s="12">
        <f t="shared" si="76"/>
        <v>247295.16</v>
      </c>
      <c r="AI110" s="12">
        <f t="shared" si="77"/>
        <v>88981.1000000004</v>
      </c>
    </row>
    <row r="111" spans="1:35" ht="15">
      <c r="A111" s="4" t="s">
        <v>96</v>
      </c>
      <c r="B111" s="4" t="s">
        <v>95</v>
      </c>
      <c r="C111" s="48">
        <v>22196.100000000002</v>
      </c>
      <c r="D111" s="4">
        <v>152168027.08</v>
      </c>
      <c r="E111" s="4">
        <v>49174432.63</v>
      </c>
      <c r="F111" s="4">
        <v>5961638.441739999</v>
      </c>
      <c r="G111" s="4">
        <v>97031956.00826001</v>
      </c>
      <c r="H111" s="4"/>
      <c r="I111" s="48">
        <v>20996.2</v>
      </c>
      <c r="J111" s="26">
        <v>144296804.42200002</v>
      </c>
      <c r="K111" s="26">
        <v>49107553.08</v>
      </c>
      <c r="L111" s="26">
        <v>6880782.16</v>
      </c>
      <c r="M111" s="26">
        <v>88308469.18200003</v>
      </c>
      <c r="N111" s="4">
        <f t="shared" si="59"/>
        <v>0</v>
      </c>
      <c r="O111" s="45">
        <f t="shared" si="60"/>
        <v>2788610.21</v>
      </c>
      <c r="P111" s="18">
        <f t="shared" si="61"/>
        <v>0.019325516051239996</v>
      </c>
      <c r="R111" s="45">
        <f t="shared" si="62"/>
        <v>498456.55</v>
      </c>
      <c r="S111" s="18">
        <f t="shared" si="63"/>
        <v>0.0034543838444422506</v>
      </c>
      <c r="T111" s="47">
        <f t="shared" si="64"/>
        <v>0.022779899895682246</v>
      </c>
      <c r="U111" s="44">
        <f t="shared" si="65"/>
        <v>3287066.76</v>
      </c>
      <c r="V111" s="12">
        <f t="shared" si="66"/>
        <v>141009737.66200003</v>
      </c>
      <c r="W111" s="12">
        <f t="shared" si="67"/>
        <v>49107553.08</v>
      </c>
      <c r="X111" s="12">
        <f t="shared" si="68"/>
        <v>6880782.16</v>
      </c>
      <c r="Y111" s="12">
        <f t="shared" si="69"/>
        <v>85021402.42200002</v>
      </c>
      <c r="Z111" s="43">
        <f t="shared" si="70"/>
        <v>5540.12</v>
      </c>
      <c r="AA111" s="43">
        <f t="shared" si="71"/>
        <v>41234.36</v>
      </c>
      <c r="AB111" s="5">
        <f t="shared" si="72"/>
        <v>0.00032415464907460277</v>
      </c>
      <c r="AC111" s="66">
        <v>-3935.41</v>
      </c>
      <c r="AD111" s="42">
        <f t="shared" si="58"/>
        <v>3329905.8299999996</v>
      </c>
      <c r="AE111" s="29">
        <f t="shared" si="73"/>
        <v>0.023076781522213045</v>
      </c>
      <c r="AF111" s="12">
        <f t="shared" si="74"/>
        <v>140966898.592</v>
      </c>
      <c r="AG111" s="12">
        <f t="shared" si="75"/>
        <v>49107553.08</v>
      </c>
      <c r="AH111" s="12">
        <f t="shared" si="76"/>
        <v>6880782.16</v>
      </c>
      <c r="AI111" s="12">
        <f t="shared" si="77"/>
        <v>84978563.35200003</v>
      </c>
    </row>
    <row r="112" spans="1:35" ht="15">
      <c r="A112" s="4" t="s">
        <v>94</v>
      </c>
      <c r="B112" s="4" t="s">
        <v>93</v>
      </c>
      <c r="C112" s="48">
        <v>119</v>
      </c>
      <c r="D112" s="4">
        <v>1608489.1400000001</v>
      </c>
      <c r="E112" s="4">
        <v>673790.34</v>
      </c>
      <c r="F112" s="4">
        <v>86901.64968200005</v>
      </c>
      <c r="G112" s="4">
        <v>847797.1503180001</v>
      </c>
      <c r="H112" s="4"/>
      <c r="I112" s="48">
        <v>117.5</v>
      </c>
      <c r="J112" s="26">
        <v>1584131.54</v>
      </c>
      <c r="K112" s="26">
        <v>673288.22</v>
      </c>
      <c r="L112" s="26">
        <v>83571.83</v>
      </c>
      <c r="M112" s="26">
        <v>827271.4900000001</v>
      </c>
      <c r="N112" s="4">
        <f t="shared" si="59"/>
        <v>0</v>
      </c>
      <c r="O112" s="45">
        <f t="shared" si="60"/>
        <v>30614.16</v>
      </c>
      <c r="P112" s="18">
        <f t="shared" si="61"/>
        <v>0.019325516364632193</v>
      </c>
      <c r="R112" s="45">
        <f t="shared" si="62"/>
        <v>5472.2</v>
      </c>
      <c r="S112" s="18">
        <f t="shared" si="63"/>
        <v>0.003454384854934458</v>
      </c>
      <c r="T112" s="47">
        <f t="shared" si="64"/>
        <v>0.02277990121956665</v>
      </c>
      <c r="U112" s="44">
        <f t="shared" si="65"/>
        <v>36086.36</v>
      </c>
      <c r="V112" s="12">
        <f t="shared" si="66"/>
        <v>1548045.18</v>
      </c>
      <c r="W112" s="12">
        <f t="shared" si="67"/>
        <v>673288.22</v>
      </c>
      <c r="X112" s="12">
        <f t="shared" si="68"/>
        <v>83571.83</v>
      </c>
      <c r="Y112" s="12">
        <f t="shared" si="69"/>
        <v>791185.1300000001</v>
      </c>
      <c r="Z112" s="43">
        <f t="shared" si="70"/>
        <v>60.82</v>
      </c>
      <c r="AA112" s="43">
        <f t="shared" si="71"/>
        <v>452.68</v>
      </c>
      <c r="AB112" s="5">
        <f t="shared" si="72"/>
        <v>0.00032415237436658826</v>
      </c>
      <c r="AC112" s="66">
        <v>-43.2</v>
      </c>
      <c r="AD112" s="42">
        <f t="shared" si="58"/>
        <v>36556.66</v>
      </c>
      <c r="AE112" s="29">
        <f t="shared" si="73"/>
        <v>0.02307678313127962</v>
      </c>
      <c r="AF112" s="12">
        <f t="shared" si="74"/>
        <v>1547574.8800000001</v>
      </c>
      <c r="AG112" s="12">
        <f t="shared" si="75"/>
        <v>673288.22</v>
      </c>
      <c r="AH112" s="12">
        <f t="shared" si="76"/>
        <v>83571.83</v>
      </c>
      <c r="AI112" s="12">
        <f t="shared" si="77"/>
        <v>790714.8300000001</v>
      </c>
    </row>
    <row r="113" spans="1:35" ht="15">
      <c r="A113" s="4" t="s">
        <v>46</v>
      </c>
      <c r="B113" s="4" t="s">
        <v>46</v>
      </c>
      <c r="C113" s="48">
        <v>2283.1</v>
      </c>
      <c r="D113" s="4">
        <v>15652066.02</v>
      </c>
      <c r="E113" s="4">
        <v>10490716.87</v>
      </c>
      <c r="F113" s="4">
        <v>750372.9199359994</v>
      </c>
      <c r="G113" s="4">
        <v>4410976.230064001</v>
      </c>
      <c r="H113" s="4"/>
      <c r="I113" s="48">
        <v>2324.2</v>
      </c>
      <c r="J113" s="26">
        <v>15973110.98</v>
      </c>
      <c r="K113" s="26">
        <v>10461552.96</v>
      </c>
      <c r="L113" s="26">
        <v>785033.5</v>
      </c>
      <c r="M113" s="26">
        <v>4726524.52</v>
      </c>
      <c r="N113" s="4">
        <f t="shared" si="59"/>
        <v>0</v>
      </c>
      <c r="O113" s="45">
        <f t="shared" si="60"/>
        <v>308688.61</v>
      </c>
      <c r="P113" s="18">
        <f t="shared" si="61"/>
        <v>0.019325515886448815</v>
      </c>
      <c r="R113" s="45">
        <f t="shared" si="62"/>
        <v>55177.26</v>
      </c>
      <c r="S113" s="18">
        <f t="shared" si="63"/>
        <v>0.0034543840626342407</v>
      </c>
      <c r="T113" s="47">
        <f t="shared" si="64"/>
        <v>0.022779899949083054</v>
      </c>
      <c r="U113" s="44">
        <f t="shared" si="65"/>
        <v>363865.87</v>
      </c>
      <c r="V113" s="12">
        <f t="shared" si="66"/>
        <v>15609245.110000001</v>
      </c>
      <c r="W113" s="12">
        <f t="shared" si="67"/>
        <v>10461552.96</v>
      </c>
      <c r="X113" s="12">
        <f t="shared" si="68"/>
        <v>785033.5</v>
      </c>
      <c r="Y113" s="12">
        <f t="shared" si="69"/>
        <v>4362658.649999999</v>
      </c>
      <c r="Z113" s="43">
        <f t="shared" si="70"/>
        <v>613.27</v>
      </c>
      <c r="AA113" s="43">
        <f t="shared" si="71"/>
        <v>4564.49</v>
      </c>
      <c r="AB113" s="5">
        <f t="shared" si="72"/>
        <v>0.00032415476274365686</v>
      </c>
      <c r="AC113" s="66">
        <v>-435.63</v>
      </c>
      <c r="AD113" s="42">
        <f t="shared" si="58"/>
        <v>368608</v>
      </c>
      <c r="AE113" s="29">
        <f t="shared" si="73"/>
        <v>0.0230767820033014</v>
      </c>
      <c r="AF113" s="12">
        <f t="shared" si="74"/>
        <v>15604502.98</v>
      </c>
      <c r="AG113" s="12">
        <f t="shared" si="75"/>
        <v>10461552.96</v>
      </c>
      <c r="AH113" s="12">
        <f t="shared" si="76"/>
        <v>785033.5</v>
      </c>
      <c r="AI113" s="12">
        <f t="shared" si="77"/>
        <v>4357916.52</v>
      </c>
    </row>
    <row r="114" spans="1:35" ht="15">
      <c r="A114" s="4" t="s">
        <v>91</v>
      </c>
      <c r="B114" s="4" t="s">
        <v>91</v>
      </c>
      <c r="C114" s="48">
        <v>2995.5</v>
      </c>
      <c r="D114" s="4">
        <v>20565970.18</v>
      </c>
      <c r="E114" s="4">
        <v>9336419.49</v>
      </c>
      <c r="F114" s="4">
        <v>870405.8812950002</v>
      </c>
      <c r="G114" s="4">
        <v>10359144.808704998</v>
      </c>
      <c r="H114" s="4"/>
      <c r="I114" s="48">
        <v>2928.1</v>
      </c>
      <c r="J114" s="26">
        <v>20201010.02</v>
      </c>
      <c r="K114" s="26">
        <v>9355336.04</v>
      </c>
      <c r="L114" s="26">
        <v>885467.46</v>
      </c>
      <c r="M114" s="26">
        <v>9960206.52</v>
      </c>
      <c r="N114" s="4">
        <f t="shared" si="59"/>
        <v>0</v>
      </c>
      <c r="O114" s="45">
        <f t="shared" si="60"/>
        <v>390394.94</v>
      </c>
      <c r="P114" s="18">
        <f t="shared" si="61"/>
        <v>0.019325515883289485</v>
      </c>
      <c r="R114" s="45">
        <f t="shared" si="62"/>
        <v>69782.04</v>
      </c>
      <c r="S114" s="18">
        <f t="shared" si="63"/>
        <v>0.0034543837130377305</v>
      </c>
      <c r="T114" s="47">
        <f t="shared" si="64"/>
        <v>0.022779899596327216</v>
      </c>
      <c r="U114" s="44">
        <f t="shared" si="65"/>
        <v>460176.98</v>
      </c>
      <c r="V114" s="12">
        <f t="shared" si="66"/>
        <v>19740833.04</v>
      </c>
      <c r="W114" s="12">
        <f t="shared" si="67"/>
        <v>9355336.04</v>
      </c>
      <c r="X114" s="12">
        <f t="shared" si="68"/>
        <v>885467.46</v>
      </c>
      <c r="Y114" s="12">
        <f t="shared" si="69"/>
        <v>9500029.54</v>
      </c>
      <c r="Z114" s="43">
        <f t="shared" si="70"/>
        <v>775.6</v>
      </c>
      <c r="AA114" s="43">
        <f t="shared" si="71"/>
        <v>5772.66</v>
      </c>
      <c r="AB114" s="5">
        <f t="shared" si="72"/>
        <v>0.00032415507905381456</v>
      </c>
      <c r="AC114" s="66">
        <v>-550.94</v>
      </c>
      <c r="AD114" s="42">
        <f t="shared" si="58"/>
        <v>466174.29999999993</v>
      </c>
      <c r="AE114" s="29">
        <f t="shared" si="73"/>
        <v>0.023076781781626973</v>
      </c>
      <c r="AF114" s="12">
        <f t="shared" si="74"/>
        <v>19734835.72</v>
      </c>
      <c r="AG114" s="12">
        <f t="shared" si="75"/>
        <v>9355336.04</v>
      </c>
      <c r="AH114" s="12">
        <f t="shared" si="76"/>
        <v>885467.46</v>
      </c>
      <c r="AI114" s="12">
        <f t="shared" si="77"/>
        <v>9494032.219999999</v>
      </c>
    </row>
    <row r="115" spans="1:35" ht="15">
      <c r="A115" s="4" t="s">
        <v>91</v>
      </c>
      <c r="B115" s="4" t="s">
        <v>92</v>
      </c>
      <c r="C115" s="48">
        <v>686</v>
      </c>
      <c r="D115" s="4">
        <v>5270646.71</v>
      </c>
      <c r="E115" s="4">
        <v>1275223.09</v>
      </c>
      <c r="F115" s="4">
        <v>159684.1402739999</v>
      </c>
      <c r="G115" s="4">
        <v>3835739.479726</v>
      </c>
      <c r="H115" s="4"/>
      <c r="I115" s="48">
        <v>681.2</v>
      </c>
      <c r="J115" s="26">
        <v>5255676.68</v>
      </c>
      <c r="K115" s="26">
        <v>1266292.7</v>
      </c>
      <c r="L115" s="26">
        <v>141818.99</v>
      </c>
      <c r="M115" s="26">
        <v>3847564.9899999993</v>
      </c>
      <c r="N115" s="4">
        <f t="shared" si="59"/>
        <v>0</v>
      </c>
      <c r="O115" s="45">
        <f t="shared" si="60"/>
        <v>101568.66</v>
      </c>
      <c r="P115" s="18">
        <f t="shared" si="61"/>
        <v>0.019325515282648628</v>
      </c>
      <c r="R115" s="45">
        <f t="shared" si="62"/>
        <v>18155.12</v>
      </c>
      <c r="S115" s="18">
        <f t="shared" si="63"/>
        <v>0.003454382966343356</v>
      </c>
      <c r="T115" s="47">
        <f t="shared" si="64"/>
        <v>0.022779898248991983</v>
      </c>
      <c r="U115" s="44">
        <f t="shared" si="65"/>
        <v>119723.78</v>
      </c>
      <c r="V115" s="12">
        <f t="shared" si="66"/>
        <v>5135952.899999999</v>
      </c>
      <c r="W115" s="12">
        <f t="shared" si="67"/>
        <v>1266292.7</v>
      </c>
      <c r="X115" s="12">
        <f t="shared" si="68"/>
        <v>141818.99</v>
      </c>
      <c r="Y115" s="12">
        <f t="shared" si="69"/>
        <v>3727841.2099999995</v>
      </c>
      <c r="Z115" s="43">
        <f t="shared" si="70"/>
        <v>201.79</v>
      </c>
      <c r="AA115" s="43">
        <f t="shared" si="71"/>
        <v>1501.87</v>
      </c>
      <c r="AB115" s="5">
        <f t="shared" si="72"/>
        <v>0.0003241561655577337</v>
      </c>
      <c r="AC115" s="66">
        <v>-143.34</v>
      </c>
      <c r="AD115" s="42">
        <f t="shared" si="58"/>
        <v>121284.09999999999</v>
      </c>
      <c r="AE115" s="29">
        <f t="shared" si="73"/>
        <v>0.023076781047345552</v>
      </c>
      <c r="AF115" s="12">
        <f t="shared" si="74"/>
        <v>5134392.58</v>
      </c>
      <c r="AG115" s="12">
        <f t="shared" si="75"/>
        <v>1266292.7</v>
      </c>
      <c r="AH115" s="12">
        <f t="shared" si="76"/>
        <v>141818.99</v>
      </c>
      <c r="AI115" s="12">
        <f t="shared" si="77"/>
        <v>3726280.889999999</v>
      </c>
    </row>
    <row r="116" spans="1:35" ht="15">
      <c r="A116" s="4" t="s">
        <v>91</v>
      </c>
      <c r="B116" s="4" t="s">
        <v>90</v>
      </c>
      <c r="C116" s="48">
        <v>378.5</v>
      </c>
      <c r="D116" s="4">
        <v>3364673.19</v>
      </c>
      <c r="E116" s="4">
        <v>830919.53</v>
      </c>
      <c r="F116" s="4">
        <v>100340.90998600016</v>
      </c>
      <c r="G116" s="4">
        <v>2433412.750014</v>
      </c>
      <c r="H116" s="4"/>
      <c r="I116" s="48">
        <v>382.4</v>
      </c>
      <c r="J116" s="26">
        <v>3393704.31</v>
      </c>
      <c r="K116" s="26">
        <v>830753.2</v>
      </c>
      <c r="L116" s="26">
        <v>104631.54</v>
      </c>
      <c r="M116" s="26">
        <v>2458319.5700000003</v>
      </c>
      <c r="N116" s="4">
        <f t="shared" si="59"/>
        <v>0</v>
      </c>
      <c r="O116" s="45">
        <f t="shared" si="60"/>
        <v>65585.09</v>
      </c>
      <c r="P116" s="18">
        <f t="shared" si="61"/>
        <v>0.01932551690102901</v>
      </c>
      <c r="R116" s="45">
        <f t="shared" si="62"/>
        <v>11723.16</v>
      </c>
      <c r="S116" s="18">
        <f t="shared" si="63"/>
        <v>0.0034543846278699514</v>
      </c>
      <c r="T116" s="47">
        <f t="shared" si="64"/>
        <v>0.02277990152889896</v>
      </c>
      <c r="U116" s="44">
        <f t="shared" si="65"/>
        <v>77308.25</v>
      </c>
      <c r="V116" s="12">
        <f t="shared" si="66"/>
        <v>3316396.06</v>
      </c>
      <c r="W116" s="12">
        <f t="shared" si="67"/>
        <v>830753.2</v>
      </c>
      <c r="X116" s="12">
        <f t="shared" si="68"/>
        <v>104631.54</v>
      </c>
      <c r="Y116" s="12">
        <f t="shared" si="69"/>
        <v>2381011.3200000003</v>
      </c>
      <c r="Z116" s="43">
        <f t="shared" si="70"/>
        <v>130.3</v>
      </c>
      <c r="AA116" s="43">
        <f t="shared" si="71"/>
        <v>969.79</v>
      </c>
      <c r="AB116" s="5">
        <f t="shared" si="72"/>
        <v>0.0003241561136479801</v>
      </c>
      <c r="AC116" s="66">
        <v>-92.56</v>
      </c>
      <c r="AD116" s="42">
        <f t="shared" si="58"/>
        <v>78315.78</v>
      </c>
      <c r="AE116" s="29">
        <f t="shared" si="73"/>
        <v>0.023076783610532055</v>
      </c>
      <c r="AF116" s="12">
        <f t="shared" si="74"/>
        <v>3315388.5300000003</v>
      </c>
      <c r="AG116" s="12">
        <f t="shared" si="75"/>
        <v>830753.2</v>
      </c>
      <c r="AH116" s="12">
        <f t="shared" si="76"/>
        <v>104631.54</v>
      </c>
      <c r="AI116" s="12">
        <f t="shared" si="77"/>
        <v>2380003.7900000005</v>
      </c>
    </row>
    <row r="117" spans="1:35" ht="15">
      <c r="A117" s="4" t="s">
        <v>89</v>
      </c>
      <c r="B117" s="4" t="s">
        <v>89</v>
      </c>
      <c r="C117" s="48">
        <v>6305.5</v>
      </c>
      <c r="D117" s="4">
        <v>45215288.29</v>
      </c>
      <c r="E117" s="4">
        <v>12845054.84</v>
      </c>
      <c r="F117" s="4">
        <v>1413901.8376819994</v>
      </c>
      <c r="G117" s="4">
        <v>30956331.612318</v>
      </c>
      <c r="H117" s="4"/>
      <c r="I117" s="48">
        <v>6111.3</v>
      </c>
      <c r="J117" s="26">
        <v>43811015.839999996</v>
      </c>
      <c r="K117" s="26">
        <v>12851513.8</v>
      </c>
      <c r="L117" s="26">
        <v>1665252.08</v>
      </c>
      <c r="M117" s="26">
        <v>29294249.959999993</v>
      </c>
      <c r="N117" s="4">
        <f t="shared" si="59"/>
        <v>0</v>
      </c>
      <c r="O117" s="45">
        <f t="shared" si="60"/>
        <v>846670.49</v>
      </c>
      <c r="P117" s="18">
        <f t="shared" si="61"/>
        <v>0.01932551605495939</v>
      </c>
      <c r="R117" s="45">
        <f t="shared" si="62"/>
        <v>151340.06</v>
      </c>
      <c r="S117" s="18">
        <f t="shared" si="63"/>
        <v>0.0034543837228678148</v>
      </c>
      <c r="T117" s="47">
        <f t="shared" si="64"/>
        <v>0.022779899777827205</v>
      </c>
      <c r="U117" s="44">
        <f t="shared" si="65"/>
        <v>998010.55</v>
      </c>
      <c r="V117" s="12">
        <f t="shared" si="66"/>
        <v>42813005.29</v>
      </c>
      <c r="W117" s="12">
        <f t="shared" si="67"/>
        <v>12851513.8</v>
      </c>
      <c r="X117" s="12">
        <f t="shared" si="68"/>
        <v>1665252.08</v>
      </c>
      <c r="Y117" s="12">
        <f t="shared" si="69"/>
        <v>28296239.409999993</v>
      </c>
      <c r="Z117" s="43">
        <f t="shared" si="70"/>
        <v>1682.08</v>
      </c>
      <c r="AA117" s="43">
        <f t="shared" si="71"/>
        <v>12519.47</v>
      </c>
      <c r="AB117" s="5">
        <f t="shared" si="72"/>
        <v>0.0003241547754077368</v>
      </c>
      <c r="AC117" s="66">
        <v>-1194.86</v>
      </c>
      <c r="AD117" s="42">
        <f t="shared" si="58"/>
        <v>1011017.24</v>
      </c>
      <c r="AE117" s="29">
        <f t="shared" si="73"/>
        <v>0.02307678150381824</v>
      </c>
      <c r="AF117" s="12">
        <f t="shared" si="74"/>
        <v>42799998.599999994</v>
      </c>
      <c r="AG117" s="12">
        <f t="shared" si="75"/>
        <v>12851513.8</v>
      </c>
      <c r="AH117" s="12">
        <f t="shared" si="76"/>
        <v>1665252.08</v>
      </c>
      <c r="AI117" s="12">
        <f t="shared" si="77"/>
        <v>28283232.719999995</v>
      </c>
    </row>
    <row r="118" spans="1:35" ht="15">
      <c r="A118" s="4" t="s">
        <v>89</v>
      </c>
      <c r="B118" s="4" t="s">
        <v>88</v>
      </c>
      <c r="C118" s="48">
        <v>320.79999999999995</v>
      </c>
      <c r="D118" s="4">
        <v>3180240.4</v>
      </c>
      <c r="E118" s="4">
        <v>892250.01</v>
      </c>
      <c r="F118" s="4">
        <v>114658.85164899996</v>
      </c>
      <c r="G118" s="4">
        <v>2173331.538351</v>
      </c>
      <c r="H118" s="4"/>
      <c r="I118" s="48">
        <v>316.7</v>
      </c>
      <c r="J118" s="26">
        <v>3231966.15</v>
      </c>
      <c r="K118" s="26">
        <v>892196.68</v>
      </c>
      <c r="L118" s="26">
        <v>120169.15</v>
      </c>
      <c r="M118" s="26">
        <v>2219600.32</v>
      </c>
      <c r="N118" s="4">
        <f t="shared" si="59"/>
        <v>0</v>
      </c>
      <c r="O118" s="45">
        <f t="shared" si="60"/>
        <v>62459.41</v>
      </c>
      <c r="P118" s="18">
        <f t="shared" si="61"/>
        <v>0.019325514903675588</v>
      </c>
      <c r="R118" s="45">
        <f t="shared" si="62"/>
        <v>11164.45</v>
      </c>
      <c r="S118" s="18">
        <f t="shared" si="63"/>
        <v>0.0034543833325729606</v>
      </c>
      <c r="T118" s="47">
        <f t="shared" si="64"/>
        <v>0.02277989823624855</v>
      </c>
      <c r="U118" s="44">
        <f t="shared" si="65"/>
        <v>73623.86</v>
      </c>
      <c r="V118" s="12">
        <f t="shared" si="66"/>
        <v>3158342.29</v>
      </c>
      <c r="W118" s="12">
        <f t="shared" si="67"/>
        <v>892196.68</v>
      </c>
      <c r="X118" s="12">
        <f t="shared" si="68"/>
        <v>120169.15</v>
      </c>
      <c r="Y118" s="12">
        <f t="shared" si="69"/>
        <v>2145976.46</v>
      </c>
      <c r="Z118" s="43">
        <f t="shared" si="70"/>
        <v>124.09</v>
      </c>
      <c r="AA118" s="43">
        <f t="shared" si="71"/>
        <v>923.57</v>
      </c>
      <c r="AB118" s="5">
        <f t="shared" si="72"/>
        <v>0.0003241556227313829</v>
      </c>
      <c r="AC118" s="66">
        <v>-88.15</v>
      </c>
      <c r="AD118" s="42">
        <f t="shared" si="58"/>
        <v>74583.37000000001</v>
      </c>
      <c r="AE118" s="29">
        <f t="shared" si="73"/>
        <v>0.023076779439660904</v>
      </c>
      <c r="AF118" s="12">
        <f t="shared" si="74"/>
        <v>3157382.78</v>
      </c>
      <c r="AG118" s="12">
        <f t="shared" si="75"/>
        <v>892196.68</v>
      </c>
      <c r="AH118" s="12">
        <f t="shared" si="76"/>
        <v>120169.15</v>
      </c>
      <c r="AI118" s="12">
        <f t="shared" si="77"/>
        <v>2145016.9499999997</v>
      </c>
    </row>
    <row r="119" spans="1:35" ht="15">
      <c r="A119" s="4" t="s">
        <v>84</v>
      </c>
      <c r="B119" s="4" t="s">
        <v>87</v>
      </c>
      <c r="C119" s="48">
        <v>1464.7</v>
      </c>
      <c r="D119" s="4">
        <v>10777386.72</v>
      </c>
      <c r="E119" s="4">
        <v>4422190.9</v>
      </c>
      <c r="F119" s="4">
        <v>437687.3039999986</v>
      </c>
      <c r="G119" s="4">
        <v>5917508.516000002</v>
      </c>
      <c r="H119" s="4"/>
      <c r="I119" s="48">
        <v>1449.8</v>
      </c>
      <c r="J119" s="26">
        <v>10671768.87</v>
      </c>
      <c r="K119" s="26">
        <v>4421686.24</v>
      </c>
      <c r="L119" s="26">
        <v>399265.03</v>
      </c>
      <c r="M119" s="26">
        <v>5850817.599999999</v>
      </c>
      <c r="N119" s="4">
        <f t="shared" si="59"/>
        <v>0</v>
      </c>
      <c r="O119" s="45">
        <f t="shared" si="60"/>
        <v>206237.44</v>
      </c>
      <c r="P119" s="18">
        <f t="shared" si="61"/>
        <v>0.019325515995737643</v>
      </c>
      <c r="R119" s="45">
        <f t="shared" si="62"/>
        <v>36864.39</v>
      </c>
      <c r="S119" s="18">
        <f t="shared" si="63"/>
        <v>0.0034543842214978557</v>
      </c>
      <c r="T119" s="47">
        <f t="shared" si="64"/>
        <v>0.0227799002172355</v>
      </c>
      <c r="U119" s="44">
        <f t="shared" si="65"/>
        <v>243101.83000000002</v>
      </c>
      <c r="V119" s="12">
        <f t="shared" si="66"/>
        <v>10428667.04</v>
      </c>
      <c r="W119" s="12">
        <f t="shared" si="67"/>
        <v>4421686.24</v>
      </c>
      <c r="X119" s="12">
        <f t="shared" si="68"/>
        <v>399265.03</v>
      </c>
      <c r="Y119" s="12">
        <f t="shared" si="69"/>
        <v>5607715.769999999</v>
      </c>
      <c r="Z119" s="43">
        <f t="shared" si="70"/>
        <v>409.73</v>
      </c>
      <c r="AA119" s="43">
        <f t="shared" si="71"/>
        <v>3049.57</v>
      </c>
      <c r="AB119" s="5">
        <f t="shared" si="72"/>
        <v>0.000324154321756783</v>
      </c>
      <c r="AC119" s="66">
        <v>-291.05</v>
      </c>
      <c r="AD119" s="42">
        <f t="shared" si="58"/>
        <v>246270.08000000005</v>
      </c>
      <c r="AE119" s="29">
        <f t="shared" si="73"/>
        <v>0.023076781646977337</v>
      </c>
      <c r="AF119" s="12">
        <f t="shared" si="74"/>
        <v>10425498.79</v>
      </c>
      <c r="AG119" s="12">
        <f t="shared" si="75"/>
        <v>4421686.24</v>
      </c>
      <c r="AH119" s="12">
        <f t="shared" si="76"/>
        <v>399265.03</v>
      </c>
      <c r="AI119" s="12">
        <f t="shared" si="77"/>
        <v>5604547.519999999</v>
      </c>
    </row>
    <row r="120" spans="1:35" ht="15">
      <c r="A120" s="4" t="s">
        <v>84</v>
      </c>
      <c r="B120" s="4" t="s">
        <v>86</v>
      </c>
      <c r="C120" s="48">
        <v>3018.7000000000003</v>
      </c>
      <c r="D120" s="4">
        <v>22157131.599999998</v>
      </c>
      <c r="E120" s="4">
        <v>5393528.64</v>
      </c>
      <c r="F120" s="4">
        <v>401019.3429999994</v>
      </c>
      <c r="G120" s="4">
        <v>16362583.616999999</v>
      </c>
      <c r="H120" s="4"/>
      <c r="I120" s="48">
        <v>3009.4</v>
      </c>
      <c r="J120" s="26">
        <v>22215118.07</v>
      </c>
      <c r="K120" s="26">
        <v>5388628.41</v>
      </c>
      <c r="L120" s="26">
        <v>533481.31</v>
      </c>
      <c r="M120" s="26">
        <v>16293008.35</v>
      </c>
      <c r="N120" s="4">
        <f t="shared" si="59"/>
        <v>0</v>
      </c>
      <c r="O120" s="45">
        <f t="shared" si="60"/>
        <v>429318.62</v>
      </c>
      <c r="P120" s="18">
        <f t="shared" si="61"/>
        <v>0.019325516013338928</v>
      </c>
      <c r="R120" s="45">
        <f t="shared" si="62"/>
        <v>76739.54</v>
      </c>
      <c r="S120" s="18">
        <f t="shared" si="63"/>
        <v>0.0034543836210184945</v>
      </c>
      <c r="T120" s="47">
        <f t="shared" si="64"/>
        <v>0.022779899634357424</v>
      </c>
      <c r="U120" s="44">
        <f t="shared" si="65"/>
        <v>506058.16</v>
      </c>
      <c r="V120" s="12">
        <f t="shared" si="66"/>
        <v>21709059.91</v>
      </c>
      <c r="W120" s="12">
        <f t="shared" si="67"/>
        <v>5388628.41</v>
      </c>
      <c r="X120" s="12">
        <f t="shared" si="68"/>
        <v>533481.31</v>
      </c>
      <c r="Y120" s="12">
        <f t="shared" si="69"/>
        <v>15786950.19</v>
      </c>
      <c r="Z120" s="43">
        <f t="shared" si="70"/>
        <v>852.92</v>
      </c>
      <c r="AA120" s="43">
        <f t="shared" si="71"/>
        <v>6348.21</v>
      </c>
      <c r="AB120" s="5">
        <f t="shared" si="72"/>
        <v>0.00032415447792396093</v>
      </c>
      <c r="AC120" s="66">
        <v>-605.87</v>
      </c>
      <c r="AD120" s="42">
        <f t="shared" si="58"/>
        <v>512653.42</v>
      </c>
      <c r="AE120" s="29">
        <f t="shared" si="73"/>
        <v>0.023076781243503874</v>
      </c>
      <c r="AF120" s="12">
        <f t="shared" si="74"/>
        <v>21702464.65</v>
      </c>
      <c r="AG120" s="12">
        <f t="shared" si="75"/>
        <v>5388628.41</v>
      </c>
      <c r="AH120" s="12">
        <f t="shared" si="76"/>
        <v>533481.31</v>
      </c>
      <c r="AI120" s="12">
        <f t="shared" si="77"/>
        <v>15780354.93</v>
      </c>
    </row>
    <row r="121" spans="1:35" ht="15">
      <c r="A121" s="4" t="s">
        <v>84</v>
      </c>
      <c r="B121" s="4" t="s">
        <v>85</v>
      </c>
      <c r="C121" s="48">
        <v>203.8</v>
      </c>
      <c r="D121" s="4">
        <v>2388004.32</v>
      </c>
      <c r="E121" s="4">
        <v>367926.3</v>
      </c>
      <c r="F121" s="4">
        <v>33437.908999999985</v>
      </c>
      <c r="G121" s="4">
        <v>1986640.1109999998</v>
      </c>
      <c r="H121" s="4"/>
      <c r="I121" s="48">
        <v>201.6</v>
      </c>
      <c r="J121" s="26">
        <v>2377662.27</v>
      </c>
      <c r="K121" s="26">
        <v>366912.45</v>
      </c>
      <c r="L121" s="26">
        <v>36086.51</v>
      </c>
      <c r="M121" s="26">
        <v>1974663.31</v>
      </c>
      <c r="N121" s="4">
        <f t="shared" si="59"/>
        <v>0</v>
      </c>
      <c r="O121" s="45">
        <f t="shared" si="60"/>
        <v>45949.55</v>
      </c>
      <c r="P121" s="18">
        <f t="shared" si="61"/>
        <v>0.019325515898437503</v>
      </c>
      <c r="R121" s="45">
        <f t="shared" si="62"/>
        <v>8213.36</v>
      </c>
      <c r="S121" s="18">
        <f t="shared" si="63"/>
        <v>0.003454384629655582</v>
      </c>
      <c r="T121" s="47">
        <f t="shared" si="64"/>
        <v>0.022779900528093085</v>
      </c>
      <c r="U121" s="44">
        <f t="shared" si="65"/>
        <v>54162.91</v>
      </c>
      <c r="V121" s="12">
        <f t="shared" si="66"/>
        <v>2323499.36</v>
      </c>
      <c r="W121" s="12">
        <f t="shared" si="67"/>
        <v>366912.45</v>
      </c>
      <c r="X121" s="12">
        <f t="shared" si="68"/>
        <v>36086.51</v>
      </c>
      <c r="Y121" s="12">
        <f t="shared" si="69"/>
        <v>1920500.4000000001</v>
      </c>
      <c r="Z121" s="43">
        <f t="shared" si="70"/>
        <v>91.29</v>
      </c>
      <c r="AA121" s="43">
        <f t="shared" si="71"/>
        <v>679.44</v>
      </c>
      <c r="AB121" s="5">
        <f t="shared" si="72"/>
        <v>0.0003241545318376945</v>
      </c>
      <c r="AC121" s="66">
        <v>-64.85</v>
      </c>
      <c r="AD121" s="42">
        <f t="shared" si="58"/>
        <v>54868.79000000001</v>
      </c>
      <c r="AE121" s="29">
        <f t="shared" si="73"/>
        <v>0.02307678037049392</v>
      </c>
      <c r="AF121" s="12">
        <f t="shared" si="74"/>
        <v>2322793.48</v>
      </c>
      <c r="AG121" s="12">
        <f t="shared" si="75"/>
        <v>366912.45</v>
      </c>
      <c r="AH121" s="12">
        <f t="shared" si="76"/>
        <v>36086.51</v>
      </c>
      <c r="AI121" s="12">
        <f t="shared" si="77"/>
        <v>1919794.52</v>
      </c>
    </row>
    <row r="122" spans="1:35" ht="15">
      <c r="A122" s="4" t="s">
        <v>84</v>
      </c>
      <c r="B122" s="4" t="s">
        <v>83</v>
      </c>
      <c r="C122" s="48">
        <v>523</v>
      </c>
      <c r="D122" s="4">
        <v>4188680.15</v>
      </c>
      <c r="E122" s="4">
        <v>1127172.16</v>
      </c>
      <c r="F122" s="4">
        <v>95467.36339999991</v>
      </c>
      <c r="G122" s="4">
        <v>2966040.6266</v>
      </c>
      <c r="H122" s="4"/>
      <c r="I122" s="48">
        <v>526.1</v>
      </c>
      <c r="J122" s="26">
        <v>4185933.15</v>
      </c>
      <c r="K122" s="26">
        <v>1107629.25</v>
      </c>
      <c r="L122" s="26">
        <v>99470.08</v>
      </c>
      <c r="M122" s="26">
        <v>2978833.82</v>
      </c>
      <c r="N122" s="4">
        <f t="shared" si="59"/>
        <v>0</v>
      </c>
      <c r="O122" s="45">
        <f t="shared" si="60"/>
        <v>80895.32</v>
      </c>
      <c r="P122" s="18">
        <f t="shared" si="61"/>
        <v>0.019325516462201507</v>
      </c>
      <c r="R122" s="45">
        <f t="shared" si="62"/>
        <v>14459.82</v>
      </c>
      <c r="S122" s="18">
        <f t="shared" si="63"/>
        <v>0.003454383880927482</v>
      </c>
      <c r="T122" s="47">
        <f t="shared" si="64"/>
        <v>0.02277990034312899</v>
      </c>
      <c r="U122" s="44">
        <f t="shared" si="65"/>
        <v>95355.14000000001</v>
      </c>
      <c r="V122" s="12">
        <f t="shared" si="66"/>
        <v>4090578.01</v>
      </c>
      <c r="W122" s="12">
        <f t="shared" si="67"/>
        <v>1107629.25</v>
      </c>
      <c r="X122" s="12">
        <f t="shared" si="68"/>
        <v>99470.08</v>
      </c>
      <c r="Y122" s="12">
        <f t="shared" si="69"/>
        <v>2883478.6799999997</v>
      </c>
      <c r="Z122" s="43">
        <f t="shared" si="70"/>
        <v>160.71</v>
      </c>
      <c r="AA122" s="43">
        <f t="shared" si="71"/>
        <v>1196.18</v>
      </c>
      <c r="AB122" s="5">
        <f t="shared" si="72"/>
        <v>0.0003241547228244675</v>
      </c>
      <c r="AC122" s="66">
        <v>-114.16</v>
      </c>
      <c r="AD122" s="42">
        <f t="shared" si="58"/>
        <v>96597.87000000001</v>
      </c>
      <c r="AE122" s="29">
        <f t="shared" si="73"/>
        <v>0.02307678277184145</v>
      </c>
      <c r="AF122" s="12">
        <f t="shared" si="74"/>
        <v>4089335.28</v>
      </c>
      <c r="AG122" s="12">
        <f t="shared" si="75"/>
        <v>1107629.25</v>
      </c>
      <c r="AH122" s="12">
        <f t="shared" si="76"/>
        <v>99470.08</v>
      </c>
      <c r="AI122" s="12">
        <f t="shared" si="77"/>
        <v>2882235.9499999997</v>
      </c>
    </row>
    <row r="123" spans="1:35" ht="15">
      <c r="A123" s="4" t="s">
        <v>77</v>
      </c>
      <c r="B123" s="4" t="s">
        <v>82</v>
      </c>
      <c r="C123" s="48">
        <v>1435.1</v>
      </c>
      <c r="D123" s="4">
        <v>10666880.81</v>
      </c>
      <c r="E123" s="4">
        <v>1385559.61</v>
      </c>
      <c r="F123" s="4">
        <v>284997.0919580001</v>
      </c>
      <c r="G123" s="4">
        <v>8996324.108042002</v>
      </c>
      <c r="H123" s="4"/>
      <c r="I123" s="48">
        <v>1413.8</v>
      </c>
      <c r="J123" s="26">
        <v>10403289.37</v>
      </c>
      <c r="K123" s="26">
        <v>1384490.63</v>
      </c>
      <c r="L123" s="26">
        <v>298880.17</v>
      </c>
      <c r="M123" s="26">
        <v>8719918.569999998</v>
      </c>
      <c r="N123" s="4">
        <f t="shared" si="59"/>
        <v>0</v>
      </c>
      <c r="O123" s="45">
        <f t="shared" si="60"/>
        <v>201048.94</v>
      </c>
      <c r="P123" s="18">
        <f t="shared" si="61"/>
        <v>0.019325516464029687</v>
      </c>
      <c r="R123" s="45">
        <f t="shared" si="62"/>
        <v>35936.95</v>
      </c>
      <c r="S123" s="18">
        <f t="shared" si="63"/>
        <v>0.003454383389895075</v>
      </c>
      <c r="T123" s="47">
        <f t="shared" si="64"/>
        <v>0.022779899853924764</v>
      </c>
      <c r="U123" s="44">
        <f t="shared" si="65"/>
        <v>236985.89</v>
      </c>
      <c r="V123" s="12">
        <f t="shared" si="66"/>
        <v>10166303.479999999</v>
      </c>
      <c r="W123" s="12">
        <f t="shared" si="67"/>
        <v>1384490.63</v>
      </c>
      <c r="X123" s="12">
        <f t="shared" si="68"/>
        <v>298880.17</v>
      </c>
      <c r="Y123" s="12">
        <f t="shared" si="69"/>
        <v>8482932.679999998</v>
      </c>
      <c r="Z123" s="43">
        <f t="shared" si="70"/>
        <v>399.42</v>
      </c>
      <c r="AA123" s="43">
        <f t="shared" si="71"/>
        <v>2972.85</v>
      </c>
      <c r="AB123" s="5">
        <f t="shared" si="72"/>
        <v>0.0003241542054693419</v>
      </c>
      <c r="AC123" s="66">
        <v>-283.73</v>
      </c>
      <c r="AD123" s="42">
        <f t="shared" si="58"/>
        <v>240074.43000000002</v>
      </c>
      <c r="AE123" s="29">
        <f t="shared" si="73"/>
        <v>0.02307678095471452</v>
      </c>
      <c r="AF123" s="12">
        <f t="shared" si="74"/>
        <v>10163214.94</v>
      </c>
      <c r="AG123" s="12">
        <f t="shared" si="75"/>
        <v>1384490.63</v>
      </c>
      <c r="AH123" s="12">
        <f t="shared" si="76"/>
        <v>298880.17</v>
      </c>
      <c r="AI123" s="12">
        <f t="shared" si="77"/>
        <v>8479844.139999999</v>
      </c>
    </row>
    <row r="124" spans="1:35" ht="15">
      <c r="A124" s="4" t="s">
        <v>77</v>
      </c>
      <c r="B124" s="4" t="s">
        <v>81</v>
      </c>
      <c r="C124" s="48">
        <v>800.9000000000001</v>
      </c>
      <c r="D124" s="4">
        <v>6350148.699999999</v>
      </c>
      <c r="E124" s="4">
        <v>754788.95</v>
      </c>
      <c r="F124" s="4">
        <v>153394.61139600002</v>
      </c>
      <c r="G124" s="4">
        <v>5441965.138603999</v>
      </c>
      <c r="H124" s="4"/>
      <c r="I124" s="48">
        <v>821.3</v>
      </c>
      <c r="J124" s="26">
        <v>6429258.64</v>
      </c>
      <c r="K124" s="26">
        <v>755426.19</v>
      </c>
      <c r="L124" s="26">
        <v>162179.95</v>
      </c>
      <c r="M124" s="26">
        <v>5511652.499999999</v>
      </c>
      <c r="N124" s="4">
        <f t="shared" si="59"/>
        <v>0</v>
      </c>
      <c r="O124" s="45">
        <f t="shared" si="60"/>
        <v>124248.74</v>
      </c>
      <c r="P124" s="18">
        <f t="shared" si="61"/>
        <v>0.019325515888718395</v>
      </c>
      <c r="R124" s="45">
        <f t="shared" si="62"/>
        <v>22209.13</v>
      </c>
      <c r="S124" s="18">
        <f t="shared" si="63"/>
        <v>0.003454384283410941</v>
      </c>
      <c r="T124" s="47">
        <f t="shared" si="64"/>
        <v>0.022779900172129337</v>
      </c>
      <c r="U124" s="44">
        <f t="shared" si="65"/>
        <v>146457.87</v>
      </c>
      <c r="V124" s="12">
        <f t="shared" si="66"/>
        <v>6282800.77</v>
      </c>
      <c r="W124" s="12">
        <f t="shared" si="67"/>
        <v>755426.19</v>
      </c>
      <c r="X124" s="12">
        <f t="shared" si="68"/>
        <v>162179.95</v>
      </c>
      <c r="Y124" s="12">
        <f t="shared" si="69"/>
        <v>5365194.629999999</v>
      </c>
      <c r="Z124" s="43">
        <f t="shared" si="70"/>
        <v>246.84</v>
      </c>
      <c r="AA124" s="43">
        <f t="shared" si="71"/>
        <v>1837.23</v>
      </c>
      <c r="AB124" s="5">
        <f t="shared" si="72"/>
        <v>0.00032415401474655874</v>
      </c>
      <c r="AC124" s="66">
        <v>-175.35</v>
      </c>
      <c r="AD124" s="42">
        <f t="shared" si="58"/>
        <v>148366.59</v>
      </c>
      <c r="AE124" s="29">
        <f t="shared" si="73"/>
        <v>0.0230767804357611</v>
      </c>
      <c r="AF124" s="12">
        <f t="shared" si="74"/>
        <v>6280892.05</v>
      </c>
      <c r="AG124" s="12">
        <f t="shared" si="75"/>
        <v>755426.19</v>
      </c>
      <c r="AH124" s="12">
        <f t="shared" si="76"/>
        <v>162179.95</v>
      </c>
      <c r="AI124" s="12">
        <f t="shared" si="77"/>
        <v>5363285.909999999</v>
      </c>
    </row>
    <row r="125" spans="1:35" ht="15">
      <c r="A125" s="4" t="s">
        <v>77</v>
      </c>
      <c r="B125" s="4" t="s">
        <v>80</v>
      </c>
      <c r="C125" s="48">
        <v>193.6</v>
      </c>
      <c r="D125" s="4">
        <v>2343154.8</v>
      </c>
      <c r="E125" s="4">
        <v>139700.89</v>
      </c>
      <c r="F125" s="4">
        <v>26086.683251999988</v>
      </c>
      <c r="G125" s="4">
        <v>2177367.226748</v>
      </c>
      <c r="H125" s="4"/>
      <c r="I125" s="48">
        <v>190.1</v>
      </c>
      <c r="J125" s="26">
        <v>2309531.7199999997</v>
      </c>
      <c r="K125" s="26">
        <v>140774.61</v>
      </c>
      <c r="L125" s="26">
        <v>24779.05</v>
      </c>
      <c r="M125" s="26">
        <v>2143978.06</v>
      </c>
      <c r="N125" s="4">
        <f t="shared" si="59"/>
        <v>0</v>
      </c>
      <c r="O125" s="45">
        <f t="shared" si="60"/>
        <v>44632.89</v>
      </c>
      <c r="P125" s="18">
        <f t="shared" si="61"/>
        <v>0.019325515044235894</v>
      </c>
      <c r="R125" s="45">
        <f t="shared" si="62"/>
        <v>7978.01</v>
      </c>
      <c r="S125" s="18">
        <f t="shared" si="63"/>
        <v>0.0034543842506739855</v>
      </c>
      <c r="T125" s="47">
        <f t="shared" si="64"/>
        <v>0.02277989929490988</v>
      </c>
      <c r="U125" s="44">
        <f t="shared" si="65"/>
        <v>52610.9</v>
      </c>
      <c r="V125" s="12">
        <f t="shared" si="66"/>
        <v>2256920.82</v>
      </c>
      <c r="W125" s="12">
        <f t="shared" si="67"/>
        <v>140774.61</v>
      </c>
      <c r="X125" s="12">
        <f t="shared" si="68"/>
        <v>24779.05</v>
      </c>
      <c r="Y125" s="12">
        <f t="shared" si="69"/>
        <v>2091367.1600000001</v>
      </c>
      <c r="Z125" s="43">
        <f t="shared" si="70"/>
        <v>88.67</v>
      </c>
      <c r="AA125" s="43">
        <f t="shared" si="71"/>
        <v>659.97</v>
      </c>
      <c r="AB125" s="5">
        <f t="shared" si="72"/>
        <v>0.0003241522917901297</v>
      </c>
      <c r="AC125" s="66">
        <v>-62.99</v>
      </c>
      <c r="AD125" s="42">
        <f t="shared" si="58"/>
        <v>53296.55</v>
      </c>
      <c r="AE125" s="29">
        <f t="shared" si="73"/>
        <v>0.023076777659498875</v>
      </c>
      <c r="AF125" s="12">
        <f t="shared" si="74"/>
        <v>2256235.17</v>
      </c>
      <c r="AG125" s="12">
        <f t="shared" si="75"/>
        <v>140774.61</v>
      </c>
      <c r="AH125" s="12">
        <f t="shared" si="76"/>
        <v>24779.05</v>
      </c>
      <c r="AI125" s="12">
        <f t="shared" si="77"/>
        <v>2090681.51</v>
      </c>
    </row>
    <row r="126" spans="1:35" ht="15">
      <c r="A126" s="4" t="s">
        <v>77</v>
      </c>
      <c r="B126" s="4" t="s">
        <v>79</v>
      </c>
      <c r="C126" s="48">
        <v>414.5</v>
      </c>
      <c r="D126" s="4">
        <v>3430499.11</v>
      </c>
      <c r="E126" s="4">
        <v>457717.01</v>
      </c>
      <c r="F126" s="4">
        <v>76490.44899999996</v>
      </c>
      <c r="G126" s="4">
        <v>2896291.6509999996</v>
      </c>
      <c r="H126" s="4"/>
      <c r="I126" s="48">
        <v>399.5</v>
      </c>
      <c r="J126" s="26">
        <v>3383502.7399999998</v>
      </c>
      <c r="K126" s="26">
        <v>457052.46</v>
      </c>
      <c r="L126" s="26">
        <v>78570.56</v>
      </c>
      <c r="M126" s="26">
        <v>2847879.7199999997</v>
      </c>
      <c r="N126" s="4">
        <f t="shared" si="59"/>
        <v>0</v>
      </c>
      <c r="O126" s="45">
        <f t="shared" si="60"/>
        <v>65387.94</v>
      </c>
      <c r="P126" s="18">
        <f t="shared" si="61"/>
        <v>0.019325517082335805</v>
      </c>
      <c r="R126" s="45">
        <f t="shared" si="62"/>
        <v>11687.92</v>
      </c>
      <c r="S126" s="18">
        <f t="shared" si="63"/>
        <v>0.003454384671194326</v>
      </c>
      <c r="T126" s="47">
        <f t="shared" si="64"/>
        <v>0.022779901753530132</v>
      </c>
      <c r="U126" s="44">
        <f t="shared" si="65"/>
        <v>77075.86</v>
      </c>
      <c r="V126" s="12">
        <f t="shared" si="66"/>
        <v>3306426.88</v>
      </c>
      <c r="W126" s="12">
        <f t="shared" si="67"/>
        <v>457052.46</v>
      </c>
      <c r="X126" s="12">
        <f t="shared" si="68"/>
        <v>78570.56</v>
      </c>
      <c r="Y126" s="12">
        <f t="shared" si="69"/>
        <v>2770803.86</v>
      </c>
      <c r="Z126" s="43">
        <f t="shared" si="70"/>
        <v>129.91</v>
      </c>
      <c r="AA126" s="43">
        <f t="shared" si="71"/>
        <v>966.87</v>
      </c>
      <c r="AB126" s="5">
        <f t="shared" si="72"/>
        <v>0.0003241551978172774</v>
      </c>
      <c r="AC126" s="66">
        <v>-92.28</v>
      </c>
      <c r="AD126" s="42">
        <f t="shared" si="58"/>
        <v>78080.36</v>
      </c>
      <c r="AE126" s="29">
        <f t="shared" si="73"/>
        <v>0.023076783440110354</v>
      </c>
      <c r="AF126" s="12">
        <f t="shared" si="74"/>
        <v>3305422.38</v>
      </c>
      <c r="AG126" s="12">
        <f t="shared" si="75"/>
        <v>457052.46</v>
      </c>
      <c r="AH126" s="12">
        <f t="shared" si="76"/>
        <v>78570.56</v>
      </c>
      <c r="AI126" s="12">
        <f t="shared" si="77"/>
        <v>2769799.36</v>
      </c>
    </row>
    <row r="127" spans="1:35" ht="15">
      <c r="A127" s="4" t="s">
        <v>77</v>
      </c>
      <c r="B127" s="4" t="s">
        <v>78</v>
      </c>
      <c r="C127" s="48">
        <v>193</v>
      </c>
      <c r="D127" s="4">
        <v>2280324.38</v>
      </c>
      <c r="E127" s="4">
        <v>114245.29</v>
      </c>
      <c r="F127" s="4">
        <v>24401.494999999995</v>
      </c>
      <c r="G127" s="4">
        <v>2141677.5949999997</v>
      </c>
      <c r="H127" s="4"/>
      <c r="I127" s="48">
        <v>196.9</v>
      </c>
      <c r="J127" s="26">
        <v>2287418.41</v>
      </c>
      <c r="K127" s="26">
        <v>114576.01</v>
      </c>
      <c r="L127" s="26">
        <v>24183.46</v>
      </c>
      <c r="M127" s="26">
        <v>2148658.9400000004</v>
      </c>
      <c r="N127" s="4">
        <f t="shared" si="59"/>
        <v>0</v>
      </c>
      <c r="O127" s="45">
        <f t="shared" si="60"/>
        <v>44205.54</v>
      </c>
      <c r="P127" s="18">
        <f t="shared" si="61"/>
        <v>0.019325515527349454</v>
      </c>
      <c r="R127" s="45">
        <f t="shared" si="62"/>
        <v>7901.62</v>
      </c>
      <c r="S127" s="18">
        <f t="shared" si="63"/>
        <v>0.0034543833194032917</v>
      </c>
      <c r="T127" s="47">
        <f t="shared" si="64"/>
        <v>0.022779898846752744</v>
      </c>
      <c r="U127" s="44">
        <f t="shared" si="65"/>
        <v>52107.16</v>
      </c>
      <c r="V127" s="12">
        <f t="shared" si="66"/>
        <v>2235311.25</v>
      </c>
      <c r="W127" s="12">
        <f t="shared" si="67"/>
        <v>114576.01</v>
      </c>
      <c r="X127" s="12">
        <f t="shared" si="68"/>
        <v>24183.46</v>
      </c>
      <c r="Y127" s="12">
        <f t="shared" si="69"/>
        <v>2096551.7800000005</v>
      </c>
      <c r="Z127" s="43">
        <f t="shared" si="70"/>
        <v>87.82</v>
      </c>
      <c r="AA127" s="43">
        <f t="shared" si="71"/>
        <v>653.65</v>
      </c>
      <c r="AB127" s="5">
        <f t="shared" si="72"/>
        <v>0.00032415145246645103</v>
      </c>
      <c r="AC127" s="66">
        <v>-62.38</v>
      </c>
      <c r="AD127" s="42">
        <f t="shared" si="58"/>
        <v>52786.25000000001</v>
      </c>
      <c r="AE127" s="29">
        <f t="shared" si="73"/>
        <v>0.02307677938117146</v>
      </c>
      <c r="AF127" s="12">
        <f t="shared" si="74"/>
        <v>2234632.16</v>
      </c>
      <c r="AG127" s="12">
        <f t="shared" si="75"/>
        <v>114576.01</v>
      </c>
      <c r="AH127" s="12">
        <f t="shared" si="76"/>
        <v>24183.46</v>
      </c>
      <c r="AI127" s="12">
        <f t="shared" si="77"/>
        <v>2095872.6900000004</v>
      </c>
    </row>
    <row r="128" spans="1:35" ht="15">
      <c r="A128" s="4" t="s">
        <v>77</v>
      </c>
      <c r="B128" s="4" t="s">
        <v>76</v>
      </c>
      <c r="C128" s="48">
        <v>373.20000000000005</v>
      </c>
      <c r="D128" s="4">
        <v>3246306.1500000004</v>
      </c>
      <c r="E128" s="4">
        <v>324541.74</v>
      </c>
      <c r="F128" s="4">
        <v>49577.95752300002</v>
      </c>
      <c r="G128" s="4">
        <v>2872186.452477</v>
      </c>
      <c r="H128" s="4"/>
      <c r="I128" s="48">
        <v>367.9</v>
      </c>
      <c r="J128" s="26">
        <v>3253765.6700000004</v>
      </c>
      <c r="K128" s="26">
        <v>323326.58</v>
      </c>
      <c r="L128" s="26">
        <v>69608.38</v>
      </c>
      <c r="M128" s="26">
        <v>2860830.7100000004</v>
      </c>
      <c r="N128" s="4">
        <f t="shared" si="59"/>
        <v>0</v>
      </c>
      <c r="O128" s="45">
        <f t="shared" si="60"/>
        <v>62880.7</v>
      </c>
      <c r="P128" s="18">
        <f t="shared" si="61"/>
        <v>0.019325515841465003</v>
      </c>
      <c r="R128" s="45">
        <f t="shared" si="62"/>
        <v>11239.76</v>
      </c>
      <c r="S128" s="18">
        <f t="shared" si="63"/>
        <v>0.0034543852077706626</v>
      </c>
      <c r="T128" s="47">
        <f t="shared" si="64"/>
        <v>0.022779901049235666</v>
      </c>
      <c r="U128" s="44">
        <f t="shared" si="65"/>
        <v>74120.45999999999</v>
      </c>
      <c r="V128" s="12">
        <f t="shared" si="66"/>
        <v>3179645.2100000004</v>
      </c>
      <c r="W128" s="12">
        <f t="shared" si="67"/>
        <v>323326.58</v>
      </c>
      <c r="X128" s="12">
        <f t="shared" si="68"/>
        <v>69608.38</v>
      </c>
      <c r="Y128" s="12">
        <f t="shared" si="69"/>
        <v>2786710.2500000005</v>
      </c>
      <c r="Z128" s="43">
        <f t="shared" si="70"/>
        <v>124.92</v>
      </c>
      <c r="AA128" s="43">
        <f t="shared" si="71"/>
        <v>929.8</v>
      </c>
      <c r="AB128" s="5">
        <f t="shared" si="72"/>
        <v>0.0003241536444141043</v>
      </c>
      <c r="AC128" s="66">
        <v>-88.74</v>
      </c>
      <c r="AD128" s="42">
        <f t="shared" si="58"/>
        <v>75086.43999999999</v>
      </c>
      <c r="AE128" s="29">
        <f t="shared" si="73"/>
        <v>0.02307678167862653</v>
      </c>
      <c r="AF128" s="12">
        <f t="shared" si="74"/>
        <v>3178679.2300000004</v>
      </c>
      <c r="AG128" s="12">
        <f t="shared" si="75"/>
        <v>323326.58</v>
      </c>
      <c r="AH128" s="12">
        <f t="shared" si="76"/>
        <v>69608.38</v>
      </c>
      <c r="AI128" s="12">
        <f t="shared" si="77"/>
        <v>2785744.2700000005</v>
      </c>
    </row>
    <row r="129" spans="1:35" ht="15">
      <c r="A129" s="4" t="s">
        <v>75</v>
      </c>
      <c r="B129" s="4" t="s">
        <v>75</v>
      </c>
      <c r="C129" s="48">
        <v>246.5</v>
      </c>
      <c r="D129" s="4">
        <v>2875271.68</v>
      </c>
      <c r="E129" s="4">
        <v>1182987.04</v>
      </c>
      <c r="F129" s="4">
        <v>92063.52693399996</v>
      </c>
      <c r="G129" s="4">
        <v>1600221.1130660002</v>
      </c>
      <c r="H129" s="4"/>
      <c r="I129" s="48">
        <v>242.2</v>
      </c>
      <c r="J129" s="26">
        <v>2833625.39</v>
      </c>
      <c r="K129" s="26">
        <v>1182802.27</v>
      </c>
      <c r="L129" s="26">
        <v>82900.34</v>
      </c>
      <c r="M129" s="26">
        <v>1567922.78</v>
      </c>
      <c r="N129" s="4">
        <f t="shared" si="59"/>
        <v>0</v>
      </c>
      <c r="O129" s="45">
        <f t="shared" si="60"/>
        <v>54761.27</v>
      </c>
      <c r="P129" s="18">
        <f t="shared" si="61"/>
        <v>0.019325515007472458</v>
      </c>
      <c r="R129" s="45">
        <f t="shared" si="62"/>
        <v>9788.43</v>
      </c>
      <c r="S129" s="18">
        <f t="shared" si="63"/>
        <v>0.0034543839261688717</v>
      </c>
      <c r="T129" s="47">
        <f t="shared" si="64"/>
        <v>0.02277989893364133</v>
      </c>
      <c r="U129" s="44">
        <f t="shared" si="65"/>
        <v>64549.7</v>
      </c>
      <c r="V129" s="12">
        <f t="shared" si="66"/>
        <v>2769075.69</v>
      </c>
      <c r="W129" s="12">
        <f t="shared" si="67"/>
        <v>1182802.27</v>
      </c>
      <c r="X129" s="12">
        <f t="shared" si="68"/>
        <v>82900.34</v>
      </c>
      <c r="Y129" s="12">
        <f t="shared" si="69"/>
        <v>1503373.08</v>
      </c>
      <c r="Z129" s="43">
        <f t="shared" si="70"/>
        <v>108.79</v>
      </c>
      <c r="AA129" s="43">
        <f t="shared" si="71"/>
        <v>809.74</v>
      </c>
      <c r="AB129" s="5">
        <f t="shared" si="72"/>
        <v>0.0003241536454471139</v>
      </c>
      <c r="AC129" s="66">
        <v>-77.28</v>
      </c>
      <c r="AD129" s="42">
        <f t="shared" si="58"/>
        <v>65390.95</v>
      </c>
      <c r="AE129" s="29">
        <f t="shared" si="73"/>
        <v>0.023076780096186248</v>
      </c>
      <c r="AF129" s="12">
        <f t="shared" si="74"/>
        <v>2768234.44</v>
      </c>
      <c r="AG129" s="12">
        <f t="shared" si="75"/>
        <v>1182802.27</v>
      </c>
      <c r="AH129" s="12">
        <f t="shared" si="76"/>
        <v>82900.34</v>
      </c>
      <c r="AI129" s="12">
        <f t="shared" si="77"/>
        <v>1502531.83</v>
      </c>
    </row>
    <row r="130" spans="1:35" ht="15">
      <c r="A130" s="4" t="s">
        <v>75</v>
      </c>
      <c r="B130" s="4" t="s">
        <v>74</v>
      </c>
      <c r="C130" s="48">
        <v>344.5</v>
      </c>
      <c r="D130" s="4">
        <v>3394398.22</v>
      </c>
      <c r="E130" s="4">
        <v>1804152.52</v>
      </c>
      <c r="F130" s="4">
        <v>129598.84627200011</v>
      </c>
      <c r="G130" s="4">
        <v>1460646.853728</v>
      </c>
      <c r="H130" s="4"/>
      <c r="I130" s="48">
        <v>341.2</v>
      </c>
      <c r="J130" s="26">
        <v>3388497.2199999997</v>
      </c>
      <c r="K130" s="26">
        <v>1802332.65</v>
      </c>
      <c r="L130" s="26">
        <v>106762.86</v>
      </c>
      <c r="M130" s="26">
        <v>1479401.7099999997</v>
      </c>
      <c r="N130" s="4">
        <f t="shared" si="59"/>
        <v>0</v>
      </c>
      <c r="O130" s="45">
        <f t="shared" si="60"/>
        <v>65484.46</v>
      </c>
      <c r="P130" s="18">
        <f t="shared" si="61"/>
        <v>0.019325516814205915</v>
      </c>
      <c r="R130" s="45">
        <f t="shared" si="62"/>
        <v>11705.17</v>
      </c>
      <c r="S130" s="18">
        <f t="shared" si="63"/>
        <v>0.003454383828592901</v>
      </c>
      <c r="T130" s="47">
        <f t="shared" si="64"/>
        <v>0.022779900642798816</v>
      </c>
      <c r="U130" s="44">
        <f t="shared" si="65"/>
        <v>77189.63</v>
      </c>
      <c r="V130" s="12">
        <f t="shared" si="66"/>
        <v>3311307.59</v>
      </c>
      <c r="W130" s="12">
        <f t="shared" si="67"/>
        <v>1802332.65</v>
      </c>
      <c r="X130" s="12">
        <f t="shared" si="68"/>
        <v>106762.86</v>
      </c>
      <c r="Y130" s="12">
        <f t="shared" si="69"/>
        <v>1402212.0799999996</v>
      </c>
      <c r="Z130" s="43">
        <f t="shared" si="70"/>
        <v>130.1</v>
      </c>
      <c r="AA130" s="43">
        <f t="shared" si="71"/>
        <v>968.3</v>
      </c>
      <c r="AB130" s="5">
        <f t="shared" si="72"/>
        <v>0.0003241554968724454</v>
      </c>
      <c r="AC130" s="66">
        <v>-92.41</v>
      </c>
      <c r="AD130" s="42">
        <f t="shared" si="58"/>
        <v>78195.62000000001</v>
      </c>
      <c r="AE130" s="29">
        <f t="shared" si="73"/>
        <v>0.02307678446317274</v>
      </c>
      <c r="AF130" s="12">
        <f t="shared" si="74"/>
        <v>3310301.5999999996</v>
      </c>
      <c r="AG130" s="12">
        <f t="shared" si="75"/>
        <v>1802332.65</v>
      </c>
      <c r="AH130" s="12">
        <f t="shared" si="76"/>
        <v>106762.86</v>
      </c>
      <c r="AI130" s="12">
        <f t="shared" si="77"/>
        <v>1401206.0899999996</v>
      </c>
    </row>
    <row r="131" spans="1:35" ht="15">
      <c r="A131" s="4" t="s">
        <v>72</v>
      </c>
      <c r="B131" s="4" t="s">
        <v>73</v>
      </c>
      <c r="C131" s="48">
        <v>1197.5</v>
      </c>
      <c r="D131" s="4">
        <v>8977730.549999999</v>
      </c>
      <c r="E131" s="4">
        <v>2365760.96</v>
      </c>
      <c r="F131" s="4">
        <v>301715.3638039995</v>
      </c>
      <c r="G131" s="4">
        <v>6310254.226195999</v>
      </c>
      <c r="H131" s="4"/>
      <c r="I131" s="48">
        <v>1192.8</v>
      </c>
      <c r="J131" s="26">
        <v>8963614.930000002</v>
      </c>
      <c r="K131" s="26">
        <v>2365112.33</v>
      </c>
      <c r="L131" s="26">
        <v>283371.1</v>
      </c>
      <c r="M131" s="26">
        <v>6315131.500000002</v>
      </c>
      <c r="N131" s="4">
        <f t="shared" si="59"/>
        <v>0</v>
      </c>
      <c r="O131" s="45">
        <f t="shared" si="60"/>
        <v>173226.48</v>
      </c>
      <c r="P131" s="18">
        <f t="shared" si="61"/>
        <v>0.019325515581914893</v>
      </c>
      <c r="R131" s="45">
        <f t="shared" si="62"/>
        <v>30963.77</v>
      </c>
      <c r="S131" s="18">
        <f t="shared" si="63"/>
        <v>0.003454384223531119</v>
      </c>
      <c r="T131" s="47">
        <f t="shared" si="64"/>
        <v>0.02277989980544601</v>
      </c>
      <c r="U131" s="44">
        <f t="shared" si="65"/>
        <v>204190.25</v>
      </c>
      <c r="V131" s="12">
        <f t="shared" si="66"/>
        <v>8759424.680000002</v>
      </c>
      <c r="W131" s="12">
        <f t="shared" si="67"/>
        <v>2365112.33</v>
      </c>
      <c r="X131" s="12">
        <f t="shared" si="68"/>
        <v>283371.1</v>
      </c>
      <c r="Y131" s="12">
        <f t="shared" si="69"/>
        <v>6110941.250000002</v>
      </c>
      <c r="Z131" s="43">
        <f t="shared" si="70"/>
        <v>344.15</v>
      </c>
      <c r="AA131" s="43">
        <f t="shared" si="71"/>
        <v>2561.45</v>
      </c>
      <c r="AB131" s="5">
        <f t="shared" si="72"/>
        <v>0.00032415493332665945</v>
      </c>
      <c r="AC131" s="66">
        <v>-244.46</v>
      </c>
      <c r="AD131" s="42">
        <f t="shared" si="58"/>
        <v>206851.39</v>
      </c>
      <c r="AE131" s="29">
        <f t="shared" si="73"/>
        <v>0.023076782259766258</v>
      </c>
      <c r="AF131" s="12">
        <f t="shared" si="74"/>
        <v>8756763.540000001</v>
      </c>
      <c r="AG131" s="12">
        <f t="shared" si="75"/>
        <v>2365112.33</v>
      </c>
      <c r="AH131" s="12">
        <f t="shared" si="76"/>
        <v>283371.1</v>
      </c>
      <c r="AI131" s="12">
        <f t="shared" si="77"/>
        <v>6108280.110000002</v>
      </c>
    </row>
    <row r="132" spans="1:35" ht="15">
      <c r="A132" s="4" t="s">
        <v>72</v>
      </c>
      <c r="B132" s="4" t="s">
        <v>72</v>
      </c>
      <c r="C132" s="48">
        <v>545.1999999999999</v>
      </c>
      <c r="D132" s="4">
        <v>4433959.67</v>
      </c>
      <c r="E132" s="4">
        <v>3883692.55</v>
      </c>
      <c r="F132" s="4">
        <v>497712.0828490001</v>
      </c>
      <c r="G132" s="4">
        <v>52555.037151</v>
      </c>
      <c r="H132" s="4"/>
      <c r="I132" s="48">
        <v>548.9000000000001</v>
      </c>
      <c r="J132" s="26">
        <v>4479205.24</v>
      </c>
      <c r="K132" s="26">
        <v>3923570.29</v>
      </c>
      <c r="L132" s="26">
        <v>502524.98</v>
      </c>
      <c r="M132" s="26">
        <v>53109.970000000205</v>
      </c>
      <c r="N132" s="4">
        <f aca="true" t="shared" si="78" ref="N132:N163">IF(M132&lt;(J132*$O$192),M132,0)</f>
        <v>53109.970000000205</v>
      </c>
      <c r="O132" s="45">
        <f aca="true" t="shared" si="79" ref="O132:O163">ROUND(IF(N132&gt;0,N132,(J132*$J$194)),2)</f>
        <v>53109.97</v>
      </c>
      <c r="P132" s="18">
        <f aca="true" t="shared" si="80" ref="P132:P163">O132/J132</f>
        <v>0.01185700747215593</v>
      </c>
      <c r="Q132" s="4">
        <f>J132</f>
        <v>4479205.24</v>
      </c>
      <c r="R132" s="45">
        <f aca="true" t="shared" si="81" ref="R132:R163">ROUND(IF(N132&gt;0,0,(J132*$J$196)),2)</f>
        <v>0</v>
      </c>
      <c r="S132" s="18">
        <f aca="true" t="shared" si="82" ref="S132:S163">R132/J132</f>
        <v>0</v>
      </c>
      <c r="T132" s="47">
        <f aca="true" t="shared" si="83" ref="T132:T163">P132+S132</f>
        <v>0.01185700747215593</v>
      </c>
      <c r="U132" s="44">
        <f aca="true" t="shared" si="84" ref="U132:U163">O132+R132</f>
        <v>53109.97</v>
      </c>
      <c r="V132" s="12">
        <f aca="true" t="shared" si="85" ref="V132:V163">J132-U132</f>
        <v>4426095.2700000005</v>
      </c>
      <c r="W132" s="12">
        <f aca="true" t="shared" si="86" ref="W132:W163">K132</f>
        <v>3923570.29</v>
      </c>
      <c r="X132" s="12">
        <f aca="true" t="shared" si="87" ref="X132:X163">L132</f>
        <v>502524.98</v>
      </c>
      <c r="Y132" s="12">
        <f aca="true" t="shared" si="88" ref="Y132:Y163">M132-U132</f>
        <v>2.0372681319713593E-10</v>
      </c>
      <c r="Z132" s="43">
        <f aca="true" t="shared" si="89" ref="Z132:Z163">ROUND(IF(N132&gt;0,0,(J132*$Z$190)),2)</f>
        <v>0</v>
      </c>
      <c r="AA132" s="43">
        <f aca="true" t="shared" si="90" ref="AA132:AA163">ROUND(IF(N132&gt;0,0,(J132*$AA$190)),2)</f>
        <v>0</v>
      </c>
      <c r="AB132" s="5">
        <f aca="true" t="shared" si="91" ref="AB132:AB163">(Z132+AA132)/J132</f>
        <v>0</v>
      </c>
      <c r="AC132" s="66">
        <v>0</v>
      </c>
      <c r="AD132" s="42">
        <f t="shared" si="58"/>
        <v>53109.97</v>
      </c>
      <c r="AE132" s="29">
        <f aca="true" t="shared" si="92" ref="AE132:AE163">AD132/J132</f>
        <v>0.01185700747215593</v>
      </c>
      <c r="AF132" s="12">
        <f aca="true" t="shared" si="93" ref="AF132:AF163">J132-AD132</f>
        <v>4426095.2700000005</v>
      </c>
      <c r="AG132" s="12">
        <f aca="true" t="shared" si="94" ref="AG132:AG163">K132</f>
        <v>3923570.29</v>
      </c>
      <c r="AH132" s="12">
        <f aca="true" t="shared" si="95" ref="AH132:AH163">L132</f>
        <v>502524.98</v>
      </c>
      <c r="AI132" s="12">
        <f aca="true" t="shared" si="96" ref="AI132:AI163">M132-AD132</f>
        <v>2.0372681319713593E-10</v>
      </c>
    </row>
    <row r="133" spans="1:35" ht="15">
      <c r="A133" s="4" t="s">
        <v>70</v>
      </c>
      <c r="B133" s="4" t="s">
        <v>71</v>
      </c>
      <c r="C133" s="48">
        <v>574.5</v>
      </c>
      <c r="D133" s="4">
        <v>4369896.14</v>
      </c>
      <c r="E133" s="4">
        <v>1507509.9</v>
      </c>
      <c r="F133" s="4">
        <v>172889.3</v>
      </c>
      <c r="G133" s="4">
        <v>2689496.94</v>
      </c>
      <c r="H133" s="4"/>
      <c r="I133" s="48">
        <v>585</v>
      </c>
      <c r="J133" s="26">
        <v>4452290.340000001</v>
      </c>
      <c r="K133" s="26">
        <v>1507260.42</v>
      </c>
      <c r="L133" s="26">
        <v>185515.22</v>
      </c>
      <c r="M133" s="26">
        <v>2759514.7000000007</v>
      </c>
      <c r="N133" s="4">
        <f t="shared" si="78"/>
        <v>0</v>
      </c>
      <c r="O133" s="45">
        <f t="shared" si="79"/>
        <v>86042.81</v>
      </c>
      <c r="P133" s="18">
        <f t="shared" si="80"/>
        <v>0.019325516403766244</v>
      </c>
      <c r="R133" s="45">
        <f t="shared" si="81"/>
        <v>15379.92</v>
      </c>
      <c r="S133" s="18">
        <f t="shared" si="82"/>
        <v>0.0034543838845873644</v>
      </c>
      <c r="T133" s="47">
        <f t="shared" si="83"/>
        <v>0.022779900288353607</v>
      </c>
      <c r="U133" s="44">
        <f t="shared" si="84"/>
        <v>101422.73</v>
      </c>
      <c r="V133" s="12">
        <f t="shared" si="85"/>
        <v>4350867.61</v>
      </c>
      <c r="W133" s="12">
        <f t="shared" si="86"/>
        <v>1507260.42</v>
      </c>
      <c r="X133" s="12">
        <f t="shared" si="87"/>
        <v>185515.22</v>
      </c>
      <c r="Y133" s="12">
        <f t="shared" si="88"/>
        <v>2658091.9700000007</v>
      </c>
      <c r="Z133" s="43">
        <f t="shared" si="89"/>
        <v>170.94</v>
      </c>
      <c r="AA133" s="43">
        <f t="shared" si="90"/>
        <v>1272.29</v>
      </c>
      <c r="AB133" s="5">
        <f t="shared" si="91"/>
        <v>0.0003241545114508412</v>
      </c>
      <c r="AC133" s="66">
        <v>-121.43</v>
      </c>
      <c r="AD133" s="42">
        <f aca="true" t="shared" si="97" ref="AD133:AD182">O133+R133+Z133+AA133+AC133</f>
        <v>102744.53</v>
      </c>
      <c r="AE133" s="29">
        <f t="shared" si="92"/>
        <v>0.023076781196618903</v>
      </c>
      <c r="AF133" s="12">
        <f t="shared" si="93"/>
        <v>4349545.8100000005</v>
      </c>
      <c r="AG133" s="12">
        <f t="shared" si="94"/>
        <v>1507260.42</v>
      </c>
      <c r="AH133" s="12">
        <f t="shared" si="95"/>
        <v>185515.22</v>
      </c>
      <c r="AI133" s="12">
        <f t="shared" si="96"/>
        <v>2656770.170000001</v>
      </c>
    </row>
    <row r="134" spans="1:35" ht="15">
      <c r="A134" s="4" t="s">
        <v>70</v>
      </c>
      <c r="B134" s="4" t="s">
        <v>69</v>
      </c>
      <c r="C134" s="48">
        <v>273.8</v>
      </c>
      <c r="D134" s="4">
        <v>2536144.8</v>
      </c>
      <c r="E134" s="4">
        <v>699667.5</v>
      </c>
      <c r="F134" s="4">
        <v>86625.42844900012</v>
      </c>
      <c r="G134" s="4">
        <v>1749851.8715509996</v>
      </c>
      <c r="H134" s="4"/>
      <c r="I134" s="48">
        <v>284.3</v>
      </c>
      <c r="J134" s="26">
        <v>2586308.98</v>
      </c>
      <c r="K134" s="26">
        <v>696389.65</v>
      </c>
      <c r="L134" s="26">
        <v>92945.89</v>
      </c>
      <c r="M134" s="26">
        <v>1796973.4400000002</v>
      </c>
      <c r="N134" s="4">
        <f t="shared" si="78"/>
        <v>0</v>
      </c>
      <c r="O134" s="45">
        <f t="shared" si="79"/>
        <v>49981.76</v>
      </c>
      <c r="P134" s="18">
        <f t="shared" si="80"/>
        <v>0.01932551771134476</v>
      </c>
      <c r="R134" s="45">
        <f t="shared" si="81"/>
        <v>8934.1</v>
      </c>
      <c r="S134" s="18">
        <f t="shared" si="82"/>
        <v>0.0034543823143667854</v>
      </c>
      <c r="T134" s="47">
        <f t="shared" si="83"/>
        <v>0.022779900025711546</v>
      </c>
      <c r="U134" s="44">
        <f t="shared" si="84"/>
        <v>58915.86</v>
      </c>
      <c r="V134" s="12">
        <f t="shared" si="85"/>
        <v>2527393.12</v>
      </c>
      <c r="W134" s="12">
        <f t="shared" si="86"/>
        <v>696389.65</v>
      </c>
      <c r="X134" s="12">
        <f t="shared" si="87"/>
        <v>92945.89</v>
      </c>
      <c r="Y134" s="12">
        <f t="shared" si="88"/>
        <v>1738057.58</v>
      </c>
      <c r="Z134" s="43">
        <f t="shared" si="89"/>
        <v>99.3</v>
      </c>
      <c r="AA134" s="43">
        <f t="shared" si="90"/>
        <v>739.07</v>
      </c>
      <c r="AB134" s="5">
        <f t="shared" si="91"/>
        <v>0.00032415693812422986</v>
      </c>
      <c r="AC134" s="66">
        <v>-70.54</v>
      </c>
      <c r="AD134" s="42">
        <f t="shared" si="97"/>
        <v>59683.69</v>
      </c>
      <c r="AE134" s="29">
        <f t="shared" si="92"/>
        <v>0.02307678257375111</v>
      </c>
      <c r="AF134" s="12">
        <f t="shared" si="93"/>
        <v>2526625.29</v>
      </c>
      <c r="AG134" s="12">
        <f t="shared" si="94"/>
        <v>696389.65</v>
      </c>
      <c r="AH134" s="12">
        <f t="shared" si="95"/>
        <v>92945.89</v>
      </c>
      <c r="AI134" s="12">
        <f t="shared" si="96"/>
        <v>1737289.7500000002</v>
      </c>
    </row>
    <row r="135" spans="1:35" ht="15">
      <c r="A135" s="4" t="s">
        <v>68</v>
      </c>
      <c r="B135" s="4" t="s">
        <v>67</v>
      </c>
      <c r="C135" s="48">
        <v>1648.5</v>
      </c>
      <c r="D135" s="4">
        <v>15486688.16</v>
      </c>
      <c r="E135" s="4">
        <v>14827384.91</v>
      </c>
      <c r="F135" s="4">
        <v>498007.357160002</v>
      </c>
      <c r="G135" s="4">
        <v>161295.892839998</v>
      </c>
      <c r="H135" s="4"/>
      <c r="I135" s="48">
        <v>1616.3</v>
      </c>
      <c r="J135" s="26">
        <v>15171320.040000001</v>
      </c>
      <c r="K135" s="26">
        <v>14482060.3</v>
      </c>
      <c r="L135" s="26">
        <v>530409.68</v>
      </c>
      <c r="M135" s="26">
        <v>158850.06000000017</v>
      </c>
      <c r="N135" s="4">
        <f t="shared" si="78"/>
        <v>158850.06000000017</v>
      </c>
      <c r="O135" s="45">
        <f t="shared" si="79"/>
        <v>158850.06</v>
      </c>
      <c r="P135" s="18">
        <f t="shared" si="80"/>
        <v>0.010470417839791349</v>
      </c>
      <c r="Q135" s="4">
        <f>J135</f>
        <v>15171320.040000001</v>
      </c>
      <c r="R135" s="45">
        <f t="shared" si="81"/>
        <v>0</v>
      </c>
      <c r="S135" s="18">
        <f t="shared" si="82"/>
        <v>0</v>
      </c>
      <c r="T135" s="47">
        <f t="shared" si="83"/>
        <v>0.010470417839791349</v>
      </c>
      <c r="U135" s="44">
        <f t="shared" si="84"/>
        <v>158850.06</v>
      </c>
      <c r="V135" s="12">
        <f t="shared" si="85"/>
        <v>15012469.98</v>
      </c>
      <c r="W135" s="12">
        <f t="shared" si="86"/>
        <v>14482060.3</v>
      </c>
      <c r="X135" s="12">
        <f t="shared" si="87"/>
        <v>530409.68</v>
      </c>
      <c r="Y135" s="12">
        <f t="shared" si="88"/>
        <v>0</v>
      </c>
      <c r="Z135" s="43">
        <f t="shared" si="89"/>
        <v>0</v>
      </c>
      <c r="AA135" s="43">
        <f t="shared" si="90"/>
        <v>0</v>
      </c>
      <c r="AB135" s="5">
        <f t="shared" si="91"/>
        <v>0</v>
      </c>
      <c r="AC135" s="66">
        <v>0</v>
      </c>
      <c r="AD135" s="42">
        <f t="shared" si="97"/>
        <v>158850.06</v>
      </c>
      <c r="AE135" s="29">
        <f t="shared" si="92"/>
        <v>0.010470417839791349</v>
      </c>
      <c r="AF135" s="12">
        <f t="shared" si="93"/>
        <v>15012469.98</v>
      </c>
      <c r="AG135" s="12">
        <f t="shared" si="94"/>
        <v>14482060.3</v>
      </c>
      <c r="AH135" s="12">
        <f t="shared" si="95"/>
        <v>530409.68</v>
      </c>
      <c r="AI135" s="12">
        <f t="shared" si="96"/>
        <v>0</v>
      </c>
    </row>
    <row r="136" spans="1:35" ht="15">
      <c r="A136" s="4" t="s">
        <v>63</v>
      </c>
      <c r="B136" s="4" t="s">
        <v>66</v>
      </c>
      <c r="C136" s="48">
        <v>254.5</v>
      </c>
      <c r="D136" s="4">
        <v>2563341.92</v>
      </c>
      <c r="E136" s="4">
        <v>291822.48</v>
      </c>
      <c r="F136" s="4">
        <v>39817.66399999999</v>
      </c>
      <c r="G136" s="4">
        <v>2231701.776</v>
      </c>
      <c r="H136" s="4"/>
      <c r="I136" s="48">
        <v>243.1</v>
      </c>
      <c r="J136" s="26">
        <v>2474573.9400000004</v>
      </c>
      <c r="K136" s="26">
        <v>291828.42</v>
      </c>
      <c r="L136" s="26">
        <v>42648.9</v>
      </c>
      <c r="M136" s="26">
        <v>2140096.6200000006</v>
      </c>
      <c r="N136" s="4">
        <f t="shared" si="78"/>
        <v>0</v>
      </c>
      <c r="O136" s="45">
        <f t="shared" si="79"/>
        <v>47822.42</v>
      </c>
      <c r="P136" s="18">
        <f t="shared" si="80"/>
        <v>0.019325516698846343</v>
      </c>
      <c r="R136" s="45">
        <f t="shared" si="81"/>
        <v>8548.13</v>
      </c>
      <c r="S136" s="18">
        <f t="shared" si="82"/>
        <v>0.003454384555589395</v>
      </c>
      <c r="T136" s="47">
        <f t="shared" si="83"/>
        <v>0.022779901254435738</v>
      </c>
      <c r="U136" s="44">
        <f t="shared" si="84"/>
        <v>56370.549999999996</v>
      </c>
      <c r="V136" s="12">
        <f t="shared" si="85"/>
        <v>2418203.3900000006</v>
      </c>
      <c r="W136" s="12">
        <f t="shared" si="86"/>
        <v>291828.42</v>
      </c>
      <c r="X136" s="12">
        <f t="shared" si="87"/>
        <v>42648.9</v>
      </c>
      <c r="Y136" s="12">
        <f t="shared" si="88"/>
        <v>2083726.0700000005</v>
      </c>
      <c r="Z136" s="43">
        <f t="shared" si="89"/>
        <v>95.01</v>
      </c>
      <c r="AA136" s="43">
        <f t="shared" si="90"/>
        <v>707.14</v>
      </c>
      <c r="AB136" s="5">
        <f t="shared" si="91"/>
        <v>0.00032415681222279415</v>
      </c>
      <c r="AC136" s="66">
        <v>-67.49</v>
      </c>
      <c r="AD136" s="42">
        <f t="shared" si="97"/>
        <v>57105.21</v>
      </c>
      <c r="AE136" s="29">
        <f t="shared" si="92"/>
        <v>0.02307678468480113</v>
      </c>
      <c r="AF136" s="12">
        <f t="shared" si="93"/>
        <v>2417468.7300000004</v>
      </c>
      <c r="AG136" s="12">
        <f t="shared" si="94"/>
        <v>291828.42</v>
      </c>
      <c r="AH136" s="12">
        <f t="shared" si="95"/>
        <v>42648.9</v>
      </c>
      <c r="AI136" s="12">
        <f t="shared" si="96"/>
        <v>2082991.4100000006</v>
      </c>
    </row>
    <row r="137" spans="1:35" ht="15">
      <c r="A137" s="4" t="s">
        <v>63</v>
      </c>
      <c r="B137" s="4" t="s">
        <v>65</v>
      </c>
      <c r="C137" s="48">
        <v>1594.1000000000001</v>
      </c>
      <c r="D137" s="4">
        <v>11563551.53</v>
      </c>
      <c r="E137" s="4">
        <v>1751216.91</v>
      </c>
      <c r="F137" s="4">
        <v>277846.9657700001</v>
      </c>
      <c r="G137" s="4">
        <v>9534487.654229999</v>
      </c>
      <c r="H137" s="4"/>
      <c r="I137" s="48">
        <v>1609.6</v>
      </c>
      <c r="J137" s="26">
        <v>11655177.799999999</v>
      </c>
      <c r="K137" s="26">
        <v>1750977.65</v>
      </c>
      <c r="L137" s="26">
        <v>265817.86</v>
      </c>
      <c r="M137" s="26">
        <v>9638382.29</v>
      </c>
      <c r="N137" s="4">
        <f t="shared" si="78"/>
        <v>0</v>
      </c>
      <c r="O137" s="45">
        <f t="shared" si="79"/>
        <v>225242.33</v>
      </c>
      <c r="P137" s="18">
        <f t="shared" si="80"/>
        <v>0.01932551642412525</v>
      </c>
      <c r="R137" s="45">
        <f t="shared" si="81"/>
        <v>40261.46</v>
      </c>
      <c r="S137" s="18">
        <f t="shared" si="82"/>
        <v>0.0034543840249266727</v>
      </c>
      <c r="T137" s="47">
        <f t="shared" si="83"/>
        <v>0.022779900449051923</v>
      </c>
      <c r="U137" s="44">
        <f t="shared" si="84"/>
        <v>265503.79</v>
      </c>
      <c r="V137" s="12">
        <f t="shared" si="85"/>
        <v>11389674.01</v>
      </c>
      <c r="W137" s="12">
        <f t="shared" si="86"/>
        <v>1750977.65</v>
      </c>
      <c r="X137" s="12">
        <f t="shared" si="87"/>
        <v>265817.86</v>
      </c>
      <c r="Y137" s="12">
        <f t="shared" si="88"/>
        <v>9372878.5</v>
      </c>
      <c r="Z137" s="43">
        <f t="shared" si="89"/>
        <v>447.49</v>
      </c>
      <c r="AA137" s="43">
        <f t="shared" si="90"/>
        <v>3330.59</v>
      </c>
      <c r="AB137" s="5">
        <f t="shared" si="91"/>
        <v>0.0003241546430977656</v>
      </c>
      <c r="AC137" s="66">
        <v>-317.87</v>
      </c>
      <c r="AD137" s="42">
        <f t="shared" si="97"/>
        <v>268964</v>
      </c>
      <c r="AE137" s="29">
        <f t="shared" si="92"/>
        <v>0.023076782234930815</v>
      </c>
      <c r="AF137" s="12">
        <f t="shared" si="93"/>
        <v>11386213.799999999</v>
      </c>
      <c r="AG137" s="12">
        <f t="shared" si="94"/>
        <v>1750977.65</v>
      </c>
      <c r="AH137" s="12">
        <f t="shared" si="95"/>
        <v>265817.86</v>
      </c>
      <c r="AI137" s="12">
        <f t="shared" si="96"/>
        <v>9369418.29</v>
      </c>
    </row>
    <row r="138" spans="1:35" ht="15">
      <c r="A138" s="4" t="s">
        <v>63</v>
      </c>
      <c r="B138" s="4" t="s">
        <v>64</v>
      </c>
      <c r="C138" s="48">
        <v>285.5</v>
      </c>
      <c r="D138" s="4">
        <v>2627973.5</v>
      </c>
      <c r="E138" s="4">
        <v>456531.45</v>
      </c>
      <c r="F138" s="4">
        <v>59388.97968799999</v>
      </c>
      <c r="G138" s="4">
        <v>2112053.070312</v>
      </c>
      <c r="H138" s="4"/>
      <c r="I138" s="48">
        <v>280</v>
      </c>
      <c r="J138" s="26">
        <v>2587602.8</v>
      </c>
      <c r="K138" s="26">
        <v>456439.63</v>
      </c>
      <c r="L138" s="26">
        <v>65903.96</v>
      </c>
      <c r="M138" s="26">
        <v>2065259.21</v>
      </c>
      <c r="N138" s="4">
        <f t="shared" si="78"/>
        <v>0</v>
      </c>
      <c r="O138" s="45">
        <f t="shared" si="79"/>
        <v>50006.76</v>
      </c>
      <c r="P138" s="18">
        <f t="shared" si="80"/>
        <v>0.019325516265479386</v>
      </c>
      <c r="R138" s="45">
        <f t="shared" si="81"/>
        <v>8938.57</v>
      </c>
      <c r="S138" s="18">
        <f t="shared" si="82"/>
        <v>0.003454382565979601</v>
      </c>
      <c r="T138" s="47">
        <f t="shared" si="83"/>
        <v>0.02277989883145899</v>
      </c>
      <c r="U138" s="44">
        <f t="shared" si="84"/>
        <v>58945.33</v>
      </c>
      <c r="V138" s="12">
        <f t="shared" si="85"/>
        <v>2528657.4699999997</v>
      </c>
      <c r="W138" s="12">
        <f t="shared" si="86"/>
        <v>456439.63</v>
      </c>
      <c r="X138" s="12">
        <f t="shared" si="87"/>
        <v>65903.96</v>
      </c>
      <c r="Y138" s="12">
        <f t="shared" si="88"/>
        <v>2006313.88</v>
      </c>
      <c r="Z138" s="43">
        <f t="shared" si="89"/>
        <v>99.35</v>
      </c>
      <c r="AA138" s="43">
        <f t="shared" si="90"/>
        <v>739.44</v>
      </c>
      <c r="AB138" s="5">
        <f t="shared" si="91"/>
        <v>0.00032415716971708337</v>
      </c>
      <c r="AC138" s="66">
        <v>-70.57</v>
      </c>
      <c r="AD138" s="42">
        <f t="shared" si="97"/>
        <v>59713.55</v>
      </c>
      <c r="AE138" s="29">
        <f t="shared" si="92"/>
        <v>0.023076783654740213</v>
      </c>
      <c r="AF138" s="12">
        <f t="shared" si="93"/>
        <v>2527889.25</v>
      </c>
      <c r="AG138" s="12">
        <f t="shared" si="94"/>
        <v>456439.63</v>
      </c>
      <c r="AH138" s="12">
        <f t="shared" si="95"/>
        <v>65903.96</v>
      </c>
      <c r="AI138" s="12">
        <f t="shared" si="96"/>
        <v>2005545.66</v>
      </c>
    </row>
    <row r="139" spans="1:35" ht="15">
      <c r="A139" s="4" t="s">
        <v>63</v>
      </c>
      <c r="B139" s="4" t="s">
        <v>62</v>
      </c>
      <c r="C139" s="48">
        <v>251.5</v>
      </c>
      <c r="D139" s="4">
        <v>2498806.6</v>
      </c>
      <c r="E139" s="4">
        <v>294606.24</v>
      </c>
      <c r="F139" s="4">
        <v>41573.99369500001</v>
      </c>
      <c r="G139" s="4">
        <v>2162626.366305</v>
      </c>
      <c r="H139" s="4"/>
      <c r="I139" s="48">
        <v>245.9</v>
      </c>
      <c r="J139" s="26">
        <v>2488209.6</v>
      </c>
      <c r="K139" s="26">
        <v>294415.84</v>
      </c>
      <c r="L139" s="26">
        <v>44352.52</v>
      </c>
      <c r="M139" s="26">
        <v>2149441.24</v>
      </c>
      <c r="N139" s="4">
        <f t="shared" si="78"/>
        <v>0</v>
      </c>
      <c r="O139" s="45">
        <f t="shared" si="79"/>
        <v>48085.93</v>
      </c>
      <c r="P139" s="18">
        <f t="shared" si="80"/>
        <v>0.01932551421713026</v>
      </c>
      <c r="R139" s="45">
        <f t="shared" si="81"/>
        <v>8595.23</v>
      </c>
      <c r="S139" s="18">
        <f t="shared" si="82"/>
        <v>0.0034543834249333334</v>
      </c>
      <c r="T139" s="47">
        <f t="shared" si="83"/>
        <v>0.022779897642063594</v>
      </c>
      <c r="U139" s="44">
        <f t="shared" si="84"/>
        <v>56681.16</v>
      </c>
      <c r="V139" s="12">
        <f t="shared" si="85"/>
        <v>2431528.44</v>
      </c>
      <c r="W139" s="12">
        <f t="shared" si="86"/>
        <v>294415.84</v>
      </c>
      <c r="X139" s="12">
        <f t="shared" si="87"/>
        <v>44352.52</v>
      </c>
      <c r="Y139" s="12">
        <f t="shared" si="88"/>
        <v>2092760.0800000003</v>
      </c>
      <c r="Z139" s="43">
        <f t="shared" si="89"/>
        <v>95.53</v>
      </c>
      <c r="AA139" s="43">
        <f t="shared" si="90"/>
        <v>711.03</v>
      </c>
      <c r="AB139" s="5">
        <f t="shared" si="91"/>
        <v>0.0003241527562629772</v>
      </c>
      <c r="AC139" s="66">
        <v>-67.86</v>
      </c>
      <c r="AD139" s="42">
        <f t="shared" si="97"/>
        <v>57419.86</v>
      </c>
      <c r="AE139" s="29">
        <f t="shared" si="92"/>
        <v>0.02307677777627737</v>
      </c>
      <c r="AF139" s="12">
        <f t="shared" si="93"/>
        <v>2430789.74</v>
      </c>
      <c r="AG139" s="12">
        <f t="shared" si="94"/>
        <v>294415.84</v>
      </c>
      <c r="AH139" s="12">
        <f t="shared" si="95"/>
        <v>44352.52</v>
      </c>
      <c r="AI139" s="12">
        <f t="shared" si="96"/>
        <v>2092021.3800000001</v>
      </c>
    </row>
    <row r="140" spans="1:35" ht="15">
      <c r="A140" s="4" t="s">
        <v>60</v>
      </c>
      <c r="B140" s="4" t="s">
        <v>61</v>
      </c>
      <c r="C140" s="48">
        <v>17145.9</v>
      </c>
      <c r="D140" s="4">
        <v>122211917.24000001</v>
      </c>
      <c r="E140" s="4">
        <v>20811141.92</v>
      </c>
      <c r="F140" s="4">
        <v>2175518.4239999987</v>
      </c>
      <c r="G140" s="4">
        <v>99225256.89600001</v>
      </c>
      <c r="H140" s="4"/>
      <c r="I140" s="48">
        <v>17257.3</v>
      </c>
      <c r="J140" s="26">
        <v>122271583.31</v>
      </c>
      <c r="K140" s="26">
        <v>20809761.41</v>
      </c>
      <c r="L140" s="26">
        <v>1973232.94</v>
      </c>
      <c r="M140" s="26">
        <v>99488588.96000001</v>
      </c>
      <c r="N140" s="4">
        <f t="shared" si="78"/>
        <v>0</v>
      </c>
      <c r="O140" s="45">
        <f t="shared" si="79"/>
        <v>2362961.45</v>
      </c>
      <c r="P140" s="18">
        <f t="shared" si="80"/>
        <v>0.019325516085034168</v>
      </c>
      <c r="R140" s="45">
        <f t="shared" si="81"/>
        <v>422372.98</v>
      </c>
      <c r="S140" s="18">
        <f t="shared" si="82"/>
        <v>0.0034543838279180615</v>
      </c>
      <c r="T140" s="47">
        <f t="shared" si="83"/>
        <v>0.02277989991295223</v>
      </c>
      <c r="U140" s="44">
        <f t="shared" si="84"/>
        <v>2785334.43</v>
      </c>
      <c r="V140" s="12">
        <f t="shared" si="85"/>
        <v>119486248.88</v>
      </c>
      <c r="W140" s="12">
        <f t="shared" si="86"/>
        <v>20809761.41</v>
      </c>
      <c r="X140" s="12">
        <f t="shared" si="87"/>
        <v>1973232.94</v>
      </c>
      <c r="Y140" s="12">
        <f t="shared" si="88"/>
        <v>96703254.53</v>
      </c>
      <c r="Z140" s="43">
        <f t="shared" si="89"/>
        <v>4694.48</v>
      </c>
      <c r="AA140" s="43">
        <f t="shared" si="90"/>
        <v>34940.42</v>
      </c>
      <c r="AB140" s="5">
        <f t="shared" si="91"/>
        <v>0.00032415463124830943</v>
      </c>
      <c r="AC140" s="66">
        <v>-3334.71</v>
      </c>
      <c r="AD140" s="42">
        <f t="shared" si="97"/>
        <v>2821634.62</v>
      </c>
      <c r="AE140" s="29">
        <f t="shared" si="92"/>
        <v>0.023076781567849643</v>
      </c>
      <c r="AF140" s="12">
        <f t="shared" si="93"/>
        <v>119449948.69</v>
      </c>
      <c r="AG140" s="12">
        <f t="shared" si="94"/>
        <v>20809761.41</v>
      </c>
      <c r="AH140" s="12">
        <f t="shared" si="95"/>
        <v>1973232.94</v>
      </c>
      <c r="AI140" s="12">
        <f t="shared" si="96"/>
        <v>96666954.34</v>
      </c>
    </row>
    <row r="141" spans="1:35" ht="15">
      <c r="A141" s="4" t="s">
        <v>60</v>
      </c>
      <c r="B141" s="4" t="s">
        <v>59</v>
      </c>
      <c r="C141" s="48">
        <v>8516.7</v>
      </c>
      <c r="D141" s="4">
        <v>58387258.85</v>
      </c>
      <c r="E141" s="4">
        <v>15050816.74</v>
      </c>
      <c r="F141" s="4">
        <v>1326467.6679999977</v>
      </c>
      <c r="G141" s="4">
        <v>42009974.442</v>
      </c>
      <c r="H141" s="4"/>
      <c r="I141" s="48">
        <v>8563.3</v>
      </c>
      <c r="J141" s="26">
        <v>58851450.519999996</v>
      </c>
      <c r="K141" s="26">
        <v>15090094.72</v>
      </c>
      <c r="L141" s="26">
        <v>1355449.82</v>
      </c>
      <c r="M141" s="26">
        <v>42405905.98</v>
      </c>
      <c r="N141" s="4">
        <f t="shared" si="78"/>
        <v>0</v>
      </c>
      <c r="O141" s="45">
        <f t="shared" si="79"/>
        <v>1137334.65</v>
      </c>
      <c r="P141" s="18">
        <f t="shared" si="80"/>
        <v>0.01932551602298213</v>
      </c>
      <c r="R141" s="45">
        <f t="shared" si="81"/>
        <v>203295.5</v>
      </c>
      <c r="S141" s="18">
        <f t="shared" si="82"/>
        <v>0.0034543838461706623</v>
      </c>
      <c r="T141" s="47">
        <f t="shared" si="83"/>
        <v>0.022779899869152794</v>
      </c>
      <c r="U141" s="44">
        <f t="shared" si="84"/>
        <v>1340630.15</v>
      </c>
      <c r="V141" s="12">
        <f t="shared" si="85"/>
        <v>57510820.37</v>
      </c>
      <c r="W141" s="12">
        <f t="shared" si="86"/>
        <v>15090094.72</v>
      </c>
      <c r="X141" s="12">
        <f t="shared" si="87"/>
        <v>1355449.82</v>
      </c>
      <c r="Y141" s="12">
        <f t="shared" si="88"/>
        <v>41065275.83</v>
      </c>
      <c r="Z141" s="43">
        <f t="shared" si="89"/>
        <v>2259.54</v>
      </c>
      <c r="AA141" s="43">
        <f t="shared" si="90"/>
        <v>16817.43</v>
      </c>
      <c r="AB141" s="5">
        <f t="shared" si="91"/>
        <v>0.0003241546271407008</v>
      </c>
      <c r="AC141" s="66">
        <v>-1605.06</v>
      </c>
      <c r="AD141" s="42">
        <f t="shared" si="97"/>
        <v>1358102.0599999998</v>
      </c>
      <c r="AE141" s="29">
        <f t="shared" si="92"/>
        <v>0.02307678142169944</v>
      </c>
      <c r="AF141" s="12">
        <f t="shared" si="93"/>
        <v>57493348.45999999</v>
      </c>
      <c r="AG141" s="12">
        <f t="shared" si="94"/>
        <v>15090094.72</v>
      </c>
      <c r="AH141" s="12">
        <f t="shared" si="95"/>
        <v>1355449.82</v>
      </c>
      <c r="AI141" s="12">
        <f t="shared" si="96"/>
        <v>41047803.919999994</v>
      </c>
    </row>
    <row r="142" spans="1:35" ht="15">
      <c r="A142" s="4" t="s">
        <v>57</v>
      </c>
      <c r="B142" s="4" t="s">
        <v>58</v>
      </c>
      <c r="C142" s="48">
        <v>678.2</v>
      </c>
      <c r="D142" s="4">
        <v>5003242.89</v>
      </c>
      <c r="E142" s="4">
        <v>4770868.12</v>
      </c>
      <c r="F142" s="4">
        <v>166556.67878299998</v>
      </c>
      <c r="G142" s="4">
        <v>65818.09121699957</v>
      </c>
      <c r="H142" s="4"/>
      <c r="I142" s="48">
        <v>655.5999999999999</v>
      </c>
      <c r="J142" s="26">
        <v>4881712.23</v>
      </c>
      <c r="K142" s="26">
        <v>4677493.84</v>
      </c>
      <c r="L142" s="26">
        <v>140791.12</v>
      </c>
      <c r="M142" s="26">
        <v>63427.2700000006</v>
      </c>
      <c r="N142" s="4">
        <f t="shared" si="78"/>
        <v>63427.2700000006</v>
      </c>
      <c r="O142" s="45">
        <f t="shared" si="79"/>
        <v>63427.27</v>
      </c>
      <c r="P142" s="18">
        <f t="shared" si="80"/>
        <v>0.012992832639788763</v>
      </c>
      <c r="Q142" s="4">
        <f>J142</f>
        <v>4881712.23</v>
      </c>
      <c r="R142" s="45">
        <f t="shared" si="81"/>
        <v>0</v>
      </c>
      <c r="S142" s="18">
        <f t="shared" si="82"/>
        <v>0</v>
      </c>
      <c r="T142" s="47">
        <f t="shared" si="83"/>
        <v>0.012992832639788763</v>
      </c>
      <c r="U142" s="44">
        <f t="shared" si="84"/>
        <v>63427.27</v>
      </c>
      <c r="V142" s="12">
        <f t="shared" si="85"/>
        <v>4818284.960000001</v>
      </c>
      <c r="W142" s="12">
        <f t="shared" si="86"/>
        <v>4677493.84</v>
      </c>
      <c r="X142" s="12">
        <f t="shared" si="87"/>
        <v>140791.12</v>
      </c>
      <c r="Y142" s="12">
        <f t="shared" si="88"/>
        <v>6.039044819772243E-10</v>
      </c>
      <c r="Z142" s="43">
        <f t="shared" si="89"/>
        <v>0</v>
      </c>
      <c r="AA142" s="43">
        <f t="shared" si="90"/>
        <v>0</v>
      </c>
      <c r="AB142" s="5">
        <f t="shared" si="91"/>
        <v>0</v>
      </c>
      <c r="AC142" s="66">
        <v>0</v>
      </c>
      <c r="AD142" s="42">
        <f t="shared" si="97"/>
        <v>63427.27</v>
      </c>
      <c r="AE142" s="29">
        <f t="shared" si="92"/>
        <v>0.012992832639788763</v>
      </c>
      <c r="AF142" s="12">
        <f t="shared" si="93"/>
        <v>4818284.960000001</v>
      </c>
      <c r="AG142" s="12">
        <f t="shared" si="94"/>
        <v>4677493.84</v>
      </c>
      <c r="AH142" s="12">
        <f t="shared" si="95"/>
        <v>140791.12</v>
      </c>
      <c r="AI142" s="12">
        <f t="shared" si="96"/>
        <v>6.039044819772243E-10</v>
      </c>
    </row>
    <row r="143" spans="1:35" ht="15">
      <c r="A143" s="4" t="s">
        <v>57</v>
      </c>
      <c r="B143" s="4" t="s">
        <v>56</v>
      </c>
      <c r="C143" s="48">
        <v>467.2</v>
      </c>
      <c r="D143" s="4">
        <v>3498308.67</v>
      </c>
      <c r="E143" s="4">
        <v>1151269.39</v>
      </c>
      <c r="F143" s="4">
        <v>142379.23693599994</v>
      </c>
      <c r="G143" s="4">
        <v>2204660.043064</v>
      </c>
      <c r="H143" s="4"/>
      <c r="I143" s="48">
        <v>462.1</v>
      </c>
      <c r="J143" s="26">
        <v>3486730.07</v>
      </c>
      <c r="K143" s="26">
        <v>1153394.42</v>
      </c>
      <c r="L143" s="26">
        <v>93466.49</v>
      </c>
      <c r="M143" s="26">
        <v>2239869.1599999997</v>
      </c>
      <c r="N143" s="4">
        <f t="shared" si="78"/>
        <v>0</v>
      </c>
      <c r="O143" s="45">
        <f t="shared" si="79"/>
        <v>67382.86</v>
      </c>
      <c r="P143" s="18">
        <f t="shared" si="80"/>
        <v>0.019325516643736062</v>
      </c>
      <c r="R143" s="45">
        <f t="shared" si="81"/>
        <v>12044.5</v>
      </c>
      <c r="S143" s="18">
        <f t="shared" si="82"/>
        <v>0.0034543826904271948</v>
      </c>
      <c r="T143" s="47">
        <f t="shared" si="83"/>
        <v>0.022779899334163255</v>
      </c>
      <c r="U143" s="44">
        <f t="shared" si="84"/>
        <v>79427.36</v>
      </c>
      <c r="V143" s="12">
        <f t="shared" si="85"/>
        <v>3407302.71</v>
      </c>
      <c r="W143" s="12">
        <f t="shared" si="86"/>
        <v>1153394.42</v>
      </c>
      <c r="X143" s="12">
        <f t="shared" si="87"/>
        <v>93466.49</v>
      </c>
      <c r="Y143" s="12">
        <f t="shared" si="88"/>
        <v>2160441.8</v>
      </c>
      <c r="Z143" s="43">
        <f t="shared" si="89"/>
        <v>133.87</v>
      </c>
      <c r="AA143" s="43">
        <f t="shared" si="90"/>
        <v>996.37</v>
      </c>
      <c r="AB143" s="5">
        <f t="shared" si="91"/>
        <v>0.00032415471725919984</v>
      </c>
      <c r="AC143" s="66">
        <v>-95.09</v>
      </c>
      <c r="AD143" s="42">
        <f t="shared" si="97"/>
        <v>80462.51</v>
      </c>
      <c r="AE143" s="29">
        <f t="shared" si="92"/>
        <v>0.023076782080810748</v>
      </c>
      <c r="AF143" s="12">
        <f t="shared" si="93"/>
        <v>3406267.56</v>
      </c>
      <c r="AG143" s="12">
        <f t="shared" si="94"/>
        <v>1153394.42</v>
      </c>
      <c r="AH143" s="12">
        <f t="shared" si="95"/>
        <v>93466.49</v>
      </c>
      <c r="AI143" s="12">
        <f t="shared" si="96"/>
        <v>2159406.65</v>
      </c>
    </row>
    <row r="144" spans="1:35" ht="15">
      <c r="A144" s="4" t="s">
        <v>53</v>
      </c>
      <c r="B144" s="4" t="s">
        <v>55</v>
      </c>
      <c r="C144" s="48">
        <v>598.4</v>
      </c>
      <c r="D144" s="4">
        <v>4684801.75</v>
      </c>
      <c r="E144" s="4">
        <v>1687478.29</v>
      </c>
      <c r="F144" s="4">
        <v>205411.23750000005</v>
      </c>
      <c r="G144" s="4">
        <v>2791912.2225</v>
      </c>
      <c r="H144" s="4"/>
      <c r="I144" s="48">
        <v>601.3000000000001</v>
      </c>
      <c r="J144" s="26">
        <v>4741495.8</v>
      </c>
      <c r="K144" s="26">
        <v>1687489.05</v>
      </c>
      <c r="L144" s="26">
        <v>225994.85</v>
      </c>
      <c r="M144" s="26">
        <v>2828011.9</v>
      </c>
      <c r="N144" s="4">
        <f t="shared" si="78"/>
        <v>0</v>
      </c>
      <c r="O144" s="45">
        <f t="shared" si="79"/>
        <v>91631.85</v>
      </c>
      <c r="P144" s="18">
        <f t="shared" si="80"/>
        <v>0.019325515378501443</v>
      </c>
      <c r="R144" s="45">
        <f t="shared" si="81"/>
        <v>16378.95</v>
      </c>
      <c r="S144" s="18">
        <f t="shared" si="82"/>
        <v>0.003454384584712698</v>
      </c>
      <c r="T144" s="47">
        <f t="shared" si="83"/>
        <v>0.02277989996321414</v>
      </c>
      <c r="U144" s="44">
        <f t="shared" si="84"/>
        <v>108010.8</v>
      </c>
      <c r="V144" s="12">
        <f t="shared" si="85"/>
        <v>4633485</v>
      </c>
      <c r="W144" s="12">
        <f t="shared" si="86"/>
        <v>1687489.05</v>
      </c>
      <c r="X144" s="12">
        <f t="shared" si="87"/>
        <v>225994.85</v>
      </c>
      <c r="Y144" s="12">
        <f t="shared" si="88"/>
        <v>2720001.1</v>
      </c>
      <c r="Z144" s="43">
        <f t="shared" si="89"/>
        <v>182.04</v>
      </c>
      <c r="AA144" s="43">
        <f t="shared" si="90"/>
        <v>1354.93</v>
      </c>
      <c r="AB144" s="5">
        <f t="shared" si="91"/>
        <v>0.0003241529814283501</v>
      </c>
      <c r="AC144" s="66">
        <v>-129.31</v>
      </c>
      <c r="AD144" s="42">
        <f t="shared" si="97"/>
        <v>109418.45999999999</v>
      </c>
      <c r="AE144" s="29">
        <f t="shared" si="92"/>
        <v>0.023076780960134984</v>
      </c>
      <c r="AF144" s="12">
        <f t="shared" si="93"/>
        <v>4632077.34</v>
      </c>
      <c r="AG144" s="12">
        <f t="shared" si="94"/>
        <v>1687489.05</v>
      </c>
      <c r="AH144" s="12">
        <f t="shared" si="95"/>
        <v>225994.85</v>
      </c>
      <c r="AI144" s="12">
        <f t="shared" si="96"/>
        <v>2718593.44</v>
      </c>
    </row>
    <row r="145" spans="1:35" ht="15">
      <c r="A145" s="4" t="s">
        <v>53</v>
      </c>
      <c r="B145" s="4" t="s">
        <v>54</v>
      </c>
      <c r="C145" s="48">
        <v>1144.3</v>
      </c>
      <c r="D145" s="4">
        <v>8386943.24</v>
      </c>
      <c r="E145" s="4">
        <v>1247081.94</v>
      </c>
      <c r="F145" s="4">
        <v>186930.90299999993</v>
      </c>
      <c r="G145" s="4">
        <v>6952930.397000001</v>
      </c>
      <c r="H145" s="4"/>
      <c r="I145" s="48">
        <v>1145.4</v>
      </c>
      <c r="J145" s="26">
        <v>8436285.89</v>
      </c>
      <c r="K145" s="26">
        <v>1245024.27</v>
      </c>
      <c r="L145" s="26">
        <v>159265.76</v>
      </c>
      <c r="M145" s="26">
        <v>7031995.860000001</v>
      </c>
      <c r="N145" s="4">
        <f t="shared" si="78"/>
        <v>0</v>
      </c>
      <c r="O145" s="45">
        <f t="shared" si="79"/>
        <v>163035.58</v>
      </c>
      <c r="P145" s="18">
        <f t="shared" si="80"/>
        <v>0.019325516243262352</v>
      </c>
      <c r="R145" s="45">
        <f t="shared" si="81"/>
        <v>29142.17</v>
      </c>
      <c r="S145" s="18">
        <f t="shared" si="82"/>
        <v>0.0034543838817202525</v>
      </c>
      <c r="T145" s="47">
        <f t="shared" si="83"/>
        <v>0.022779900124982606</v>
      </c>
      <c r="U145" s="44">
        <f t="shared" si="84"/>
        <v>192177.75</v>
      </c>
      <c r="V145" s="12">
        <f t="shared" si="85"/>
        <v>8244108.140000001</v>
      </c>
      <c r="W145" s="12">
        <f t="shared" si="86"/>
        <v>1245024.27</v>
      </c>
      <c r="X145" s="12">
        <f t="shared" si="87"/>
        <v>159265.76</v>
      </c>
      <c r="Y145" s="12">
        <f t="shared" si="88"/>
        <v>6839818.110000001</v>
      </c>
      <c r="Z145" s="43">
        <f t="shared" si="89"/>
        <v>323.9</v>
      </c>
      <c r="AA145" s="43">
        <f t="shared" si="90"/>
        <v>2410.76</v>
      </c>
      <c r="AB145" s="5">
        <f t="shared" si="91"/>
        <v>0.000324154495906966</v>
      </c>
      <c r="AC145" s="66">
        <v>-230.08</v>
      </c>
      <c r="AD145" s="42">
        <f t="shared" si="97"/>
        <v>194682.33000000002</v>
      </c>
      <c r="AE145" s="29">
        <f t="shared" si="92"/>
        <v>0.023076781955761815</v>
      </c>
      <c r="AF145" s="12">
        <f t="shared" si="93"/>
        <v>8241603.5600000005</v>
      </c>
      <c r="AG145" s="12">
        <f t="shared" si="94"/>
        <v>1245024.27</v>
      </c>
      <c r="AH145" s="12">
        <f t="shared" si="95"/>
        <v>159265.76</v>
      </c>
      <c r="AI145" s="12">
        <f t="shared" si="96"/>
        <v>6837313.530000001</v>
      </c>
    </row>
    <row r="146" spans="1:35" ht="15">
      <c r="A146" s="4" t="s">
        <v>53</v>
      </c>
      <c r="B146" s="4" t="s">
        <v>52</v>
      </c>
      <c r="C146" s="48">
        <v>464.8</v>
      </c>
      <c r="D146" s="4">
        <v>3588994.21</v>
      </c>
      <c r="E146" s="4">
        <v>768153.29</v>
      </c>
      <c r="F146" s="4">
        <v>114925.62499999988</v>
      </c>
      <c r="G146" s="4">
        <v>2705915.295</v>
      </c>
      <c r="H146" s="4"/>
      <c r="I146" s="48">
        <v>479.7</v>
      </c>
      <c r="J146" s="26">
        <v>3691363.7199999997</v>
      </c>
      <c r="K146" s="26">
        <v>768153.56</v>
      </c>
      <c r="L146" s="26">
        <v>102900.15</v>
      </c>
      <c r="M146" s="26">
        <v>2820310.01</v>
      </c>
      <c r="N146" s="4">
        <f t="shared" si="78"/>
        <v>0</v>
      </c>
      <c r="O146" s="45">
        <f t="shared" si="79"/>
        <v>71337.51</v>
      </c>
      <c r="P146" s="18">
        <f t="shared" si="80"/>
        <v>0.01932551637041066</v>
      </c>
      <c r="R146" s="45">
        <f t="shared" si="81"/>
        <v>12751.39</v>
      </c>
      <c r="S146" s="18">
        <f t="shared" si="82"/>
        <v>0.0034543846034223906</v>
      </c>
      <c r="T146" s="47">
        <f t="shared" si="83"/>
        <v>0.02277990097383305</v>
      </c>
      <c r="U146" s="44">
        <f t="shared" si="84"/>
        <v>84088.9</v>
      </c>
      <c r="V146" s="12">
        <f t="shared" si="85"/>
        <v>3607274.82</v>
      </c>
      <c r="W146" s="12">
        <f t="shared" si="86"/>
        <v>768153.56</v>
      </c>
      <c r="X146" s="12">
        <f t="shared" si="87"/>
        <v>102900.15</v>
      </c>
      <c r="Y146" s="12">
        <f t="shared" si="88"/>
        <v>2736221.11</v>
      </c>
      <c r="Z146" s="43">
        <f t="shared" si="89"/>
        <v>141.73</v>
      </c>
      <c r="AA146" s="43">
        <f t="shared" si="90"/>
        <v>1054.85</v>
      </c>
      <c r="AB146" s="5">
        <f t="shared" si="91"/>
        <v>0.0003241566236122622</v>
      </c>
      <c r="AC146" s="66">
        <v>-100.67</v>
      </c>
      <c r="AD146" s="42">
        <f t="shared" si="97"/>
        <v>85184.81</v>
      </c>
      <c r="AE146" s="29">
        <f t="shared" si="92"/>
        <v>0.023076785833502207</v>
      </c>
      <c r="AF146" s="12">
        <f t="shared" si="93"/>
        <v>3606178.9099999997</v>
      </c>
      <c r="AG146" s="12">
        <f t="shared" si="94"/>
        <v>768153.56</v>
      </c>
      <c r="AH146" s="12">
        <f t="shared" si="95"/>
        <v>102900.15</v>
      </c>
      <c r="AI146" s="12">
        <f t="shared" si="96"/>
        <v>2735125.1999999997</v>
      </c>
    </row>
    <row r="147" spans="1:35" ht="15">
      <c r="A147" s="4" t="s">
        <v>49</v>
      </c>
      <c r="B147" s="4" t="s">
        <v>51</v>
      </c>
      <c r="C147" s="48">
        <v>421.3</v>
      </c>
      <c r="D147" s="4">
        <v>3715561.18</v>
      </c>
      <c r="E147" s="4">
        <v>2142049.65</v>
      </c>
      <c r="F147" s="4">
        <v>146135.62229799991</v>
      </c>
      <c r="G147" s="4">
        <v>1427375.9077020003</v>
      </c>
      <c r="H147" s="4"/>
      <c r="I147" s="48">
        <v>416.2</v>
      </c>
      <c r="J147" s="26">
        <v>3714240.09</v>
      </c>
      <c r="K147" s="26">
        <v>2132646.38</v>
      </c>
      <c r="L147" s="26">
        <v>137790.57</v>
      </c>
      <c r="M147" s="26">
        <v>1443803.14</v>
      </c>
      <c r="N147" s="4">
        <f t="shared" si="78"/>
        <v>0</v>
      </c>
      <c r="O147" s="45">
        <f t="shared" si="79"/>
        <v>71779.61</v>
      </c>
      <c r="P147" s="18">
        <f t="shared" si="80"/>
        <v>0.01932551699962939</v>
      </c>
      <c r="R147" s="45">
        <f t="shared" si="81"/>
        <v>12830.41</v>
      </c>
      <c r="S147" s="18">
        <f t="shared" si="82"/>
        <v>0.0034543835856340674</v>
      </c>
      <c r="T147" s="47">
        <f t="shared" si="83"/>
        <v>0.022779900585263458</v>
      </c>
      <c r="U147" s="44">
        <f t="shared" si="84"/>
        <v>84610.02</v>
      </c>
      <c r="V147" s="12">
        <f t="shared" si="85"/>
        <v>3629630.07</v>
      </c>
      <c r="W147" s="12">
        <f t="shared" si="86"/>
        <v>2132646.38</v>
      </c>
      <c r="X147" s="12">
        <f t="shared" si="87"/>
        <v>137790.57</v>
      </c>
      <c r="Y147" s="12">
        <f t="shared" si="88"/>
        <v>1359193.1199999999</v>
      </c>
      <c r="Z147" s="43">
        <f t="shared" si="89"/>
        <v>142.6</v>
      </c>
      <c r="AA147" s="43">
        <f t="shared" si="90"/>
        <v>1061.38</v>
      </c>
      <c r="AB147" s="5">
        <f t="shared" si="91"/>
        <v>0.00032415244325253084</v>
      </c>
      <c r="AC147" s="66">
        <v>-101.3</v>
      </c>
      <c r="AD147" s="42">
        <f t="shared" si="97"/>
        <v>85712.70000000001</v>
      </c>
      <c r="AE147" s="29">
        <f t="shared" si="92"/>
        <v>0.02307677961658101</v>
      </c>
      <c r="AF147" s="12">
        <f t="shared" si="93"/>
        <v>3628527.3899999997</v>
      </c>
      <c r="AG147" s="12">
        <f t="shared" si="94"/>
        <v>2132646.38</v>
      </c>
      <c r="AH147" s="12">
        <f t="shared" si="95"/>
        <v>137790.57</v>
      </c>
      <c r="AI147" s="12">
        <f t="shared" si="96"/>
        <v>1358090.44</v>
      </c>
    </row>
    <row r="148" spans="1:35" ht="15">
      <c r="A148" s="4" t="s">
        <v>49</v>
      </c>
      <c r="B148" s="4" t="s">
        <v>50</v>
      </c>
      <c r="C148" s="48">
        <v>2137.4</v>
      </c>
      <c r="D148" s="4">
        <v>15474294.74</v>
      </c>
      <c r="E148" s="4">
        <v>14237050.79</v>
      </c>
      <c r="F148" s="4">
        <v>1030954.8246769998</v>
      </c>
      <c r="G148" s="4">
        <v>206289.1253230013</v>
      </c>
      <c r="H148" s="4"/>
      <c r="I148" s="48">
        <v>2129.7</v>
      </c>
      <c r="J148" s="26">
        <v>15442652.2</v>
      </c>
      <c r="K148" s="26">
        <v>11698310.93</v>
      </c>
      <c r="L148" s="26">
        <v>1034798.36</v>
      </c>
      <c r="M148" s="26">
        <v>2709542.9099999997</v>
      </c>
      <c r="N148" s="4">
        <f t="shared" si="78"/>
        <v>0</v>
      </c>
      <c r="O148" s="45">
        <f t="shared" si="79"/>
        <v>298437.22</v>
      </c>
      <c r="P148" s="18">
        <f t="shared" si="80"/>
        <v>0.01932551585925117</v>
      </c>
      <c r="R148" s="45">
        <f t="shared" si="81"/>
        <v>53344.85</v>
      </c>
      <c r="S148" s="18">
        <f t="shared" si="82"/>
        <v>0.0034543839561445282</v>
      </c>
      <c r="T148" s="47">
        <f t="shared" si="83"/>
        <v>0.0227798998153957</v>
      </c>
      <c r="U148" s="44">
        <f t="shared" si="84"/>
        <v>351782.06999999995</v>
      </c>
      <c r="V148" s="12">
        <f t="shared" si="85"/>
        <v>15090870.129999999</v>
      </c>
      <c r="W148" s="12">
        <f t="shared" si="86"/>
        <v>11698310.93</v>
      </c>
      <c r="X148" s="12">
        <f t="shared" si="87"/>
        <v>1034798.36</v>
      </c>
      <c r="Y148" s="12">
        <f t="shared" si="88"/>
        <v>2357760.84</v>
      </c>
      <c r="Z148" s="43">
        <f t="shared" si="89"/>
        <v>592.9</v>
      </c>
      <c r="AA148" s="43">
        <f t="shared" si="90"/>
        <v>4412.9</v>
      </c>
      <c r="AB148" s="5">
        <f t="shared" si="91"/>
        <v>0.0003241541631041849</v>
      </c>
      <c r="AC148" s="66">
        <v>-421.17</v>
      </c>
      <c r="AD148" s="42">
        <f t="shared" si="97"/>
        <v>356366.7</v>
      </c>
      <c r="AE148" s="29">
        <f t="shared" si="92"/>
        <v>0.023076780813596258</v>
      </c>
      <c r="AF148" s="12">
        <f t="shared" si="93"/>
        <v>15086285.5</v>
      </c>
      <c r="AG148" s="12">
        <f t="shared" si="94"/>
        <v>11698310.93</v>
      </c>
      <c r="AH148" s="12">
        <f t="shared" si="95"/>
        <v>1034798.36</v>
      </c>
      <c r="AI148" s="12">
        <f t="shared" si="96"/>
        <v>2353176.2099999995</v>
      </c>
    </row>
    <row r="149" spans="1:35" ht="15">
      <c r="A149" s="4" t="s">
        <v>49</v>
      </c>
      <c r="B149" s="4" t="s">
        <v>48</v>
      </c>
      <c r="C149" s="48">
        <v>397</v>
      </c>
      <c r="D149" s="4">
        <v>3608905.56</v>
      </c>
      <c r="E149" s="4">
        <v>3396696.47</v>
      </c>
      <c r="F149" s="4">
        <v>173883.9044379997</v>
      </c>
      <c r="G149" s="4">
        <v>38325.185562000144</v>
      </c>
      <c r="H149" s="4"/>
      <c r="I149" s="48">
        <v>395</v>
      </c>
      <c r="J149" s="26">
        <v>3582311.71</v>
      </c>
      <c r="K149" s="26">
        <v>3364385.44</v>
      </c>
      <c r="L149" s="26">
        <v>179797.87</v>
      </c>
      <c r="M149" s="26">
        <v>38128.40000000002</v>
      </c>
      <c r="N149" s="4">
        <f t="shared" si="78"/>
        <v>38128.40000000002</v>
      </c>
      <c r="O149" s="45">
        <f t="shared" si="79"/>
        <v>38128.4</v>
      </c>
      <c r="P149" s="18">
        <f t="shared" si="80"/>
        <v>0.01064351823253259</v>
      </c>
      <c r="Q149" s="4">
        <f>J149</f>
        <v>3582311.71</v>
      </c>
      <c r="R149" s="45">
        <f t="shared" si="81"/>
        <v>0</v>
      </c>
      <c r="S149" s="18">
        <f t="shared" si="82"/>
        <v>0</v>
      </c>
      <c r="T149" s="47">
        <f t="shared" si="83"/>
        <v>0.01064351823253259</v>
      </c>
      <c r="U149" s="44">
        <f t="shared" si="84"/>
        <v>38128.4</v>
      </c>
      <c r="V149" s="12">
        <f t="shared" si="85"/>
        <v>3544183.31</v>
      </c>
      <c r="W149" s="12">
        <f t="shared" si="86"/>
        <v>3364385.44</v>
      </c>
      <c r="X149" s="12">
        <f t="shared" si="87"/>
        <v>179797.87</v>
      </c>
      <c r="Y149" s="12">
        <f t="shared" si="88"/>
        <v>0</v>
      </c>
      <c r="Z149" s="43">
        <f t="shared" si="89"/>
        <v>0</v>
      </c>
      <c r="AA149" s="43">
        <f t="shared" si="90"/>
        <v>0</v>
      </c>
      <c r="AB149" s="5">
        <f t="shared" si="91"/>
        <v>0</v>
      </c>
      <c r="AC149" s="66">
        <v>0</v>
      </c>
      <c r="AD149" s="42">
        <f t="shared" si="97"/>
        <v>38128.4</v>
      </c>
      <c r="AE149" s="29">
        <f t="shared" si="92"/>
        <v>0.01064351823253259</v>
      </c>
      <c r="AF149" s="12">
        <f t="shared" si="93"/>
        <v>3544183.31</v>
      </c>
      <c r="AG149" s="12">
        <f t="shared" si="94"/>
        <v>3364385.44</v>
      </c>
      <c r="AH149" s="12">
        <f t="shared" si="95"/>
        <v>179797.87</v>
      </c>
      <c r="AI149" s="12">
        <f t="shared" si="96"/>
        <v>0</v>
      </c>
    </row>
    <row r="150" spans="1:35" ht="15">
      <c r="A150" s="4" t="s">
        <v>45</v>
      </c>
      <c r="B150" s="4" t="s">
        <v>47</v>
      </c>
      <c r="C150" s="48">
        <v>126.7</v>
      </c>
      <c r="D150" s="4">
        <v>1684327.45</v>
      </c>
      <c r="E150" s="4">
        <v>346319.61</v>
      </c>
      <c r="F150" s="4">
        <v>43675.22392599995</v>
      </c>
      <c r="G150" s="4">
        <v>1294332.616074</v>
      </c>
      <c r="H150" s="4"/>
      <c r="I150" s="48">
        <v>123.2</v>
      </c>
      <c r="J150" s="26">
        <v>1601590.57</v>
      </c>
      <c r="K150" s="26">
        <v>345551.78</v>
      </c>
      <c r="L150" s="26">
        <v>41982.58</v>
      </c>
      <c r="M150" s="26">
        <v>1214056.21</v>
      </c>
      <c r="N150" s="4">
        <f t="shared" si="78"/>
        <v>0</v>
      </c>
      <c r="O150" s="45">
        <f t="shared" si="79"/>
        <v>30951.56</v>
      </c>
      <c r="P150" s="18">
        <f t="shared" si="80"/>
        <v>0.019325513386358163</v>
      </c>
      <c r="R150" s="45">
        <f t="shared" si="81"/>
        <v>5532.51</v>
      </c>
      <c r="S150" s="18">
        <f t="shared" si="82"/>
        <v>0.003454384724555415</v>
      </c>
      <c r="T150" s="47">
        <f t="shared" si="83"/>
        <v>0.022779898110913577</v>
      </c>
      <c r="U150" s="44">
        <f t="shared" si="84"/>
        <v>36484.07</v>
      </c>
      <c r="V150" s="12">
        <f t="shared" si="85"/>
        <v>1565106.5</v>
      </c>
      <c r="W150" s="12">
        <f t="shared" si="86"/>
        <v>345551.78</v>
      </c>
      <c r="X150" s="12">
        <f t="shared" si="87"/>
        <v>41982.58</v>
      </c>
      <c r="Y150" s="12">
        <f t="shared" si="88"/>
        <v>1177572.14</v>
      </c>
      <c r="Z150" s="43">
        <f t="shared" si="89"/>
        <v>61.49</v>
      </c>
      <c r="AA150" s="43">
        <f t="shared" si="90"/>
        <v>457.67</v>
      </c>
      <c r="AB150" s="5">
        <f t="shared" si="91"/>
        <v>0.00032415275771759816</v>
      </c>
      <c r="AC150" s="66">
        <v>-43.68</v>
      </c>
      <c r="AD150" s="42">
        <f t="shared" si="97"/>
        <v>36959.549999999996</v>
      </c>
      <c r="AE150" s="29">
        <f t="shared" si="92"/>
        <v>0.02307677798077944</v>
      </c>
      <c r="AF150" s="12">
        <f t="shared" si="93"/>
        <v>1564631.02</v>
      </c>
      <c r="AG150" s="12">
        <f t="shared" si="94"/>
        <v>345551.78</v>
      </c>
      <c r="AH150" s="12">
        <f t="shared" si="95"/>
        <v>41982.58</v>
      </c>
      <c r="AI150" s="12">
        <f t="shared" si="96"/>
        <v>1177096.66</v>
      </c>
    </row>
    <row r="151" spans="1:35" ht="15">
      <c r="A151" s="4" t="s">
        <v>45</v>
      </c>
      <c r="B151" s="4" t="s">
        <v>46</v>
      </c>
      <c r="C151" s="48">
        <v>204.6</v>
      </c>
      <c r="D151" s="4">
        <v>2512944.56</v>
      </c>
      <c r="E151" s="4">
        <v>684815.28</v>
      </c>
      <c r="F151" s="4">
        <v>79558.55499999993</v>
      </c>
      <c r="G151" s="4">
        <v>1748570.725</v>
      </c>
      <c r="H151" s="4"/>
      <c r="I151" s="48">
        <v>208.4</v>
      </c>
      <c r="J151" s="26">
        <v>2573310.55</v>
      </c>
      <c r="K151" s="26">
        <v>681311.82</v>
      </c>
      <c r="L151" s="26">
        <v>90669.64</v>
      </c>
      <c r="M151" s="26">
        <v>1801329.09</v>
      </c>
      <c r="N151" s="4">
        <f t="shared" si="78"/>
        <v>0</v>
      </c>
      <c r="O151" s="45">
        <f t="shared" si="79"/>
        <v>49730.55</v>
      </c>
      <c r="P151" s="18">
        <f t="shared" si="80"/>
        <v>0.01932551436514338</v>
      </c>
      <c r="R151" s="45">
        <f t="shared" si="81"/>
        <v>8889.2</v>
      </c>
      <c r="S151" s="18">
        <f t="shared" si="82"/>
        <v>0.0034543829154238697</v>
      </c>
      <c r="T151" s="47">
        <f t="shared" si="83"/>
        <v>0.02277989728056725</v>
      </c>
      <c r="U151" s="44">
        <f t="shared" si="84"/>
        <v>58619.75</v>
      </c>
      <c r="V151" s="12">
        <f t="shared" si="85"/>
        <v>2514690.8</v>
      </c>
      <c r="W151" s="12">
        <f t="shared" si="86"/>
        <v>681311.82</v>
      </c>
      <c r="X151" s="12">
        <f t="shared" si="87"/>
        <v>90669.64</v>
      </c>
      <c r="Y151" s="12">
        <f t="shared" si="88"/>
        <v>1742709.34</v>
      </c>
      <c r="Z151" s="43">
        <f t="shared" si="89"/>
        <v>98.8</v>
      </c>
      <c r="AA151" s="43">
        <f t="shared" si="90"/>
        <v>735.35</v>
      </c>
      <c r="AB151" s="5">
        <f t="shared" si="91"/>
        <v>0.0003241544243464902</v>
      </c>
      <c r="AC151" s="66">
        <v>-70.18</v>
      </c>
      <c r="AD151" s="42">
        <f t="shared" si="97"/>
        <v>59383.72</v>
      </c>
      <c r="AE151" s="29">
        <f t="shared" si="92"/>
        <v>0.023076779442729914</v>
      </c>
      <c r="AF151" s="12">
        <f t="shared" si="93"/>
        <v>2513926.8299999996</v>
      </c>
      <c r="AG151" s="12">
        <f t="shared" si="94"/>
        <v>681311.82</v>
      </c>
      <c r="AH151" s="12">
        <f t="shared" si="95"/>
        <v>90669.64</v>
      </c>
      <c r="AI151" s="12">
        <f t="shared" si="96"/>
        <v>1741945.37</v>
      </c>
    </row>
    <row r="152" spans="1:35" ht="15">
      <c r="A152" s="4" t="s">
        <v>45</v>
      </c>
      <c r="B152" s="4" t="s">
        <v>44</v>
      </c>
      <c r="C152" s="48">
        <v>584.9</v>
      </c>
      <c r="D152" s="4">
        <v>4771012.11</v>
      </c>
      <c r="E152" s="4">
        <v>651871.72</v>
      </c>
      <c r="F152" s="4">
        <v>91996.84499999997</v>
      </c>
      <c r="G152" s="4">
        <v>4027143.545000001</v>
      </c>
      <c r="H152" s="4"/>
      <c r="I152" s="48">
        <v>587.9000000000001</v>
      </c>
      <c r="J152" s="26">
        <v>4824432.73</v>
      </c>
      <c r="K152" s="26">
        <v>644954.21</v>
      </c>
      <c r="L152" s="26">
        <v>85456.85</v>
      </c>
      <c r="M152" s="26">
        <v>4094021.6700000004</v>
      </c>
      <c r="N152" s="4">
        <f t="shared" si="78"/>
        <v>0</v>
      </c>
      <c r="O152" s="45">
        <f t="shared" si="79"/>
        <v>93234.65</v>
      </c>
      <c r="P152" s="18">
        <f t="shared" si="80"/>
        <v>0.019325515603157758</v>
      </c>
      <c r="R152" s="45">
        <f t="shared" si="81"/>
        <v>16665.44</v>
      </c>
      <c r="S152" s="18">
        <f t="shared" si="82"/>
        <v>0.00345438333016201</v>
      </c>
      <c r="T152" s="47">
        <f t="shared" si="83"/>
        <v>0.02277989893331977</v>
      </c>
      <c r="U152" s="44">
        <f t="shared" si="84"/>
        <v>109900.09</v>
      </c>
      <c r="V152" s="12">
        <f t="shared" si="85"/>
        <v>4714532.640000001</v>
      </c>
      <c r="W152" s="12">
        <f t="shared" si="86"/>
        <v>644954.21</v>
      </c>
      <c r="X152" s="12">
        <f t="shared" si="87"/>
        <v>85456.85</v>
      </c>
      <c r="Y152" s="12">
        <f t="shared" si="88"/>
        <v>3984121.5800000005</v>
      </c>
      <c r="Z152" s="43">
        <f t="shared" si="89"/>
        <v>185.23</v>
      </c>
      <c r="AA152" s="43">
        <f t="shared" si="90"/>
        <v>1378.63</v>
      </c>
      <c r="AB152" s="5">
        <f t="shared" si="91"/>
        <v>0.00032415417262953523</v>
      </c>
      <c r="AC152" s="66">
        <v>-131.58</v>
      </c>
      <c r="AD152" s="42">
        <f t="shared" si="97"/>
        <v>111332.37</v>
      </c>
      <c r="AE152" s="29">
        <f t="shared" si="92"/>
        <v>0.02307677943309202</v>
      </c>
      <c r="AF152" s="12">
        <f t="shared" si="93"/>
        <v>4713100.36</v>
      </c>
      <c r="AG152" s="12">
        <f t="shared" si="94"/>
        <v>644954.21</v>
      </c>
      <c r="AH152" s="12">
        <f t="shared" si="95"/>
        <v>85456.85</v>
      </c>
      <c r="AI152" s="12">
        <f t="shared" si="96"/>
        <v>3982689.3000000003</v>
      </c>
    </row>
    <row r="153" spans="1:35" ht="15">
      <c r="A153" s="4" t="s">
        <v>43</v>
      </c>
      <c r="B153" s="4" t="s">
        <v>42</v>
      </c>
      <c r="C153" s="48">
        <v>68.1</v>
      </c>
      <c r="D153" s="4">
        <v>1044741.12</v>
      </c>
      <c r="E153" s="4">
        <v>646665.15</v>
      </c>
      <c r="F153" s="4">
        <v>67517.46811000002</v>
      </c>
      <c r="G153" s="4">
        <v>330558.50188999996</v>
      </c>
      <c r="H153" s="4"/>
      <c r="I153" s="48">
        <v>65.1</v>
      </c>
      <c r="J153" s="26">
        <v>1018102.77</v>
      </c>
      <c r="K153" s="26">
        <v>646665.15</v>
      </c>
      <c r="L153" s="26">
        <v>38358.58</v>
      </c>
      <c r="M153" s="26">
        <v>333079.04</v>
      </c>
      <c r="N153" s="4">
        <f t="shared" si="78"/>
        <v>0</v>
      </c>
      <c r="O153" s="45">
        <f t="shared" si="79"/>
        <v>19675.36</v>
      </c>
      <c r="P153" s="18">
        <f t="shared" si="80"/>
        <v>0.019325514653103244</v>
      </c>
      <c r="R153" s="45">
        <f t="shared" si="81"/>
        <v>3516.92</v>
      </c>
      <c r="S153" s="18">
        <f t="shared" si="82"/>
        <v>0.0034543860439550716</v>
      </c>
      <c r="T153" s="47">
        <f t="shared" si="83"/>
        <v>0.022779900697058316</v>
      </c>
      <c r="U153" s="44">
        <f t="shared" si="84"/>
        <v>23192.28</v>
      </c>
      <c r="V153" s="12">
        <f t="shared" si="85"/>
        <v>994910.49</v>
      </c>
      <c r="W153" s="12">
        <f t="shared" si="86"/>
        <v>646665.15</v>
      </c>
      <c r="X153" s="12">
        <f t="shared" si="87"/>
        <v>38358.58</v>
      </c>
      <c r="Y153" s="12">
        <f t="shared" si="88"/>
        <v>309886.76</v>
      </c>
      <c r="Z153" s="43">
        <f t="shared" si="89"/>
        <v>39.09</v>
      </c>
      <c r="AA153" s="43">
        <f t="shared" si="90"/>
        <v>290.93</v>
      </c>
      <c r="AB153" s="5">
        <f t="shared" si="91"/>
        <v>0.00032415195177202</v>
      </c>
      <c r="AC153" s="66">
        <v>-27.77</v>
      </c>
      <c r="AD153" s="42">
        <f t="shared" si="97"/>
        <v>23494.53</v>
      </c>
      <c r="AE153" s="29">
        <f t="shared" si="92"/>
        <v>0.023076776424053928</v>
      </c>
      <c r="AF153" s="12">
        <f t="shared" si="93"/>
        <v>994608.24</v>
      </c>
      <c r="AG153" s="12">
        <f t="shared" si="94"/>
        <v>646665.15</v>
      </c>
      <c r="AH153" s="12">
        <f t="shared" si="95"/>
        <v>38358.58</v>
      </c>
      <c r="AI153" s="12">
        <f t="shared" si="96"/>
        <v>309584.51</v>
      </c>
    </row>
    <row r="154" spans="1:35" ht="15">
      <c r="A154" s="4" t="s">
        <v>40</v>
      </c>
      <c r="B154" s="4" t="s">
        <v>41</v>
      </c>
      <c r="C154" s="48">
        <v>690.5</v>
      </c>
      <c r="D154" s="4">
        <v>6850472.029999999</v>
      </c>
      <c r="E154" s="4">
        <v>5540872.66</v>
      </c>
      <c r="F154" s="4">
        <v>179303.67587599903</v>
      </c>
      <c r="G154" s="4">
        <v>1130295.6941240001</v>
      </c>
      <c r="H154" s="4"/>
      <c r="I154" s="48">
        <v>678.0999999999999</v>
      </c>
      <c r="J154" s="26">
        <v>6755071.67</v>
      </c>
      <c r="K154" s="26">
        <v>5408081.64</v>
      </c>
      <c r="L154" s="26">
        <v>183814.23</v>
      </c>
      <c r="M154" s="26">
        <v>1163175.8000000003</v>
      </c>
      <c r="N154" s="4">
        <f t="shared" si="78"/>
        <v>0</v>
      </c>
      <c r="O154" s="45">
        <f t="shared" si="79"/>
        <v>130545.25</v>
      </c>
      <c r="P154" s="18">
        <f t="shared" si="80"/>
        <v>0.019325516645480684</v>
      </c>
      <c r="R154" s="45">
        <f t="shared" si="81"/>
        <v>23334.61</v>
      </c>
      <c r="S154" s="18">
        <f t="shared" si="82"/>
        <v>0.0034543837785809906</v>
      </c>
      <c r="T154" s="47">
        <f t="shared" si="83"/>
        <v>0.022779900424061673</v>
      </c>
      <c r="U154" s="44">
        <f t="shared" si="84"/>
        <v>153879.86</v>
      </c>
      <c r="V154" s="12">
        <f t="shared" si="85"/>
        <v>6601191.81</v>
      </c>
      <c r="W154" s="12">
        <f t="shared" si="86"/>
        <v>5408081.64</v>
      </c>
      <c r="X154" s="12">
        <f t="shared" si="87"/>
        <v>183814.23</v>
      </c>
      <c r="Y154" s="12">
        <f t="shared" si="88"/>
        <v>1009295.9400000003</v>
      </c>
      <c r="Z154" s="43">
        <f t="shared" si="89"/>
        <v>259.35</v>
      </c>
      <c r="AA154" s="43">
        <f t="shared" si="90"/>
        <v>1930.33</v>
      </c>
      <c r="AB154" s="5">
        <f t="shared" si="91"/>
        <v>0.00032415348155736146</v>
      </c>
      <c r="AC154" s="66">
        <v>-184.23</v>
      </c>
      <c r="AD154" s="42">
        <f t="shared" si="97"/>
        <v>155885.30999999997</v>
      </c>
      <c r="AE154" s="29">
        <f t="shared" si="92"/>
        <v>0.023076781063967596</v>
      </c>
      <c r="AF154" s="12">
        <f t="shared" si="93"/>
        <v>6599186.36</v>
      </c>
      <c r="AG154" s="12">
        <f t="shared" si="94"/>
        <v>5408081.64</v>
      </c>
      <c r="AH154" s="12">
        <f t="shared" si="95"/>
        <v>183814.23</v>
      </c>
      <c r="AI154" s="12">
        <f t="shared" si="96"/>
        <v>1007290.4900000003</v>
      </c>
    </row>
    <row r="155" spans="1:35" ht="15">
      <c r="A155" s="4" t="s">
        <v>40</v>
      </c>
      <c r="B155" s="4" t="s">
        <v>39</v>
      </c>
      <c r="C155" s="48">
        <v>286.9</v>
      </c>
      <c r="D155" s="4">
        <v>2928706.0700000003</v>
      </c>
      <c r="E155" s="4">
        <v>512321.9</v>
      </c>
      <c r="F155" s="4">
        <v>27226.59990000003</v>
      </c>
      <c r="G155" s="4">
        <v>2389157.5701</v>
      </c>
      <c r="H155" s="4"/>
      <c r="I155" s="48">
        <v>271.1</v>
      </c>
      <c r="J155" s="26">
        <v>2840523.86</v>
      </c>
      <c r="K155" s="26">
        <v>512165.14</v>
      </c>
      <c r="L155" s="26">
        <v>23414.97</v>
      </c>
      <c r="M155" s="26">
        <v>2304943.7499999995</v>
      </c>
      <c r="N155" s="4">
        <f t="shared" si="78"/>
        <v>0</v>
      </c>
      <c r="O155" s="45">
        <f t="shared" si="79"/>
        <v>54894.59</v>
      </c>
      <c r="P155" s="18">
        <f t="shared" si="80"/>
        <v>0.01932551624473945</v>
      </c>
      <c r="R155" s="45">
        <f t="shared" si="81"/>
        <v>9812.26</v>
      </c>
      <c r="S155" s="18">
        <f t="shared" si="82"/>
        <v>0.0034543839388837243</v>
      </c>
      <c r="T155" s="47">
        <f t="shared" si="83"/>
        <v>0.02277990018362317</v>
      </c>
      <c r="U155" s="44">
        <f t="shared" si="84"/>
        <v>64706.85</v>
      </c>
      <c r="V155" s="12">
        <f t="shared" si="85"/>
        <v>2775817.01</v>
      </c>
      <c r="W155" s="12">
        <f t="shared" si="86"/>
        <v>512165.14</v>
      </c>
      <c r="X155" s="12">
        <f t="shared" si="87"/>
        <v>23414.97</v>
      </c>
      <c r="Y155" s="12">
        <f t="shared" si="88"/>
        <v>2240236.8999999994</v>
      </c>
      <c r="Z155" s="43">
        <f t="shared" si="89"/>
        <v>109.06</v>
      </c>
      <c r="AA155" s="43">
        <f t="shared" si="90"/>
        <v>811.71</v>
      </c>
      <c r="AB155" s="5">
        <f t="shared" si="91"/>
        <v>0.00032415499583235327</v>
      </c>
      <c r="AC155" s="66">
        <v>-77.47</v>
      </c>
      <c r="AD155" s="42">
        <f t="shared" si="97"/>
        <v>65550.15</v>
      </c>
      <c r="AE155" s="29">
        <f t="shared" si="92"/>
        <v>0.023076782041183064</v>
      </c>
      <c r="AF155" s="12">
        <f t="shared" si="93"/>
        <v>2774973.71</v>
      </c>
      <c r="AG155" s="12">
        <f t="shared" si="94"/>
        <v>512165.14</v>
      </c>
      <c r="AH155" s="12">
        <f t="shared" si="95"/>
        <v>23414.97</v>
      </c>
      <c r="AI155" s="12">
        <f t="shared" si="96"/>
        <v>2239393.5999999996</v>
      </c>
    </row>
    <row r="156" spans="1:35" ht="15">
      <c r="A156" s="4" t="s">
        <v>37</v>
      </c>
      <c r="B156" s="4" t="s">
        <v>38</v>
      </c>
      <c r="C156" s="48">
        <v>789.8</v>
      </c>
      <c r="D156" s="4">
        <v>5546654.75</v>
      </c>
      <c r="E156" s="4">
        <v>731606.58</v>
      </c>
      <c r="F156" s="4">
        <v>87147.23499999999</v>
      </c>
      <c r="G156" s="4">
        <v>4727900.935</v>
      </c>
      <c r="H156" s="4"/>
      <c r="I156" s="48">
        <v>1231.1</v>
      </c>
      <c r="J156" s="26">
        <v>8534610.86</v>
      </c>
      <c r="K156" s="26">
        <v>746041.05</v>
      </c>
      <c r="L156" s="26">
        <v>79427.67</v>
      </c>
      <c r="M156" s="26">
        <v>7709142.14</v>
      </c>
      <c r="N156" s="4">
        <f t="shared" si="78"/>
        <v>0</v>
      </c>
      <c r="O156" s="45">
        <f t="shared" si="79"/>
        <v>164935.76</v>
      </c>
      <c r="P156" s="18">
        <f t="shared" si="80"/>
        <v>0.01932551614895773</v>
      </c>
      <c r="R156" s="45">
        <f t="shared" si="81"/>
        <v>29481.82</v>
      </c>
      <c r="S156" s="18">
        <f t="shared" si="82"/>
        <v>0.0034543836249377635</v>
      </c>
      <c r="T156" s="47">
        <f t="shared" si="83"/>
        <v>0.022779899773895492</v>
      </c>
      <c r="U156" s="44">
        <f t="shared" si="84"/>
        <v>194417.58000000002</v>
      </c>
      <c r="V156" s="12">
        <f t="shared" si="85"/>
        <v>8340193.279999999</v>
      </c>
      <c r="W156" s="12">
        <f t="shared" si="86"/>
        <v>746041.05</v>
      </c>
      <c r="X156" s="12">
        <f t="shared" si="87"/>
        <v>79427.67</v>
      </c>
      <c r="Y156" s="12">
        <f t="shared" si="88"/>
        <v>7514724.56</v>
      </c>
      <c r="Z156" s="43">
        <f t="shared" si="89"/>
        <v>327.68</v>
      </c>
      <c r="AA156" s="43">
        <f t="shared" si="90"/>
        <v>2438.86</v>
      </c>
      <c r="AB156" s="5">
        <f t="shared" si="91"/>
        <v>0.00032415537689787534</v>
      </c>
      <c r="AC156" s="66">
        <v>-232.76</v>
      </c>
      <c r="AD156" s="42">
        <f t="shared" si="97"/>
        <v>196951.36</v>
      </c>
      <c r="AE156" s="29">
        <f t="shared" si="92"/>
        <v>0.023076782671260537</v>
      </c>
      <c r="AF156" s="12">
        <f t="shared" si="93"/>
        <v>8337659.499999999</v>
      </c>
      <c r="AG156" s="12">
        <f t="shared" si="94"/>
        <v>746041.05</v>
      </c>
      <c r="AH156" s="12">
        <f t="shared" si="95"/>
        <v>79427.67</v>
      </c>
      <c r="AI156" s="12">
        <f t="shared" si="96"/>
        <v>7512190.779999999</v>
      </c>
    </row>
    <row r="157" spans="1:35" ht="15">
      <c r="A157" s="4" t="s">
        <v>37</v>
      </c>
      <c r="B157" s="4" t="s">
        <v>20</v>
      </c>
      <c r="C157" s="48">
        <v>113.5</v>
      </c>
      <c r="D157" s="4">
        <v>1546030.79</v>
      </c>
      <c r="E157" s="4">
        <v>680383.53</v>
      </c>
      <c r="F157" s="4">
        <v>69683.29757000005</v>
      </c>
      <c r="G157" s="4">
        <v>795963.96243</v>
      </c>
      <c r="H157" s="4"/>
      <c r="I157" s="48">
        <v>120.3</v>
      </c>
      <c r="J157" s="26">
        <v>1613979.81</v>
      </c>
      <c r="K157" s="26">
        <v>691015.79</v>
      </c>
      <c r="L157" s="26">
        <v>74640.99</v>
      </c>
      <c r="M157" s="26">
        <v>848323.03</v>
      </c>
      <c r="N157" s="4">
        <f t="shared" si="78"/>
        <v>0</v>
      </c>
      <c r="O157" s="45">
        <f t="shared" si="79"/>
        <v>31190.99</v>
      </c>
      <c r="P157" s="18">
        <f t="shared" si="80"/>
        <v>0.01932551436315675</v>
      </c>
      <c r="R157" s="45">
        <f t="shared" si="81"/>
        <v>5575.31</v>
      </c>
      <c r="S157" s="18">
        <f t="shared" si="82"/>
        <v>0.003454386458527012</v>
      </c>
      <c r="T157" s="47">
        <f t="shared" si="83"/>
        <v>0.02277990082168376</v>
      </c>
      <c r="U157" s="44">
        <f t="shared" si="84"/>
        <v>36766.3</v>
      </c>
      <c r="V157" s="12">
        <f t="shared" si="85"/>
        <v>1577213.51</v>
      </c>
      <c r="W157" s="12">
        <f t="shared" si="86"/>
        <v>691015.79</v>
      </c>
      <c r="X157" s="12">
        <f t="shared" si="87"/>
        <v>74640.99</v>
      </c>
      <c r="Y157" s="12">
        <f t="shared" si="88"/>
        <v>811556.73</v>
      </c>
      <c r="Z157" s="43">
        <f t="shared" si="89"/>
        <v>61.97</v>
      </c>
      <c r="AA157" s="43">
        <f t="shared" si="90"/>
        <v>461.21</v>
      </c>
      <c r="AB157" s="5">
        <f t="shared" si="91"/>
        <v>0.0003241552321525013</v>
      </c>
      <c r="AC157" s="66">
        <v>-44.02</v>
      </c>
      <c r="AD157" s="42">
        <f t="shared" si="97"/>
        <v>37245.46000000001</v>
      </c>
      <c r="AE157" s="29">
        <f t="shared" si="92"/>
        <v>0.02307678185887592</v>
      </c>
      <c r="AF157" s="12">
        <f t="shared" si="93"/>
        <v>1576734.35</v>
      </c>
      <c r="AG157" s="12">
        <f t="shared" si="94"/>
        <v>691015.79</v>
      </c>
      <c r="AH157" s="12">
        <f t="shared" si="95"/>
        <v>74640.99</v>
      </c>
      <c r="AI157" s="12">
        <f t="shared" si="96"/>
        <v>811077.5700000001</v>
      </c>
    </row>
    <row r="158" spans="1:35" ht="15">
      <c r="A158" s="4" t="s">
        <v>36</v>
      </c>
      <c r="B158" s="4" t="s">
        <v>36</v>
      </c>
      <c r="C158" s="48">
        <v>3038.9</v>
      </c>
      <c r="D158" s="4">
        <v>22898086.55</v>
      </c>
      <c r="E158" s="4">
        <v>20724830.06</v>
      </c>
      <c r="F158" s="4">
        <v>1264962.0930400006</v>
      </c>
      <c r="G158" s="4">
        <v>908294.3969600014</v>
      </c>
      <c r="H158" s="4"/>
      <c r="I158" s="48">
        <v>2902.6</v>
      </c>
      <c r="J158" s="26">
        <v>21890044.94</v>
      </c>
      <c r="K158" s="26">
        <v>20339791.52</v>
      </c>
      <c r="L158" s="26">
        <v>1269217.91</v>
      </c>
      <c r="M158" s="26">
        <v>281035.5100000019</v>
      </c>
      <c r="N158" s="4">
        <f t="shared" si="78"/>
        <v>281035.5100000019</v>
      </c>
      <c r="O158" s="45">
        <f t="shared" si="79"/>
        <v>281035.51</v>
      </c>
      <c r="P158" s="18">
        <f t="shared" si="80"/>
        <v>0.012838507676448835</v>
      </c>
      <c r="Q158" s="4">
        <f>J158</f>
        <v>21890044.94</v>
      </c>
      <c r="R158" s="45">
        <f t="shared" si="81"/>
        <v>0</v>
      </c>
      <c r="S158" s="18">
        <f t="shared" si="82"/>
        <v>0</v>
      </c>
      <c r="T158" s="47">
        <f t="shared" si="83"/>
        <v>0.012838507676448835</v>
      </c>
      <c r="U158" s="44">
        <f t="shared" si="84"/>
        <v>281035.51</v>
      </c>
      <c r="V158" s="12">
        <f t="shared" si="85"/>
        <v>21609009.43</v>
      </c>
      <c r="W158" s="12">
        <f t="shared" si="86"/>
        <v>20339791.52</v>
      </c>
      <c r="X158" s="12">
        <f t="shared" si="87"/>
        <v>1269217.91</v>
      </c>
      <c r="Y158" s="12">
        <f t="shared" si="88"/>
        <v>1.862645149230957E-09</v>
      </c>
      <c r="Z158" s="43">
        <f t="shared" si="89"/>
        <v>0</v>
      </c>
      <c r="AA158" s="43">
        <f t="shared" si="90"/>
        <v>0</v>
      </c>
      <c r="AB158" s="5">
        <f t="shared" si="91"/>
        <v>0</v>
      </c>
      <c r="AC158" s="66">
        <v>0</v>
      </c>
      <c r="AD158" s="42">
        <f t="shared" si="97"/>
        <v>281035.51</v>
      </c>
      <c r="AE158" s="29">
        <f t="shared" si="92"/>
        <v>0.012838507676448835</v>
      </c>
      <c r="AF158" s="12">
        <f t="shared" si="93"/>
        <v>21609009.43</v>
      </c>
      <c r="AG158" s="12">
        <f t="shared" si="94"/>
        <v>20339791.52</v>
      </c>
      <c r="AH158" s="12">
        <f t="shared" si="95"/>
        <v>1269217.91</v>
      </c>
      <c r="AI158" s="12">
        <f t="shared" si="96"/>
        <v>1.862645149230957E-09</v>
      </c>
    </row>
    <row r="159" spans="1:35" ht="15">
      <c r="A159" s="4" t="s">
        <v>34</v>
      </c>
      <c r="B159" s="4" t="s">
        <v>35</v>
      </c>
      <c r="C159" s="48">
        <v>466.5</v>
      </c>
      <c r="D159" s="4">
        <v>3709370.53</v>
      </c>
      <c r="E159" s="4">
        <v>2572233.76</v>
      </c>
      <c r="F159" s="4">
        <v>199759.53813999984</v>
      </c>
      <c r="G159" s="4">
        <v>937377.2318600002</v>
      </c>
      <c r="H159" s="4"/>
      <c r="I159" s="48">
        <v>471.5</v>
      </c>
      <c r="J159" s="26">
        <v>3788630.75</v>
      </c>
      <c r="K159" s="26">
        <v>2571888.95</v>
      </c>
      <c r="L159" s="26">
        <v>214002.62</v>
      </c>
      <c r="M159" s="26">
        <v>1002739.1799999998</v>
      </c>
      <c r="N159" s="4">
        <f t="shared" si="78"/>
        <v>0</v>
      </c>
      <c r="O159" s="45">
        <f t="shared" si="79"/>
        <v>73217.24</v>
      </c>
      <c r="P159" s="18">
        <f t="shared" si="80"/>
        <v>0.01932551489743359</v>
      </c>
      <c r="R159" s="45">
        <f t="shared" si="81"/>
        <v>13087.38</v>
      </c>
      <c r="S159" s="18">
        <f t="shared" si="82"/>
        <v>0.0034543825628823815</v>
      </c>
      <c r="T159" s="47">
        <f t="shared" si="83"/>
        <v>0.022779897460315973</v>
      </c>
      <c r="U159" s="44">
        <f t="shared" si="84"/>
        <v>86304.62000000001</v>
      </c>
      <c r="V159" s="12">
        <f t="shared" si="85"/>
        <v>3702326.13</v>
      </c>
      <c r="W159" s="12">
        <f t="shared" si="86"/>
        <v>2571888.95</v>
      </c>
      <c r="X159" s="12">
        <f t="shared" si="87"/>
        <v>214002.62</v>
      </c>
      <c r="Y159" s="12">
        <f t="shared" si="88"/>
        <v>916434.5599999998</v>
      </c>
      <c r="Z159" s="43">
        <f t="shared" si="89"/>
        <v>145.46</v>
      </c>
      <c r="AA159" s="43">
        <f t="shared" si="90"/>
        <v>1082.64</v>
      </c>
      <c r="AB159" s="5">
        <f t="shared" si="91"/>
        <v>0.00032415404958638426</v>
      </c>
      <c r="AC159" s="66">
        <v>-103.33</v>
      </c>
      <c r="AD159" s="42">
        <f t="shared" si="97"/>
        <v>87429.39000000001</v>
      </c>
      <c r="AE159" s="29">
        <f t="shared" si="92"/>
        <v>0.023076777804223864</v>
      </c>
      <c r="AF159" s="12">
        <f t="shared" si="93"/>
        <v>3701201.36</v>
      </c>
      <c r="AG159" s="12">
        <f t="shared" si="94"/>
        <v>2571888.95</v>
      </c>
      <c r="AH159" s="12">
        <f t="shared" si="95"/>
        <v>214002.62</v>
      </c>
      <c r="AI159" s="12">
        <f t="shared" si="96"/>
        <v>915309.7899999998</v>
      </c>
    </row>
    <row r="160" spans="1:35" ht="15">
      <c r="A160" s="4" t="s">
        <v>34</v>
      </c>
      <c r="B160" s="4" t="s">
        <v>33</v>
      </c>
      <c r="C160" s="48">
        <v>2804.5</v>
      </c>
      <c r="D160" s="4">
        <v>19243130.73</v>
      </c>
      <c r="E160" s="4">
        <v>5938122.6</v>
      </c>
      <c r="F160" s="4">
        <v>569006.2583500007</v>
      </c>
      <c r="G160" s="4">
        <v>12736001.87165</v>
      </c>
      <c r="H160" s="4"/>
      <c r="I160" s="48">
        <v>2801.1</v>
      </c>
      <c r="J160" s="26">
        <v>19301199.650000002</v>
      </c>
      <c r="K160" s="26">
        <v>5936174.05</v>
      </c>
      <c r="L160" s="26">
        <v>569084.82</v>
      </c>
      <c r="M160" s="26">
        <v>12795940.780000001</v>
      </c>
      <c r="N160" s="4">
        <f t="shared" si="78"/>
        <v>0</v>
      </c>
      <c r="O160" s="45">
        <f t="shared" si="79"/>
        <v>373005.64</v>
      </c>
      <c r="P160" s="18">
        <f t="shared" si="80"/>
        <v>0.019325515862429823</v>
      </c>
      <c r="R160" s="45">
        <f t="shared" si="81"/>
        <v>66673.75</v>
      </c>
      <c r="S160" s="18">
        <f t="shared" si="82"/>
        <v>0.0034543837279047054</v>
      </c>
      <c r="T160" s="47">
        <f t="shared" si="83"/>
        <v>0.02277989959033453</v>
      </c>
      <c r="U160" s="44">
        <f t="shared" si="84"/>
        <v>439679.39</v>
      </c>
      <c r="V160" s="12">
        <f t="shared" si="85"/>
        <v>18861520.26</v>
      </c>
      <c r="W160" s="12">
        <f t="shared" si="86"/>
        <v>5936174.05</v>
      </c>
      <c r="X160" s="12">
        <f t="shared" si="87"/>
        <v>569084.82</v>
      </c>
      <c r="Y160" s="12">
        <f t="shared" si="88"/>
        <v>12356261.39</v>
      </c>
      <c r="Z160" s="43">
        <f t="shared" si="89"/>
        <v>741.05</v>
      </c>
      <c r="AA160" s="43">
        <f t="shared" si="90"/>
        <v>5515.52</v>
      </c>
      <c r="AB160" s="5">
        <f t="shared" si="91"/>
        <v>0.00032415446259580037</v>
      </c>
      <c r="AC160" s="66">
        <v>-526.4</v>
      </c>
      <c r="AD160" s="42">
        <f t="shared" si="97"/>
        <v>445409.56</v>
      </c>
      <c r="AE160" s="29">
        <f t="shared" si="92"/>
        <v>0.023076781136762137</v>
      </c>
      <c r="AF160" s="12">
        <f t="shared" si="93"/>
        <v>18855790.090000004</v>
      </c>
      <c r="AG160" s="12">
        <f t="shared" si="94"/>
        <v>5936174.05</v>
      </c>
      <c r="AH160" s="12">
        <f t="shared" si="95"/>
        <v>569084.82</v>
      </c>
      <c r="AI160" s="12">
        <f t="shared" si="96"/>
        <v>12350531.22</v>
      </c>
    </row>
    <row r="161" spans="1:35" ht="15">
      <c r="A161" s="4" t="s">
        <v>28</v>
      </c>
      <c r="B161" s="4" t="s">
        <v>32</v>
      </c>
      <c r="C161" s="48">
        <v>402.4</v>
      </c>
      <c r="D161" s="4">
        <v>3409405.5500000003</v>
      </c>
      <c r="E161" s="4">
        <v>976871.66</v>
      </c>
      <c r="F161" s="4">
        <v>103610.66776999994</v>
      </c>
      <c r="G161" s="4">
        <v>2328923.2222300004</v>
      </c>
      <c r="H161" s="4"/>
      <c r="I161" s="48">
        <v>399.6</v>
      </c>
      <c r="J161" s="26">
        <v>3419571.25</v>
      </c>
      <c r="K161" s="26">
        <v>971649.14</v>
      </c>
      <c r="L161" s="26">
        <v>115268.82</v>
      </c>
      <c r="M161" s="26">
        <v>2332653.29</v>
      </c>
      <c r="N161" s="4">
        <f t="shared" si="78"/>
        <v>0</v>
      </c>
      <c r="O161" s="45">
        <f t="shared" si="79"/>
        <v>66084.98</v>
      </c>
      <c r="P161" s="18">
        <f t="shared" si="80"/>
        <v>0.019325516320211195</v>
      </c>
      <c r="R161" s="45">
        <f t="shared" si="81"/>
        <v>11812.51</v>
      </c>
      <c r="S161" s="18">
        <f t="shared" si="82"/>
        <v>0.003454383352883786</v>
      </c>
      <c r="T161" s="47">
        <f t="shared" si="83"/>
        <v>0.022779899673094982</v>
      </c>
      <c r="U161" s="44">
        <f t="shared" si="84"/>
        <v>77897.48999999999</v>
      </c>
      <c r="V161" s="12">
        <f t="shared" si="85"/>
        <v>3341673.76</v>
      </c>
      <c r="W161" s="12">
        <f t="shared" si="86"/>
        <v>971649.14</v>
      </c>
      <c r="X161" s="12">
        <f t="shared" si="87"/>
        <v>115268.82</v>
      </c>
      <c r="Y161" s="12">
        <f t="shared" si="88"/>
        <v>2254755.8</v>
      </c>
      <c r="Z161" s="43">
        <f t="shared" si="89"/>
        <v>131.29</v>
      </c>
      <c r="AA161" s="43">
        <f t="shared" si="90"/>
        <v>977.18</v>
      </c>
      <c r="AB161" s="5">
        <f t="shared" si="91"/>
        <v>0.00032415467289941685</v>
      </c>
      <c r="AC161" s="66">
        <v>-93.26</v>
      </c>
      <c r="AD161" s="42">
        <f t="shared" si="97"/>
        <v>78912.69999999998</v>
      </c>
      <c r="AE161" s="29">
        <f t="shared" si="92"/>
        <v>0.02307678192112534</v>
      </c>
      <c r="AF161" s="12">
        <f t="shared" si="93"/>
        <v>3340658.55</v>
      </c>
      <c r="AG161" s="12">
        <f t="shared" si="94"/>
        <v>971649.14</v>
      </c>
      <c r="AH161" s="12">
        <f t="shared" si="95"/>
        <v>115268.82</v>
      </c>
      <c r="AI161" s="12">
        <f t="shared" si="96"/>
        <v>2253740.59</v>
      </c>
    </row>
    <row r="162" spans="1:35" ht="15">
      <c r="A162" s="4" t="s">
        <v>28</v>
      </c>
      <c r="B162" s="4" t="s">
        <v>31</v>
      </c>
      <c r="C162" s="48">
        <v>106.19999999999999</v>
      </c>
      <c r="D162" s="4">
        <v>1439735.76</v>
      </c>
      <c r="E162" s="4">
        <v>580568.27</v>
      </c>
      <c r="F162" s="4">
        <v>71584.9143810001</v>
      </c>
      <c r="G162" s="4">
        <v>787582.5756189999</v>
      </c>
      <c r="H162" s="4"/>
      <c r="I162" s="48">
        <v>102.7</v>
      </c>
      <c r="J162" s="26">
        <v>1423503.28</v>
      </c>
      <c r="K162" s="26">
        <v>580583.17</v>
      </c>
      <c r="L162" s="26">
        <v>74031.09</v>
      </c>
      <c r="M162" s="26">
        <v>768889.02</v>
      </c>
      <c r="N162" s="4">
        <f t="shared" si="78"/>
        <v>0</v>
      </c>
      <c r="O162" s="45">
        <f t="shared" si="79"/>
        <v>27509.94</v>
      </c>
      <c r="P162" s="18">
        <f t="shared" si="80"/>
        <v>0.019325519221845416</v>
      </c>
      <c r="R162" s="45">
        <f t="shared" si="81"/>
        <v>4917.33</v>
      </c>
      <c r="S162" s="18">
        <f t="shared" si="82"/>
        <v>0.003454386139524736</v>
      </c>
      <c r="T162" s="47">
        <f t="shared" si="83"/>
        <v>0.022779905361370152</v>
      </c>
      <c r="U162" s="44">
        <f t="shared" si="84"/>
        <v>32427.269999999997</v>
      </c>
      <c r="V162" s="12">
        <f t="shared" si="85"/>
        <v>1391076.01</v>
      </c>
      <c r="W162" s="12">
        <f t="shared" si="86"/>
        <v>580583.17</v>
      </c>
      <c r="X162" s="12">
        <f t="shared" si="87"/>
        <v>74031.09</v>
      </c>
      <c r="Y162" s="12">
        <f t="shared" si="88"/>
        <v>736461.75</v>
      </c>
      <c r="Z162" s="43">
        <f t="shared" si="89"/>
        <v>54.65</v>
      </c>
      <c r="AA162" s="43">
        <f t="shared" si="90"/>
        <v>406.78</v>
      </c>
      <c r="AB162" s="5">
        <f t="shared" si="91"/>
        <v>0.00032415099177010673</v>
      </c>
      <c r="AC162" s="66">
        <v>-38.82</v>
      </c>
      <c r="AD162" s="42">
        <f t="shared" si="97"/>
        <v>32849.88</v>
      </c>
      <c r="AE162" s="29">
        <f t="shared" si="92"/>
        <v>0.023076785604596566</v>
      </c>
      <c r="AF162" s="12">
        <f t="shared" si="93"/>
        <v>1390653.4000000001</v>
      </c>
      <c r="AG162" s="12">
        <f t="shared" si="94"/>
        <v>580583.17</v>
      </c>
      <c r="AH162" s="12">
        <f t="shared" si="95"/>
        <v>74031.09</v>
      </c>
      <c r="AI162" s="12">
        <f t="shared" si="96"/>
        <v>736039.14</v>
      </c>
    </row>
    <row r="163" spans="1:35" ht="15">
      <c r="A163" s="4" t="s">
        <v>28</v>
      </c>
      <c r="B163" s="4" t="s">
        <v>30</v>
      </c>
      <c r="C163" s="48">
        <v>184.1</v>
      </c>
      <c r="D163" s="4">
        <v>2179558.73</v>
      </c>
      <c r="E163" s="4">
        <v>395904.02</v>
      </c>
      <c r="F163" s="4">
        <v>48315.504000000015</v>
      </c>
      <c r="G163" s="4">
        <v>1735339.206</v>
      </c>
      <c r="H163" s="4"/>
      <c r="I163" s="48">
        <v>189.3</v>
      </c>
      <c r="J163" s="26">
        <v>2230261.27</v>
      </c>
      <c r="K163" s="26">
        <v>395886.64</v>
      </c>
      <c r="L163" s="26">
        <v>50122.66</v>
      </c>
      <c r="M163" s="26">
        <v>1784251.97</v>
      </c>
      <c r="N163" s="4">
        <f t="shared" si="78"/>
        <v>0</v>
      </c>
      <c r="O163" s="45">
        <f t="shared" si="79"/>
        <v>43100.95</v>
      </c>
      <c r="P163" s="18">
        <f t="shared" si="80"/>
        <v>0.01932551606386457</v>
      </c>
      <c r="R163" s="45">
        <f t="shared" si="81"/>
        <v>7704.18</v>
      </c>
      <c r="S163" s="18">
        <f t="shared" si="82"/>
        <v>0.003454384517021183</v>
      </c>
      <c r="T163" s="47">
        <f t="shared" si="83"/>
        <v>0.022779900580885755</v>
      </c>
      <c r="U163" s="44">
        <f t="shared" si="84"/>
        <v>50805.13</v>
      </c>
      <c r="V163" s="12">
        <f t="shared" si="85"/>
        <v>2179456.14</v>
      </c>
      <c r="W163" s="12">
        <f t="shared" si="86"/>
        <v>395886.64</v>
      </c>
      <c r="X163" s="12">
        <f t="shared" si="87"/>
        <v>50122.66</v>
      </c>
      <c r="Y163" s="12">
        <f t="shared" si="88"/>
        <v>1733446.84</v>
      </c>
      <c r="Z163" s="43">
        <f t="shared" si="89"/>
        <v>85.63</v>
      </c>
      <c r="AA163" s="43">
        <f t="shared" si="90"/>
        <v>637.32</v>
      </c>
      <c r="AB163" s="5">
        <f t="shared" si="91"/>
        <v>0.0003241548466651174</v>
      </c>
      <c r="AC163" s="66">
        <v>-60.83</v>
      </c>
      <c r="AD163" s="42">
        <f t="shared" si="97"/>
        <v>51467.24999999999</v>
      </c>
      <c r="AE163" s="29">
        <f t="shared" si="92"/>
        <v>0.023076780596203418</v>
      </c>
      <c r="AF163" s="12">
        <f t="shared" si="93"/>
        <v>2178794.02</v>
      </c>
      <c r="AG163" s="12">
        <f t="shared" si="94"/>
        <v>395886.64</v>
      </c>
      <c r="AH163" s="12">
        <f t="shared" si="95"/>
        <v>50122.66</v>
      </c>
      <c r="AI163" s="12">
        <f t="shared" si="96"/>
        <v>1732784.72</v>
      </c>
    </row>
    <row r="164" spans="1:35" ht="15">
      <c r="A164" s="4" t="s">
        <v>28</v>
      </c>
      <c r="B164" s="4" t="s">
        <v>29</v>
      </c>
      <c r="C164" s="48">
        <v>101.2</v>
      </c>
      <c r="D164" s="4">
        <v>1386036.75</v>
      </c>
      <c r="E164" s="4">
        <v>151863.53</v>
      </c>
      <c r="F164" s="4">
        <v>16949.501000000004</v>
      </c>
      <c r="G164" s="4">
        <v>1217223.719</v>
      </c>
      <c r="H164" s="4"/>
      <c r="I164" s="48">
        <v>112.5</v>
      </c>
      <c r="J164" s="26">
        <v>1531925.94</v>
      </c>
      <c r="K164" s="26">
        <v>151863.53</v>
      </c>
      <c r="L164" s="26">
        <v>14551.16</v>
      </c>
      <c r="M164" s="26">
        <v>1365511.25</v>
      </c>
      <c r="N164" s="4">
        <f aca="true" t="shared" si="98" ref="N164:N182">IF(M164&lt;(J164*$O$192),M164,0)</f>
        <v>0</v>
      </c>
      <c r="O164" s="45">
        <f aca="true" t="shared" si="99" ref="O164:O182">ROUND(IF(N164&gt;0,N164,(J164*$J$194)),2)</f>
        <v>29605.26</v>
      </c>
      <c r="P164" s="18">
        <f aca="true" t="shared" si="100" ref="P164:P182">O164/J164</f>
        <v>0.019325516480254913</v>
      </c>
      <c r="R164" s="45">
        <f aca="true" t="shared" si="101" ref="R164:R182">ROUND(IF(N164&gt;0,0,(J164*$J$196)),2)</f>
        <v>5291.86</v>
      </c>
      <c r="S164" s="18">
        <f aca="true" t="shared" si="102" ref="S164:S182">R164/J164</f>
        <v>0.0034543837021259655</v>
      </c>
      <c r="T164" s="47">
        <f aca="true" t="shared" si="103" ref="T164:T182">P164+S164</f>
        <v>0.02277990018238088</v>
      </c>
      <c r="U164" s="44">
        <f aca="true" t="shared" si="104" ref="U164:U182">O164+R164</f>
        <v>34897.119999999995</v>
      </c>
      <c r="V164" s="12">
        <f aca="true" t="shared" si="105" ref="V164:V182">J164-U164</f>
        <v>1497028.8199999998</v>
      </c>
      <c r="W164" s="12">
        <f aca="true" t="shared" si="106" ref="W164:W182">K164</f>
        <v>151863.53</v>
      </c>
      <c r="X164" s="12">
        <f aca="true" t="shared" si="107" ref="X164:X182">L164</f>
        <v>14551.16</v>
      </c>
      <c r="Y164" s="12">
        <f aca="true" t="shared" si="108" ref="Y164:Y182">M164-U164</f>
        <v>1330614.13</v>
      </c>
      <c r="Z164" s="43">
        <f aca="true" t="shared" si="109" ref="Z164:Z182">ROUND(IF(N164&gt;0,0,(J164*$Z$190)),2)</f>
        <v>58.82</v>
      </c>
      <c r="AA164" s="43">
        <f aca="true" t="shared" si="110" ref="AA164:AA182">ROUND(IF(N164&gt;0,0,(J164*$AA$190)),2)</f>
        <v>437.76</v>
      </c>
      <c r="AB164" s="5">
        <f aca="true" t="shared" si="111" ref="AB164:AB182">(Z164+AA164)/J164</f>
        <v>0.00032415405146804944</v>
      </c>
      <c r="AC164" s="66">
        <v>-41.78</v>
      </c>
      <c r="AD164" s="42">
        <f t="shared" si="97"/>
        <v>35351.92</v>
      </c>
      <c r="AE164" s="29">
        <f aca="true" t="shared" si="112" ref="AE164:AE182">AD164/J164</f>
        <v>0.023076781374953413</v>
      </c>
      <c r="AF164" s="12">
        <f aca="true" t="shared" si="113" ref="AF164:AF182">J164-AD164</f>
        <v>1496574.02</v>
      </c>
      <c r="AG164" s="12">
        <f aca="true" t="shared" si="114" ref="AG164:AG182">K164</f>
        <v>151863.53</v>
      </c>
      <c r="AH164" s="12">
        <f aca="true" t="shared" si="115" ref="AH164:AH182">L164</f>
        <v>14551.16</v>
      </c>
      <c r="AI164" s="12">
        <f aca="true" t="shared" si="116" ref="AI164:AI182">M164-AD164</f>
        <v>1330159.33</v>
      </c>
    </row>
    <row r="165" spans="1:35" ht="15">
      <c r="A165" s="4" t="s">
        <v>28</v>
      </c>
      <c r="B165" s="4" t="s">
        <v>27</v>
      </c>
      <c r="C165" s="48">
        <v>90.8</v>
      </c>
      <c r="D165" s="4">
        <v>1261173.4100000001</v>
      </c>
      <c r="E165" s="4">
        <v>461045.16</v>
      </c>
      <c r="F165" s="4">
        <v>59071.525144000014</v>
      </c>
      <c r="G165" s="4">
        <v>741056.7248560002</v>
      </c>
      <c r="H165" s="4"/>
      <c r="I165" s="48">
        <v>95.1</v>
      </c>
      <c r="J165" s="26">
        <v>1312373.53</v>
      </c>
      <c r="K165" s="26">
        <v>459489.44</v>
      </c>
      <c r="L165" s="26">
        <v>63732.46</v>
      </c>
      <c r="M165" s="26">
        <v>789151.6300000001</v>
      </c>
      <c r="N165" s="4">
        <f t="shared" si="98"/>
        <v>0</v>
      </c>
      <c r="O165" s="45">
        <f t="shared" si="99"/>
        <v>25362.3</v>
      </c>
      <c r="P165" s="18">
        <f t="shared" si="100"/>
        <v>0.01932551931308764</v>
      </c>
      <c r="R165" s="45">
        <f t="shared" si="101"/>
        <v>4533.44</v>
      </c>
      <c r="S165" s="18">
        <f t="shared" si="102"/>
        <v>0.0034543823815160303</v>
      </c>
      <c r="T165" s="47">
        <f t="shared" si="103"/>
        <v>0.022779901694603668</v>
      </c>
      <c r="U165" s="44">
        <f t="shared" si="104"/>
        <v>29895.739999999998</v>
      </c>
      <c r="V165" s="12">
        <f t="shared" si="105"/>
        <v>1282477.79</v>
      </c>
      <c r="W165" s="12">
        <f t="shared" si="106"/>
        <v>459489.44</v>
      </c>
      <c r="X165" s="12">
        <f t="shared" si="107"/>
        <v>63732.46</v>
      </c>
      <c r="Y165" s="12">
        <f t="shared" si="108"/>
        <v>759255.8900000001</v>
      </c>
      <c r="Z165" s="43">
        <f t="shared" si="109"/>
        <v>50.39</v>
      </c>
      <c r="AA165" s="43">
        <f t="shared" si="110"/>
        <v>375.02</v>
      </c>
      <c r="AB165" s="5">
        <f t="shared" si="111"/>
        <v>0.00032415313954099636</v>
      </c>
      <c r="AC165" s="66">
        <v>-35.79</v>
      </c>
      <c r="AD165" s="42">
        <f t="shared" si="97"/>
        <v>30285.359999999997</v>
      </c>
      <c r="AE165" s="29">
        <f t="shared" si="112"/>
        <v>0.02307678363491528</v>
      </c>
      <c r="AF165" s="12">
        <f t="shared" si="113"/>
        <v>1282088.17</v>
      </c>
      <c r="AG165" s="12">
        <f t="shared" si="114"/>
        <v>459489.44</v>
      </c>
      <c r="AH165" s="12">
        <f t="shared" si="115"/>
        <v>63732.46</v>
      </c>
      <c r="AI165" s="12">
        <f t="shared" si="116"/>
        <v>758866.2700000001</v>
      </c>
    </row>
    <row r="166" spans="1:35" ht="15">
      <c r="A166" s="4" t="s">
        <v>15</v>
      </c>
      <c r="B166" s="4" t="s">
        <v>26</v>
      </c>
      <c r="C166" s="48">
        <v>1816.1</v>
      </c>
      <c r="D166" s="4">
        <v>13122425.1</v>
      </c>
      <c r="E166" s="4">
        <v>6378193.27</v>
      </c>
      <c r="F166" s="4">
        <v>384733.753800001</v>
      </c>
      <c r="G166" s="4">
        <v>6359498.076199999</v>
      </c>
      <c r="H166" s="4"/>
      <c r="I166" s="48">
        <v>1815.7</v>
      </c>
      <c r="J166" s="26">
        <v>13204174.03</v>
      </c>
      <c r="K166" s="26">
        <v>6395650.92</v>
      </c>
      <c r="L166" s="26">
        <v>358741.52</v>
      </c>
      <c r="M166" s="26">
        <v>6449781.59</v>
      </c>
      <c r="N166" s="4">
        <f t="shared" si="98"/>
        <v>0</v>
      </c>
      <c r="O166" s="45">
        <f t="shared" si="99"/>
        <v>255177.48</v>
      </c>
      <c r="P166" s="18">
        <f t="shared" si="100"/>
        <v>0.019325516266313555</v>
      </c>
      <c r="R166" s="45">
        <f t="shared" si="101"/>
        <v>45612.29</v>
      </c>
      <c r="S166" s="18">
        <f t="shared" si="102"/>
        <v>0.0034543841891487097</v>
      </c>
      <c r="T166" s="47">
        <f t="shared" si="103"/>
        <v>0.022779900455462264</v>
      </c>
      <c r="U166" s="44">
        <f t="shared" si="104"/>
        <v>300789.77</v>
      </c>
      <c r="V166" s="12">
        <f t="shared" si="105"/>
        <v>12903384.26</v>
      </c>
      <c r="W166" s="12">
        <f t="shared" si="106"/>
        <v>6395650.92</v>
      </c>
      <c r="X166" s="12">
        <f t="shared" si="107"/>
        <v>358741.52</v>
      </c>
      <c r="Y166" s="12">
        <f t="shared" si="108"/>
        <v>6148991.82</v>
      </c>
      <c r="Z166" s="43">
        <f t="shared" si="109"/>
        <v>506.96</v>
      </c>
      <c r="AA166" s="43">
        <f t="shared" si="110"/>
        <v>3773.23</v>
      </c>
      <c r="AB166" s="5">
        <f t="shared" si="111"/>
        <v>0.0003241543159212663</v>
      </c>
      <c r="AC166" s="66">
        <v>-360.12</v>
      </c>
      <c r="AD166" s="42">
        <f t="shared" si="97"/>
        <v>304709.84</v>
      </c>
      <c r="AE166" s="29">
        <f t="shared" si="112"/>
        <v>0.02307678157737823</v>
      </c>
      <c r="AF166" s="12">
        <f t="shared" si="113"/>
        <v>12899464.19</v>
      </c>
      <c r="AG166" s="12">
        <f t="shared" si="114"/>
        <v>6395650.92</v>
      </c>
      <c r="AH166" s="12">
        <f t="shared" si="115"/>
        <v>358741.52</v>
      </c>
      <c r="AI166" s="12">
        <f t="shared" si="116"/>
        <v>6145071.75</v>
      </c>
    </row>
    <row r="167" spans="1:35" ht="15">
      <c r="A167" s="4" t="s">
        <v>15</v>
      </c>
      <c r="B167" s="4" t="s">
        <v>25</v>
      </c>
      <c r="C167" s="48">
        <v>1756.7</v>
      </c>
      <c r="D167" s="4">
        <v>12272677.450000001</v>
      </c>
      <c r="E167" s="4">
        <v>5121125.57</v>
      </c>
      <c r="F167" s="4">
        <v>272107.90423600003</v>
      </c>
      <c r="G167" s="4">
        <v>6879443.975764001</v>
      </c>
      <c r="H167" s="4"/>
      <c r="I167" s="48">
        <v>1690.3</v>
      </c>
      <c r="J167" s="26">
        <v>11863974.959999999</v>
      </c>
      <c r="K167" s="26">
        <v>5162757.29</v>
      </c>
      <c r="L167" s="26">
        <v>325897.57</v>
      </c>
      <c r="M167" s="26">
        <v>6375320.099999999</v>
      </c>
      <c r="N167" s="4">
        <f t="shared" si="98"/>
        <v>0</v>
      </c>
      <c r="O167" s="45">
        <f t="shared" si="99"/>
        <v>229277.44</v>
      </c>
      <c r="P167" s="18">
        <f t="shared" si="100"/>
        <v>0.019325516175904</v>
      </c>
      <c r="R167" s="45">
        <f t="shared" si="101"/>
        <v>40982.72</v>
      </c>
      <c r="S167" s="18">
        <f t="shared" si="102"/>
        <v>0.003454383555104874</v>
      </c>
      <c r="T167" s="47">
        <f t="shared" si="103"/>
        <v>0.022779899731008874</v>
      </c>
      <c r="U167" s="44">
        <f t="shared" si="104"/>
        <v>270260.16000000003</v>
      </c>
      <c r="V167" s="12">
        <f t="shared" si="105"/>
        <v>11593714.799999999</v>
      </c>
      <c r="W167" s="12">
        <f t="shared" si="106"/>
        <v>5162757.29</v>
      </c>
      <c r="X167" s="12">
        <f t="shared" si="107"/>
        <v>325897.57</v>
      </c>
      <c r="Y167" s="12">
        <f t="shared" si="108"/>
        <v>6105059.939999999</v>
      </c>
      <c r="Z167" s="43">
        <f t="shared" si="109"/>
        <v>455.5</v>
      </c>
      <c r="AA167" s="43">
        <f t="shared" si="110"/>
        <v>3390.26</v>
      </c>
      <c r="AB167" s="5">
        <f t="shared" si="111"/>
        <v>0.0003241544265700305</v>
      </c>
      <c r="AC167" s="66">
        <v>-323.57</v>
      </c>
      <c r="AD167" s="42">
        <f t="shared" si="97"/>
        <v>273782.35000000003</v>
      </c>
      <c r="AE167" s="29">
        <f t="shared" si="112"/>
        <v>0.023076780836361447</v>
      </c>
      <c r="AF167" s="12">
        <f t="shared" si="113"/>
        <v>11590192.61</v>
      </c>
      <c r="AG167" s="12">
        <f t="shared" si="114"/>
        <v>5162757.29</v>
      </c>
      <c r="AH167" s="12">
        <f t="shared" si="115"/>
        <v>325897.57</v>
      </c>
      <c r="AI167" s="12">
        <f t="shared" si="116"/>
        <v>6101537.749999999</v>
      </c>
    </row>
    <row r="168" spans="1:35" ht="15">
      <c r="A168" s="4" t="s">
        <v>15</v>
      </c>
      <c r="B168" s="4" t="s">
        <v>24</v>
      </c>
      <c r="C168" s="48">
        <v>2125.2999999999997</v>
      </c>
      <c r="D168" s="4">
        <v>14965378.040000001</v>
      </c>
      <c r="E168" s="4">
        <v>4327314.1</v>
      </c>
      <c r="F168" s="4">
        <v>304494.29559500003</v>
      </c>
      <c r="G168" s="4">
        <v>10333569.644405002</v>
      </c>
      <c r="H168" s="4"/>
      <c r="I168" s="48">
        <v>2045.6</v>
      </c>
      <c r="J168" s="26">
        <v>14530898</v>
      </c>
      <c r="K168" s="26">
        <v>4339918.16</v>
      </c>
      <c r="L168" s="26">
        <v>334124.47</v>
      </c>
      <c r="M168" s="26">
        <v>9856855.37</v>
      </c>
      <c r="N168" s="4">
        <f t="shared" si="98"/>
        <v>0</v>
      </c>
      <c r="O168" s="45">
        <f t="shared" si="99"/>
        <v>280817.1</v>
      </c>
      <c r="P168" s="18">
        <f t="shared" si="100"/>
        <v>0.019325515876582437</v>
      </c>
      <c r="R168" s="45">
        <f t="shared" si="101"/>
        <v>50195.3</v>
      </c>
      <c r="S168" s="18">
        <f t="shared" si="102"/>
        <v>0.003454383892860579</v>
      </c>
      <c r="T168" s="47">
        <f t="shared" si="103"/>
        <v>0.022779899769443016</v>
      </c>
      <c r="U168" s="44">
        <f t="shared" si="104"/>
        <v>331012.39999999997</v>
      </c>
      <c r="V168" s="12">
        <f t="shared" si="105"/>
        <v>14199885.6</v>
      </c>
      <c r="W168" s="12">
        <f t="shared" si="106"/>
        <v>4339918.16</v>
      </c>
      <c r="X168" s="12">
        <f t="shared" si="107"/>
        <v>334124.47</v>
      </c>
      <c r="Y168" s="12">
        <f t="shared" si="108"/>
        <v>9525842.969999999</v>
      </c>
      <c r="Z168" s="43">
        <f t="shared" si="109"/>
        <v>557.9</v>
      </c>
      <c r="AA168" s="43">
        <f t="shared" si="110"/>
        <v>4152.36</v>
      </c>
      <c r="AB168" s="5">
        <f t="shared" si="111"/>
        <v>0.00032415477694496236</v>
      </c>
      <c r="AC168" s="66">
        <v>-396.3</v>
      </c>
      <c r="AD168" s="42">
        <f t="shared" si="97"/>
        <v>335326.36</v>
      </c>
      <c r="AE168" s="29">
        <f t="shared" si="112"/>
        <v>0.023076781627673664</v>
      </c>
      <c r="AF168" s="12">
        <f t="shared" si="113"/>
        <v>14195571.64</v>
      </c>
      <c r="AG168" s="12">
        <f t="shared" si="114"/>
        <v>4339918.16</v>
      </c>
      <c r="AH168" s="12">
        <f t="shared" si="115"/>
        <v>334124.47</v>
      </c>
      <c r="AI168" s="12">
        <f t="shared" si="116"/>
        <v>9521529.01</v>
      </c>
    </row>
    <row r="169" spans="1:35" ht="15">
      <c r="A169" s="4" t="s">
        <v>15</v>
      </c>
      <c r="B169" s="4" t="s">
        <v>23</v>
      </c>
      <c r="C169" s="48">
        <v>3947.7</v>
      </c>
      <c r="D169" s="4">
        <v>27063931.07</v>
      </c>
      <c r="E169" s="4">
        <v>14020094.52</v>
      </c>
      <c r="F169" s="4">
        <v>911594.3249999993</v>
      </c>
      <c r="G169" s="4">
        <v>12132242.225000001</v>
      </c>
      <c r="H169" s="4"/>
      <c r="I169" s="48">
        <v>3879.3</v>
      </c>
      <c r="J169" s="26">
        <v>26660566.84</v>
      </c>
      <c r="K169" s="26">
        <v>14142733.92</v>
      </c>
      <c r="L169" s="26">
        <v>970959.74</v>
      </c>
      <c r="M169" s="26">
        <v>11546873.18</v>
      </c>
      <c r="N169" s="4">
        <f t="shared" si="98"/>
        <v>0</v>
      </c>
      <c r="O169" s="45">
        <f t="shared" si="99"/>
        <v>515229.21</v>
      </c>
      <c r="P169" s="18">
        <f t="shared" si="100"/>
        <v>0.019325515961160264</v>
      </c>
      <c r="R169" s="45">
        <f t="shared" si="101"/>
        <v>92095.83</v>
      </c>
      <c r="S169" s="18">
        <f t="shared" si="102"/>
        <v>0.0034543837928391174</v>
      </c>
      <c r="T169" s="47">
        <f t="shared" si="103"/>
        <v>0.022779899753999383</v>
      </c>
      <c r="U169" s="44">
        <f t="shared" si="104"/>
        <v>607325.04</v>
      </c>
      <c r="V169" s="12">
        <f t="shared" si="105"/>
        <v>26053241.8</v>
      </c>
      <c r="W169" s="12">
        <f t="shared" si="106"/>
        <v>14142733.92</v>
      </c>
      <c r="X169" s="12">
        <f t="shared" si="107"/>
        <v>970959.74</v>
      </c>
      <c r="Y169" s="12">
        <f t="shared" si="108"/>
        <v>10939548.14</v>
      </c>
      <c r="Z169" s="43">
        <f t="shared" si="109"/>
        <v>1023.6</v>
      </c>
      <c r="AA169" s="43">
        <f t="shared" si="110"/>
        <v>7618.54</v>
      </c>
      <c r="AB169" s="5">
        <f t="shared" si="111"/>
        <v>0.0003241543982115873</v>
      </c>
      <c r="AC169" s="66">
        <v>-727.11</v>
      </c>
      <c r="AD169" s="42">
        <f t="shared" si="97"/>
        <v>615240.0700000001</v>
      </c>
      <c r="AE169" s="29">
        <f t="shared" si="112"/>
        <v>0.02307678128872072</v>
      </c>
      <c r="AF169" s="12">
        <f t="shared" si="113"/>
        <v>26045326.77</v>
      </c>
      <c r="AG169" s="12">
        <f t="shared" si="114"/>
        <v>14142733.92</v>
      </c>
      <c r="AH169" s="12">
        <f t="shared" si="115"/>
        <v>970959.74</v>
      </c>
      <c r="AI169" s="12">
        <f t="shared" si="116"/>
        <v>10931633.11</v>
      </c>
    </row>
    <row r="170" spans="1:35" ht="15">
      <c r="A170" s="4" t="s">
        <v>15</v>
      </c>
      <c r="B170" s="4" t="s">
        <v>22</v>
      </c>
      <c r="C170" s="48">
        <v>3068.7999999999997</v>
      </c>
      <c r="D170" s="4">
        <v>21038526.66</v>
      </c>
      <c r="E170" s="4">
        <v>5571495.01</v>
      </c>
      <c r="F170" s="4">
        <v>396021.3780440008</v>
      </c>
      <c r="G170" s="4">
        <v>15071010.271956</v>
      </c>
      <c r="H170" s="4"/>
      <c r="I170" s="48">
        <v>2938.6</v>
      </c>
      <c r="J170" s="26">
        <v>20195587.270000003</v>
      </c>
      <c r="K170" s="26">
        <v>5545600.88</v>
      </c>
      <c r="L170" s="26">
        <v>405574.94</v>
      </c>
      <c r="M170" s="26">
        <v>14244411.450000005</v>
      </c>
      <c r="N170" s="4">
        <f t="shared" si="98"/>
        <v>0</v>
      </c>
      <c r="O170" s="45">
        <f t="shared" si="99"/>
        <v>390290.15</v>
      </c>
      <c r="P170" s="18">
        <f t="shared" si="100"/>
        <v>0.019325516251748987</v>
      </c>
      <c r="R170" s="45">
        <f t="shared" si="101"/>
        <v>69763.31</v>
      </c>
      <c r="S170" s="18">
        <f t="shared" si="102"/>
        <v>0.0034543838249077065</v>
      </c>
      <c r="T170" s="47">
        <f t="shared" si="103"/>
        <v>0.022779900076656694</v>
      </c>
      <c r="U170" s="44">
        <f t="shared" si="104"/>
        <v>460053.46</v>
      </c>
      <c r="V170" s="12">
        <f t="shared" si="105"/>
        <v>19735533.810000002</v>
      </c>
      <c r="W170" s="12">
        <f t="shared" si="106"/>
        <v>5545600.88</v>
      </c>
      <c r="X170" s="12">
        <f t="shared" si="107"/>
        <v>405574.94</v>
      </c>
      <c r="Y170" s="12">
        <f t="shared" si="108"/>
        <v>13784357.990000004</v>
      </c>
      <c r="Z170" s="43">
        <f t="shared" si="109"/>
        <v>775.39</v>
      </c>
      <c r="AA170" s="43">
        <f t="shared" si="110"/>
        <v>5771.11</v>
      </c>
      <c r="AB170" s="5">
        <f t="shared" si="111"/>
        <v>0.0003241549707110844</v>
      </c>
      <c r="AC170" s="66">
        <v>-550.79</v>
      </c>
      <c r="AD170" s="42">
        <f t="shared" si="97"/>
        <v>466049.17000000004</v>
      </c>
      <c r="AE170" s="29">
        <f t="shared" si="112"/>
        <v>0.023076782257889745</v>
      </c>
      <c r="AF170" s="12">
        <f t="shared" si="113"/>
        <v>19729538.1</v>
      </c>
      <c r="AG170" s="12">
        <f t="shared" si="114"/>
        <v>5545600.88</v>
      </c>
      <c r="AH170" s="12">
        <f t="shared" si="115"/>
        <v>405574.94</v>
      </c>
      <c r="AI170" s="12">
        <f t="shared" si="116"/>
        <v>13778362.280000005</v>
      </c>
    </row>
    <row r="171" spans="1:35" ht="15">
      <c r="A171" s="4" t="s">
        <v>15</v>
      </c>
      <c r="B171" s="4" t="s">
        <v>21</v>
      </c>
      <c r="C171" s="48">
        <v>18531.199999999997</v>
      </c>
      <c r="D171" s="4">
        <v>130574655.45</v>
      </c>
      <c r="E171" s="4">
        <v>27404411.7</v>
      </c>
      <c r="F171" s="4">
        <v>2451485.533</v>
      </c>
      <c r="G171" s="4">
        <v>100718758.21700001</v>
      </c>
      <c r="H171" s="4"/>
      <c r="I171" s="48">
        <v>18227.5</v>
      </c>
      <c r="J171" s="26">
        <v>129169616.58</v>
      </c>
      <c r="K171" s="26">
        <v>27644567.92</v>
      </c>
      <c r="L171" s="26">
        <v>2369749.84</v>
      </c>
      <c r="M171" s="26">
        <v>99155298.82</v>
      </c>
      <c r="N171" s="4">
        <f t="shared" si="98"/>
        <v>0</v>
      </c>
      <c r="O171" s="45">
        <f t="shared" si="99"/>
        <v>2496269.5</v>
      </c>
      <c r="P171" s="18">
        <f t="shared" si="100"/>
        <v>0.019325516062470918</v>
      </c>
      <c r="R171" s="45">
        <f t="shared" si="101"/>
        <v>446201.44</v>
      </c>
      <c r="S171" s="18">
        <f t="shared" si="102"/>
        <v>0.003454383869937783</v>
      </c>
      <c r="T171" s="47">
        <f t="shared" si="103"/>
        <v>0.0227798999324087</v>
      </c>
      <c r="U171" s="44">
        <f t="shared" si="104"/>
        <v>2942470.94</v>
      </c>
      <c r="V171" s="12">
        <f t="shared" si="105"/>
        <v>126227145.64</v>
      </c>
      <c r="W171" s="12">
        <f t="shared" si="106"/>
        <v>27644567.92</v>
      </c>
      <c r="X171" s="12">
        <f t="shared" si="107"/>
        <v>2369749.84</v>
      </c>
      <c r="Y171" s="12">
        <f t="shared" si="108"/>
        <v>96212827.88</v>
      </c>
      <c r="Z171" s="43">
        <f t="shared" si="109"/>
        <v>4959.32</v>
      </c>
      <c r="AA171" s="43">
        <f t="shared" si="110"/>
        <v>36911.6</v>
      </c>
      <c r="AB171" s="5">
        <f t="shared" si="111"/>
        <v>0.00032415455823597367</v>
      </c>
      <c r="AC171" s="66">
        <v>-3522.84</v>
      </c>
      <c r="AD171" s="42">
        <f t="shared" si="97"/>
        <v>2980819.02</v>
      </c>
      <c r="AE171" s="29">
        <f t="shared" si="112"/>
        <v>0.023076781513505985</v>
      </c>
      <c r="AF171" s="12">
        <f t="shared" si="113"/>
        <v>126188797.56</v>
      </c>
      <c r="AG171" s="12">
        <f t="shared" si="114"/>
        <v>27644567.92</v>
      </c>
      <c r="AH171" s="12">
        <f t="shared" si="115"/>
        <v>2369749.84</v>
      </c>
      <c r="AI171" s="12">
        <f t="shared" si="116"/>
        <v>96174479.8</v>
      </c>
    </row>
    <row r="172" spans="1:35" ht="15">
      <c r="A172" s="4" t="s">
        <v>15</v>
      </c>
      <c r="B172" s="4" t="s">
        <v>20</v>
      </c>
      <c r="C172" s="48">
        <v>1176.8</v>
      </c>
      <c r="D172" s="4">
        <v>8557851.05</v>
      </c>
      <c r="E172" s="4">
        <v>6307327.91</v>
      </c>
      <c r="F172" s="4">
        <v>307136.33032699954</v>
      </c>
      <c r="G172" s="4">
        <v>1943386.809673001</v>
      </c>
      <c r="H172" s="4"/>
      <c r="I172" s="48">
        <v>1124.5</v>
      </c>
      <c r="J172" s="26">
        <v>8241025.54</v>
      </c>
      <c r="K172" s="26">
        <v>6152844.14</v>
      </c>
      <c r="L172" s="26">
        <v>314096.19</v>
      </c>
      <c r="M172" s="26">
        <v>1774085.2100000004</v>
      </c>
      <c r="N172" s="4">
        <f t="shared" si="98"/>
        <v>0</v>
      </c>
      <c r="O172" s="45">
        <f t="shared" si="99"/>
        <v>159262.07</v>
      </c>
      <c r="P172" s="18">
        <f t="shared" si="100"/>
        <v>0.019325515887188963</v>
      </c>
      <c r="R172" s="45">
        <f t="shared" si="101"/>
        <v>28467.67</v>
      </c>
      <c r="S172" s="18">
        <f t="shared" si="102"/>
        <v>0.0034543843920668152</v>
      </c>
      <c r="T172" s="47">
        <f t="shared" si="103"/>
        <v>0.022779900279255777</v>
      </c>
      <c r="U172" s="44">
        <f t="shared" si="104"/>
        <v>187729.74</v>
      </c>
      <c r="V172" s="12">
        <f t="shared" si="105"/>
        <v>8053295.8</v>
      </c>
      <c r="W172" s="12">
        <f t="shared" si="106"/>
        <v>6152844.14</v>
      </c>
      <c r="X172" s="12">
        <f t="shared" si="107"/>
        <v>314096.19</v>
      </c>
      <c r="Y172" s="12">
        <f t="shared" si="108"/>
        <v>1586355.4700000004</v>
      </c>
      <c r="Z172" s="43">
        <f t="shared" si="109"/>
        <v>316.41</v>
      </c>
      <c r="AA172" s="43">
        <f t="shared" si="110"/>
        <v>2354.96</v>
      </c>
      <c r="AB172" s="5">
        <f t="shared" si="111"/>
        <v>0.0003241550444218135</v>
      </c>
      <c r="AC172" s="66">
        <v>-224.76</v>
      </c>
      <c r="AD172" s="42">
        <f t="shared" si="97"/>
        <v>190176.34999999998</v>
      </c>
      <c r="AE172" s="29">
        <f t="shared" si="112"/>
        <v>0.023076782019049533</v>
      </c>
      <c r="AF172" s="12">
        <f t="shared" si="113"/>
        <v>8050849.19</v>
      </c>
      <c r="AG172" s="12">
        <f t="shared" si="114"/>
        <v>6152844.14</v>
      </c>
      <c r="AH172" s="12">
        <f t="shared" si="115"/>
        <v>314096.19</v>
      </c>
      <c r="AI172" s="12">
        <f t="shared" si="116"/>
        <v>1583908.8600000003</v>
      </c>
    </row>
    <row r="173" spans="1:35" ht="15">
      <c r="A173" s="4" t="s">
        <v>15</v>
      </c>
      <c r="B173" s="4" t="s">
        <v>19</v>
      </c>
      <c r="C173" s="48">
        <v>2283.7000000000003</v>
      </c>
      <c r="D173" s="4">
        <v>16824441.830000002</v>
      </c>
      <c r="E173" s="4">
        <v>4389406.23</v>
      </c>
      <c r="F173" s="4">
        <v>279892.46471800003</v>
      </c>
      <c r="G173" s="4">
        <v>12155143.135282002</v>
      </c>
      <c r="H173" s="4"/>
      <c r="I173" s="48">
        <v>2274.7999999999997</v>
      </c>
      <c r="J173" s="26">
        <v>16873251.25</v>
      </c>
      <c r="K173" s="26">
        <v>4493348</v>
      </c>
      <c r="L173" s="26">
        <v>320719.62</v>
      </c>
      <c r="M173" s="26">
        <v>12059183.63</v>
      </c>
      <c r="N173" s="4">
        <f t="shared" si="98"/>
        <v>0</v>
      </c>
      <c r="O173" s="45">
        <f t="shared" si="99"/>
        <v>326084.29</v>
      </c>
      <c r="P173" s="18">
        <f t="shared" si="100"/>
        <v>0.019325516177565363</v>
      </c>
      <c r="R173" s="45">
        <f t="shared" si="101"/>
        <v>58286.69</v>
      </c>
      <c r="S173" s="18">
        <f t="shared" si="102"/>
        <v>0.003454384050613838</v>
      </c>
      <c r="T173" s="47">
        <f t="shared" si="103"/>
        <v>0.0227799002281792</v>
      </c>
      <c r="U173" s="44">
        <f t="shared" si="104"/>
        <v>384370.98</v>
      </c>
      <c r="V173" s="12">
        <f t="shared" si="105"/>
        <v>16488880.27</v>
      </c>
      <c r="W173" s="12">
        <f t="shared" si="106"/>
        <v>4493348</v>
      </c>
      <c r="X173" s="12">
        <f t="shared" si="107"/>
        <v>320719.62</v>
      </c>
      <c r="Y173" s="12">
        <f t="shared" si="108"/>
        <v>11674812.65</v>
      </c>
      <c r="Z173" s="43">
        <f t="shared" si="109"/>
        <v>647.83</v>
      </c>
      <c r="AA173" s="43">
        <f t="shared" si="110"/>
        <v>4821.71</v>
      </c>
      <c r="AB173" s="5">
        <f t="shared" si="111"/>
        <v>0.0003241544808976871</v>
      </c>
      <c r="AC173" s="66">
        <v>-460.18</v>
      </c>
      <c r="AD173" s="42">
        <f t="shared" si="97"/>
        <v>389380.34</v>
      </c>
      <c r="AE173" s="29">
        <f t="shared" si="112"/>
        <v>0.023076781956885756</v>
      </c>
      <c r="AF173" s="12">
        <f t="shared" si="113"/>
        <v>16483870.91</v>
      </c>
      <c r="AG173" s="12">
        <f t="shared" si="114"/>
        <v>4493348</v>
      </c>
      <c r="AH173" s="12">
        <f t="shared" si="115"/>
        <v>320719.62</v>
      </c>
      <c r="AI173" s="12">
        <f t="shared" si="116"/>
        <v>11669803.290000001</v>
      </c>
    </row>
    <row r="174" spans="1:35" ht="15">
      <c r="A174" s="4" t="s">
        <v>15</v>
      </c>
      <c r="B174" s="4" t="s">
        <v>18</v>
      </c>
      <c r="C174" s="48">
        <v>858.5</v>
      </c>
      <c r="D174" s="4">
        <v>6543750.3100000005</v>
      </c>
      <c r="E174" s="4">
        <v>2603637.71</v>
      </c>
      <c r="F174" s="4">
        <v>141416.3637600001</v>
      </c>
      <c r="G174" s="4">
        <v>3798696.2362400005</v>
      </c>
      <c r="H174" s="4"/>
      <c r="I174" s="48">
        <v>847</v>
      </c>
      <c r="J174" s="26">
        <v>6492758.83</v>
      </c>
      <c r="K174" s="26">
        <v>2530859.92</v>
      </c>
      <c r="L174" s="26">
        <v>189877.4</v>
      </c>
      <c r="M174" s="26">
        <v>3772021.5100000002</v>
      </c>
      <c r="N174" s="4">
        <f t="shared" si="98"/>
        <v>0</v>
      </c>
      <c r="O174" s="45">
        <f t="shared" si="99"/>
        <v>125475.92</v>
      </c>
      <c r="P174" s="18">
        <f t="shared" si="100"/>
        <v>0.01932551682348565</v>
      </c>
      <c r="R174" s="45">
        <f t="shared" si="101"/>
        <v>22428.48</v>
      </c>
      <c r="S174" s="18">
        <f t="shared" si="102"/>
        <v>0.003454383658356212</v>
      </c>
      <c r="T174" s="47">
        <f t="shared" si="103"/>
        <v>0.02277990048184186</v>
      </c>
      <c r="U174" s="44">
        <f t="shared" si="104"/>
        <v>147904.4</v>
      </c>
      <c r="V174" s="12">
        <f t="shared" si="105"/>
        <v>6344854.43</v>
      </c>
      <c r="W174" s="12">
        <f t="shared" si="106"/>
        <v>2530859.92</v>
      </c>
      <c r="X174" s="12">
        <f t="shared" si="107"/>
        <v>189877.4</v>
      </c>
      <c r="Y174" s="12">
        <f t="shared" si="108"/>
        <v>3624117.1100000003</v>
      </c>
      <c r="Z174" s="43">
        <f t="shared" si="109"/>
        <v>249.28</v>
      </c>
      <c r="AA174" s="43">
        <f t="shared" si="110"/>
        <v>1855.38</v>
      </c>
      <c r="AB174" s="5">
        <f t="shared" si="111"/>
        <v>0.0003241549632608178</v>
      </c>
      <c r="AC174" s="66">
        <v>-177.08</v>
      </c>
      <c r="AD174" s="42">
        <f t="shared" si="97"/>
        <v>149831.98</v>
      </c>
      <c r="AE174" s="29">
        <f t="shared" si="112"/>
        <v>0.023076781984831554</v>
      </c>
      <c r="AF174" s="12">
        <f t="shared" si="113"/>
        <v>6342926.85</v>
      </c>
      <c r="AG174" s="12">
        <f t="shared" si="114"/>
        <v>2530859.92</v>
      </c>
      <c r="AH174" s="12">
        <f t="shared" si="115"/>
        <v>189877.4</v>
      </c>
      <c r="AI174" s="12">
        <f t="shared" si="116"/>
        <v>3622189.5300000003</v>
      </c>
    </row>
    <row r="175" spans="1:35" ht="15">
      <c r="A175" s="4" t="s">
        <v>15</v>
      </c>
      <c r="B175" s="4" t="s">
        <v>17</v>
      </c>
      <c r="C175" s="48">
        <v>148.1</v>
      </c>
      <c r="D175" s="4">
        <v>1912494.4</v>
      </c>
      <c r="E175" s="4">
        <v>333000.3</v>
      </c>
      <c r="F175" s="4">
        <v>23409.903515000013</v>
      </c>
      <c r="G175" s="4">
        <v>1556084.1964849997</v>
      </c>
      <c r="H175" s="4"/>
      <c r="I175" s="48">
        <v>149</v>
      </c>
      <c r="J175" s="26">
        <v>1934471.73</v>
      </c>
      <c r="K175" s="26">
        <v>268701.67</v>
      </c>
      <c r="L175" s="26">
        <v>19744.52</v>
      </c>
      <c r="M175" s="26">
        <v>1646025.54</v>
      </c>
      <c r="N175" s="4">
        <f t="shared" si="98"/>
        <v>0</v>
      </c>
      <c r="O175" s="45">
        <f t="shared" si="99"/>
        <v>37384.66</v>
      </c>
      <c r="P175" s="18">
        <f t="shared" si="100"/>
        <v>0.019325513741159712</v>
      </c>
      <c r="R175" s="45">
        <f t="shared" si="101"/>
        <v>6682.41</v>
      </c>
      <c r="S175" s="18">
        <f t="shared" si="102"/>
        <v>0.003454384934330366</v>
      </c>
      <c r="T175" s="47">
        <f t="shared" si="103"/>
        <v>0.02277989867549008</v>
      </c>
      <c r="U175" s="44">
        <f t="shared" si="104"/>
        <v>44067.07000000001</v>
      </c>
      <c r="V175" s="12">
        <f t="shared" si="105"/>
        <v>1890404.66</v>
      </c>
      <c r="W175" s="12">
        <f t="shared" si="106"/>
        <v>268701.67</v>
      </c>
      <c r="X175" s="12">
        <f t="shared" si="107"/>
        <v>19744.52</v>
      </c>
      <c r="Y175" s="12">
        <f t="shared" si="108"/>
        <v>1601958.47</v>
      </c>
      <c r="Z175" s="43">
        <f t="shared" si="109"/>
        <v>74.27</v>
      </c>
      <c r="AA175" s="43">
        <f t="shared" si="110"/>
        <v>552.8</v>
      </c>
      <c r="AB175" s="5">
        <f t="shared" si="111"/>
        <v>0.000324155680476137</v>
      </c>
      <c r="AC175" s="66">
        <v>-52.76</v>
      </c>
      <c r="AD175" s="42">
        <f t="shared" si="97"/>
        <v>44641.380000000005</v>
      </c>
      <c r="AE175" s="29">
        <f t="shared" si="112"/>
        <v>0.023076780760192348</v>
      </c>
      <c r="AF175" s="12">
        <f t="shared" si="113"/>
        <v>1889830.35</v>
      </c>
      <c r="AG175" s="12">
        <f t="shared" si="114"/>
        <v>268701.67</v>
      </c>
      <c r="AH175" s="12">
        <f t="shared" si="115"/>
        <v>19744.52</v>
      </c>
      <c r="AI175" s="12">
        <f t="shared" si="116"/>
        <v>1601384.1600000001</v>
      </c>
    </row>
    <row r="176" spans="1:35" ht="15">
      <c r="A176" s="4" t="s">
        <v>15</v>
      </c>
      <c r="B176" s="4" t="s">
        <v>16</v>
      </c>
      <c r="C176" s="48">
        <v>156.9</v>
      </c>
      <c r="D176" s="4">
        <v>1977359.76</v>
      </c>
      <c r="E176" s="4">
        <v>463368.19</v>
      </c>
      <c r="F176" s="4">
        <v>36922.93919800001</v>
      </c>
      <c r="G176" s="4">
        <v>1477068.630802</v>
      </c>
      <c r="H176" s="4"/>
      <c r="I176" s="48">
        <v>157.1</v>
      </c>
      <c r="J176" s="26">
        <v>1970333.81</v>
      </c>
      <c r="K176" s="26">
        <v>414197.68</v>
      </c>
      <c r="L176" s="26">
        <v>34421.54</v>
      </c>
      <c r="M176" s="26">
        <v>1521714.59</v>
      </c>
      <c r="N176" s="4">
        <f t="shared" si="98"/>
        <v>0</v>
      </c>
      <c r="O176" s="45">
        <f t="shared" si="99"/>
        <v>38077.72</v>
      </c>
      <c r="P176" s="18">
        <f t="shared" si="100"/>
        <v>0.019325517233041847</v>
      </c>
      <c r="R176" s="45">
        <f t="shared" si="101"/>
        <v>6806.29</v>
      </c>
      <c r="S176" s="18">
        <f t="shared" si="102"/>
        <v>0.0034543842091406835</v>
      </c>
      <c r="T176" s="47">
        <f t="shared" si="103"/>
        <v>0.022779901442182532</v>
      </c>
      <c r="U176" s="44">
        <f t="shared" si="104"/>
        <v>44884.01</v>
      </c>
      <c r="V176" s="12">
        <f t="shared" si="105"/>
        <v>1925449.8</v>
      </c>
      <c r="W176" s="12">
        <f t="shared" si="106"/>
        <v>414197.68</v>
      </c>
      <c r="X176" s="12">
        <f t="shared" si="107"/>
        <v>34421.54</v>
      </c>
      <c r="Y176" s="12">
        <f t="shared" si="108"/>
        <v>1476830.58</v>
      </c>
      <c r="Z176" s="43">
        <f t="shared" si="109"/>
        <v>75.65</v>
      </c>
      <c r="AA176" s="43">
        <f t="shared" si="110"/>
        <v>563.04</v>
      </c>
      <c r="AB176" s="5">
        <f t="shared" si="111"/>
        <v>0.000324153195138036</v>
      </c>
      <c r="AC176" s="66">
        <v>-53.74</v>
      </c>
      <c r="AD176" s="42">
        <f t="shared" si="97"/>
        <v>45468.96000000001</v>
      </c>
      <c r="AE176" s="29">
        <f t="shared" si="112"/>
        <v>0.023076780071088567</v>
      </c>
      <c r="AF176" s="12">
        <f t="shared" si="113"/>
        <v>1924864.85</v>
      </c>
      <c r="AG176" s="12">
        <f t="shared" si="114"/>
        <v>414197.68</v>
      </c>
      <c r="AH176" s="12">
        <f t="shared" si="115"/>
        <v>34421.54</v>
      </c>
      <c r="AI176" s="12">
        <f t="shared" si="116"/>
        <v>1476245.6300000001</v>
      </c>
    </row>
    <row r="177" spans="1:35" ht="15">
      <c r="A177" s="4" t="s">
        <v>15</v>
      </c>
      <c r="B177" s="4" t="s">
        <v>14</v>
      </c>
      <c r="C177" s="48">
        <v>113.7</v>
      </c>
      <c r="D177" s="4">
        <v>1534930.21</v>
      </c>
      <c r="E177" s="4">
        <v>1491001.6</v>
      </c>
      <c r="F177" s="4">
        <v>32957.55725300009</v>
      </c>
      <c r="G177" s="4">
        <v>10971.052746999776</v>
      </c>
      <c r="H177" s="4"/>
      <c r="I177" s="48">
        <v>107.3</v>
      </c>
      <c r="J177" s="26">
        <v>1478324</v>
      </c>
      <c r="K177" s="26">
        <v>1422195.39</v>
      </c>
      <c r="L177" s="26">
        <v>45726.39</v>
      </c>
      <c r="M177" s="26">
        <v>10402.220000000103</v>
      </c>
      <c r="N177" s="4">
        <f t="shared" si="98"/>
        <v>10402.220000000103</v>
      </c>
      <c r="O177" s="45">
        <f t="shared" si="99"/>
        <v>10402.22</v>
      </c>
      <c r="P177" s="18">
        <f t="shared" si="100"/>
        <v>0.007036495382608954</v>
      </c>
      <c r="Q177" s="4">
        <f>J177</f>
        <v>1478324</v>
      </c>
      <c r="R177" s="45">
        <f t="shared" si="101"/>
        <v>0</v>
      </c>
      <c r="S177" s="18">
        <f t="shared" si="102"/>
        <v>0</v>
      </c>
      <c r="T177" s="47">
        <f t="shared" si="103"/>
        <v>0.007036495382608954</v>
      </c>
      <c r="U177" s="44">
        <f t="shared" si="104"/>
        <v>10402.22</v>
      </c>
      <c r="V177" s="12">
        <f t="shared" si="105"/>
        <v>1467921.78</v>
      </c>
      <c r="W177" s="12">
        <f t="shared" si="106"/>
        <v>1422195.39</v>
      </c>
      <c r="X177" s="12">
        <f t="shared" si="107"/>
        <v>45726.39</v>
      </c>
      <c r="Y177" s="12">
        <f t="shared" si="108"/>
        <v>1.0368239600211382E-10</v>
      </c>
      <c r="Z177" s="43">
        <f t="shared" si="109"/>
        <v>0</v>
      </c>
      <c r="AA177" s="43">
        <f t="shared" si="110"/>
        <v>0</v>
      </c>
      <c r="AB177" s="5">
        <f t="shared" si="111"/>
        <v>0</v>
      </c>
      <c r="AC177" s="66">
        <v>0</v>
      </c>
      <c r="AD177" s="42">
        <f t="shared" si="97"/>
        <v>10402.22</v>
      </c>
      <c r="AE177" s="29">
        <f t="shared" si="112"/>
        <v>0.007036495382608954</v>
      </c>
      <c r="AF177" s="12">
        <f t="shared" si="113"/>
        <v>1467921.78</v>
      </c>
      <c r="AG177" s="12">
        <f t="shared" si="114"/>
        <v>1422195.39</v>
      </c>
      <c r="AH177" s="12">
        <f t="shared" si="115"/>
        <v>45726.39</v>
      </c>
      <c r="AI177" s="12">
        <f t="shared" si="116"/>
        <v>1.0368239600211382E-10</v>
      </c>
    </row>
    <row r="178" spans="1:35" ht="15">
      <c r="A178" s="4" t="s">
        <v>10</v>
      </c>
      <c r="B178" s="4" t="s">
        <v>13</v>
      </c>
      <c r="C178" s="48">
        <v>792.5999999999999</v>
      </c>
      <c r="D178" s="4">
        <v>6238166.430000001</v>
      </c>
      <c r="E178" s="4">
        <v>3192278.57</v>
      </c>
      <c r="F178" s="4">
        <v>203763.99990999978</v>
      </c>
      <c r="G178" s="4">
        <v>2842123.860090001</v>
      </c>
      <c r="H178" s="4"/>
      <c r="I178" s="48">
        <v>789.3000000000001</v>
      </c>
      <c r="J178" s="26">
        <v>6189553.5</v>
      </c>
      <c r="K178" s="26">
        <v>3192147.77</v>
      </c>
      <c r="L178" s="26">
        <v>250816.35</v>
      </c>
      <c r="M178" s="26">
        <v>2746589.38</v>
      </c>
      <c r="N178" s="4">
        <f t="shared" si="98"/>
        <v>0</v>
      </c>
      <c r="O178" s="45">
        <f t="shared" si="99"/>
        <v>119616.32</v>
      </c>
      <c r="P178" s="18">
        <f t="shared" si="100"/>
        <v>0.019325516775967767</v>
      </c>
      <c r="R178" s="45">
        <f t="shared" si="101"/>
        <v>21381.09</v>
      </c>
      <c r="S178" s="18">
        <f t="shared" si="102"/>
        <v>0.0034543832604403534</v>
      </c>
      <c r="T178" s="47">
        <f t="shared" si="103"/>
        <v>0.02277990003640812</v>
      </c>
      <c r="U178" s="44">
        <f t="shared" si="104"/>
        <v>140997.41</v>
      </c>
      <c r="V178" s="12">
        <f t="shared" si="105"/>
        <v>6048556.09</v>
      </c>
      <c r="W178" s="12">
        <f t="shared" si="106"/>
        <v>3192147.77</v>
      </c>
      <c r="X178" s="12">
        <f t="shared" si="107"/>
        <v>250816.35</v>
      </c>
      <c r="Y178" s="12">
        <f t="shared" si="108"/>
        <v>2605591.9699999997</v>
      </c>
      <c r="Z178" s="43">
        <f t="shared" si="109"/>
        <v>237.64</v>
      </c>
      <c r="AA178" s="43">
        <f t="shared" si="110"/>
        <v>1768.73</v>
      </c>
      <c r="AB178" s="5">
        <f t="shared" si="111"/>
        <v>0.00032415423826613664</v>
      </c>
      <c r="AC178" s="66">
        <v>-168.81</v>
      </c>
      <c r="AD178" s="42">
        <f t="shared" si="97"/>
        <v>142834.97000000003</v>
      </c>
      <c r="AE178" s="29">
        <f t="shared" si="112"/>
        <v>0.023076780901885738</v>
      </c>
      <c r="AF178" s="12">
        <f t="shared" si="113"/>
        <v>6046718.53</v>
      </c>
      <c r="AG178" s="12">
        <f t="shared" si="114"/>
        <v>3192147.77</v>
      </c>
      <c r="AH178" s="12">
        <f t="shared" si="115"/>
        <v>250816.35</v>
      </c>
      <c r="AI178" s="12">
        <f t="shared" si="116"/>
        <v>2603754.4099999997</v>
      </c>
    </row>
    <row r="179" spans="1:35" ht="15">
      <c r="A179" s="4" t="s">
        <v>10</v>
      </c>
      <c r="B179" s="4" t="s">
        <v>12</v>
      </c>
      <c r="C179" s="48">
        <v>634.8000000000001</v>
      </c>
      <c r="D179" s="4">
        <v>4886308.66</v>
      </c>
      <c r="E179" s="4">
        <v>2615754.1</v>
      </c>
      <c r="F179" s="4">
        <v>153434.04756799992</v>
      </c>
      <c r="G179" s="4">
        <v>2117120.512432</v>
      </c>
      <c r="H179" s="4"/>
      <c r="I179" s="48">
        <v>643.3</v>
      </c>
      <c r="J179" s="26">
        <v>4971957.98</v>
      </c>
      <c r="K179" s="26">
        <v>2615189.49</v>
      </c>
      <c r="L179" s="26">
        <v>175021.06</v>
      </c>
      <c r="M179" s="26">
        <v>2181747.43</v>
      </c>
      <c r="N179" s="4">
        <f t="shared" si="98"/>
        <v>0</v>
      </c>
      <c r="O179" s="45">
        <f t="shared" si="99"/>
        <v>96085.65</v>
      </c>
      <c r="P179" s="18">
        <f t="shared" si="100"/>
        <v>0.01932551529729541</v>
      </c>
      <c r="R179" s="45">
        <f t="shared" si="101"/>
        <v>17175.05</v>
      </c>
      <c r="S179" s="18">
        <f t="shared" si="102"/>
        <v>0.003454383578680204</v>
      </c>
      <c r="T179" s="47">
        <f t="shared" si="103"/>
        <v>0.02277989887597561</v>
      </c>
      <c r="U179" s="44">
        <f t="shared" si="104"/>
        <v>113260.7</v>
      </c>
      <c r="V179" s="12">
        <f t="shared" si="105"/>
        <v>4858697.28</v>
      </c>
      <c r="W179" s="12">
        <f t="shared" si="106"/>
        <v>2615189.49</v>
      </c>
      <c r="X179" s="12">
        <f t="shared" si="107"/>
        <v>175021.06</v>
      </c>
      <c r="Y179" s="12">
        <f t="shared" si="108"/>
        <v>2068486.7300000002</v>
      </c>
      <c r="Z179" s="43">
        <f t="shared" si="109"/>
        <v>190.89</v>
      </c>
      <c r="AA179" s="43">
        <f t="shared" si="110"/>
        <v>1420.79</v>
      </c>
      <c r="AB179" s="5">
        <f t="shared" si="111"/>
        <v>0.00032415398651458425</v>
      </c>
      <c r="AC179" s="66">
        <v>-135.6</v>
      </c>
      <c r="AD179" s="42">
        <f t="shared" si="97"/>
        <v>114736.77999999998</v>
      </c>
      <c r="AE179" s="29">
        <f t="shared" si="112"/>
        <v>0.023076779904724773</v>
      </c>
      <c r="AF179" s="12">
        <f t="shared" si="113"/>
        <v>4857221.2</v>
      </c>
      <c r="AG179" s="12">
        <f t="shared" si="114"/>
        <v>2615189.49</v>
      </c>
      <c r="AH179" s="12">
        <f t="shared" si="115"/>
        <v>175021.06</v>
      </c>
      <c r="AI179" s="12">
        <f t="shared" si="116"/>
        <v>2067010.6500000001</v>
      </c>
    </row>
    <row r="180" spans="1:35" ht="15">
      <c r="A180" s="4" t="s">
        <v>10</v>
      </c>
      <c r="B180" s="4" t="s">
        <v>11</v>
      </c>
      <c r="C180" s="48">
        <v>136.6</v>
      </c>
      <c r="D180" s="4">
        <v>1799678.39</v>
      </c>
      <c r="E180" s="4">
        <v>672082.73</v>
      </c>
      <c r="F180" s="4">
        <v>52605.71273399994</v>
      </c>
      <c r="G180" s="4">
        <v>1074989.9472659999</v>
      </c>
      <c r="H180" s="4"/>
      <c r="I180" s="48">
        <v>136.2</v>
      </c>
      <c r="J180" s="26">
        <v>1792066.6300000001</v>
      </c>
      <c r="K180" s="26">
        <v>672126.37</v>
      </c>
      <c r="L180" s="26">
        <v>50900.87</v>
      </c>
      <c r="M180" s="26">
        <v>1069039.3900000001</v>
      </c>
      <c r="N180" s="4">
        <f t="shared" si="98"/>
        <v>0</v>
      </c>
      <c r="O180" s="45">
        <f t="shared" si="99"/>
        <v>34632.61</v>
      </c>
      <c r="P180" s="18">
        <f t="shared" si="100"/>
        <v>0.01932551469919397</v>
      </c>
      <c r="R180" s="45">
        <f t="shared" si="101"/>
        <v>6190.49</v>
      </c>
      <c r="S180" s="18">
        <f t="shared" si="102"/>
        <v>0.003454386068223367</v>
      </c>
      <c r="T180" s="47">
        <f t="shared" si="103"/>
        <v>0.022779900767417337</v>
      </c>
      <c r="U180" s="44">
        <f t="shared" si="104"/>
        <v>40823.1</v>
      </c>
      <c r="V180" s="12">
        <f t="shared" si="105"/>
        <v>1751243.53</v>
      </c>
      <c r="W180" s="12">
        <f t="shared" si="106"/>
        <v>672126.37</v>
      </c>
      <c r="X180" s="12">
        <f t="shared" si="107"/>
        <v>50900.87</v>
      </c>
      <c r="Y180" s="12">
        <f t="shared" si="108"/>
        <v>1028216.2900000002</v>
      </c>
      <c r="Z180" s="43">
        <f t="shared" si="109"/>
        <v>68.8</v>
      </c>
      <c r="AA180" s="43">
        <f t="shared" si="110"/>
        <v>512.1</v>
      </c>
      <c r="AB180" s="5">
        <f t="shared" si="111"/>
        <v>0.0003241508938760831</v>
      </c>
      <c r="AC180" s="66">
        <v>-48.88</v>
      </c>
      <c r="AD180" s="42">
        <f t="shared" si="97"/>
        <v>41355.12</v>
      </c>
      <c r="AE180" s="29">
        <f t="shared" si="112"/>
        <v>0.02307677588974468</v>
      </c>
      <c r="AF180" s="12">
        <f t="shared" si="113"/>
        <v>1750711.51</v>
      </c>
      <c r="AG180" s="12">
        <f t="shared" si="114"/>
        <v>672126.37</v>
      </c>
      <c r="AH180" s="12">
        <f t="shared" si="115"/>
        <v>50900.87</v>
      </c>
      <c r="AI180" s="12">
        <f t="shared" si="116"/>
        <v>1027684.2700000001</v>
      </c>
    </row>
    <row r="181" spans="1:35" s="15" customFormat="1" ht="15">
      <c r="A181" s="41" t="s">
        <v>10</v>
      </c>
      <c r="B181" s="41" t="s">
        <v>9</v>
      </c>
      <c r="C181" s="20">
        <v>83.3</v>
      </c>
      <c r="D181" s="41">
        <v>1241827.45</v>
      </c>
      <c r="E181" s="41">
        <v>415756.58</v>
      </c>
      <c r="F181" s="41">
        <v>24531.10725</v>
      </c>
      <c r="G181" s="41">
        <v>801539.7627499999</v>
      </c>
      <c r="H181" s="41"/>
      <c r="I181" s="20">
        <v>85</v>
      </c>
      <c r="J181" s="46">
        <v>1293756.9900000002</v>
      </c>
      <c r="K181" s="46">
        <v>415713.51</v>
      </c>
      <c r="L181" s="46">
        <v>25765.38</v>
      </c>
      <c r="M181" s="46">
        <v>852278.1000000002</v>
      </c>
      <c r="N181" s="4">
        <f t="shared" si="98"/>
        <v>0</v>
      </c>
      <c r="O181" s="45">
        <f t="shared" si="99"/>
        <v>25002.52</v>
      </c>
      <c r="P181" s="35">
        <f t="shared" si="100"/>
        <v>0.019325514909874997</v>
      </c>
      <c r="R181" s="45">
        <f t="shared" si="101"/>
        <v>4469.13</v>
      </c>
      <c r="S181" s="35">
        <f t="shared" si="102"/>
        <v>0.0034543813363280837</v>
      </c>
      <c r="T181" s="34">
        <f t="shared" si="103"/>
        <v>0.02277989624620308</v>
      </c>
      <c r="U181" s="44">
        <f t="shared" si="104"/>
        <v>29471.65</v>
      </c>
      <c r="V181" s="12">
        <f t="shared" si="105"/>
        <v>1264285.3400000003</v>
      </c>
      <c r="W181" s="12">
        <f t="shared" si="106"/>
        <v>415713.51</v>
      </c>
      <c r="X181" s="12">
        <f t="shared" si="107"/>
        <v>25765.38</v>
      </c>
      <c r="Y181" s="12">
        <f t="shared" si="108"/>
        <v>822806.4500000002</v>
      </c>
      <c r="Z181" s="43">
        <f t="shared" si="109"/>
        <v>49.67</v>
      </c>
      <c r="AA181" s="43">
        <f t="shared" si="110"/>
        <v>369.7</v>
      </c>
      <c r="AB181" s="31">
        <f t="shared" si="111"/>
        <v>0.00032414897329366307</v>
      </c>
      <c r="AC181" s="67">
        <v>-35.28</v>
      </c>
      <c r="AD181" s="42">
        <f t="shared" si="97"/>
        <v>29855.74</v>
      </c>
      <c r="AE181" s="29">
        <f t="shared" si="112"/>
        <v>0.023076775801613252</v>
      </c>
      <c r="AF181" s="12">
        <f t="shared" si="113"/>
        <v>1263901.2500000002</v>
      </c>
      <c r="AG181" s="12">
        <f t="shared" si="114"/>
        <v>415713.51</v>
      </c>
      <c r="AH181" s="12">
        <f t="shared" si="115"/>
        <v>25765.38</v>
      </c>
      <c r="AI181" s="12">
        <f t="shared" si="116"/>
        <v>822422.3600000002</v>
      </c>
    </row>
    <row r="182" spans="1:35" ht="15.75" thickBot="1">
      <c r="A182" s="4" t="s">
        <v>8</v>
      </c>
      <c r="B182" s="4" t="s">
        <v>7</v>
      </c>
      <c r="C182" s="20"/>
      <c r="D182" s="41"/>
      <c r="E182" s="41"/>
      <c r="F182" s="41"/>
      <c r="G182" s="41"/>
      <c r="H182" s="4"/>
      <c r="I182" s="40">
        <v>6244.699999999999</v>
      </c>
      <c r="J182" s="39">
        <v>43912240.499000005</v>
      </c>
      <c r="K182" s="39"/>
      <c r="L182" s="39"/>
      <c r="M182" s="39">
        <v>43912240.499000005</v>
      </c>
      <c r="N182" s="38">
        <f t="shared" si="98"/>
        <v>0</v>
      </c>
      <c r="O182" s="36">
        <f t="shared" si="99"/>
        <v>848626.71</v>
      </c>
      <c r="P182" s="35">
        <f t="shared" si="100"/>
        <v>0.01932551608290917</v>
      </c>
      <c r="Q182" s="37"/>
      <c r="R182" s="36">
        <f t="shared" si="101"/>
        <v>151689.73</v>
      </c>
      <c r="S182" s="35">
        <f t="shared" si="102"/>
        <v>0.0034543837498670644</v>
      </c>
      <c r="T182" s="34">
        <f t="shared" si="103"/>
        <v>0.022779899832776236</v>
      </c>
      <c r="U182" s="33">
        <f t="shared" si="104"/>
        <v>1000316.44</v>
      </c>
      <c r="V182" s="28">
        <f t="shared" si="105"/>
        <v>42911924.05900001</v>
      </c>
      <c r="W182" s="17">
        <f t="shared" si="106"/>
        <v>0</v>
      </c>
      <c r="X182" s="17">
        <f t="shared" si="107"/>
        <v>0</v>
      </c>
      <c r="Y182" s="17">
        <f t="shared" si="108"/>
        <v>42911924.05900001</v>
      </c>
      <c r="Z182" s="32">
        <f t="shared" si="109"/>
        <v>1685.96</v>
      </c>
      <c r="AA182" s="32">
        <f t="shared" si="110"/>
        <v>12548.39</v>
      </c>
      <c r="AB182" s="31">
        <f t="shared" si="111"/>
        <v>0.000324154491737313</v>
      </c>
      <c r="AC182" s="68">
        <v>-1186.49</v>
      </c>
      <c r="AD182" s="30">
        <f>O182+R182+Z182+AA182+AC182+25.62</f>
        <v>1013389.9199999999</v>
      </c>
      <c r="AE182" s="29">
        <f t="shared" si="112"/>
        <v>0.02307761818764582</v>
      </c>
      <c r="AF182" s="28">
        <f t="shared" si="113"/>
        <v>42898850.579</v>
      </c>
      <c r="AG182" s="17">
        <f t="shared" si="114"/>
        <v>0</v>
      </c>
      <c r="AH182" s="17">
        <f t="shared" si="115"/>
        <v>0</v>
      </c>
      <c r="AI182" s="17">
        <f t="shared" si="116"/>
        <v>42898850.579</v>
      </c>
    </row>
    <row r="183" spans="2:35" ht="16.5" customHeight="1" thickBot="1">
      <c r="B183" s="4" t="s">
        <v>6</v>
      </c>
      <c r="C183" s="27">
        <f>SUM(C4:C181)</f>
        <v>788648.2999999998</v>
      </c>
      <c r="D183" s="4">
        <f>SUM(D4:D181)</f>
        <v>5698295823.110002</v>
      </c>
      <c r="E183" s="4">
        <f>SUM(E4:E181)</f>
        <v>1927054993.2499998</v>
      </c>
      <c r="F183" s="4">
        <f>SUM(F4:F181)</f>
        <v>148812427.69798496</v>
      </c>
      <c r="G183" s="4">
        <f>SUM(G4:G181)</f>
        <v>3622428402.162012</v>
      </c>
      <c r="H183" s="4"/>
      <c r="I183" s="19">
        <f aca="true" t="shared" si="117" ref="I183:O183">SUM(I4:I182)</f>
        <v>789496.5999999996</v>
      </c>
      <c r="J183" s="26">
        <f t="shared" si="117"/>
        <v>5717292422.819998</v>
      </c>
      <c r="K183" s="26">
        <f t="shared" si="117"/>
        <v>1920386870.8300014</v>
      </c>
      <c r="L183" s="26">
        <f t="shared" si="117"/>
        <v>148422515.42000002</v>
      </c>
      <c r="M183" s="26">
        <f t="shared" si="117"/>
        <v>3648483036.5700016</v>
      </c>
      <c r="N183" s="4">
        <f t="shared" si="117"/>
        <v>755723.3900000027</v>
      </c>
      <c r="O183" s="25">
        <f t="shared" si="117"/>
        <v>109999999.97000001</v>
      </c>
      <c r="P183" s="18"/>
      <c r="Q183" s="4">
        <f>SUM(Q4:Q182)</f>
        <v>64440708.370000005</v>
      </c>
      <c r="R183" s="25">
        <f>SUM(R4:R182)</f>
        <v>19527119.560000002</v>
      </c>
      <c r="S183" s="18"/>
      <c r="U183" s="24">
        <f aca="true" t="shared" si="118" ref="U183:AA183">SUM(U4:U182)</f>
        <v>129527119.52999999</v>
      </c>
      <c r="V183" s="12">
        <f t="shared" si="118"/>
        <v>5587765303.290005</v>
      </c>
      <c r="W183" s="12">
        <f t="shared" si="118"/>
        <v>1920386870.8300014</v>
      </c>
      <c r="X183" s="12">
        <f t="shared" si="118"/>
        <v>148422515.42000002</v>
      </c>
      <c r="Y183" s="12">
        <f t="shared" si="118"/>
        <v>3518955917.039999</v>
      </c>
      <c r="Z183" s="23">
        <f t="shared" si="118"/>
        <v>217035.01000000007</v>
      </c>
      <c r="AA183" s="23">
        <f t="shared" si="118"/>
        <v>1615362.9499999993</v>
      </c>
      <c r="AC183" s="4">
        <f>SUM(AC4:AC182)</f>
        <v>-154159.01999999987</v>
      </c>
      <c r="AD183" s="22">
        <f>SUM(AD4:AD182)</f>
        <v>131205384.08999999</v>
      </c>
      <c r="AE183" s="21"/>
      <c r="AF183" s="12">
        <f>SUM(AF4:AF182)</f>
        <v>5586087038.7300005</v>
      </c>
      <c r="AG183" s="12">
        <f>SUM(AG4:AG182)</f>
        <v>1920386870.8300014</v>
      </c>
      <c r="AH183" s="12">
        <f>SUM(AH4:AH182)</f>
        <v>148422515.42000002</v>
      </c>
      <c r="AI183" s="12">
        <f>SUM(AI4:AI182)</f>
        <v>3517277652.4800024</v>
      </c>
    </row>
    <row r="184" spans="1:35" ht="16.5" customHeight="1" thickBot="1">
      <c r="A184" s="4" t="s">
        <v>5</v>
      </c>
      <c r="B184" s="4"/>
      <c r="C184" s="20"/>
      <c r="D184" s="4"/>
      <c r="E184" s="4"/>
      <c r="F184" s="4"/>
      <c r="G184" s="4"/>
      <c r="H184" s="4"/>
      <c r="I184" s="19">
        <f>I183-C183</f>
        <v>848.2999999998137</v>
      </c>
      <c r="J184" s="4"/>
      <c r="K184" s="4"/>
      <c r="L184" s="4"/>
      <c r="M184" s="4"/>
      <c r="N184" s="4"/>
      <c r="O184" s="3"/>
      <c r="P184" s="18"/>
      <c r="Q184" s="2"/>
      <c r="R184" s="2"/>
      <c r="S184" s="18"/>
      <c r="T184" s="1" t="s">
        <v>4</v>
      </c>
      <c r="V184" s="17"/>
      <c r="W184" s="16">
        <v>-193300</v>
      </c>
      <c r="X184" s="16"/>
      <c r="Y184" s="16">
        <v>193300</v>
      </c>
      <c r="AA184" s="4"/>
      <c r="AD184" s="1" t="s">
        <v>4</v>
      </c>
      <c r="AF184" s="17"/>
      <c r="AG184" s="16">
        <v>-193300</v>
      </c>
      <c r="AH184" s="16"/>
      <c r="AI184" s="16">
        <v>193300</v>
      </c>
    </row>
    <row r="185" spans="2:35" ht="15.75" thickBot="1">
      <c r="B185" s="15"/>
      <c r="C185" s="14"/>
      <c r="D185" s="14"/>
      <c r="E185" s="13"/>
      <c r="V185" s="12">
        <f>V183+V184</f>
        <v>5587765303.290005</v>
      </c>
      <c r="W185" s="12">
        <f>W183+W184</f>
        <v>1920193570.8300014</v>
      </c>
      <c r="X185" s="12">
        <f>X183+X184</f>
        <v>148422515.42000002</v>
      </c>
      <c r="Y185" s="12">
        <f>Y183+Y184</f>
        <v>3519149217.039999</v>
      </c>
      <c r="AF185" s="12">
        <f>AF183+AF184</f>
        <v>5586087038.7300005</v>
      </c>
      <c r="AG185" s="12">
        <f>AG183+AG184</f>
        <v>1920193570.8300014</v>
      </c>
      <c r="AH185" s="12">
        <f>AH183+AH184</f>
        <v>148422515.42000002</v>
      </c>
      <c r="AI185" s="12">
        <f>AI183+AI184</f>
        <v>3517470952.4800024</v>
      </c>
    </row>
    <row r="186" spans="2:11" ht="30">
      <c r="B186" s="11" t="s">
        <v>3</v>
      </c>
      <c r="C186" s="10" t="s">
        <v>2</v>
      </c>
      <c r="D186" s="10" t="s">
        <v>1</v>
      </c>
      <c r="E186" s="9"/>
      <c r="I186" s="10" t="s">
        <v>2</v>
      </c>
      <c r="J186" s="10" t="s">
        <v>1</v>
      </c>
      <c r="K186" s="9"/>
    </row>
    <row r="187" spans="2:11" ht="15" customHeight="1" thickBot="1">
      <c r="B187" s="8" t="s">
        <v>0</v>
      </c>
      <c r="C187" s="7">
        <v>250722</v>
      </c>
      <c r="D187" s="7">
        <v>267889.9</v>
      </c>
      <c r="E187" s="6">
        <f>D187-C187</f>
        <v>17167.900000000023</v>
      </c>
      <c r="I187" s="7">
        <v>250722</v>
      </c>
      <c r="J187" s="7">
        <v>267912.8000000001</v>
      </c>
      <c r="K187" s="6">
        <f>J187-I187</f>
        <v>17190.800000000105</v>
      </c>
    </row>
    <row r="188" ht="10.5" customHeight="1" hidden="1"/>
    <row r="189" spans="26:27" ht="15" hidden="1">
      <c r="Z189" s="1">
        <v>217035</v>
      </c>
      <c r="AA189" s="1">
        <v>1615363</v>
      </c>
    </row>
    <row r="190" spans="26:27" ht="15" hidden="1">
      <c r="Z190" s="5">
        <f>Z189/J192</f>
        <v>3.839389585352262E-05</v>
      </c>
      <c r="AA190" s="5">
        <f>AA189/J192</f>
        <v>0.00028576072425016177</v>
      </c>
    </row>
    <row r="191" ht="15" hidden="1">
      <c r="J191" s="4">
        <f>Q183</f>
        <v>64440708.370000005</v>
      </c>
    </row>
    <row r="192" spans="10:15" ht="15" hidden="1">
      <c r="J192" s="4">
        <f>J183-J191</f>
        <v>5652851714.449998</v>
      </c>
      <c r="O192" s="3">
        <v>0.019325196083930376</v>
      </c>
    </row>
    <row r="193" spans="10:16" ht="15" hidden="1">
      <c r="J193" s="1">
        <f>110000000-755723.39</f>
        <v>109244276.61</v>
      </c>
      <c r="O193" s="1"/>
      <c r="P193" s="1"/>
    </row>
    <row r="194" spans="10:16" ht="15" hidden="1">
      <c r="J194" s="1">
        <f>J193/J192</f>
        <v>0.019325516063113123</v>
      </c>
      <c r="O194" s="1"/>
      <c r="P194" s="1"/>
    </row>
    <row r="195" spans="10:16" ht="15" hidden="1">
      <c r="J195" s="1">
        <v>19527119.57</v>
      </c>
      <c r="O195" s="1"/>
      <c r="P195" s="1"/>
    </row>
    <row r="196" spans="10:16" ht="15" hidden="1">
      <c r="J196" s="1">
        <f>J195/J192</f>
        <v>0.0034543838325148636</v>
      </c>
      <c r="O196" s="1"/>
      <c r="P196" s="1"/>
    </row>
  </sheetData>
  <sheetProtection/>
  <mergeCells count="11">
    <mergeCell ref="Z1:AB1"/>
    <mergeCell ref="AD1:AE1"/>
    <mergeCell ref="AF1:AI1"/>
    <mergeCell ref="V3:Y3"/>
    <mergeCell ref="AF3:AI3"/>
    <mergeCell ref="C1:G1"/>
    <mergeCell ref="I1:M1"/>
    <mergeCell ref="C3:G3"/>
    <mergeCell ref="I3:M3"/>
    <mergeCell ref="O1:U1"/>
    <mergeCell ref="V1:Y1"/>
  </mergeCells>
  <printOptions/>
  <pageMargins left="0.7" right="0.7" top="0.75" bottom="0.75" header="0.3" footer="0.3"/>
  <pageSetup fitToHeight="0" fitToWidth="2" horizontalDpi="600" verticalDpi="600" orientation="landscape" paperSize="5" scale="67" r:id="rId1"/>
  <headerFooter>
    <oddHeader>&amp;CTotal Program Funding and Potential Rescissions FY 2009-10</oddHeader>
    <oddFooter>&amp;LCDE, Public School Finance&amp;C&amp;P&amp;R&amp;D</oddFoot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Christel_M</cp:lastModifiedBy>
  <dcterms:created xsi:type="dcterms:W3CDTF">2010-04-22T14:56:12Z</dcterms:created>
  <dcterms:modified xsi:type="dcterms:W3CDTF">2010-09-21T15:51:27Z</dcterms:modified>
  <cp:category/>
  <cp:version/>
  <cp:contentType/>
  <cp:contentStatus/>
</cp:coreProperties>
</file>