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9019" windowHeight="11900" activeTab="0"/>
  </bookViews>
  <sheets>
    <sheet name="MOE with Federal" sheetId="1" r:id="rId1"/>
  </sheets>
  <definedNames/>
  <calcPr fullCalcOnLoad="1"/>
</workbook>
</file>

<file path=xl/sharedStrings.xml><?xml version="1.0" encoding="utf-8"?>
<sst xmlns="http://schemas.openxmlformats.org/spreadsheetml/2006/main" count="562" uniqueCount="436">
  <si>
    <t>FY2009-2010</t>
  </si>
  <si>
    <t>FY2010-2011</t>
  </si>
  <si>
    <t>Required Level - 90% FY09-10</t>
  </si>
  <si>
    <t>Did Not Meet 90% Requirement</t>
  </si>
  <si>
    <t>Percentage failed 90% Requirement</t>
  </si>
  <si>
    <t>MOE Adjustment</t>
  </si>
  <si>
    <t>DISTRICT CODE</t>
  </si>
  <si>
    <t>COUNTY</t>
  </si>
  <si>
    <t>DISTRICT</t>
  </si>
  <si>
    <t>PUPIL COUNT</t>
  </si>
  <si>
    <t>CURRENT EXPENSES</t>
  </si>
  <si>
    <t>EXPENSES PER PUPIL</t>
  </si>
  <si>
    <t>FY2012-2013, lesser of Expenses or Per Pupil</t>
  </si>
  <si>
    <t>0010</t>
  </si>
  <si>
    <t>ADAMS</t>
  </si>
  <si>
    <t>MAPLETON 1</t>
  </si>
  <si>
    <t>0020</t>
  </si>
  <si>
    <t>ADAMS 12 FIVE STAR</t>
  </si>
  <si>
    <t>0030</t>
  </si>
  <si>
    <t>ADAMS CITY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</si>
  <si>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</si>
  <si>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</si>
  <si>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</si>
  <si>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</si>
  <si>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</si>
  <si>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</si>
  <si>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</si>
  <si>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</si>
  <si>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</si>
  <si>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</t>
  </si>
  <si>
    <t>ALAMOSA RE-11J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</si>
  <si>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</si>
  <si>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</si>
  <si>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</si>
  <si>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</si>
  <si>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</si>
  <si>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</si>
  <si>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</si>
  <si>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</si>
  <si>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</si>
  <si>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</si>
  <si>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</si>
  <si>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</si>
  <si>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</si>
  <si>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</si>
  <si>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</si>
  <si>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</si>
  <si>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</si>
  <si>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</si>
  <si>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</t>
  </si>
  <si>
    <t>ARCHULETA COUNTY 50JT</t>
  </si>
  <si>
    <t>0230</t>
  </si>
  <si>
    <t>BACA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</si>
  <si>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</si>
  <si>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</si>
  <si>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</si>
  <si>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</si>
  <si>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</si>
  <si>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</si>
  <si>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</si>
  <si>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</si>
  <si>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</si>
  <si>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</si>
  <si>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BENT</t>
  </si>
  <si>
    <t>LAS ANIMAS RE-1</t>
  </si>
  <si>
    <t>0310</t>
  </si>
  <si>
    <t>MCCLAVE RE-2</t>
  </si>
  <si>
    <t>0470</t>
  </si>
  <si>
    <t>BOULDER</t>
  </si>
  <si>
    <t>ST VRAIN VALLEY RE-1J</t>
  </si>
  <si>
    <t>0480</t>
  </si>
  <si>
    <t>BOULDER VALLEY RE-2J</t>
  </si>
  <si>
    <t>0490</t>
  </si>
  <si>
    <t>CHAFFEE</t>
  </si>
  <si>
    <t>BUENA VISTA R-31</t>
  </si>
  <si>
    <t>0500</t>
  </si>
  <si>
    <t>SALIDA R-32(J)</t>
  </si>
  <si>
    <t>0510</t>
  </si>
  <si>
    <t>CHEYENNE</t>
  </si>
  <si>
    <t>KIT CARSON R-1</t>
  </si>
  <si>
    <t>0520</t>
  </si>
  <si>
    <t>CHEYENNE RE-5</t>
  </si>
  <si>
    <t>0540</t>
  </si>
  <si>
    <t>CLEAR CREEK</t>
  </si>
  <si>
    <t>CLEAR CREEK RE-1</t>
  </si>
  <si>
    <t>0550</t>
  </si>
  <si>
    <t>CONEJOS</t>
  </si>
  <si>
    <t>NORTH CONEJOS RE-1J</t>
  </si>
  <si>
    <t>0560</t>
  </si>
  <si>
    <t>SANFORD 6J</t>
  </si>
  <si>
    <t>0580</t>
  </si>
  <si>
    <t>SOUTH CONEJOS RE-10</t>
  </si>
  <si>
    <t>0640</t>
  </si>
  <si>
    <t>COSTILLA</t>
  </si>
  <si>
    <t>CENTENNIAL R-1 *</t>
  </si>
  <si>
    <t>0740</t>
  </si>
  <si>
    <t>SIERRA GRANDE R-30</t>
  </si>
  <si>
    <t>0770</t>
  </si>
  <si>
    <t>CROWLEY</t>
  </si>
  <si>
    <t>CROWLEY COUNTY RE-1-J</t>
  </si>
  <si>
    <t>0860</t>
  </si>
  <si>
    <t>CUSTER</t>
  </si>
  <si>
    <t>CONSOLIDATED C-1</t>
  </si>
  <si>
    <t>0870</t>
  </si>
  <si>
    <t>DELTA</t>
  </si>
  <si>
    <t>DELTA COUNTY 50(J)</t>
  </si>
  <si>
    <t>0880</t>
  </si>
  <si>
    <t>DENVER</t>
  </si>
  <si>
    <t>DENVER COUNTY 1 *</t>
  </si>
  <si>
    <t>0890</t>
  </si>
  <si>
    <t>DOLORES</t>
  </si>
  <si>
    <t>DOLORES RE NO.2</t>
  </si>
  <si>
    <t>0900</t>
  </si>
  <si>
    <t>DOUGLAS</t>
  </si>
  <si>
    <t>DOUGLAS COUNTY RE-1</t>
  </si>
  <si>
    <t>0910</t>
  </si>
  <si>
    <t>EAGLE</t>
  </si>
  <si>
    <t>EAGLE COUNTY RE 50</t>
  </si>
  <si>
    <t>0920</t>
  </si>
  <si>
    <t>ELBERT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</si>
  <si>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</si>
  <si>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</si>
  <si>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</si>
  <si>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</si>
  <si>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</si>
  <si>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</si>
  <si>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</si>
  <si>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</si>
  <si>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</si>
  <si>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</si>
  <si>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</si>
  <si>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</si>
  <si>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</si>
  <si>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</si>
  <si>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</si>
  <si>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</si>
  <si>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</si>
  <si>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</si>
  <si>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</si>
  <si>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</si>
  <si>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</si>
  <si>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</si>
  <si>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</si>
  <si>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</si>
  <si>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</si>
  <si>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</si>
  <si>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</si>
  <si>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</si>
  <si>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</si>
  <si>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23JT</t>
  </si>
  <si>
    <t>1070</t>
  </si>
  <si>
    <t>HANOVER 28</t>
  </si>
  <si>
    <t>1080</t>
  </si>
  <si>
    <t>LEWIS-PALMER 38</t>
  </si>
  <si>
    <t>1110</t>
  </si>
  <si>
    <t>FALCON 49</t>
  </si>
  <si>
    <t>1120</t>
  </si>
  <si>
    <t>EDISON 54JT</t>
  </si>
  <si>
    <t>1130</t>
  </si>
  <si>
    <t>MIAMI-YODER 60</t>
  </si>
  <si>
    <t>1140</t>
  </si>
  <si>
    <t>FREMONT</t>
  </si>
  <si>
    <t>CANON CITY RE-1</t>
  </si>
  <si>
    <t>1150</t>
  </si>
  <si>
    <t>FLORENCE RE-2</t>
  </si>
  <si>
    <t>1160</t>
  </si>
  <si>
    <t>COTOPAXI RE-3</t>
  </si>
  <si>
    <t>1180</t>
  </si>
  <si>
    <t>GARFIELD</t>
  </si>
  <si>
    <t>ROARING FORK RE-1</t>
  </si>
  <si>
    <t>1195</t>
  </si>
  <si>
    <t>GARFIELD RE-2</t>
  </si>
  <si>
    <t>1220</t>
  </si>
  <si>
    <t>GARIFLED 16</t>
  </si>
  <si>
    <t>1330</t>
  </si>
  <si>
    <t>GILPIN</t>
  </si>
  <si>
    <t>GILPIN COUNTY RE-1</t>
  </si>
  <si>
    <t>1340</t>
  </si>
  <si>
    <t>GRAND</t>
  </si>
  <si>
    <t>WEST GRAND 1-JT</t>
  </si>
  <si>
    <t>1350</t>
  </si>
  <si>
    <t>EAST GRAND 2</t>
  </si>
  <si>
    <t>1360</t>
  </si>
  <si>
    <t>GUNNISON</t>
  </si>
  <si>
    <t>GUNNISON WATERSHED RE-1J</t>
  </si>
  <si>
    <t>1380</t>
  </si>
  <si>
    <t>HINSDALE</t>
  </si>
  <si>
    <t>HINSDALE COUNTY RE-1</t>
  </si>
  <si>
    <t>1390</t>
  </si>
  <si>
    <t>HUERFANO</t>
  </si>
  <si>
    <t>HUERFANO RE-1</t>
  </si>
  <si>
    <t>1400</t>
  </si>
  <si>
    <t>LA VETA RE-2</t>
  </si>
  <si>
    <t>1410</t>
  </si>
  <si>
    <t>JACKSON</t>
  </si>
  <si>
    <t>NORTH PARK R-1</t>
  </si>
  <si>
    <t>1420</t>
  </si>
  <si>
    <t>JEFFERSON</t>
  </si>
  <si>
    <t>JEFFERSON R-1</t>
  </si>
  <si>
    <t>1430</t>
  </si>
  <si>
    <t>KIOWA</t>
  </si>
  <si>
    <t>EADS RE-1</t>
  </si>
  <si>
    <t>1440</t>
  </si>
  <si>
    <t>PLAINVIEW RE-2 **</t>
  </si>
  <si>
    <t>**</t>
  </si>
  <si>
    <t>FY09-10 numbers adjusted for capital outlay exclusion (less $799,000)</t>
  </si>
  <si>
    <t>1450</t>
  </si>
  <si>
    <t>KIT CARSON</t>
  </si>
  <si>
    <t>ARRIBA-FLAGLER C-20</t>
  </si>
  <si>
    <t>1460</t>
  </si>
  <si>
    <t>HI 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</si>
  <si>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</si>
  <si>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</si>
  <si>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</si>
  <si>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</si>
  <si>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</si>
  <si>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</si>
  <si>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</si>
  <si>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</t>
  </si>
  <si>
    <t>LEADVILLE R-1</t>
  </si>
  <si>
    <t>1520</t>
  </si>
  <si>
    <t>LA PLATA</t>
  </si>
  <si>
    <t>DURANGO 9-R</t>
  </si>
  <si>
    <t>1530</t>
  </si>
  <si>
    <t>BAYFIELD 10JT-R</t>
  </si>
  <si>
    <t>1540</t>
  </si>
  <si>
    <t>IGNACIO 11 JT</t>
  </si>
  <si>
    <t>1550</t>
  </si>
  <si>
    <t>LARIMER</t>
  </si>
  <si>
    <t>POUDRE R-1</t>
  </si>
  <si>
    <t>1560</t>
  </si>
  <si>
    <t>THOMPSON R-2J</t>
  </si>
  <si>
    <t>1570</t>
  </si>
  <si>
    <t>ESTES PARK R-3</t>
  </si>
  <si>
    <t>1580</t>
  </si>
  <si>
    <t>LAS ANIMAS</t>
  </si>
  <si>
    <t>TRINIDAD 1</t>
  </si>
  <si>
    <t>1590</t>
  </si>
  <si>
    <t>PRIMERO REORGANIZED 2</t>
  </si>
  <si>
    <t>1600</t>
  </si>
  <si>
    <t>HOEHNE REORGANIZED 3 **</t>
  </si>
  <si>
    <t>With rounding, meets MOE requirements for FY12-13 per USDE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</si>
  <si>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</si>
  <si>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</si>
  <si>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</si>
  <si>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</si>
  <si>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</si>
  <si>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</si>
  <si>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</si>
  <si>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LINCOLN</t>
  </si>
  <si>
    <t>GENOA-HUGO C-113</t>
  </si>
  <si>
    <t>1790</t>
  </si>
  <si>
    <t>LIMON RE-4J</t>
  </si>
  <si>
    <t>1810</t>
  </si>
  <si>
    <t>KARVAL RE-23</t>
  </si>
  <si>
    <t>1828</t>
  </si>
  <si>
    <t>LOGAN</t>
  </si>
  <si>
    <t>VALLEY RE-1</t>
  </si>
  <si>
    <t>1850</t>
  </si>
  <si>
    <t>FRENCHMAN RE-3</t>
  </si>
  <si>
    <t>1860</t>
  </si>
  <si>
    <t>BUFFALO RE-4</t>
  </si>
  <si>
    <t>1870</t>
  </si>
  <si>
    <t>PLATEAU RE-5</t>
  </si>
  <si>
    <t>1980</t>
  </si>
  <si>
    <t>MESA</t>
  </si>
  <si>
    <t>DEBEQUE 49JT</t>
  </si>
  <si>
    <t>1990</t>
  </si>
  <si>
    <t>PLATEAU VALLEY 50</t>
  </si>
  <si>
    <t>2000</t>
  </si>
  <si>
    <t>MESA COUNTY VALLEY 51</t>
  </si>
  <si>
    <t>2010</t>
  </si>
  <si>
    <t>MINERAL</t>
  </si>
  <si>
    <t>CREEDE CONSOLIDATED 1</t>
  </si>
  <si>
    <t>2020</t>
  </si>
  <si>
    <t>MOFFAT</t>
  </si>
  <si>
    <t>MOFFAT COUNTY RE NO. 1</t>
  </si>
  <si>
    <t>2035</t>
  </si>
  <si>
    <t>MONTEZUMA</t>
  </si>
  <si>
    <t>MONTEZUMA-CORTEZ RE-1</t>
  </si>
  <si>
    <t>2055</t>
  </si>
  <si>
    <t>DOLORES RE-4A</t>
  </si>
  <si>
    <t>2070</t>
  </si>
  <si>
    <t>MANCOS RE-6</t>
  </si>
  <si>
    <t>2180</t>
  </si>
  <si>
    <t>MONTROSE</t>
  </si>
  <si>
    <t>MONTROSE RE-1J</t>
  </si>
  <si>
    <t>2190</t>
  </si>
  <si>
    <t>WEST END RE-2</t>
  </si>
  <si>
    <t>2395</t>
  </si>
  <si>
    <t>MORGAN</t>
  </si>
  <si>
    <t>BRUSH RE-2(J)</t>
  </si>
  <si>
    <t>2405</t>
  </si>
  <si>
    <t>FT. MORGAN RE-3</t>
  </si>
  <si>
    <t>2505</t>
  </si>
  <si>
    <t>WELDON VALLEY RE-20(J)</t>
  </si>
  <si>
    <t>2515</t>
  </si>
  <si>
    <t>WIGGINS RE-50(J)</t>
  </si>
  <si>
    <t>2520</t>
  </si>
  <si>
    <t>OTERO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</si>
  <si>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</si>
  <si>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</si>
  <si>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</si>
  <si>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</si>
  <si>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</si>
  <si>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</si>
  <si>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</si>
  <si>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</si>
  <si>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</si>
  <si>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</si>
  <si>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</si>
  <si>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</si>
  <si>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</t>
  </si>
  <si>
    <t>OURAY R-1</t>
  </si>
  <si>
    <t>2590</t>
  </si>
  <si>
    <t>RIDGWAY R-2</t>
  </si>
  <si>
    <t>2600</t>
  </si>
  <si>
    <t>PARK</t>
  </si>
  <si>
    <t>PLATTE CANYON R-1</t>
  </si>
  <si>
    <t>2610</t>
  </si>
  <si>
    <t>PARK RE-2</t>
  </si>
  <si>
    <t>2620</t>
  </si>
  <si>
    <t>PHILLIPS</t>
  </si>
  <si>
    <t>HOLYOKE RE-1J</t>
  </si>
  <si>
    <t>2630</t>
  </si>
  <si>
    <t>HAXTUN RE-2J</t>
  </si>
  <si>
    <t>2640</t>
  </si>
  <si>
    <t>PITKIN</t>
  </si>
  <si>
    <t>ASPEN 1</t>
  </si>
  <si>
    <t>2650</t>
  </si>
  <si>
    <t>PROWERS</t>
  </si>
  <si>
    <t>GRANADA RE-1</t>
  </si>
  <si>
    <t>2660</t>
  </si>
  <si>
    <t>LAMAR RE-2</t>
  </si>
  <si>
    <t>2670</t>
  </si>
  <si>
    <t>HOLLY RE-3</t>
  </si>
  <si>
    <t>2680</t>
  </si>
  <si>
    <t>WILEY RE-13JT</t>
  </si>
  <si>
    <t>2690</t>
  </si>
  <si>
    <t>PUEBLO</t>
  </si>
  <si>
    <t>PUEBLO CITY 60</t>
  </si>
  <si>
    <t>2700</t>
  </si>
  <si>
    <t>PUEBLO RURAL 70</t>
  </si>
  <si>
    <t>2710</t>
  </si>
  <si>
    <t>RIO BLANCO</t>
  </si>
  <si>
    <t>MEEKER RE-1</t>
  </si>
  <si>
    <t>2720</t>
  </si>
  <si>
    <t>RANGELY RE-4</t>
  </si>
  <si>
    <t>2730</t>
  </si>
  <si>
    <t>RIO GRANDE</t>
  </si>
  <si>
    <t>DEL NORTE C-7</t>
  </si>
  <si>
    <t>2740</t>
  </si>
  <si>
    <t>MONTE VISTA C-8</t>
  </si>
  <si>
    <t>2750</t>
  </si>
  <si>
    <t>SARGENT RE-33J</t>
  </si>
  <si>
    <t>2760</t>
  </si>
  <si>
    <t>ROUTT</t>
  </si>
  <si>
    <t>HAYDEN RE-1</t>
  </si>
  <si>
    <t>2770</t>
  </si>
  <si>
    <t>STEAMBOAT SPRINGS RE-2</t>
  </si>
  <si>
    <t>2780</t>
  </si>
  <si>
    <t>SOUTH ROUTT RE-3</t>
  </si>
  <si>
    <t>2790</t>
  </si>
  <si>
    <t>SAGUACHE</t>
  </si>
  <si>
    <t>MOUNTAIN VALLEY RE-1</t>
  </si>
  <si>
    <t>2800</t>
  </si>
  <si>
    <t>MOFFAT 2</t>
  </si>
  <si>
    <t>2810</t>
  </si>
  <si>
    <t>CENTER 26JT</t>
  </si>
  <si>
    <t>2820</t>
  </si>
  <si>
    <t>SAN JUAN</t>
  </si>
  <si>
    <t>SILVERTON 1 *</t>
  </si>
  <si>
    <t>2830</t>
  </si>
  <si>
    <t>SAN MIGUEL</t>
  </si>
  <si>
    <t>TELLURIDE R-1</t>
  </si>
  <si>
    <t>2840</t>
  </si>
  <si>
    <t>NORWOOD R-2J</t>
  </si>
  <si>
    <t>2862</t>
  </si>
  <si>
    <t>SEDGWICK</t>
  </si>
  <si>
    <t>JULESBURG RE-1</t>
  </si>
  <si>
    <t>2865</t>
  </si>
  <si>
    <t>PLATTE VALLEY RE-3</t>
  </si>
  <si>
    <t>3000</t>
  </si>
  <si>
    <t>SUMMIT</t>
  </si>
  <si>
    <t>SUMMIT RE-1</t>
  </si>
  <si>
    <t>3010</t>
  </si>
  <si>
    <t>TELLER</t>
  </si>
  <si>
    <t>CRIPPLE CREEK RE-1</t>
  </si>
  <si>
    <t>3020</t>
  </si>
  <si>
    <t>WOODLAND PARK RE-2</t>
  </si>
  <si>
    <t>3030</t>
  </si>
  <si>
    <t>WASHINGTON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</si>
  <si>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</si>
  <si>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</si>
  <si>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</si>
  <si>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</si>
  <si>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</si>
  <si>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</si>
  <si>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</si>
  <si>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</si>
  <si>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</si>
  <si>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</si>
  <si>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</si>
  <si>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WELD RE-1 (GILCREST, LASALLE, PLATTEVILLE)</t>
  </si>
  <si>
    <t>3085</t>
  </si>
  <si>
    <t>EATON RE-2</t>
  </si>
  <si>
    <t>3090</t>
  </si>
  <si>
    <t>WELD RE-3 (KEENESBURG)</t>
  </si>
  <si>
    <t>3100</t>
  </si>
  <si>
    <t>WINDSOR RE-4</t>
  </si>
  <si>
    <t>3110</t>
  </si>
  <si>
    <t>WELD RE-5J (JOHNSTOWN,MILLIKEN)</t>
  </si>
  <si>
    <t>3120</t>
  </si>
  <si>
    <t>GREELEY RE-6</t>
  </si>
  <si>
    <t>3130</t>
  </si>
  <si>
    <t>PLATTE VALLEY RE-7</t>
  </si>
  <si>
    <t>3140</t>
  </si>
  <si>
    <t>FT. LUPTON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</si>
  <si>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</si>
  <si>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</si>
  <si>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</si>
  <si>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</si>
  <si>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</si>
  <si>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</si>
  <si>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</si>
  <si>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</si>
  <si>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</si>
  <si>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YUMA 1</t>
  </si>
  <si>
    <t>WRAY RD-2</t>
  </si>
  <si>
    <t>IDALIA RJ-3</t>
  </si>
  <si>
    <t>LIBERTY J-4</t>
  </si>
  <si>
    <t>8001</t>
  </si>
  <si>
    <t>CHARTER SCHOOL INSTITUTE</t>
  </si>
  <si>
    <t>*</t>
  </si>
  <si>
    <t>Failed MOE for FY2009-10, USDE waiver granted, but FY 2009-10 adjusted to 90% of the FY2008-09 numbers per requirements.</t>
  </si>
  <si>
    <t>Originally failed MOE for FY2010-11, per conversation with United States Department of Education meets MOE requirements for FY12-13, see notes in column 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</si>
</sst>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%"/>
    <numFmt numFmtId="166" formatCode="#,##0.0_);[Red]\(#,##0.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0" fontId="0" fillId="0" borderId="0" xfId="0" applyNumberFormat="1" applyFont="1" applyAlignment="1">
      <alignment/>
    </xf>
    <xf numFmtId="4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40" fontId="2" fillId="0" borderId="14" xfId="0" applyNumberFormat="1" applyFont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164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0" fontId="0" fillId="0" borderId="15" xfId="0" applyNumberFormat="1" applyFont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18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5" fontId="0" fillId="0" borderId="19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quotePrefix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39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257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98" sqref="C98"/>
    </sheetView>
  </sheetViews>
  <sheetFormatPr defaultColWidth="9.140625" defaultRowHeight="12.75"/>
  <cols>
    <col min="1" max="1" width="11.7109375" style="1" customWidth="1"/>
    <col min="2" max="2" width="16.7109375" style="1" customWidth="1"/>
    <col min="3" max="3" width="34.00390625" style="1" customWidth="1"/>
    <col min="4" max="4" width="11.28125" style="1" customWidth="1"/>
    <col min="5" max="5" width="4.7109375" style="2" customWidth="1"/>
    <col min="6" max="6" width="17.00390625" style="1" customWidth="1"/>
    <col min="7" max="7" width="4.7109375" style="2" customWidth="1"/>
    <col min="8" max="8" width="13.421875" style="1" customWidth="1"/>
    <col min="9" max="9" width="4.7109375" style="2" customWidth="1"/>
    <col min="10" max="10" width="11.28125" style="1" customWidth="1"/>
    <col min="11" max="11" width="4.7109375" style="2" customWidth="1"/>
    <col min="12" max="12" width="17.00390625" style="1" customWidth="1"/>
    <col min="13" max="13" width="4.7109375" style="2" customWidth="1"/>
    <col min="14" max="14" width="13.421875" style="1" customWidth="1"/>
    <col min="15" max="15" width="5.8515625" style="2" customWidth="1"/>
    <col min="16" max="16" width="15.8515625" style="1" customWidth="1"/>
    <col min="17" max="17" width="4.7109375" style="2" customWidth="1"/>
    <col min="18" max="18" width="13.421875" style="1" customWidth="1"/>
    <col min="19" max="19" width="4.7109375" style="2" customWidth="1"/>
    <col min="20" max="20" width="16.140625" style="52" bestFit="1" customWidth="1"/>
    <col min="21" max="21" width="4.7109375" style="16" customWidth="1"/>
    <col min="22" max="22" width="14.28125" style="52" customWidth="1"/>
    <col min="23" max="23" width="4.00390625" style="2" customWidth="1"/>
    <col min="24" max="24" width="14.00390625" style="52" bestFit="1" customWidth="1"/>
    <col min="25" max="25" width="7.00390625" style="16" customWidth="1"/>
    <col min="26" max="26" width="15.7109375" style="52" customWidth="1"/>
    <col min="27" max="27" width="5.57421875" style="1" customWidth="1"/>
    <col min="28" max="28" width="15.7109375" style="1" customWidth="1"/>
    <col min="29" max="29" width="3.28125" style="1" customWidth="1"/>
    <col min="30" max="16384" width="9.140625" style="1" customWidth="1"/>
  </cols>
  <sheetData>
    <row r="1" spans="4:28" ht="13.5">
      <c r="D1" s="56" t="s">
        <v>0</v>
      </c>
      <c r="E1" s="57"/>
      <c r="F1" s="57"/>
      <c r="G1" s="57"/>
      <c r="H1" s="58"/>
      <c r="J1" s="56" t="s">
        <v>1</v>
      </c>
      <c r="K1" s="57"/>
      <c r="L1" s="57"/>
      <c r="M1" s="57"/>
      <c r="N1" s="58"/>
      <c r="P1" s="56" t="s">
        <v>2</v>
      </c>
      <c r="Q1" s="57"/>
      <c r="R1" s="58"/>
      <c r="T1" s="56" t="s">
        <v>3</v>
      </c>
      <c r="U1" s="57"/>
      <c r="V1" s="58"/>
      <c r="X1" s="56" t="s">
        <v>4</v>
      </c>
      <c r="Y1" s="57"/>
      <c r="Z1" s="58"/>
      <c r="AA1" s="3"/>
      <c r="AB1" s="4" t="s">
        <v>5</v>
      </c>
    </row>
    <row r="2" spans="1:28" ht="54">
      <c r="A2" s="5" t="s">
        <v>6</v>
      </c>
      <c r="B2" s="6" t="s">
        <v>7</v>
      </c>
      <c r="C2" s="6" t="s">
        <v>8</v>
      </c>
      <c r="D2" s="7" t="s">
        <v>9</v>
      </c>
      <c r="E2" s="8"/>
      <c r="F2" s="9" t="s">
        <v>10</v>
      </c>
      <c r="G2" s="8"/>
      <c r="H2" s="10" t="s">
        <v>11</v>
      </c>
      <c r="I2" s="11"/>
      <c r="J2" s="7" t="s">
        <v>9</v>
      </c>
      <c r="K2" s="8"/>
      <c r="L2" s="9" t="s">
        <v>10</v>
      </c>
      <c r="M2" s="8"/>
      <c r="N2" s="10" t="s">
        <v>11</v>
      </c>
      <c r="P2" s="7" t="s">
        <v>10</v>
      </c>
      <c r="Q2" s="8"/>
      <c r="R2" s="10" t="s">
        <v>11</v>
      </c>
      <c r="S2" s="11"/>
      <c r="T2" s="7" t="s">
        <v>10</v>
      </c>
      <c r="U2" s="8"/>
      <c r="V2" s="10" t="s">
        <v>11</v>
      </c>
      <c r="X2" s="7" t="s">
        <v>10</v>
      </c>
      <c r="Y2" s="8"/>
      <c r="Z2" s="10" t="s">
        <v>11</v>
      </c>
      <c r="AA2" s="3"/>
      <c r="AB2" s="12" t="s">
        <v>12</v>
      </c>
    </row>
    <row r="3" spans="1:29" ht="12.75">
      <c r="A3" s="13" t="s">
        <v>13</v>
      </c>
      <c r="B3" s="14" t="s">
        <v>14</v>
      </c>
      <c r="C3" s="14" t="s">
        <v>15</v>
      </c>
      <c r="D3" s="15">
        <v>5332</v>
      </c>
      <c r="E3" s="16"/>
      <c r="F3" s="17">
        <v>41967701.99</v>
      </c>
      <c r="G3" s="16"/>
      <c r="H3" s="18">
        <f>F3/D3</f>
        <v>7870.911851087772</v>
      </c>
      <c r="J3" s="15">
        <v>7149.5</v>
      </c>
      <c r="K3" s="16"/>
      <c r="L3" s="19">
        <v>54723576.22</v>
      </c>
      <c r="M3" s="16"/>
      <c r="N3" s="18">
        <f>L3/J3</f>
        <v>7654.182281278411</v>
      </c>
      <c r="P3" s="20">
        <f>+F3*0.9</f>
        <v>37770931.791</v>
      </c>
      <c r="Q3" s="16"/>
      <c r="R3" s="18">
        <f>+H3*0.9</f>
        <v>7083.820665978996</v>
      </c>
      <c r="T3" s="21">
        <f>IF(+L3-P3&gt;0,0,+L3-P3)</f>
        <v>0</v>
      </c>
      <c r="U3" s="22"/>
      <c r="V3" s="23">
        <f>IF(+N3-R3&gt;0,0,+N3-R3)</f>
        <v>0</v>
      </c>
      <c r="X3" s="24">
        <f>IF(T3=0,0,+T3/P3)</f>
        <v>0</v>
      </c>
      <c r="Y3" s="25"/>
      <c r="Z3" s="26">
        <f>IF(V3=0,0,+V3/R3)</f>
        <v>0</v>
      </c>
      <c r="AA3" s="27"/>
      <c r="AB3" s="28">
        <f>IF(X3=0,0,(IF(Z3=0,0,(IF(X3&gt;Z3,X3,Z3)))))</f>
        <v>0</v>
      </c>
      <c r="AC3" s="27"/>
    </row>
    <row r="4" spans="1:29" ht="12.75">
      <c r="A4" s="13" t="s">
        <v>16</v>
      </c>
      <c r="B4" s="14" t="s">
        <v>14</v>
      </c>
      <c r="C4" s="14" t="s">
        <v>17</v>
      </c>
      <c r="D4" s="15">
        <v>39925</v>
      </c>
      <c r="E4" s="16"/>
      <c r="F4" s="17">
        <v>323773515.62</v>
      </c>
      <c r="G4" s="16"/>
      <c r="H4" s="18">
        <f aca="true" t="shared" si="0" ref="H4:H67">F4/D4</f>
        <v>8109.543284157796</v>
      </c>
      <c r="J4" s="15">
        <v>39925.5</v>
      </c>
      <c r="K4" s="16"/>
      <c r="L4" s="19">
        <v>317126013.11</v>
      </c>
      <c r="M4" s="16"/>
      <c r="N4" s="18">
        <f aca="true" t="shared" si="1" ref="N4:N67">L4/J4</f>
        <v>7942.944061063731</v>
      </c>
      <c r="P4" s="20">
        <f aca="true" t="shared" si="2" ref="P4:P67">+F4*0.9</f>
        <v>291396164.058</v>
      </c>
      <c r="Q4" s="16"/>
      <c r="R4" s="18">
        <f aca="true" t="shared" si="3" ref="R4:R67">+H4*0.9</f>
        <v>7298.588955742016</v>
      </c>
      <c r="T4" s="21">
        <f aca="true" t="shared" si="4" ref="T4:T67">IF(+L4-P4&gt;0,0,+L4-P4)</f>
        <v>0</v>
      </c>
      <c r="U4" s="22"/>
      <c r="V4" s="23">
        <f aca="true" t="shared" si="5" ref="V4:V67">IF(+N4-R4&gt;0,0,+N4-R4)</f>
        <v>0</v>
      </c>
      <c r="X4" s="24">
        <f aca="true" t="shared" si="6" ref="X4:X67">IF(T4=0,0,+T4/P4)</f>
        <v>0</v>
      </c>
      <c r="Y4" s="25"/>
      <c r="Z4" s="29">
        <f aca="true" t="shared" si="7" ref="Z4:Z67">IF(V4=0,0,+V4/R4)</f>
        <v>0</v>
      </c>
      <c r="AA4" s="27"/>
      <c r="AB4" s="28">
        <f aca="true" t="shared" si="8" ref="AB4:AB67">IF(X4=0,0,(IF(Z4=0,0,(IF(X4&gt;Z4,X4,Z4)))))</f>
        <v>0</v>
      </c>
      <c r="AC4" s="27"/>
    </row>
    <row r="5" spans="1:29" ht="12.75">
      <c r="A5" s="13" t="s">
        <v>18</v>
      </c>
      <c r="B5" s="14" t="s">
        <v>14</v>
      </c>
      <c r="C5" s="14" t="s">
        <v>19</v>
      </c>
      <c r="D5" s="15">
        <v>6822</v>
      </c>
      <c r="E5" s="16"/>
      <c r="F5" s="17">
        <v>57650516.32</v>
      </c>
      <c r="G5" s="16"/>
      <c r="H5" s="18">
        <f t="shared" si="0"/>
        <v>8450.676681325125</v>
      </c>
      <c r="J5" s="15">
        <v>6969.5</v>
      </c>
      <c r="K5" s="16"/>
      <c r="L5" s="19">
        <v>55886110.36000001</v>
      </c>
      <c r="M5" s="16"/>
      <c r="N5" s="18">
        <f t="shared" si="1"/>
        <v>8018.6685357629685</v>
      </c>
      <c r="P5" s="20">
        <f t="shared" si="2"/>
        <v>51885464.688</v>
      </c>
      <c r="Q5" s="16"/>
      <c r="R5" s="18">
        <f t="shared" si="3"/>
        <v>7605.609013192613</v>
      </c>
      <c r="T5" s="21">
        <f t="shared" si="4"/>
        <v>0</v>
      </c>
      <c r="U5" s="22"/>
      <c r="V5" s="23">
        <f t="shared" si="5"/>
        <v>0</v>
      </c>
      <c r="X5" s="24">
        <f t="shared" si="6"/>
        <v>0</v>
      </c>
      <c r="Y5" s="25"/>
      <c r="Z5" s="29">
        <f t="shared" si="7"/>
        <v>0</v>
      </c>
      <c r="AA5" s="27"/>
      <c r="AB5" s="28">
        <f t="shared" si="8"/>
        <v>0</v>
      </c>
      <c r="AC5" s="27"/>
    </row>
    <row r="6" spans="1:29" ht="12.75">
      <c r="A6" s="13" t="s">
        <v>20</v>
      </c>
      <c r="B6" s="14" t="s">
        <v>14</v>
      </c>
      <c r="C6" s="14" t="s">
        <v>21</v>
      </c>
      <c r="D6" s="15">
        <v>13536.5</v>
      </c>
      <c r="E6" s="16"/>
      <c r="F6" s="17">
        <v>100019589.83</v>
      </c>
      <c r="G6" s="16"/>
      <c r="H6" s="18">
        <f t="shared" si="0"/>
        <v>7388.8811605658775</v>
      </c>
      <c r="J6" s="15">
        <v>14119.5</v>
      </c>
      <c r="K6" s="16"/>
      <c r="L6" s="19">
        <v>98618793.9</v>
      </c>
      <c r="M6" s="16"/>
      <c r="N6" s="18">
        <f t="shared" si="1"/>
        <v>6984.5811749707855</v>
      </c>
      <c r="P6" s="20">
        <f t="shared" si="2"/>
        <v>90017630.847</v>
      </c>
      <c r="Q6" s="16"/>
      <c r="R6" s="18">
        <f t="shared" si="3"/>
        <v>6649.99304450929</v>
      </c>
      <c r="T6" s="21">
        <f t="shared" si="4"/>
        <v>0</v>
      </c>
      <c r="U6" s="22"/>
      <c r="V6" s="23">
        <f t="shared" si="5"/>
        <v>0</v>
      </c>
      <c r="X6" s="24">
        <f t="shared" si="6"/>
        <v>0</v>
      </c>
      <c r="Y6" s="25"/>
      <c r="Z6" s="29">
        <f t="shared" si="7"/>
        <v>0</v>
      </c>
      <c r="AA6" s="27"/>
      <c r="AB6" s="28">
        <f t="shared" si="8"/>
        <v>0</v>
      </c>
      <c r="AC6" s="27"/>
    </row>
    <row r="7" spans="1:29" ht="12.75">
      <c r="A7" s="13" t="s">
        <v>22</v>
      </c>
      <c r="B7" s="14" t="s">
        <v>14</v>
      </c>
      <c r="C7" s="14" t="s">
        <v>23</v>
      </c>
      <c r="D7" s="15">
        <v>1039.5</v>
      </c>
      <c r="E7" s="16"/>
      <c r="F7" s="17">
        <v>7296517.840000001</v>
      </c>
      <c r="G7" s="16"/>
      <c r="H7" s="18">
        <f t="shared" si="0"/>
        <v>7019.257181337182</v>
      </c>
      <c r="J7" s="15">
        <v>1064</v>
      </c>
      <c r="K7" s="16"/>
      <c r="L7" s="19">
        <v>7532823.330000001</v>
      </c>
      <c r="M7" s="16"/>
      <c r="N7" s="18">
        <f t="shared" si="1"/>
        <v>7079.721174812031</v>
      </c>
      <c r="P7" s="20">
        <f t="shared" si="2"/>
        <v>6566866.056000001</v>
      </c>
      <c r="Q7" s="16"/>
      <c r="R7" s="18">
        <f t="shared" si="3"/>
        <v>6317.331463203464</v>
      </c>
      <c r="T7" s="21">
        <f t="shared" si="4"/>
        <v>0</v>
      </c>
      <c r="U7" s="22"/>
      <c r="V7" s="23">
        <f t="shared" si="5"/>
        <v>0</v>
      </c>
      <c r="X7" s="24">
        <f t="shared" si="6"/>
        <v>0</v>
      </c>
      <c r="Y7" s="25"/>
      <c r="Z7" s="29">
        <f t="shared" si="7"/>
        <v>0</v>
      </c>
      <c r="AA7" s="27"/>
      <c r="AB7" s="28">
        <f t="shared" si="8"/>
        <v>0</v>
      </c>
      <c r="AC7" s="27"/>
    </row>
    <row r="8" spans="1:29" ht="12.75">
      <c r="A8" s="13" t="s">
        <v>24</v>
      </c>
      <c r="B8" s="14" t="s">
        <v>14</v>
      </c>
      <c r="C8" s="14" t="s">
        <v>25</v>
      </c>
      <c r="D8" s="15">
        <v>956.5</v>
      </c>
      <c r="E8" s="16"/>
      <c r="F8" s="17">
        <v>7047139.97</v>
      </c>
      <c r="G8" s="16"/>
      <c r="H8" s="18">
        <f t="shared" si="0"/>
        <v>7367.631960271824</v>
      </c>
      <c r="J8" s="15">
        <v>949</v>
      </c>
      <c r="K8" s="16"/>
      <c r="L8" s="19">
        <v>6958015.76</v>
      </c>
      <c r="M8" s="16"/>
      <c r="N8" s="18">
        <f t="shared" si="1"/>
        <v>7331.944952581664</v>
      </c>
      <c r="P8" s="20">
        <f t="shared" si="2"/>
        <v>6342425.973</v>
      </c>
      <c r="Q8" s="16"/>
      <c r="R8" s="18">
        <f t="shared" si="3"/>
        <v>6630.868764244642</v>
      </c>
      <c r="T8" s="21">
        <f t="shared" si="4"/>
        <v>0</v>
      </c>
      <c r="U8" s="22"/>
      <c r="V8" s="23">
        <f t="shared" si="5"/>
        <v>0</v>
      </c>
      <c r="X8" s="24">
        <f t="shared" si="6"/>
        <v>0</v>
      </c>
      <c r="Y8" s="25"/>
      <c r="Z8" s="29">
        <f t="shared" si="7"/>
        <v>0</v>
      </c>
      <c r="AA8" s="27"/>
      <c r="AB8" s="28">
        <f t="shared" si="8"/>
        <v>0</v>
      </c>
      <c r="AC8" s="27"/>
    </row>
    <row r="9" spans="1:29" ht="12.75">
      <c r="A9" s="13" t="s">
        <v>26</v>
      </c>
      <c r="B9" s="14" t="s">
        <v>14</v>
      </c>
      <c r="C9" s="14" t="s">
        <v>27</v>
      </c>
      <c r="D9" s="15">
        <v>9261</v>
      </c>
      <c r="E9" s="16"/>
      <c r="F9" s="17">
        <v>77469877.16000001</v>
      </c>
      <c r="G9" s="16"/>
      <c r="H9" s="18">
        <f t="shared" si="0"/>
        <v>8365.174080552857</v>
      </c>
      <c r="J9" s="15">
        <v>9450</v>
      </c>
      <c r="K9" s="16"/>
      <c r="L9" s="19">
        <v>76945220.14999999</v>
      </c>
      <c r="M9" s="16"/>
      <c r="N9" s="18">
        <f t="shared" si="1"/>
        <v>8142.351338624338</v>
      </c>
      <c r="P9" s="20">
        <f t="shared" si="2"/>
        <v>69722889.444</v>
      </c>
      <c r="Q9" s="16"/>
      <c r="R9" s="18">
        <f t="shared" si="3"/>
        <v>7528.656672497572</v>
      </c>
      <c r="T9" s="21">
        <f t="shared" si="4"/>
        <v>0</v>
      </c>
      <c r="U9" s="22"/>
      <c r="V9" s="23">
        <f t="shared" si="5"/>
        <v>0</v>
      </c>
      <c r="X9" s="24">
        <f t="shared" si="6"/>
        <v>0</v>
      </c>
      <c r="Y9" s="25"/>
      <c r="Z9" s="29">
        <f t="shared" si="7"/>
        <v>0</v>
      </c>
      <c r="AA9" s="27"/>
      <c r="AB9" s="28">
        <f t="shared" si="8"/>
        <v>0</v>
      </c>
      <c r="AC9" s="27"/>
    </row>
    <row r="10" spans="1:29" ht="12.75">
      <c r="A10" s="13" t="s">
        <v>28</v>
      </c>
      <c r="B10" s="14" t="s">
        <v>29</v>
      </c>
      <c r="C10" s="14" t="s">
        <v>30</v>
      </c>
      <c r="D10" s="15">
        <v>2049.5</v>
      </c>
      <c r="E10" s="16"/>
      <c r="F10" s="17">
        <v>14056730.52</v>
      </c>
      <c r="G10" s="16"/>
      <c r="H10" s="18">
        <f t="shared" si="0"/>
        <v>6858.614549890217</v>
      </c>
      <c r="J10" s="15">
        <v>2055</v>
      </c>
      <c r="K10" s="16"/>
      <c r="L10" s="19">
        <v>13621537.23</v>
      </c>
      <c r="M10" s="16"/>
      <c r="N10" s="18">
        <f t="shared" si="1"/>
        <v>6628.4852700729925</v>
      </c>
      <c r="P10" s="20">
        <f t="shared" si="2"/>
        <v>12651057.468</v>
      </c>
      <c r="Q10" s="16"/>
      <c r="R10" s="18">
        <f t="shared" si="3"/>
        <v>6172.753094901195</v>
      </c>
      <c r="T10" s="21">
        <f t="shared" si="4"/>
        <v>0</v>
      </c>
      <c r="U10" s="22"/>
      <c r="V10" s="23">
        <f t="shared" si="5"/>
        <v>0</v>
      </c>
      <c r="X10" s="24">
        <f t="shared" si="6"/>
        <v>0</v>
      </c>
      <c r="Y10" s="25"/>
      <c r="Z10" s="29">
        <f t="shared" si="7"/>
        <v>0</v>
      </c>
      <c r="AA10" s="27"/>
      <c r="AB10" s="28">
        <f t="shared" si="8"/>
        <v>0</v>
      </c>
      <c r="AC10" s="27"/>
    </row>
    <row r="11" spans="1:29" ht="12.75">
      <c r="A11" s="13" t="s">
        <v>31</v>
      </c>
      <c r="B11" s="14" t="s">
        <v>29</v>
      </c>
      <c r="C11" s="14" t="s">
        <v>32</v>
      </c>
      <c r="D11" s="15">
        <v>296</v>
      </c>
      <c r="E11" s="16"/>
      <c r="F11" s="17">
        <v>3012455.43</v>
      </c>
      <c r="G11" s="16"/>
      <c r="H11" s="18">
        <f t="shared" si="0"/>
        <v>10177.214290540542</v>
      </c>
      <c r="J11" s="15">
        <v>293.5</v>
      </c>
      <c r="K11" s="16"/>
      <c r="L11" s="19">
        <v>2939230.43</v>
      </c>
      <c r="M11" s="16"/>
      <c r="N11" s="18">
        <f t="shared" si="1"/>
        <v>10014.413730834754</v>
      </c>
      <c r="P11" s="20">
        <f t="shared" si="2"/>
        <v>2711209.887</v>
      </c>
      <c r="Q11" s="16"/>
      <c r="R11" s="18">
        <f t="shared" si="3"/>
        <v>9159.492861486488</v>
      </c>
      <c r="T11" s="21">
        <f t="shared" si="4"/>
        <v>0</v>
      </c>
      <c r="U11" s="22"/>
      <c r="V11" s="23">
        <f t="shared" si="5"/>
        <v>0</v>
      </c>
      <c r="X11" s="24">
        <f t="shared" si="6"/>
        <v>0</v>
      </c>
      <c r="Y11" s="25"/>
      <c r="Z11" s="29">
        <f t="shared" si="7"/>
        <v>0</v>
      </c>
      <c r="AA11" s="27"/>
      <c r="AB11" s="28">
        <f t="shared" si="8"/>
        <v>0</v>
      </c>
      <c r="AC11" s="27"/>
    </row>
    <row r="12" spans="1:29" ht="12.75">
      <c r="A12" s="13" t="s">
        <v>33</v>
      </c>
      <c r="B12" s="14" t="s">
        <v>34</v>
      </c>
      <c r="C12" s="14" t="s">
        <v>35</v>
      </c>
      <c r="D12" s="15">
        <v>2885</v>
      </c>
      <c r="E12" s="16"/>
      <c r="F12" s="17">
        <v>27590336.8</v>
      </c>
      <c r="G12" s="16"/>
      <c r="H12" s="18">
        <f t="shared" si="0"/>
        <v>9563.374974003467</v>
      </c>
      <c r="J12" s="15">
        <v>2733</v>
      </c>
      <c r="K12" s="16"/>
      <c r="L12" s="19">
        <v>26436209.48</v>
      </c>
      <c r="M12" s="16"/>
      <c r="N12" s="18">
        <f t="shared" si="1"/>
        <v>9672.963585803147</v>
      </c>
      <c r="P12" s="20">
        <f t="shared" si="2"/>
        <v>24831303.12</v>
      </c>
      <c r="Q12" s="16"/>
      <c r="R12" s="18">
        <f t="shared" si="3"/>
        <v>8607.03747660312</v>
      </c>
      <c r="T12" s="21">
        <f t="shared" si="4"/>
        <v>0</v>
      </c>
      <c r="U12" s="22"/>
      <c r="V12" s="23">
        <f t="shared" si="5"/>
        <v>0</v>
      </c>
      <c r="X12" s="24">
        <f t="shared" si="6"/>
        <v>0</v>
      </c>
      <c r="Y12" s="25"/>
      <c r="Z12" s="29">
        <f t="shared" si="7"/>
        <v>0</v>
      </c>
      <c r="AA12" s="27"/>
      <c r="AB12" s="28">
        <f t="shared" si="8"/>
        <v>0</v>
      </c>
      <c r="AC12" s="27"/>
    </row>
    <row r="13" spans="1:29" ht="12.75">
      <c r="A13" s="13" t="s">
        <v>36</v>
      </c>
      <c r="B13" s="14" t="s">
        <v>34</v>
      </c>
      <c r="C13" s="14" t="s">
        <v>37</v>
      </c>
      <c r="D13" s="15">
        <v>1429</v>
      </c>
      <c r="E13" s="16"/>
      <c r="F13" s="17">
        <v>13529998.65</v>
      </c>
      <c r="G13" s="16"/>
      <c r="H13" s="18">
        <f t="shared" si="0"/>
        <v>9468.158607417776</v>
      </c>
      <c r="J13" s="15">
        <v>1486</v>
      </c>
      <c r="K13" s="16"/>
      <c r="L13" s="19">
        <v>13522344.440000001</v>
      </c>
      <c r="M13" s="16"/>
      <c r="N13" s="18">
        <f t="shared" si="1"/>
        <v>9099.828021534322</v>
      </c>
      <c r="P13" s="20">
        <f t="shared" si="2"/>
        <v>12176998.785</v>
      </c>
      <c r="Q13" s="16"/>
      <c r="R13" s="18">
        <f t="shared" si="3"/>
        <v>8521.342746675999</v>
      </c>
      <c r="T13" s="21">
        <f t="shared" si="4"/>
        <v>0</v>
      </c>
      <c r="U13" s="22"/>
      <c r="V13" s="23">
        <f t="shared" si="5"/>
        <v>0</v>
      </c>
      <c r="X13" s="24">
        <f t="shared" si="6"/>
        <v>0</v>
      </c>
      <c r="Y13" s="25"/>
      <c r="Z13" s="29">
        <f t="shared" si="7"/>
        <v>0</v>
      </c>
      <c r="AA13" s="27"/>
      <c r="AB13" s="28">
        <f t="shared" si="8"/>
        <v>0</v>
      </c>
      <c r="AC13" s="27"/>
    </row>
    <row r="14" spans="1:29" ht="12.75">
      <c r="A14" s="13" t="s">
        <v>38</v>
      </c>
      <c r="B14" s="14" t="s">
        <v>34</v>
      </c>
      <c r="C14" s="14" t="s">
        <v>39</v>
      </c>
      <c r="D14" s="15">
        <v>48678.5</v>
      </c>
      <c r="E14" s="16"/>
      <c r="F14" s="17">
        <v>419335379.21000004</v>
      </c>
      <c r="G14" s="16"/>
      <c r="H14" s="18">
        <f t="shared" si="0"/>
        <v>8614.385800918271</v>
      </c>
      <c r="J14" s="15">
        <v>49102</v>
      </c>
      <c r="K14" s="16"/>
      <c r="L14" s="19">
        <v>421729054.72999996</v>
      </c>
      <c r="M14" s="16"/>
      <c r="N14" s="18">
        <f t="shared" si="1"/>
        <v>8588.836599934828</v>
      </c>
      <c r="P14" s="20">
        <f t="shared" si="2"/>
        <v>377401841.28900003</v>
      </c>
      <c r="Q14" s="16"/>
      <c r="R14" s="18">
        <f t="shared" si="3"/>
        <v>7752.947220826444</v>
      </c>
      <c r="T14" s="21">
        <f t="shared" si="4"/>
        <v>0</v>
      </c>
      <c r="U14" s="22"/>
      <c r="V14" s="23">
        <f t="shared" si="5"/>
        <v>0</v>
      </c>
      <c r="X14" s="24">
        <f t="shared" si="6"/>
        <v>0</v>
      </c>
      <c r="Y14" s="25"/>
      <c r="Z14" s="29">
        <f t="shared" si="7"/>
        <v>0</v>
      </c>
      <c r="AA14" s="27"/>
      <c r="AB14" s="28">
        <f t="shared" si="8"/>
        <v>0</v>
      </c>
      <c r="AC14" s="27"/>
    </row>
    <row r="15" spans="1:29" ht="12.75">
      <c r="A15" s="13" t="s">
        <v>40</v>
      </c>
      <c r="B15" s="14" t="s">
        <v>34</v>
      </c>
      <c r="C15" s="14" t="s">
        <v>41</v>
      </c>
      <c r="D15" s="15">
        <v>14868.5</v>
      </c>
      <c r="E15" s="16"/>
      <c r="F15" s="17">
        <v>130530467.22</v>
      </c>
      <c r="G15" s="16"/>
      <c r="H15" s="18">
        <f t="shared" si="0"/>
        <v>8778.993659077916</v>
      </c>
      <c r="J15" s="15">
        <v>14840</v>
      </c>
      <c r="K15" s="16"/>
      <c r="L15" s="19">
        <v>123099531.69</v>
      </c>
      <c r="M15" s="16"/>
      <c r="N15" s="18">
        <f t="shared" si="1"/>
        <v>8295.116690700808</v>
      </c>
      <c r="P15" s="20">
        <f t="shared" si="2"/>
        <v>117477420.498</v>
      </c>
      <c r="Q15" s="16"/>
      <c r="R15" s="18">
        <f t="shared" si="3"/>
        <v>7901.094293170125</v>
      </c>
      <c r="T15" s="21">
        <f t="shared" si="4"/>
        <v>0</v>
      </c>
      <c r="U15" s="22"/>
      <c r="V15" s="23">
        <f t="shared" si="5"/>
        <v>0</v>
      </c>
      <c r="X15" s="24">
        <f t="shared" si="6"/>
        <v>0</v>
      </c>
      <c r="Y15" s="25"/>
      <c r="Z15" s="29">
        <f t="shared" si="7"/>
        <v>0</v>
      </c>
      <c r="AA15" s="27"/>
      <c r="AB15" s="28">
        <f t="shared" si="8"/>
        <v>0</v>
      </c>
      <c r="AC15" s="27"/>
    </row>
    <row r="16" spans="1:29" ht="12.75">
      <c r="A16" s="13" t="s">
        <v>42</v>
      </c>
      <c r="B16" s="14" t="s">
        <v>34</v>
      </c>
      <c r="C16" s="14" t="s">
        <v>43</v>
      </c>
      <c r="D16" s="15">
        <v>148</v>
      </c>
      <c r="E16" s="16"/>
      <c r="F16" s="17">
        <v>2096872.84</v>
      </c>
      <c r="G16" s="16"/>
      <c r="H16" s="18">
        <f t="shared" si="0"/>
        <v>14168.05972972973</v>
      </c>
      <c r="J16" s="15">
        <v>152</v>
      </c>
      <c r="K16" s="16"/>
      <c r="L16" s="19">
        <v>2005635.4400000002</v>
      </c>
      <c r="M16" s="16"/>
      <c r="N16" s="18">
        <f t="shared" si="1"/>
        <v>13194.970000000001</v>
      </c>
      <c r="P16" s="20">
        <f t="shared" si="2"/>
        <v>1887185.556</v>
      </c>
      <c r="Q16" s="16"/>
      <c r="R16" s="18">
        <f t="shared" si="3"/>
        <v>12751.253756756758</v>
      </c>
      <c r="T16" s="21">
        <f t="shared" si="4"/>
        <v>0</v>
      </c>
      <c r="U16" s="22"/>
      <c r="V16" s="23">
        <f t="shared" si="5"/>
        <v>0</v>
      </c>
      <c r="X16" s="24">
        <f t="shared" si="6"/>
        <v>0</v>
      </c>
      <c r="Y16" s="25"/>
      <c r="Z16" s="29">
        <f t="shared" si="7"/>
        <v>0</v>
      </c>
      <c r="AA16" s="27"/>
      <c r="AB16" s="28">
        <f t="shared" si="8"/>
        <v>0</v>
      </c>
      <c r="AC16" s="27"/>
    </row>
    <row r="17" spans="1:29" ht="12.75">
      <c r="A17" s="13" t="s">
        <v>44</v>
      </c>
      <c r="B17" s="14" t="s">
        <v>34</v>
      </c>
      <c r="C17" s="14" t="s">
        <v>45</v>
      </c>
      <c r="D17" s="15">
        <v>33965.5</v>
      </c>
      <c r="E17" s="16"/>
      <c r="F17" s="17">
        <v>282670272.9</v>
      </c>
      <c r="G17" s="16"/>
      <c r="H17" s="18">
        <f t="shared" si="0"/>
        <v>8322.276218515846</v>
      </c>
      <c r="J17" s="15">
        <v>35212</v>
      </c>
      <c r="K17" s="16"/>
      <c r="L17" s="19">
        <v>294824715.75000006</v>
      </c>
      <c r="M17" s="16"/>
      <c r="N17" s="18">
        <f t="shared" si="1"/>
        <v>8372.847772066343</v>
      </c>
      <c r="P17" s="20">
        <f t="shared" si="2"/>
        <v>254403245.60999998</v>
      </c>
      <c r="Q17" s="16"/>
      <c r="R17" s="18">
        <f t="shared" si="3"/>
        <v>7490.048596664262</v>
      </c>
      <c r="T17" s="21">
        <f t="shared" si="4"/>
        <v>0</v>
      </c>
      <c r="U17" s="22"/>
      <c r="V17" s="23">
        <f t="shared" si="5"/>
        <v>0</v>
      </c>
      <c r="X17" s="24">
        <f t="shared" si="6"/>
        <v>0</v>
      </c>
      <c r="Y17" s="25"/>
      <c r="Z17" s="29">
        <f t="shared" si="7"/>
        <v>0</v>
      </c>
      <c r="AA17" s="27"/>
      <c r="AB17" s="28">
        <f t="shared" si="8"/>
        <v>0</v>
      </c>
      <c r="AC17" s="27"/>
    </row>
    <row r="18" spans="1:29" ht="13.5">
      <c r="A18" s="13" t="s">
        <v>46</v>
      </c>
      <c r="B18" s="14" t="s">
        <v>34</v>
      </c>
      <c r="C18" s="14" t="s">
        <v>47</v>
      </c>
      <c r="D18" s="15">
        <v>437.5</v>
      </c>
      <c r="E18" s="16"/>
      <c r="F18" s="17">
        <v>4109009.78</v>
      </c>
      <c r="G18" s="16"/>
      <c r="H18" s="18">
        <f t="shared" si="0"/>
        <v>9392.022354285713</v>
      </c>
      <c r="J18" s="15">
        <v>429.5</v>
      </c>
      <c r="K18" s="16"/>
      <c r="L18" s="19">
        <v>3640464.96</v>
      </c>
      <c r="M18" s="16"/>
      <c r="N18" s="18">
        <f t="shared" si="1"/>
        <v>8476.053457508731</v>
      </c>
      <c r="P18" s="20">
        <f t="shared" si="2"/>
        <v>3698108.8019999997</v>
      </c>
      <c r="Q18" s="16"/>
      <c r="R18" s="18">
        <f t="shared" si="3"/>
        <v>8452.820118857142</v>
      </c>
      <c r="T18" s="21">
        <f t="shared" si="4"/>
        <v>-57643.84199999971</v>
      </c>
      <c r="U18" s="22"/>
      <c r="V18" s="23">
        <f t="shared" si="5"/>
        <v>0</v>
      </c>
      <c r="X18" s="24">
        <f t="shared" si="6"/>
        <v>-0.01558738400796238</v>
      </c>
      <c r="Y18" s="25"/>
      <c r="Z18" s="29">
        <f t="shared" si="7"/>
        <v>0</v>
      </c>
      <c r="AA18" s="27"/>
      <c r="AB18" s="28">
        <f t="shared" si="8"/>
        <v>0</v>
      </c>
      <c r="AC18" s="30"/>
    </row>
    <row r="19" spans="1:29" ht="12.75">
      <c r="A19" s="13" t="s">
        <v>48</v>
      </c>
      <c r="B19" s="14" t="s">
        <v>49</v>
      </c>
      <c r="C19" s="14" t="s">
        <v>50</v>
      </c>
      <c r="D19" s="15">
        <v>1490</v>
      </c>
      <c r="E19" s="16"/>
      <c r="F19" s="17">
        <v>11797772.709999999</v>
      </c>
      <c r="G19" s="16"/>
      <c r="H19" s="18">
        <f t="shared" si="0"/>
        <v>7917.968261744966</v>
      </c>
      <c r="J19" s="15">
        <v>1469.5</v>
      </c>
      <c r="K19" s="16"/>
      <c r="L19" s="19">
        <v>11872886.3</v>
      </c>
      <c r="M19" s="16"/>
      <c r="N19" s="18">
        <f t="shared" si="1"/>
        <v>8079.5415447431105</v>
      </c>
      <c r="P19" s="20">
        <f t="shared" si="2"/>
        <v>10617995.439</v>
      </c>
      <c r="Q19" s="16"/>
      <c r="R19" s="18">
        <f t="shared" si="3"/>
        <v>7126.17143557047</v>
      </c>
      <c r="T19" s="21">
        <f t="shared" si="4"/>
        <v>0</v>
      </c>
      <c r="U19" s="22"/>
      <c r="V19" s="23">
        <f t="shared" si="5"/>
        <v>0</v>
      </c>
      <c r="X19" s="24">
        <f t="shared" si="6"/>
        <v>0</v>
      </c>
      <c r="Y19" s="25"/>
      <c r="Z19" s="29">
        <f t="shared" si="7"/>
        <v>0</v>
      </c>
      <c r="AA19" s="27"/>
      <c r="AB19" s="28">
        <f t="shared" si="8"/>
        <v>0</v>
      </c>
      <c r="AC19" s="27"/>
    </row>
    <row r="20" spans="1:29" ht="12.75">
      <c r="A20" s="13" t="s">
        <v>51</v>
      </c>
      <c r="B20" s="14" t="s">
        <v>52</v>
      </c>
      <c r="C20" s="14" t="s">
        <v>53</v>
      </c>
      <c r="D20" s="15">
        <v>151.5</v>
      </c>
      <c r="E20" s="16"/>
      <c r="F20" s="17">
        <v>1817360.31</v>
      </c>
      <c r="G20" s="16"/>
      <c r="H20" s="18">
        <f t="shared" si="0"/>
        <v>11995.777623762377</v>
      </c>
      <c r="J20" s="15">
        <v>154.5</v>
      </c>
      <c r="K20" s="16"/>
      <c r="L20" s="19">
        <v>1891170.97</v>
      </c>
      <c r="M20" s="16"/>
      <c r="N20" s="18">
        <f t="shared" si="1"/>
        <v>12240.588802588996</v>
      </c>
      <c r="P20" s="20">
        <f t="shared" si="2"/>
        <v>1635624.279</v>
      </c>
      <c r="Q20" s="16"/>
      <c r="R20" s="18">
        <f t="shared" si="3"/>
        <v>10796.19986138614</v>
      </c>
      <c r="T20" s="21">
        <f t="shared" si="4"/>
        <v>0</v>
      </c>
      <c r="U20" s="22"/>
      <c r="V20" s="23">
        <f t="shared" si="5"/>
        <v>0</v>
      </c>
      <c r="X20" s="24">
        <f t="shared" si="6"/>
        <v>0</v>
      </c>
      <c r="Y20" s="25"/>
      <c r="Z20" s="29">
        <f t="shared" si="7"/>
        <v>0</v>
      </c>
      <c r="AA20" s="27"/>
      <c r="AB20" s="28">
        <f t="shared" si="8"/>
        <v>0</v>
      </c>
      <c r="AC20" s="27"/>
    </row>
    <row r="21" spans="1:29" ht="12.75">
      <c r="A21" s="13" t="s">
        <v>54</v>
      </c>
      <c r="B21" s="14" t="s">
        <v>52</v>
      </c>
      <c r="C21" s="14" t="s">
        <v>55</v>
      </c>
      <c r="D21" s="15">
        <v>64.5</v>
      </c>
      <c r="E21" s="16"/>
      <c r="F21" s="17">
        <v>1072637.76</v>
      </c>
      <c r="G21" s="16"/>
      <c r="H21" s="18">
        <f t="shared" si="0"/>
        <v>16630.042790697673</v>
      </c>
      <c r="J21" s="15">
        <v>62</v>
      </c>
      <c r="K21" s="16"/>
      <c r="L21" s="19">
        <v>1072708.78</v>
      </c>
      <c r="M21" s="16"/>
      <c r="N21" s="18">
        <f t="shared" si="1"/>
        <v>17301.754516129033</v>
      </c>
      <c r="P21" s="20">
        <f t="shared" si="2"/>
        <v>965373.984</v>
      </c>
      <c r="Q21" s="16"/>
      <c r="R21" s="18">
        <f t="shared" si="3"/>
        <v>14967.038511627907</v>
      </c>
      <c r="T21" s="21">
        <f t="shared" si="4"/>
        <v>0</v>
      </c>
      <c r="U21" s="22"/>
      <c r="V21" s="23">
        <f t="shared" si="5"/>
        <v>0</v>
      </c>
      <c r="X21" s="24">
        <f t="shared" si="6"/>
        <v>0</v>
      </c>
      <c r="Y21" s="25"/>
      <c r="Z21" s="29">
        <f t="shared" si="7"/>
        <v>0</v>
      </c>
      <c r="AA21" s="27"/>
      <c r="AB21" s="28">
        <f t="shared" si="8"/>
        <v>0</v>
      </c>
      <c r="AC21" s="27"/>
    </row>
    <row r="22" spans="1:29" ht="13.5" thickBot="1">
      <c r="A22" s="13" t="s">
        <v>56</v>
      </c>
      <c r="B22" s="14" t="s">
        <v>52</v>
      </c>
      <c r="C22" s="14" t="s">
        <v>57</v>
      </c>
      <c r="D22" s="15">
        <v>270</v>
      </c>
      <c r="E22" s="16"/>
      <c r="F22" s="17">
        <v>2497846.52</v>
      </c>
      <c r="G22" s="16"/>
      <c r="H22" s="18">
        <f t="shared" si="0"/>
        <v>9251.283407407407</v>
      </c>
      <c r="J22" s="15">
        <v>263</v>
      </c>
      <c r="K22" s="16"/>
      <c r="L22" s="19">
        <v>2370631.5</v>
      </c>
      <c r="M22" s="16"/>
      <c r="N22" s="18">
        <f t="shared" si="1"/>
        <v>9013.807984790874</v>
      </c>
      <c r="P22" s="20">
        <f t="shared" si="2"/>
        <v>2248061.8680000002</v>
      </c>
      <c r="Q22" s="16"/>
      <c r="R22" s="18">
        <f t="shared" si="3"/>
        <v>8326.155066666666</v>
      </c>
      <c r="T22" s="21">
        <f t="shared" si="4"/>
        <v>0</v>
      </c>
      <c r="U22" s="22"/>
      <c r="V22" s="23">
        <f t="shared" si="5"/>
        <v>0</v>
      </c>
      <c r="X22" s="24">
        <f t="shared" si="6"/>
        <v>0</v>
      </c>
      <c r="Y22" s="25"/>
      <c r="Z22" s="29">
        <f t="shared" si="7"/>
        <v>0</v>
      </c>
      <c r="AA22" s="27"/>
      <c r="AB22" s="28">
        <f t="shared" si="8"/>
        <v>0</v>
      </c>
      <c r="AC22" s="27"/>
    </row>
    <row r="23" spans="1:29" ht="13.5" thickBot="1">
      <c r="A23" s="13" t="s">
        <v>58</v>
      </c>
      <c r="B23" s="14" t="s">
        <v>52</v>
      </c>
      <c r="C23" s="14" t="s">
        <v>59</v>
      </c>
      <c r="D23" s="15">
        <v>408</v>
      </c>
      <c r="E23" s="16"/>
      <c r="F23" s="17">
        <v>3037645.2</v>
      </c>
      <c r="G23" s="16"/>
      <c r="H23" s="18">
        <f t="shared" si="0"/>
        <v>7445.208823529412</v>
      </c>
      <c r="J23" s="15">
        <v>348</v>
      </c>
      <c r="K23" s="16"/>
      <c r="L23" s="19">
        <v>2551894.09</v>
      </c>
      <c r="M23" s="16"/>
      <c r="N23" s="18">
        <f t="shared" si="1"/>
        <v>7333.028994252873</v>
      </c>
      <c r="P23" s="20">
        <f t="shared" si="2"/>
        <v>2733880.68</v>
      </c>
      <c r="Q23" s="16"/>
      <c r="R23" s="18">
        <f t="shared" si="3"/>
        <v>6700.687941176471</v>
      </c>
      <c r="T23" s="21">
        <f t="shared" si="4"/>
        <v>-181986.59000000032</v>
      </c>
      <c r="U23" s="22"/>
      <c r="V23" s="23">
        <f t="shared" si="5"/>
        <v>0</v>
      </c>
      <c r="X23" s="24">
        <f t="shared" si="6"/>
        <v>-0.06656712976954075</v>
      </c>
      <c r="Y23" s="25"/>
      <c r="Z23" s="29">
        <f t="shared" si="7"/>
        <v>0</v>
      </c>
      <c r="AA23" s="27"/>
      <c r="AB23" s="31">
        <f t="shared" si="8"/>
        <v>0</v>
      </c>
      <c r="AC23" s="27"/>
    </row>
    <row r="24" spans="1:29" ht="12.75">
      <c r="A24" s="13" t="s">
        <v>60</v>
      </c>
      <c r="B24" s="14" t="s">
        <v>52</v>
      </c>
      <c r="C24" s="14" t="s">
        <v>61</v>
      </c>
      <c r="D24" s="15">
        <v>44.5</v>
      </c>
      <c r="E24" s="16"/>
      <c r="F24" s="17">
        <v>848495.67</v>
      </c>
      <c r="G24" s="16"/>
      <c r="H24" s="18">
        <f t="shared" si="0"/>
        <v>19067.318426966292</v>
      </c>
      <c r="J24" s="15">
        <v>47.5</v>
      </c>
      <c r="K24" s="16"/>
      <c r="L24" s="19">
        <v>836938.58</v>
      </c>
      <c r="M24" s="16"/>
      <c r="N24" s="18">
        <f t="shared" si="1"/>
        <v>17619.759578947367</v>
      </c>
      <c r="P24" s="20">
        <f t="shared" si="2"/>
        <v>763646.103</v>
      </c>
      <c r="Q24" s="16"/>
      <c r="R24" s="18">
        <f t="shared" si="3"/>
        <v>17160.586584269662</v>
      </c>
      <c r="T24" s="21">
        <f t="shared" si="4"/>
        <v>0</v>
      </c>
      <c r="U24" s="22"/>
      <c r="V24" s="23">
        <f t="shared" si="5"/>
        <v>0</v>
      </c>
      <c r="X24" s="24">
        <f t="shared" si="6"/>
        <v>0</v>
      </c>
      <c r="Y24" s="25"/>
      <c r="Z24" s="29">
        <f t="shared" si="7"/>
        <v>0</v>
      </c>
      <c r="AA24" s="27"/>
      <c r="AB24" s="28">
        <f t="shared" si="8"/>
        <v>0</v>
      </c>
      <c r="AC24" s="27"/>
    </row>
    <row r="25" spans="1:29" ht="12.75">
      <c r="A25" s="13" t="s">
        <v>62</v>
      </c>
      <c r="B25" s="14" t="s">
        <v>63</v>
      </c>
      <c r="C25" s="14" t="s">
        <v>64</v>
      </c>
      <c r="D25" s="15">
        <v>550.5</v>
      </c>
      <c r="E25" s="16"/>
      <c r="F25" s="17">
        <v>4285065.18</v>
      </c>
      <c r="G25" s="16"/>
      <c r="H25" s="18">
        <f t="shared" si="0"/>
        <v>7783.951280653951</v>
      </c>
      <c r="J25" s="15">
        <v>512</v>
      </c>
      <c r="K25" s="16"/>
      <c r="L25" s="19">
        <v>3863166.16</v>
      </c>
      <c r="M25" s="16"/>
      <c r="N25" s="18">
        <f t="shared" si="1"/>
        <v>7545.24640625</v>
      </c>
      <c r="P25" s="20">
        <f t="shared" si="2"/>
        <v>3856558.662</v>
      </c>
      <c r="Q25" s="16"/>
      <c r="R25" s="18">
        <f t="shared" si="3"/>
        <v>7005.556152588556</v>
      </c>
      <c r="T25" s="21">
        <f t="shared" si="4"/>
        <v>0</v>
      </c>
      <c r="U25" s="22"/>
      <c r="V25" s="23">
        <f t="shared" si="5"/>
        <v>0</v>
      </c>
      <c r="X25" s="24">
        <f t="shared" si="6"/>
        <v>0</v>
      </c>
      <c r="Y25" s="25"/>
      <c r="Z25" s="29">
        <f t="shared" si="7"/>
        <v>0</v>
      </c>
      <c r="AA25" s="27"/>
      <c r="AB25" s="28">
        <f t="shared" si="8"/>
        <v>0</v>
      </c>
      <c r="AC25" s="27"/>
    </row>
    <row r="26" spans="1:29" ht="12.75">
      <c r="A26" s="13" t="s">
        <v>65</v>
      </c>
      <c r="B26" s="14" t="s">
        <v>63</v>
      </c>
      <c r="C26" s="14" t="s">
        <v>66</v>
      </c>
      <c r="D26" s="15">
        <v>242.5</v>
      </c>
      <c r="E26" s="16"/>
      <c r="F26" s="17">
        <v>2315919.93</v>
      </c>
      <c r="G26" s="16"/>
      <c r="H26" s="18">
        <f t="shared" si="0"/>
        <v>9550.185278350516</v>
      </c>
      <c r="J26" s="15">
        <v>272.5</v>
      </c>
      <c r="K26" s="16"/>
      <c r="L26" s="19">
        <v>2287515.25</v>
      </c>
      <c r="M26" s="16"/>
      <c r="N26" s="18">
        <f t="shared" si="1"/>
        <v>8394.551376146788</v>
      </c>
      <c r="P26" s="20">
        <f t="shared" si="2"/>
        <v>2084327.9370000002</v>
      </c>
      <c r="Q26" s="16"/>
      <c r="R26" s="18">
        <f t="shared" si="3"/>
        <v>8595.166750515466</v>
      </c>
      <c r="T26" s="21">
        <f t="shared" si="4"/>
        <v>0</v>
      </c>
      <c r="U26" s="22"/>
      <c r="V26" s="23">
        <f t="shared" si="5"/>
        <v>-200.6153743686773</v>
      </c>
      <c r="X26" s="24">
        <f t="shared" si="6"/>
        <v>0</v>
      </c>
      <c r="Y26" s="25"/>
      <c r="Z26" s="29">
        <f t="shared" si="7"/>
        <v>-0.02334048660040785</v>
      </c>
      <c r="AA26" s="27"/>
      <c r="AB26" s="28">
        <f t="shared" si="8"/>
        <v>0</v>
      </c>
      <c r="AC26" s="27"/>
    </row>
    <row r="27" spans="1:29" ht="12.75">
      <c r="A27" s="13" t="s">
        <v>67</v>
      </c>
      <c r="B27" s="14" t="s">
        <v>68</v>
      </c>
      <c r="C27" s="14" t="s">
        <v>69</v>
      </c>
      <c r="D27" s="15">
        <v>24729.5</v>
      </c>
      <c r="E27" s="16"/>
      <c r="F27" s="17">
        <v>193307774.13</v>
      </c>
      <c r="G27" s="16"/>
      <c r="H27" s="18">
        <f t="shared" si="0"/>
        <v>7816.889711882569</v>
      </c>
      <c r="J27" s="15">
        <v>25322.5</v>
      </c>
      <c r="K27" s="16"/>
      <c r="L27" s="19">
        <v>198383608.74</v>
      </c>
      <c r="M27" s="16"/>
      <c r="N27" s="18">
        <f t="shared" si="1"/>
        <v>7834.282110376148</v>
      </c>
      <c r="P27" s="20">
        <f t="shared" si="2"/>
        <v>173976996.717</v>
      </c>
      <c r="Q27" s="16"/>
      <c r="R27" s="18">
        <f t="shared" si="3"/>
        <v>7035.200740694312</v>
      </c>
      <c r="T27" s="21">
        <f t="shared" si="4"/>
        <v>0</v>
      </c>
      <c r="U27" s="22"/>
      <c r="V27" s="23">
        <f t="shared" si="5"/>
        <v>0</v>
      </c>
      <c r="X27" s="24">
        <f t="shared" si="6"/>
        <v>0</v>
      </c>
      <c r="Y27" s="25"/>
      <c r="Z27" s="29">
        <f t="shared" si="7"/>
        <v>0</v>
      </c>
      <c r="AA27" s="27"/>
      <c r="AB27" s="28">
        <f t="shared" si="8"/>
        <v>0</v>
      </c>
      <c r="AC27" s="27"/>
    </row>
    <row r="28" spans="1:29" ht="12.75">
      <c r="A28" s="13" t="s">
        <v>70</v>
      </c>
      <c r="B28" s="14" t="s">
        <v>68</v>
      </c>
      <c r="C28" s="14" t="s">
        <v>71</v>
      </c>
      <c r="D28" s="15">
        <v>27508.5</v>
      </c>
      <c r="E28" s="16"/>
      <c r="F28" s="17">
        <v>244972387.41</v>
      </c>
      <c r="G28" s="16"/>
      <c r="H28" s="18">
        <f t="shared" si="0"/>
        <v>8905.334257047822</v>
      </c>
      <c r="J28" s="15">
        <v>27986.5</v>
      </c>
      <c r="K28" s="16"/>
      <c r="L28" s="19">
        <v>247222725.39000002</v>
      </c>
      <c r="M28" s="16"/>
      <c r="N28" s="18">
        <f t="shared" si="1"/>
        <v>8833.642127096993</v>
      </c>
      <c r="P28" s="20">
        <f t="shared" si="2"/>
        <v>220475148.669</v>
      </c>
      <c r="Q28" s="16"/>
      <c r="R28" s="18">
        <f t="shared" si="3"/>
        <v>8014.80083134304</v>
      </c>
      <c r="T28" s="21">
        <f t="shared" si="4"/>
        <v>0</v>
      </c>
      <c r="U28" s="22"/>
      <c r="V28" s="23">
        <f t="shared" si="5"/>
        <v>0</v>
      </c>
      <c r="X28" s="24">
        <f t="shared" si="6"/>
        <v>0</v>
      </c>
      <c r="Y28" s="25"/>
      <c r="Z28" s="29">
        <f t="shared" si="7"/>
        <v>0</v>
      </c>
      <c r="AA28" s="27"/>
      <c r="AB28" s="28">
        <f t="shared" si="8"/>
        <v>0</v>
      </c>
      <c r="AC28" s="27"/>
    </row>
    <row r="29" spans="1:29" ht="12.75">
      <c r="A29" s="13" t="s">
        <v>72</v>
      </c>
      <c r="B29" s="14" t="s">
        <v>73</v>
      </c>
      <c r="C29" s="14" t="s">
        <v>74</v>
      </c>
      <c r="D29" s="15">
        <v>887</v>
      </c>
      <c r="E29" s="16"/>
      <c r="F29" s="17">
        <v>8254716.28</v>
      </c>
      <c r="G29" s="16"/>
      <c r="H29" s="18">
        <f t="shared" si="0"/>
        <v>9306.331770011275</v>
      </c>
      <c r="J29" s="15">
        <v>902</v>
      </c>
      <c r="K29" s="16"/>
      <c r="L29" s="19">
        <v>8065869.89</v>
      </c>
      <c r="M29" s="16"/>
      <c r="N29" s="18">
        <f t="shared" si="1"/>
        <v>8942.2060864745</v>
      </c>
      <c r="P29" s="20">
        <f t="shared" si="2"/>
        <v>7429244.652000001</v>
      </c>
      <c r="Q29" s="16"/>
      <c r="R29" s="18">
        <f t="shared" si="3"/>
        <v>8375.698593010147</v>
      </c>
      <c r="T29" s="21">
        <f t="shared" si="4"/>
        <v>0</v>
      </c>
      <c r="U29" s="22"/>
      <c r="V29" s="23">
        <f t="shared" si="5"/>
        <v>0</v>
      </c>
      <c r="X29" s="24">
        <f t="shared" si="6"/>
        <v>0</v>
      </c>
      <c r="Y29" s="25"/>
      <c r="Z29" s="29">
        <f t="shared" si="7"/>
        <v>0</v>
      </c>
      <c r="AA29" s="27"/>
      <c r="AB29" s="28">
        <f t="shared" si="8"/>
        <v>0</v>
      </c>
      <c r="AC29" s="27"/>
    </row>
    <row r="30" spans="1:29" ht="12.75">
      <c r="A30" s="13" t="s">
        <v>75</v>
      </c>
      <c r="B30" s="14" t="s">
        <v>73</v>
      </c>
      <c r="C30" s="14" t="s">
        <v>76</v>
      </c>
      <c r="D30" s="15">
        <v>1072.5</v>
      </c>
      <c r="E30" s="16"/>
      <c r="F30" s="17">
        <v>9091420</v>
      </c>
      <c r="G30" s="16"/>
      <c r="H30" s="18">
        <f t="shared" si="0"/>
        <v>8476.848484848484</v>
      </c>
      <c r="J30" s="15">
        <v>1066</v>
      </c>
      <c r="K30" s="16"/>
      <c r="L30" s="19">
        <v>8908034.17</v>
      </c>
      <c r="M30" s="16"/>
      <c r="N30" s="18">
        <f t="shared" si="1"/>
        <v>8356.50484990619</v>
      </c>
      <c r="P30" s="20">
        <f t="shared" si="2"/>
        <v>8182278</v>
      </c>
      <c r="Q30" s="16"/>
      <c r="R30" s="18">
        <f t="shared" si="3"/>
        <v>7629.163636363636</v>
      </c>
      <c r="T30" s="21">
        <f t="shared" si="4"/>
        <v>0</v>
      </c>
      <c r="U30" s="22"/>
      <c r="V30" s="23">
        <f t="shared" si="5"/>
        <v>0</v>
      </c>
      <c r="X30" s="24">
        <f t="shared" si="6"/>
        <v>0</v>
      </c>
      <c r="Y30" s="25"/>
      <c r="Z30" s="29">
        <f t="shared" si="7"/>
        <v>0</v>
      </c>
      <c r="AA30" s="27"/>
      <c r="AB30" s="28">
        <f t="shared" si="8"/>
        <v>0</v>
      </c>
      <c r="AC30" s="27"/>
    </row>
    <row r="31" spans="1:29" ht="12.75">
      <c r="A31" s="13" t="s">
        <v>77</v>
      </c>
      <c r="B31" s="14" t="s">
        <v>78</v>
      </c>
      <c r="C31" s="14" t="s">
        <v>79</v>
      </c>
      <c r="D31" s="15">
        <v>93.5</v>
      </c>
      <c r="E31" s="16"/>
      <c r="F31" s="17">
        <v>1763955.5300000003</v>
      </c>
      <c r="G31" s="16"/>
      <c r="H31" s="18">
        <f t="shared" si="0"/>
        <v>18865.83454545455</v>
      </c>
      <c r="J31" s="15">
        <v>104.5</v>
      </c>
      <c r="K31" s="16"/>
      <c r="L31" s="19">
        <v>1810405.8800000001</v>
      </c>
      <c r="M31" s="16"/>
      <c r="N31" s="18">
        <f t="shared" si="1"/>
        <v>17324.458181818183</v>
      </c>
      <c r="P31" s="20">
        <f t="shared" si="2"/>
        <v>1587559.9770000002</v>
      </c>
      <c r="Q31" s="16"/>
      <c r="R31" s="18">
        <f t="shared" si="3"/>
        <v>16979.251090909096</v>
      </c>
      <c r="T31" s="21">
        <f t="shared" si="4"/>
        <v>0</v>
      </c>
      <c r="U31" s="22"/>
      <c r="V31" s="23">
        <f t="shared" si="5"/>
        <v>0</v>
      </c>
      <c r="X31" s="24">
        <f t="shared" si="6"/>
        <v>0</v>
      </c>
      <c r="Y31" s="25"/>
      <c r="Z31" s="29">
        <f t="shared" si="7"/>
        <v>0</v>
      </c>
      <c r="AA31" s="27"/>
      <c r="AB31" s="28">
        <f t="shared" si="8"/>
        <v>0</v>
      </c>
      <c r="AC31" s="27"/>
    </row>
    <row r="32" spans="1:29" ht="12.75">
      <c r="A32" s="13" t="s">
        <v>80</v>
      </c>
      <c r="B32" s="14" t="s">
        <v>78</v>
      </c>
      <c r="C32" s="14" t="s">
        <v>81</v>
      </c>
      <c r="D32" s="15">
        <v>160.5</v>
      </c>
      <c r="E32" s="16"/>
      <c r="F32" s="17">
        <v>2435377.53</v>
      </c>
      <c r="G32" s="16"/>
      <c r="H32" s="18">
        <f t="shared" si="0"/>
        <v>15173.691775700934</v>
      </c>
      <c r="J32" s="15">
        <v>173</v>
      </c>
      <c r="K32" s="16"/>
      <c r="L32" s="19">
        <v>2620968.04</v>
      </c>
      <c r="M32" s="16"/>
      <c r="N32" s="18">
        <f t="shared" si="1"/>
        <v>15150.104277456647</v>
      </c>
      <c r="P32" s="20">
        <f t="shared" si="2"/>
        <v>2191839.777</v>
      </c>
      <c r="Q32" s="16"/>
      <c r="R32" s="18">
        <f t="shared" si="3"/>
        <v>13656.32259813084</v>
      </c>
      <c r="T32" s="21">
        <f t="shared" si="4"/>
        <v>0</v>
      </c>
      <c r="U32" s="22"/>
      <c r="V32" s="23">
        <f t="shared" si="5"/>
        <v>0</v>
      </c>
      <c r="X32" s="24">
        <f t="shared" si="6"/>
        <v>0</v>
      </c>
      <c r="Y32" s="25"/>
      <c r="Z32" s="29">
        <f t="shared" si="7"/>
        <v>0</v>
      </c>
      <c r="AA32" s="27"/>
      <c r="AB32" s="28">
        <f t="shared" si="8"/>
        <v>0</v>
      </c>
      <c r="AC32" s="27"/>
    </row>
    <row r="33" spans="1:29" ht="12.75">
      <c r="A33" s="13" t="s">
        <v>82</v>
      </c>
      <c r="B33" s="14" t="s">
        <v>83</v>
      </c>
      <c r="C33" s="14" t="s">
        <v>84</v>
      </c>
      <c r="D33" s="15">
        <v>873</v>
      </c>
      <c r="E33" s="16"/>
      <c r="F33" s="17">
        <v>8901676.18</v>
      </c>
      <c r="G33" s="16"/>
      <c r="H33" s="18">
        <f t="shared" si="0"/>
        <v>10196.65083619702</v>
      </c>
      <c r="J33" s="15">
        <v>882.5</v>
      </c>
      <c r="K33" s="16"/>
      <c r="L33" s="19">
        <v>8741325.35</v>
      </c>
      <c r="M33" s="16"/>
      <c r="N33" s="18">
        <f t="shared" si="1"/>
        <v>9905.184532577903</v>
      </c>
      <c r="P33" s="20">
        <f t="shared" si="2"/>
        <v>8011508.562</v>
      </c>
      <c r="Q33" s="16"/>
      <c r="R33" s="18">
        <f t="shared" si="3"/>
        <v>9176.985752577319</v>
      </c>
      <c r="T33" s="21">
        <f t="shared" si="4"/>
        <v>0</v>
      </c>
      <c r="U33" s="22"/>
      <c r="V33" s="23">
        <f t="shared" si="5"/>
        <v>0</v>
      </c>
      <c r="X33" s="24">
        <f t="shared" si="6"/>
        <v>0</v>
      </c>
      <c r="Y33" s="25"/>
      <c r="Z33" s="29">
        <f t="shared" si="7"/>
        <v>0</v>
      </c>
      <c r="AA33" s="27"/>
      <c r="AB33" s="28">
        <f t="shared" si="8"/>
        <v>0</v>
      </c>
      <c r="AC33" s="27"/>
    </row>
    <row r="34" spans="1:29" ht="12.75">
      <c r="A34" s="13" t="s">
        <v>85</v>
      </c>
      <c r="B34" s="14" t="s">
        <v>86</v>
      </c>
      <c r="C34" s="14" t="s">
        <v>87</v>
      </c>
      <c r="D34" s="15">
        <v>1046.5</v>
      </c>
      <c r="E34" s="16"/>
      <c r="F34" s="17">
        <v>8047377.89</v>
      </c>
      <c r="G34" s="16"/>
      <c r="H34" s="18">
        <f t="shared" si="0"/>
        <v>7689.802092689918</v>
      </c>
      <c r="J34" s="15">
        <v>1021.5</v>
      </c>
      <c r="K34" s="16"/>
      <c r="L34" s="19">
        <v>7663225.6</v>
      </c>
      <c r="M34" s="16"/>
      <c r="N34" s="18">
        <f t="shared" si="1"/>
        <v>7501.934018600097</v>
      </c>
      <c r="P34" s="20">
        <f t="shared" si="2"/>
        <v>7242640.101</v>
      </c>
      <c r="Q34" s="16"/>
      <c r="R34" s="18">
        <f t="shared" si="3"/>
        <v>6920.8218834209265</v>
      </c>
      <c r="T34" s="21">
        <f t="shared" si="4"/>
        <v>0</v>
      </c>
      <c r="U34" s="22"/>
      <c r="V34" s="23">
        <f t="shared" si="5"/>
        <v>0</v>
      </c>
      <c r="X34" s="24">
        <f t="shared" si="6"/>
        <v>0</v>
      </c>
      <c r="Y34" s="25"/>
      <c r="Z34" s="29">
        <f t="shared" si="7"/>
        <v>0</v>
      </c>
      <c r="AA34" s="27"/>
      <c r="AB34" s="28">
        <f t="shared" si="8"/>
        <v>0</v>
      </c>
      <c r="AC34" s="27"/>
    </row>
    <row r="35" spans="1:29" ht="12.75">
      <c r="A35" s="13" t="s">
        <v>88</v>
      </c>
      <c r="B35" s="14" t="s">
        <v>86</v>
      </c>
      <c r="C35" s="14" t="s">
        <v>89</v>
      </c>
      <c r="D35" s="15">
        <v>313.5</v>
      </c>
      <c r="E35" s="16"/>
      <c r="F35" s="17">
        <v>2716030.92</v>
      </c>
      <c r="G35" s="16"/>
      <c r="H35" s="18">
        <f t="shared" si="0"/>
        <v>8663.575502392345</v>
      </c>
      <c r="J35" s="15">
        <v>315</v>
      </c>
      <c r="K35" s="16"/>
      <c r="L35" s="19">
        <v>2578396.02</v>
      </c>
      <c r="M35" s="16"/>
      <c r="N35" s="18">
        <f t="shared" si="1"/>
        <v>8185.38419047619</v>
      </c>
      <c r="P35" s="20">
        <f t="shared" si="2"/>
        <v>2444427.828</v>
      </c>
      <c r="Q35" s="16"/>
      <c r="R35" s="18">
        <f t="shared" si="3"/>
        <v>7797.217952153111</v>
      </c>
      <c r="T35" s="21">
        <f t="shared" si="4"/>
        <v>0</v>
      </c>
      <c r="U35" s="22"/>
      <c r="V35" s="23">
        <f t="shared" si="5"/>
        <v>0</v>
      </c>
      <c r="X35" s="24">
        <f t="shared" si="6"/>
        <v>0</v>
      </c>
      <c r="Y35" s="25"/>
      <c r="Z35" s="29">
        <f t="shared" si="7"/>
        <v>0</v>
      </c>
      <c r="AA35" s="27"/>
      <c r="AB35" s="28">
        <f t="shared" si="8"/>
        <v>0</v>
      </c>
      <c r="AC35" s="27"/>
    </row>
    <row r="36" spans="1:29" ht="12.75">
      <c r="A36" s="13" t="s">
        <v>90</v>
      </c>
      <c r="B36" s="14" t="s">
        <v>86</v>
      </c>
      <c r="C36" s="14" t="s">
        <v>91</v>
      </c>
      <c r="D36" s="15">
        <v>268.5</v>
      </c>
      <c r="E36" s="16"/>
      <c r="F36" s="17">
        <v>2684217.12</v>
      </c>
      <c r="G36" s="16"/>
      <c r="H36" s="18">
        <f t="shared" si="0"/>
        <v>9997.084245810056</v>
      </c>
      <c r="J36" s="15">
        <v>239</v>
      </c>
      <c r="K36" s="16"/>
      <c r="L36" s="19">
        <v>2758176.85</v>
      </c>
      <c r="M36" s="16"/>
      <c r="N36" s="18">
        <f t="shared" si="1"/>
        <v>11540.488912133891</v>
      </c>
      <c r="P36" s="20">
        <f t="shared" si="2"/>
        <v>2415795.4080000003</v>
      </c>
      <c r="Q36" s="16"/>
      <c r="R36" s="18">
        <f t="shared" si="3"/>
        <v>8997.37582122905</v>
      </c>
      <c r="T36" s="21">
        <f t="shared" si="4"/>
        <v>0</v>
      </c>
      <c r="U36" s="22"/>
      <c r="V36" s="23">
        <f t="shared" si="5"/>
        <v>0</v>
      </c>
      <c r="X36" s="24">
        <f t="shared" si="6"/>
        <v>0</v>
      </c>
      <c r="Y36" s="25"/>
      <c r="Z36" s="29">
        <f t="shared" si="7"/>
        <v>0</v>
      </c>
      <c r="AA36" s="27"/>
      <c r="AB36" s="28">
        <f t="shared" si="8"/>
        <v>0</v>
      </c>
      <c r="AC36" s="27"/>
    </row>
    <row r="37" spans="1:29" ht="13.5">
      <c r="A37" s="32" t="s">
        <v>92</v>
      </c>
      <c r="B37" s="33" t="s">
        <v>93</v>
      </c>
      <c r="C37" s="33" t="s">
        <v>94</v>
      </c>
      <c r="D37" s="15">
        <v>200.5</v>
      </c>
      <c r="E37" s="16"/>
      <c r="F37" s="34">
        <f>2431601.01*0.9</f>
        <v>2188440.909</v>
      </c>
      <c r="G37" s="16"/>
      <c r="H37" s="18">
        <f t="shared" si="0"/>
        <v>10914.917251870324</v>
      </c>
      <c r="J37" s="15">
        <v>230</v>
      </c>
      <c r="K37" s="16"/>
      <c r="L37" s="19">
        <v>2017597.29</v>
      </c>
      <c r="M37" s="16"/>
      <c r="N37" s="18">
        <f t="shared" si="1"/>
        <v>8772.162130434783</v>
      </c>
      <c r="P37" s="20">
        <f t="shared" si="2"/>
        <v>1969596.8181</v>
      </c>
      <c r="Q37" s="16"/>
      <c r="R37" s="18">
        <f t="shared" si="3"/>
        <v>9823.425526683292</v>
      </c>
      <c r="T37" s="21">
        <f t="shared" si="4"/>
        <v>0</v>
      </c>
      <c r="U37" s="22"/>
      <c r="V37" s="23">
        <f t="shared" si="5"/>
        <v>-1051.2633962485088</v>
      </c>
      <c r="X37" s="24">
        <f t="shared" si="6"/>
        <v>0</v>
      </c>
      <c r="Y37" s="25"/>
      <c r="Z37" s="29">
        <f t="shared" si="7"/>
        <v>-0.10701596845142974</v>
      </c>
      <c r="AA37" s="27"/>
      <c r="AB37" s="28">
        <f t="shared" si="8"/>
        <v>0</v>
      </c>
      <c r="AC37" s="30"/>
    </row>
    <row r="38" spans="1:29" ht="12.75">
      <c r="A38" s="13" t="s">
        <v>95</v>
      </c>
      <c r="B38" s="14" t="s">
        <v>93</v>
      </c>
      <c r="C38" s="14" t="s">
        <v>96</v>
      </c>
      <c r="D38" s="15">
        <v>253</v>
      </c>
      <c r="E38" s="16"/>
      <c r="F38" s="17">
        <v>2469880.1799999997</v>
      </c>
      <c r="G38" s="16"/>
      <c r="H38" s="18">
        <f t="shared" si="0"/>
        <v>9762.372252964426</v>
      </c>
      <c r="J38" s="15">
        <v>257.5</v>
      </c>
      <c r="K38" s="16"/>
      <c r="L38" s="19">
        <v>2434914.17</v>
      </c>
      <c r="M38" s="16"/>
      <c r="N38" s="18">
        <f t="shared" si="1"/>
        <v>9455.977359223301</v>
      </c>
      <c r="P38" s="20">
        <f t="shared" si="2"/>
        <v>2222892.162</v>
      </c>
      <c r="Q38" s="16"/>
      <c r="R38" s="18">
        <f t="shared" si="3"/>
        <v>8786.135027667984</v>
      </c>
      <c r="T38" s="21">
        <f t="shared" si="4"/>
        <v>0</v>
      </c>
      <c r="U38" s="22"/>
      <c r="V38" s="23">
        <f t="shared" si="5"/>
        <v>0</v>
      </c>
      <c r="X38" s="24">
        <f t="shared" si="6"/>
        <v>0</v>
      </c>
      <c r="Y38" s="25"/>
      <c r="Z38" s="29">
        <f t="shared" si="7"/>
        <v>0</v>
      </c>
      <c r="AA38" s="27"/>
      <c r="AB38" s="28">
        <f t="shared" si="8"/>
        <v>0</v>
      </c>
      <c r="AC38" s="27"/>
    </row>
    <row r="39" spans="1:29" ht="13.5">
      <c r="A39" s="13" t="s">
        <v>97</v>
      </c>
      <c r="B39" s="14" t="s">
        <v>98</v>
      </c>
      <c r="C39" s="14" t="s">
        <v>99</v>
      </c>
      <c r="D39" s="15">
        <v>494</v>
      </c>
      <c r="E39" s="16"/>
      <c r="F39" s="17">
        <v>3680921.64</v>
      </c>
      <c r="G39" s="16"/>
      <c r="H39" s="18">
        <f t="shared" si="0"/>
        <v>7451.258380566802</v>
      </c>
      <c r="J39" s="15">
        <v>494</v>
      </c>
      <c r="K39" s="16"/>
      <c r="L39" s="19">
        <v>3447717.91</v>
      </c>
      <c r="M39" s="16"/>
      <c r="N39" s="18">
        <f t="shared" si="1"/>
        <v>6979.1860526315795</v>
      </c>
      <c r="P39" s="20">
        <f t="shared" si="2"/>
        <v>3312829.4760000003</v>
      </c>
      <c r="Q39" s="16"/>
      <c r="R39" s="18">
        <f t="shared" si="3"/>
        <v>6706.132542510122</v>
      </c>
      <c r="T39" s="21">
        <f t="shared" si="4"/>
        <v>0</v>
      </c>
      <c r="U39" s="22"/>
      <c r="V39" s="23">
        <f t="shared" si="5"/>
        <v>0</v>
      </c>
      <c r="X39" s="24">
        <f t="shared" si="6"/>
        <v>0</v>
      </c>
      <c r="Y39" s="25"/>
      <c r="Z39" s="29">
        <f t="shared" si="7"/>
        <v>0</v>
      </c>
      <c r="AA39" s="27"/>
      <c r="AB39" s="28">
        <f t="shared" si="8"/>
        <v>0</v>
      </c>
      <c r="AC39" s="30"/>
    </row>
    <row r="40" spans="1:29" ht="12.75">
      <c r="A40" s="13" t="s">
        <v>100</v>
      </c>
      <c r="B40" s="14" t="s">
        <v>101</v>
      </c>
      <c r="C40" s="14" t="s">
        <v>102</v>
      </c>
      <c r="D40" s="15">
        <v>451</v>
      </c>
      <c r="E40" s="16"/>
      <c r="F40" s="17">
        <v>3878563.77</v>
      </c>
      <c r="G40" s="16"/>
      <c r="H40" s="18">
        <f t="shared" si="0"/>
        <v>8599.919667405766</v>
      </c>
      <c r="J40" s="15">
        <v>426.5</v>
      </c>
      <c r="K40" s="16"/>
      <c r="L40" s="19">
        <v>3755545.8</v>
      </c>
      <c r="M40" s="16"/>
      <c r="N40" s="18">
        <f t="shared" si="1"/>
        <v>8805.500117233294</v>
      </c>
      <c r="P40" s="20">
        <f t="shared" si="2"/>
        <v>3490707.393</v>
      </c>
      <c r="Q40" s="16"/>
      <c r="R40" s="18">
        <f t="shared" si="3"/>
        <v>7739.927700665189</v>
      </c>
      <c r="T40" s="21">
        <f t="shared" si="4"/>
        <v>0</v>
      </c>
      <c r="U40" s="22"/>
      <c r="V40" s="23">
        <f t="shared" si="5"/>
        <v>0</v>
      </c>
      <c r="X40" s="24">
        <f t="shared" si="6"/>
        <v>0</v>
      </c>
      <c r="Y40" s="25"/>
      <c r="Z40" s="29">
        <f t="shared" si="7"/>
        <v>0</v>
      </c>
      <c r="AA40" s="27"/>
      <c r="AB40" s="28">
        <f t="shared" si="8"/>
        <v>0</v>
      </c>
      <c r="AC40" s="27"/>
    </row>
    <row r="41" spans="1:29" ht="12.75">
      <c r="A41" s="13" t="s">
        <v>103</v>
      </c>
      <c r="B41" s="14" t="s">
        <v>104</v>
      </c>
      <c r="C41" s="14" t="s">
        <v>105</v>
      </c>
      <c r="D41" s="15">
        <v>5032.5</v>
      </c>
      <c r="E41" s="16"/>
      <c r="F41" s="17">
        <v>36511668.02</v>
      </c>
      <c r="G41" s="16"/>
      <c r="H41" s="18">
        <f t="shared" si="0"/>
        <v>7255.174966716344</v>
      </c>
      <c r="J41" s="15">
        <v>4939</v>
      </c>
      <c r="K41" s="16"/>
      <c r="L41" s="19">
        <v>36438371.09</v>
      </c>
      <c r="M41" s="16"/>
      <c r="N41" s="18">
        <f t="shared" si="1"/>
        <v>7377.681937639199</v>
      </c>
      <c r="P41" s="20">
        <f t="shared" si="2"/>
        <v>32860501.218000002</v>
      </c>
      <c r="Q41" s="16"/>
      <c r="R41" s="18">
        <f t="shared" si="3"/>
        <v>6529.65747004471</v>
      </c>
      <c r="T41" s="21">
        <f t="shared" si="4"/>
        <v>0</v>
      </c>
      <c r="U41" s="22"/>
      <c r="V41" s="23">
        <f t="shared" si="5"/>
        <v>0</v>
      </c>
      <c r="X41" s="24">
        <f t="shared" si="6"/>
        <v>0</v>
      </c>
      <c r="Y41" s="25"/>
      <c r="Z41" s="29">
        <f t="shared" si="7"/>
        <v>0</v>
      </c>
      <c r="AA41" s="27"/>
      <c r="AB41" s="28">
        <f t="shared" si="8"/>
        <v>0</v>
      </c>
      <c r="AC41" s="27"/>
    </row>
    <row r="42" spans="1:29" ht="13.5">
      <c r="A42" s="13" t="s">
        <v>106</v>
      </c>
      <c r="B42" s="14" t="s">
        <v>107</v>
      </c>
      <c r="C42" s="33" t="s">
        <v>108</v>
      </c>
      <c r="D42" s="15">
        <v>71564</v>
      </c>
      <c r="E42" s="16"/>
      <c r="F42" s="34">
        <f>605638528.55*0.9</f>
        <v>545074675.6949999</v>
      </c>
      <c r="G42" s="16"/>
      <c r="H42" s="18">
        <f t="shared" si="0"/>
        <v>7616.604377829634</v>
      </c>
      <c r="J42" s="15">
        <v>72172</v>
      </c>
      <c r="K42" s="16"/>
      <c r="L42" s="19">
        <v>615621808.2199999</v>
      </c>
      <c r="M42" s="16"/>
      <c r="N42" s="18">
        <f t="shared" si="1"/>
        <v>8529.925846865819</v>
      </c>
      <c r="P42" s="20">
        <f t="shared" si="2"/>
        <v>490567208.12549996</v>
      </c>
      <c r="Q42" s="16"/>
      <c r="R42" s="18">
        <f t="shared" si="3"/>
        <v>6854.943940046671</v>
      </c>
      <c r="T42" s="21">
        <f t="shared" si="4"/>
        <v>0</v>
      </c>
      <c r="U42" s="22"/>
      <c r="V42" s="23">
        <f t="shared" si="5"/>
        <v>0</v>
      </c>
      <c r="X42" s="24">
        <f t="shared" si="6"/>
        <v>0</v>
      </c>
      <c r="Y42" s="25"/>
      <c r="Z42" s="29">
        <f t="shared" si="7"/>
        <v>0</v>
      </c>
      <c r="AA42" s="27"/>
      <c r="AB42" s="28">
        <f t="shared" si="8"/>
        <v>0</v>
      </c>
      <c r="AC42" s="27"/>
    </row>
    <row r="43" spans="1:29" ht="13.5">
      <c r="A43" s="13" t="s">
        <v>109</v>
      </c>
      <c r="B43" s="14" t="s">
        <v>110</v>
      </c>
      <c r="C43" s="14" t="s">
        <v>111</v>
      </c>
      <c r="D43" s="15">
        <v>257.5</v>
      </c>
      <c r="E43" s="16"/>
      <c r="F43" s="17">
        <v>2786364.83</v>
      </c>
      <c r="G43" s="16"/>
      <c r="H43" s="18">
        <f t="shared" si="0"/>
        <v>10820.834291262136</v>
      </c>
      <c r="J43" s="15">
        <v>270</v>
      </c>
      <c r="K43" s="16"/>
      <c r="L43" s="19">
        <v>2584410.3</v>
      </c>
      <c r="M43" s="16"/>
      <c r="N43" s="18">
        <f t="shared" si="1"/>
        <v>9571.89</v>
      </c>
      <c r="P43" s="20">
        <f t="shared" si="2"/>
        <v>2507728.347</v>
      </c>
      <c r="Q43" s="16"/>
      <c r="R43" s="18">
        <f t="shared" si="3"/>
        <v>9738.750862135923</v>
      </c>
      <c r="T43" s="21">
        <f t="shared" si="4"/>
        <v>0</v>
      </c>
      <c r="U43" s="22"/>
      <c r="V43" s="23">
        <f t="shared" si="5"/>
        <v>-166.86086213592353</v>
      </c>
      <c r="X43" s="24">
        <f t="shared" si="6"/>
        <v>0</v>
      </c>
      <c r="Y43" s="25"/>
      <c r="Z43" s="29">
        <f t="shared" si="7"/>
        <v>-0.017133702719994138</v>
      </c>
      <c r="AA43" s="27"/>
      <c r="AB43" s="28">
        <f t="shared" si="8"/>
        <v>0</v>
      </c>
      <c r="AC43" s="30"/>
    </row>
    <row r="44" spans="1:29" ht="12.75">
      <c r="A44" s="13" t="s">
        <v>112</v>
      </c>
      <c r="B44" s="14" t="s">
        <v>113</v>
      </c>
      <c r="C44" s="14" t="s">
        <v>114</v>
      </c>
      <c r="D44" s="15">
        <v>56178.5</v>
      </c>
      <c r="E44" s="16"/>
      <c r="F44" s="17">
        <v>438803326.19</v>
      </c>
      <c r="G44" s="16"/>
      <c r="H44" s="18">
        <f t="shared" si="0"/>
        <v>7810.876513078847</v>
      </c>
      <c r="J44" s="15">
        <v>57566</v>
      </c>
      <c r="K44" s="16"/>
      <c r="L44" s="19">
        <v>433719526.34999996</v>
      </c>
      <c r="M44" s="16"/>
      <c r="N44" s="18">
        <f t="shared" si="1"/>
        <v>7534.3002180106305</v>
      </c>
      <c r="P44" s="20">
        <f t="shared" si="2"/>
        <v>394922993.571</v>
      </c>
      <c r="Q44" s="16"/>
      <c r="R44" s="18">
        <f t="shared" si="3"/>
        <v>7029.788861770962</v>
      </c>
      <c r="T44" s="21">
        <f t="shared" si="4"/>
        <v>0</v>
      </c>
      <c r="U44" s="22"/>
      <c r="V44" s="23">
        <f t="shared" si="5"/>
        <v>0</v>
      </c>
      <c r="X44" s="24">
        <f t="shared" si="6"/>
        <v>0</v>
      </c>
      <c r="Y44" s="25"/>
      <c r="Z44" s="29">
        <f t="shared" si="7"/>
        <v>0</v>
      </c>
      <c r="AA44" s="27"/>
      <c r="AB44" s="28">
        <f t="shared" si="8"/>
        <v>0</v>
      </c>
      <c r="AC44" s="27"/>
    </row>
    <row r="45" spans="1:29" ht="12.75">
      <c r="A45" s="13" t="s">
        <v>115</v>
      </c>
      <c r="B45" s="14" t="s">
        <v>116</v>
      </c>
      <c r="C45" s="14" t="s">
        <v>117</v>
      </c>
      <c r="D45" s="15">
        <v>5837</v>
      </c>
      <c r="E45" s="16"/>
      <c r="F45" s="17">
        <v>59457733.31</v>
      </c>
      <c r="G45" s="16"/>
      <c r="H45" s="18">
        <f t="shared" si="0"/>
        <v>10186.35143224259</v>
      </c>
      <c r="J45" s="15">
        <v>5783.5</v>
      </c>
      <c r="K45" s="16"/>
      <c r="L45" s="19">
        <v>57317382.49</v>
      </c>
      <c r="M45" s="16"/>
      <c r="N45" s="18">
        <f t="shared" si="1"/>
        <v>9910.500992478603</v>
      </c>
      <c r="P45" s="20">
        <f t="shared" si="2"/>
        <v>53511959.979</v>
      </c>
      <c r="Q45" s="16"/>
      <c r="R45" s="18">
        <f t="shared" si="3"/>
        <v>9167.716289018332</v>
      </c>
      <c r="T45" s="21">
        <f t="shared" si="4"/>
        <v>0</v>
      </c>
      <c r="U45" s="22"/>
      <c r="V45" s="23">
        <f t="shared" si="5"/>
        <v>0</v>
      </c>
      <c r="X45" s="24">
        <f t="shared" si="6"/>
        <v>0</v>
      </c>
      <c r="Y45" s="25"/>
      <c r="Z45" s="29">
        <f t="shared" si="7"/>
        <v>0</v>
      </c>
      <c r="AA45" s="27"/>
      <c r="AB45" s="28">
        <f t="shared" si="8"/>
        <v>0</v>
      </c>
      <c r="AC45" s="27"/>
    </row>
    <row r="46" spans="1:29" ht="12.75">
      <c r="A46" s="13" t="s">
        <v>118</v>
      </c>
      <c r="B46" s="14" t="s">
        <v>119</v>
      </c>
      <c r="C46" s="14" t="s">
        <v>120</v>
      </c>
      <c r="D46" s="15">
        <v>2526.5</v>
      </c>
      <c r="E46" s="16"/>
      <c r="F46" s="17">
        <v>18350683.96</v>
      </c>
      <c r="G46" s="16"/>
      <c r="H46" s="18">
        <f t="shared" si="0"/>
        <v>7263.282786463487</v>
      </c>
      <c r="J46" s="15">
        <v>2428.5</v>
      </c>
      <c r="K46" s="16"/>
      <c r="L46" s="19">
        <v>18284601.23</v>
      </c>
      <c r="M46" s="16"/>
      <c r="N46" s="18">
        <f t="shared" si="1"/>
        <v>7529.17489396747</v>
      </c>
      <c r="P46" s="20">
        <f t="shared" si="2"/>
        <v>16515615.564000001</v>
      </c>
      <c r="Q46" s="16"/>
      <c r="R46" s="18">
        <f t="shared" si="3"/>
        <v>6536.954507817139</v>
      </c>
      <c r="T46" s="21">
        <f t="shared" si="4"/>
        <v>0</v>
      </c>
      <c r="U46" s="22"/>
      <c r="V46" s="23">
        <f t="shared" si="5"/>
        <v>0</v>
      </c>
      <c r="X46" s="24">
        <f t="shared" si="6"/>
        <v>0</v>
      </c>
      <c r="Y46" s="25"/>
      <c r="Z46" s="29">
        <f t="shared" si="7"/>
        <v>0</v>
      </c>
      <c r="AA46" s="27"/>
      <c r="AB46" s="28">
        <f t="shared" si="8"/>
        <v>0</v>
      </c>
      <c r="AC46" s="27"/>
    </row>
    <row r="47" spans="1:29" ht="13.5">
      <c r="A47" s="13" t="s">
        <v>121</v>
      </c>
      <c r="B47" s="14" t="s">
        <v>119</v>
      </c>
      <c r="C47" s="14" t="s">
        <v>122</v>
      </c>
      <c r="D47" s="15">
        <v>341.5</v>
      </c>
      <c r="E47" s="16"/>
      <c r="F47" s="17">
        <v>3367643.5599999996</v>
      </c>
      <c r="G47" s="16"/>
      <c r="H47" s="18">
        <f t="shared" si="0"/>
        <v>9861.328140556368</v>
      </c>
      <c r="J47" s="15">
        <v>337.5</v>
      </c>
      <c r="K47" s="16"/>
      <c r="L47" s="19">
        <v>3068040.22</v>
      </c>
      <c r="M47" s="16"/>
      <c r="N47" s="18">
        <f t="shared" si="1"/>
        <v>9090.489540740742</v>
      </c>
      <c r="P47" s="20">
        <f t="shared" si="2"/>
        <v>3030879.204</v>
      </c>
      <c r="Q47" s="16"/>
      <c r="R47" s="18">
        <f t="shared" si="3"/>
        <v>8875.195326500732</v>
      </c>
      <c r="T47" s="21">
        <f t="shared" si="4"/>
        <v>0</v>
      </c>
      <c r="U47" s="22"/>
      <c r="V47" s="23">
        <f t="shared" si="5"/>
        <v>0</v>
      </c>
      <c r="X47" s="24">
        <f t="shared" si="6"/>
        <v>0</v>
      </c>
      <c r="Y47" s="25"/>
      <c r="Z47" s="29">
        <f t="shared" si="7"/>
        <v>0</v>
      </c>
      <c r="AA47" s="27"/>
      <c r="AB47" s="28">
        <f t="shared" si="8"/>
        <v>0</v>
      </c>
      <c r="AC47" s="30"/>
    </row>
    <row r="48" spans="1:29" ht="12.75">
      <c r="A48" s="13" t="s">
        <v>123</v>
      </c>
      <c r="B48" s="14" t="s">
        <v>119</v>
      </c>
      <c r="C48" s="14" t="s">
        <v>124</v>
      </c>
      <c r="D48" s="15">
        <v>290</v>
      </c>
      <c r="E48" s="16"/>
      <c r="F48" s="17">
        <v>2762857.2399999998</v>
      </c>
      <c r="G48" s="16"/>
      <c r="H48" s="18">
        <f t="shared" si="0"/>
        <v>9527.093931034482</v>
      </c>
      <c r="J48" s="15">
        <v>304</v>
      </c>
      <c r="K48" s="16"/>
      <c r="L48" s="19">
        <v>2833876.06</v>
      </c>
      <c r="M48" s="16"/>
      <c r="N48" s="18">
        <f t="shared" si="1"/>
        <v>9321.960723684211</v>
      </c>
      <c r="P48" s="20">
        <f t="shared" si="2"/>
        <v>2486571.516</v>
      </c>
      <c r="Q48" s="16"/>
      <c r="R48" s="18">
        <f t="shared" si="3"/>
        <v>8574.384537931033</v>
      </c>
      <c r="T48" s="21">
        <f t="shared" si="4"/>
        <v>0</v>
      </c>
      <c r="U48" s="22"/>
      <c r="V48" s="23">
        <f t="shared" si="5"/>
        <v>0</v>
      </c>
      <c r="X48" s="24">
        <f t="shared" si="6"/>
        <v>0</v>
      </c>
      <c r="Y48" s="25"/>
      <c r="Z48" s="29">
        <f t="shared" si="7"/>
        <v>0</v>
      </c>
      <c r="AA48" s="27"/>
      <c r="AB48" s="28">
        <f t="shared" si="8"/>
        <v>0</v>
      </c>
      <c r="AC48" s="27"/>
    </row>
    <row r="49" spans="1:29" ht="12.75">
      <c r="A49" s="13" t="s">
        <v>125</v>
      </c>
      <c r="B49" s="14" t="s">
        <v>119</v>
      </c>
      <c r="C49" s="14" t="s">
        <v>126</v>
      </c>
      <c r="D49" s="15">
        <v>223</v>
      </c>
      <c r="E49" s="16"/>
      <c r="F49" s="17">
        <v>2335370.42</v>
      </c>
      <c r="G49" s="16"/>
      <c r="H49" s="18">
        <f t="shared" si="0"/>
        <v>10472.513094170403</v>
      </c>
      <c r="J49" s="15">
        <v>210.5</v>
      </c>
      <c r="K49" s="16"/>
      <c r="L49" s="19">
        <v>2252382.07</v>
      </c>
      <c r="M49" s="16"/>
      <c r="N49" s="18">
        <f t="shared" si="1"/>
        <v>10700.152351543942</v>
      </c>
      <c r="P49" s="20">
        <f t="shared" si="2"/>
        <v>2101833.378</v>
      </c>
      <c r="Q49" s="16"/>
      <c r="R49" s="18">
        <f t="shared" si="3"/>
        <v>9425.261784753362</v>
      </c>
      <c r="T49" s="21">
        <f t="shared" si="4"/>
        <v>0</v>
      </c>
      <c r="U49" s="22"/>
      <c r="V49" s="23">
        <f t="shared" si="5"/>
        <v>0</v>
      </c>
      <c r="X49" s="24">
        <f t="shared" si="6"/>
        <v>0</v>
      </c>
      <c r="Y49" s="25"/>
      <c r="Z49" s="29">
        <f t="shared" si="7"/>
        <v>0</v>
      </c>
      <c r="AA49" s="27"/>
      <c r="AB49" s="28">
        <f t="shared" si="8"/>
        <v>0</v>
      </c>
      <c r="AC49" s="27"/>
    </row>
    <row r="50" spans="1:29" ht="12.75">
      <c r="A50" s="13" t="s">
        <v>127</v>
      </c>
      <c r="B50" s="14" t="s">
        <v>119</v>
      </c>
      <c r="C50" s="14" t="s">
        <v>128</v>
      </c>
      <c r="D50" s="15">
        <v>43.5</v>
      </c>
      <c r="E50" s="16"/>
      <c r="F50" s="17">
        <v>890149.6</v>
      </c>
      <c r="G50" s="16"/>
      <c r="H50" s="18">
        <f t="shared" si="0"/>
        <v>20463.209195402298</v>
      </c>
      <c r="J50" s="15">
        <v>32</v>
      </c>
      <c r="K50" s="16"/>
      <c r="L50" s="19">
        <v>768393.8700000001</v>
      </c>
      <c r="M50" s="16"/>
      <c r="N50" s="18">
        <f t="shared" si="1"/>
        <v>24012.308437500003</v>
      </c>
      <c r="P50" s="20">
        <f t="shared" si="2"/>
        <v>801134.64</v>
      </c>
      <c r="Q50" s="16"/>
      <c r="R50" s="18">
        <f t="shared" si="3"/>
        <v>18416.888275862068</v>
      </c>
      <c r="T50" s="21">
        <f t="shared" si="4"/>
        <v>-32740.769999999902</v>
      </c>
      <c r="U50" s="22"/>
      <c r="V50" s="23">
        <f t="shared" si="5"/>
        <v>0</v>
      </c>
      <c r="X50" s="24">
        <f t="shared" si="6"/>
        <v>-0.04086799941642756</v>
      </c>
      <c r="Y50" s="25"/>
      <c r="Z50" s="29">
        <f t="shared" si="7"/>
        <v>0</v>
      </c>
      <c r="AA50" s="27"/>
      <c r="AB50" s="28">
        <f t="shared" si="8"/>
        <v>0</v>
      </c>
      <c r="AC50" s="27"/>
    </row>
    <row r="51" spans="1:29" ht="12.75">
      <c r="A51" s="13" t="s">
        <v>129</v>
      </c>
      <c r="B51" s="14" t="s">
        <v>130</v>
      </c>
      <c r="C51" s="14" t="s">
        <v>131</v>
      </c>
      <c r="D51" s="15">
        <v>602</v>
      </c>
      <c r="E51" s="16"/>
      <c r="F51" s="17">
        <v>4685446.68</v>
      </c>
      <c r="G51" s="16"/>
      <c r="H51" s="18">
        <f t="shared" si="0"/>
        <v>7783.134019933555</v>
      </c>
      <c r="J51" s="15">
        <v>584.5</v>
      </c>
      <c r="K51" s="16"/>
      <c r="L51" s="19">
        <v>4693347.41</v>
      </c>
      <c r="M51" s="16"/>
      <c r="N51" s="18">
        <f t="shared" si="1"/>
        <v>8029.679059024807</v>
      </c>
      <c r="P51" s="20">
        <f t="shared" si="2"/>
        <v>4216902.012</v>
      </c>
      <c r="Q51" s="16"/>
      <c r="R51" s="18">
        <f t="shared" si="3"/>
        <v>7004.8206179402</v>
      </c>
      <c r="T51" s="21">
        <f t="shared" si="4"/>
        <v>0</v>
      </c>
      <c r="U51" s="22"/>
      <c r="V51" s="23">
        <f t="shared" si="5"/>
        <v>0</v>
      </c>
      <c r="X51" s="24">
        <f t="shared" si="6"/>
        <v>0</v>
      </c>
      <c r="Y51" s="25"/>
      <c r="Z51" s="29">
        <f t="shared" si="7"/>
        <v>0</v>
      </c>
      <c r="AA51" s="27"/>
      <c r="AB51" s="28">
        <f t="shared" si="8"/>
        <v>0</v>
      </c>
      <c r="AC51" s="27"/>
    </row>
    <row r="52" spans="1:29" ht="12.75">
      <c r="A52" s="13" t="s">
        <v>132</v>
      </c>
      <c r="B52" s="14" t="s">
        <v>130</v>
      </c>
      <c r="C52" s="14" t="s">
        <v>133</v>
      </c>
      <c r="D52" s="15">
        <v>10284.5</v>
      </c>
      <c r="E52" s="16"/>
      <c r="F52" s="17">
        <v>85522159.03999999</v>
      </c>
      <c r="G52" s="16"/>
      <c r="H52" s="18">
        <f t="shared" si="0"/>
        <v>8315.636058145752</v>
      </c>
      <c r="J52" s="15">
        <v>10248.5</v>
      </c>
      <c r="K52" s="16"/>
      <c r="L52" s="19">
        <v>82128174.32999998</v>
      </c>
      <c r="M52" s="16"/>
      <c r="N52" s="18">
        <f t="shared" si="1"/>
        <v>8013.6775459823375</v>
      </c>
      <c r="P52" s="20">
        <f t="shared" si="2"/>
        <v>76969943.13599999</v>
      </c>
      <c r="Q52" s="16"/>
      <c r="R52" s="18">
        <f t="shared" si="3"/>
        <v>7484.072452331177</v>
      </c>
      <c r="T52" s="21">
        <f t="shared" si="4"/>
        <v>0</v>
      </c>
      <c r="U52" s="22"/>
      <c r="V52" s="23">
        <f t="shared" si="5"/>
        <v>0</v>
      </c>
      <c r="X52" s="24">
        <f t="shared" si="6"/>
        <v>0</v>
      </c>
      <c r="Y52" s="25"/>
      <c r="Z52" s="29">
        <f t="shared" si="7"/>
        <v>0</v>
      </c>
      <c r="AA52" s="27"/>
      <c r="AB52" s="28">
        <f t="shared" si="8"/>
        <v>0</v>
      </c>
      <c r="AC52" s="27"/>
    </row>
    <row r="53" spans="1:29" ht="12.75">
      <c r="A53" s="13" t="s">
        <v>134</v>
      </c>
      <c r="B53" s="14" t="s">
        <v>130</v>
      </c>
      <c r="C53" s="14" t="s">
        <v>135</v>
      </c>
      <c r="D53" s="15">
        <v>8271.5</v>
      </c>
      <c r="E53" s="16"/>
      <c r="F53" s="17">
        <v>59162442.28</v>
      </c>
      <c r="G53" s="16"/>
      <c r="H53" s="18">
        <f t="shared" si="0"/>
        <v>7152.5651066916525</v>
      </c>
      <c r="J53" s="15">
        <v>8299.5</v>
      </c>
      <c r="K53" s="16"/>
      <c r="L53" s="19">
        <v>59817590.88999999</v>
      </c>
      <c r="M53" s="16"/>
      <c r="N53" s="18">
        <f t="shared" si="1"/>
        <v>7207.372840532561</v>
      </c>
      <c r="P53" s="20">
        <f t="shared" si="2"/>
        <v>53246198.052</v>
      </c>
      <c r="Q53" s="16"/>
      <c r="R53" s="18">
        <f t="shared" si="3"/>
        <v>6437.308596022487</v>
      </c>
      <c r="T53" s="21">
        <f t="shared" si="4"/>
        <v>0</v>
      </c>
      <c r="U53" s="22"/>
      <c r="V53" s="23">
        <f t="shared" si="5"/>
        <v>0</v>
      </c>
      <c r="X53" s="24">
        <f t="shared" si="6"/>
        <v>0</v>
      </c>
      <c r="Y53" s="25"/>
      <c r="Z53" s="29">
        <f t="shared" si="7"/>
        <v>0</v>
      </c>
      <c r="AA53" s="27"/>
      <c r="AB53" s="28">
        <f t="shared" si="8"/>
        <v>0</v>
      </c>
      <c r="AC53" s="27"/>
    </row>
    <row r="54" spans="1:29" ht="12.75">
      <c r="A54" s="13" t="s">
        <v>136</v>
      </c>
      <c r="B54" s="14" t="s">
        <v>130</v>
      </c>
      <c r="C54" s="14" t="s">
        <v>137</v>
      </c>
      <c r="D54" s="15">
        <v>6905.5</v>
      </c>
      <c r="E54" s="16"/>
      <c r="F54" s="17">
        <v>52838157.190000005</v>
      </c>
      <c r="G54" s="16"/>
      <c r="H54" s="18">
        <f t="shared" si="0"/>
        <v>7651.60483527623</v>
      </c>
      <c r="J54" s="15">
        <v>7019</v>
      </c>
      <c r="K54" s="16"/>
      <c r="L54" s="19">
        <v>53463137.559999995</v>
      </c>
      <c r="M54" s="16"/>
      <c r="N54" s="18">
        <f t="shared" si="1"/>
        <v>7616.916592107137</v>
      </c>
      <c r="P54" s="20">
        <f t="shared" si="2"/>
        <v>47554341.47100001</v>
      </c>
      <c r="Q54" s="16"/>
      <c r="R54" s="18">
        <f t="shared" si="3"/>
        <v>6886.444351748607</v>
      </c>
      <c r="T54" s="21">
        <f t="shared" si="4"/>
        <v>0</v>
      </c>
      <c r="U54" s="22"/>
      <c r="V54" s="23">
        <f t="shared" si="5"/>
        <v>0</v>
      </c>
      <c r="X54" s="24">
        <f t="shared" si="6"/>
        <v>0</v>
      </c>
      <c r="Y54" s="25"/>
      <c r="Z54" s="29">
        <f t="shared" si="7"/>
        <v>0</v>
      </c>
      <c r="AA54" s="27"/>
      <c r="AB54" s="28">
        <f t="shared" si="8"/>
        <v>0</v>
      </c>
      <c r="AC54" s="27"/>
    </row>
    <row r="55" spans="1:29" ht="12.75">
      <c r="A55" s="13" t="s">
        <v>138</v>
      </c>
      <c r="B55" s="14" t="s">
        <v>130</v>
      </c>
      <c r="C55" s="14" t="s">
        <v>139</v>
      </c>
      <c r="D55" s="15">
        <v>27978.5</v>
      </c>
      <c r="E55" s="16"/>
      <c r="F55" s="17">
        <v>235145804.1</v>
      </c>
      <c r="G55" s="16"/>
      <c r="H55" s="18">
        <f t="shared" si="0"/>
        <v>8404.5179012456</v>
      </c>
      <c r="J55" s="15">
        <v>27710</v>
      </c>
      <c r="K55" s="16"/>
      <c r="L55" s="19">
        <v>223949534.09</v>
      </c>
      <c r="M55" s="16"/>
      <c r="N55" s="18">
        <f t="shared" si="1"/>
        <v>8081.903070732587</v>
      </c>
      <c r="P55" s="20">
        <f t="shared" si="2"/>
        <v>211631223.69</v>
      </c>
      <c r="Q55" s="16"/>
      <c r="R55" s="18">
        <f t="shared" si="3"/>
        <v>7564.066111121039</v>
      </c>
      <c r="T55" s="21">
        <f t="shared" si="4"/>
        <v>0</v>
      </c>
      <c r="U55" s="22"/>
      <c r="V55" s="23">
        <f t="shared" si="5"/>
        <v>0</v>
      </c>
      <c r="X55" s="24">
        <f t="shared" si="6"/>
        <v>0</v>
      </c>
      <c r="Y55" s="25"/>
      <c r="Z55" s="29">
        <f t="shared" si="7"/>
        <v>0</v>
      </c>
      <c r="AA55" s="27"/>
      <c r="AB55" s="28">
        <f t="shared" si="8"/>
        <v>0</v>
      </c>
      <c r="AC55" s="27"/>
    </row>
    <row r="56" spans="1:29" ht="12.75">
      <c r="A56" s="13" t="s">
        <v>140</v>
      </c>
      <c r="B56" s="14" t="s">
        <v>130</v>
      </c>
      <c r="C56" s="14" t="s">
        <v>141</v>
      </c>
      <c r="D56" s="15">
        <v>4339.5</v>
      </c>
      <c r="E56" s="16"/>
      <c r="F56" s="17">
        <v>32624073.3</v>
      </c>
      <c r="G56" s="16"/>
      <c r="H56" s="18">
        <f t="shared" si="0"/>
        <v>7517.933702039406</v>
      </c>
      <c r="J56" s="15">
        <v>4302.5</v>
      </c>
      <c r="K56" s="16"/>
      <c r="L56" s="19">
        <v>32101122.04</v>
      </c>
      <c r="M56" s="16"/>
      <c r="N56" s="18">
        <f t="shared" si="1"/>
        <v>7461.039404997095</v>
      </c>
      <c r="P56" s="20">
        <f t="shared" si="2"/>
        <v>29361665.970000003</v>
      </c>
      <c r="Q56" s="16"/>
      <c r="R56" s="18">
        <f t="shared" si="3"/>
        <v>6766.140331835465</v>
      </c>
      <c r="T56" s="21">
        <f t="shared" si="4"/>
        <v>0</v>
      </c>
      <c r="U56" s="22"/>
      <c r="V56" s="23">
        <f t="shared" si="5"/>
        <v>0</v>
      </c>
      <c r="X56" s="24">
        <f t="shared" si="6"/>
        <v>0</v>
      </c>
      <c r="Y56" s="25"/>
      <c r="Z56" s="29">
        <f t="shared" si="7"/>
        <v>0</v>
      </c>
      <c r="AA56" s="27"/>
      <c r="AB56" s="28">
        <f t="shared" si="8"/>
        <v>0</v>
      </c>
      <c r="AC56" s="27"/>
    </row>
    <row r="57" spans="1:29" ht="12.75">
      <c r="A57" s="13" t="s">
        <v>142</v>
      </c>
      <c r="B57" s="14" t="s">
        <v>130</v>
      </c>
      <c r="C57" s="14" t="s">
        <v>143</v>
      </c>
      <c r="D57" s="15">
        <v>1330.5</v>
      </c>
      <c r="E57" s="16"/>
      <c r="F57" s="17">
        <v>10816976.47</v>
      </c>
      <c r="G57" s="16"/>
      <c r="H57" s="18">
        <f t="shared" si="0"/>
        <v>8130.0086208192415</v>
      </c>
      <c r="J57" s="15">
        <v>1336</v>
      </c>
      <c r="K57" s="16"/>
      <c r="L57" s="19">
        <v>10805317.36</v>
      </c>
      <c r="M57" s="16"/>
      <c r="N57" s="18">
        <f t="shared" si="1"/>
        <v>8087.81239520958</v>
      </c>
      <c r="P57" s="20">
        <f t="shared" si="2"/>
        <v>9735278.823</v>
      </c>
      <c r="Q57" s="16"/>
      <c r="R57" s="18">
        <f t="shared" si="3"/>
        <v>7317.007758737317</v>
      </c>
      <c r="T57" s="21">
        <f t="shared" si="4"/>
        <v>0</v>
      </c>
      <c r="U57" s="22"/>
      <c r="V57" s="23">
        <f t="shared" si="5"/>
        <v>0</v>
      </c>
      <c r="X57" s="24">
        <f t="shared" si="6"/>
        <v>0</v>
      </c>
      <c r="Y57" s="25"/>
      <c r="Z57" s="29">
        <f t="shared" si="7"/>
        <v>0</v>
      </c>
      <c r="AA57" s="27"/>
      <c r="AB57" s="28">
        <f t="shared" si="8"/>
        <v>0</v>
      </c>
      <c r="AC57" s="27"/>
    </row>
    <row r="58" spans="1:29" ht="12.75">
      <c r="A58" s="13" t="s">
        <v>144</v>
      </c>
      <c r="B58" s="14" t="s">
        <v>130</v>
      </c>
      <c r="C58" s="14" t="s">
        <v>145</v>
      </c>
      <c r="D58" s="15">
        <v>21258</v>
      </c>
      <c r="E58" s="16"/>
      <c r="F58" s="17">
        <v>165707539.20000002</v>
      </c>
      <c r="G58" s="16"/>
      <c r="H58" s="18">
        <f t="shared" si="0"/>
        <v>7795.067231160035</v>
      </c>
      <c r="J58" s="15">
        <v>21765.5</v>
      </c>
      <c r="K58" s="16"/>
      <c r="L58" s="19">
        <v>164382336.84</v>
      </c>
      <c r="M58" s="16"/>
      <c r="N58" s="18">
        <f t="shared" si="1"/>
        <v>7552.426401415084</v>
      </c>
      <c r="P58" s="20">
        <f t="shared" si="2"/>
        <v>149136785.28000003</v>
      </c>
      <c r="Q58" s="16"/>
      <c r="R58" s="18">
        <f t="shared" si="3"/>
        <v>7015.560508044031</v>
      </c>
      <c r="T58" s="21">
        <f t="shared" si="4"/>
        <v>0</v>
      </c>
      <c r="U58" s="22"/>
      <c r="V58" s="23">
        <f t="shared" si="5"/>
        <v>0</v>
      </c>
      <c r="X58" s="24">
        <f t="shared" si="6"/>
        <v>0</v>
      </c>
      <c r="Y58" s="25"/>
      <c r="Z58" s="29">
        <f t="shared" si="7"/>
        <v>0</v>
      </c>
      <c r="AA58" s="27"/>
      <c r="AB58" s="28">
        <f t="shared" si="8"/>
        <v>0</v>
      </c>
      <c r="AC58" s="27"/>
    </row>
    <row r="59" spans="1:29" ht="12.75">
      <c r="A59" s="13" t="s">
        <v>146</v>
      </c>
      <c r="B59" s="14" t="s">
        <v>130</v>
      </c>
      <c r="C59" s="14" t="s">
        <v>147</v>
      </c>
      <c r="D59" s="15">
        <v>832</v>
      </c>
      <c r="E59" s="16"/>
      <c r="F59" s="17">
        <v>6145340.149999999</v>
      </c>
      <c r="G59" s="16"/>
      <c r="H59" s="18">
        <f t="shared" si="0"/>
        <v>7386.226141826923</v>
      </c>
      <c r="J59" s="15">
        <v>928.5</v>
      </c>
      <c r="K59" s="16"/>
      <c r="L59" s="19">
        <v>6101656.82</v>
      </c>
      <c r="M59" s="16"/>
      <c r="N59" s="18">
        <f t="shared" si="1"/>
        <v>6571.520538502962</v>
      </c>
      <c r="P59" s="20">
        <f t="shared" si="2"/>
        <v>5530806.135</v>
      </c>
      <c r="Q59" s="16"/>
      <c r="R59" s="18">
        <f t="shared" si="3"/>
        <v>6647.603527644231</v>
      </c>
      <c r="T59" s="21">
        <f t="shared" si="4"/>
        <v>0</v>
      </c>
      <c r="U59" s="22"/>
      <c r="V59" s="23">
        <f t="shared" si="5"/>
        <v>-76.08298914126863</v>
      </c>
      <c r="X59" s="24">
        <f t="shared" si="6"/>
        <v>0</v>
      </c>
      <c r="Y59" s="25"/>
      <c r="Z59" s="29">
        <f t="shared" si="7"/>
        <v>-0.011445175516992786</v>
      </c>
      <c r="AA59" s="27"/>
      <c r="AB59" s="28">
        <f t="shared" si="8"/>
        <v>0</v>
      </c>
      <c r="AC59" s="27"/>
    </row>
    <row r="60" spans="1:29" ht="12.75">
      <c r="A60" s="13" t="s">
        <v>148</v>
      </c>
      <c r="B60" s="14" t="s">
        <v>130</v>
      </c>
      <c r="C60" s="14" t="s">
        <v>149</v>
      </c>
      <c r="D60" s="15">
        <v>653</v>
      </c>
      <c r="E60" s="16"/>
      <c r="F60" s="17">
        <v>4648296.17</v>
      </c>
      <c r="G60" s="16"/>
      <c r="H60" s="18">
        <f t="shared" si="0"/>
        <v>7118.3708575803985</v>
      </c>
      <c r="J60" s="15">
        <v>661</v>
      </c>
      <c r="K60" s="16"/>
      <c r="L60" s="19">
        <v>4679808.34</v>
      </c>
      <c r="M60" s="16"/>
      <c r="N60" s="18">
        <f t="shared" si="1"/>
        <v>7079.891588502269</v>
      </c>
      <c r="P60" s="20">
        <f t="shared" si="2"/>
        <v>4183466.553</v>
      </c>
      <c r="Q60" s="16"/>
      <c r="R60" s="18">
        <f t="shared" si="3"/>
        <v>6406.533771822359</v>
      </c>
      <c r="T60" s="21">
        <f t="shared" si="4"/>
        <v>0</v>
      </c>
      <c r="U60" s="22"/>
      <c r="V60" s="23">
        <f t="shared" si="5"/>
        <v>0</v>
      </c>
      <c r="X60" s="24">
        <f t="shared" si="6"/>
        <v>0</v>
      </c>
      <c r="Y60" s="25"/>
      <c r="Z60" s="29">
        <f t="shared" si="7"/>
        <v>0</v>
      </c>
      <c r="AA60" s="27"/>
      <c r="AB60" s="28">
        <f t="shared" si="8"/>
        <v>0</v>
      </c>
      <c r="AC60" s="27"/>
    </row>
    <row r="61" spans="1:29" ht="12.75">
      <c r="A61" s="13" t="s">
        <v>150</v>
      </c>
      <c r="B61" s="14" t="s">
        <v>130</v>
      </c>
      <c r="C61" s="14" t="s">
        <v>151</v>
      </c>
      <c r="D61" s="15">
        <v>250</v>
      </c>
      <c r="E61" s="16"/>
      <c r="F61" s="17">
        <v>2892908.3400000003</v>
      </c>
      <c r="G61" s="16"/>
      <c r="H61" s="18">
        <f t="shared" si="0"/>
        <v>11571.633360000002</v>
      </c>
      <c r="J61" s="15">
        <v>210.5</v>
      </c>
      <c r="K61" s="16"/>
      <c r="L61" s="19">
        <v>2410670.73</v>
      </c>
      <c r="M61" s="16"/>
      <c r="N61" s="18">
        <f t="shared" si="1"/>
        <v>11452.117482185273</v>
      </c>
      <c r="P61" s="20">
        <f t="shared" si="2"/>
        <v>2603617.5060000005</v>
      </c>
      <c r="Q61" s="16"/>
      <c r="R61" s="18">
        <f t="shared" si="3"/>
        <v>10414.470024000002</v>
      </c>
      <c r="T61" s="21">
        <f t="shared" si="4"/>
        <v>-192946.77600000054</v>
      </c>
      <c r="U61" s="22"/>
      <c r="V61" s="23">
        <f t="shared" si="5"/>
        <v>0</v>
      </c>
      <c r="X61" s="24">
        <f t="shared" si="6"/>
        <v>-0.07410718953738687</v>
      </c>
      <c r="Y61" s="25"/>
      <c r="Z61" s="29">
        <f t="shared" si="7"/>
        <v>0</v>
      </c>
      <c r="AA61" s="27"/>
      <c r="AB61" s="28">
        <f t="shared" si="8"/>
        <v>0</v>
      </c>
      <c r="AC61" s="27"/>
    </row>
    <row r="62" spans="1:29" ht="12.75">
      <c r="A62" s="13" t="s">
        <v>152</v>
      </c>
      <c r="B62" s="14" t="s">
        <v>130</v>
      </c>
      <c r="C62" s="14" t="s">
        <v>153</v>
      </c>
      <c r="D62" s="15">
        <v>5606</v>
      </c>
      <c r="E62" s="16"/>
      <c r="F62" s="17">
        <v>43006579.98</v>
      </c>
      <c r="G62" s="16"/>
      <c r="H62" s="18">
        <f t="shared" si="0"/>
        <v>7671.5269318587225</v>
      </c>
      <c r="J62" s="15">
        <v>5591</v>
      </c>
      <c r="K62" s="16"/>
      <c r="L62" s="19">
        <v>42149983.69</v>
      </c>
      <c r="M62" s="16"/>
      <c r="N62" s="18">
        <f t="shared" si="1"/>
        <v>7538.898889286353</v>
      </c>
      <c r="P62" s="20">
        <f t="shared" si="2"/>
        <v>38705921.982</v>
      </c>
      <c r="Q62" s="16"/>
      <c r="R62" s="18">
        <f t="shared" si="3"/>
        <v>6904.37423867285</v>
      </c>
      <c r="T62" s="21">
        <f t="shared" si="4"/>
        <v>0</v>
      </c>
      <c r="U62" s="22"/>
      <c r="V62" s="23">
        <f t="shared" si="5"/>
        <v>0</v>
      </c>
      <c r="X62" s="24">
        <f t="shared" si="6"/>
        <v>0</v>
      </c>
      <c r="Y62" s="25"/>
      <c r="Z62" s="29">
        <f t="shared" si="7"/>
        <v>0</v>
      </c>
      <c r="AA62" s="27"/>
      <c r="AB62" s="28">
        <f t="shared" si="8"/>
        <v>0</v>
      </c>
      <c r="AC62" s="27"/>
    </row>
    <row r="63" spans="1:29" ht="12.75">
      <c r="A63" s="13" t="s">
        <v>154</v>
      </c>
      <c r="B63" s="14" t="s">
        <v>130</v>
      </c>
      <c r="C63" s="14" t="s">
        <v>155</v>
      </c>
      <c r="D63" s="15">
        <v>13597.5</v>
      </c>
      <c r="E63" s="16"/>
      <c r="F63" s="17">
        <v>96637028.84</v>
      </c>
      <c r="G63" s="16"/>
      <c r="H63" s="18">
        <f t="shared" si="0"/>
        <v>7106.9703136605995</v>
      </c>
      <c r="J63" s="15">
        <v>13936</v>
      </c>
      <c r="K63" s="16"/>
      <c r="L63" s="19">
        <v>96045359.44</v>
      </c>
      <c r="M63" s="16"/>
      <c r="N63" s="18">
        <f t="shared" si="1"/>
        <v>6891.8885935706085</v>
      </c>
      <c r="P63" s="20">
        <f t="shared" si="2"/>
        <v>86973325.956</v>
      </c>
      <c r="Q63" s="16"/>
      <c r="R63" s="18">
        <f t="shared" si="3"/>
        <v>6396.27328229454</v>
      </c>
      <c r="T63" s="21">
        <f t="shared" si="4"/>
        <v>0</v>
      </c>
      <c r="U63" s="22"/>
      <c r="V63" s="23">
        <f t="shared" si="5"/>
        <v>0</v>
      </c>
      <c r="X63" s="24">
        <f t="shared" si="6"/>
        <v>0</v>
      </c>
      <c r="Y63" s="25"/>
      <c r="Z63" s="29">
        <f t="shared" si="7"/>
        <v>0</v>
      </c>
      <c r="AA63" s="27"/>
      <c r="AB63" s="28">
        <f t="shared" si="8"/>
        <v>0</v>
      </c>
      <c r="AC63" s="27"/>
    </row>
    <row r="64" spans="1:29" ht="12.75">
      <c r="A64" s="13" t="s">
        <v>156</v>
      </c>
      <c r="B64" s="14" t="s">
        <v>130</v>
      </c>
      <c r="C64" s="14" t="s">
        <v>157</v>
      </c>
      <c r="D64" s="15">
        <v>249</v>
      </c>
      <c r="E64" s="16"/>
      <c r="F64" s="17">
        <v>2348454.4</v>
      </c>
      <c r="G64" s="16"/>
      <c r="H64" s="18">
        <f t="shared" si="0"/>
        <v>9431.543775100401</v>
      </c>
      <c r="J64" s="15">
        <v>203</v>
      </c>
      <c r="K64" s="16"/>
      <c r="L64" s="19">
        <v>2120291.48</v>
      </c>
      <c r="M64" s="16"/>
      <c r="N64" s="18">
        <f t="shared" si="1"/>
        <v>10444.785615763547</v>
      </c>
      <c r="P64" s="20">
        <f t="shared" si="2"/>
        <v>2113608.96</v>
      </c>
      <c r="Q64" s="16"/>
      <c r="R64" s="18">
        <f t="shared" si="3"/>
        <v>8488.389397590361</v>
      </c>
      <c r="T64" s="21">
        <f t="shared" si="4"/>
        <v>0</v>
      </c>
      <c r="U64" s="22"/>
      <c r="V64" s="23">
        <f t="shared" si="5"/>
        <v>0</v>
      </c>
      <c r="X64" s="24">
        <f t="shared" si="6"/>
        <v>0</v>
      </c>
      <c r="Y64" s="25"/>
      <c r="Z64" s="29">
        <f t="shared" si="7"/>
        <v>0</v>
      </c>
      <c r="AA64" s="27"/>
      <c r="AB64" s="28">
        <f t="shared" si="8"/>
        <v>0</v>
      </c>
      <c r="AC64" s="27"/>
    </row>
    <row r="65" spans="1:29" ht="12.75">
      <c r="A65" s="13" t="s">
        <v>158</v>
      </c>
      <c r="B65" s="14" t="s">
        <v>130</v>
      </c>
      <c r="C65" s="14" t="s">
        <v>159</v>
      </c>
      <c r="D65" s="15">
        <v>312.5</v>
      </c>
      <c r="E65" s="16"/>
      <c r="F65" s="17">
        <v>2999020.03</v>
      </c>
      <c r="G65" s="16"/>
      <c r="H65" s="18">
        <f t="shared" si="0"/>
        <v>9596.864096</v>
      </c>
      <c r="J65" s="15">
        <v>300.5</v>
      </c>
      <c r="K65" s="16"/>
      <c r="L65" s="19">
        <v>2920558.17</v>
      </c>
      <c r="M65" s="16"/>
      <c r="N65" s="18">
        <f t="shared" si="1"/>
        <v>9718.995574043262</v>
      </c>
      <c r="P65" s="20">
        <f t="shared" si="2"/>
        <v>2699118.027</v>
      </c>
      <c r="Q65" s="16"/>
      <c r="R65" s="18">
        <f t="shared" si="3"/>
        <v>8637.1776864</v>
      </c>
      <c r="T65" s="21">
        <f t="shared" si="4"/>
        <v>0</v>
      </c>
      <c r="U65" s="22"/>
      <c r="V65" s="23">
        <f t="shared" si="5"/>
        <v>0</v>
      </c>
      <c r="X65" s="24">
        <f t="shared" si="6"/>
        <v>0</v>
      </c>
      <c r="Y65" s="25"/>
      <c r="Z65" s="29">
        <f t="shared" si="7"/>
        <v>0</v>
      </c>
      <c r="AA65" s="27"/>
      <c r="AB65" s="28">
        <f t="shared" si="8"/>
        <v>0</v>
      </c>
      <c r="AC65" s="27"/>
    </row>
    <row r="66" spans="1:29" ht="12.75">
      <c r="A66" s="13" t="s">
        <v>160</v>
      </c>
      <c r="B66" s="14" t="s">
        <v>161</v>
      </c>
      <c r="C66" s="14" t="s">
        <v>162</v>
      </c>
      <c r="D66" s="15">
        <v>3712.5</v>
      </c>
      <c r="E66" s="16"/>
      <c r="F66" s="17">
        <v>26194981.569999997</v>
      </c>
      <c r="G66" s="16"/>
      <c r="H66" s="18">
        <f t="shared" si="0"/>
        <v>7055.88729158249</v>
      </c>
      <c r="J66" s="15">
        <v>3699.5</v>
      </c>
      <c r="K66" s="16"/>
      <c r="L66" s="19">
        <v>25832566.869999997</v>
      </c>
      <c r="M66" s="16"/>
      <c r="N66" s="18">
        <f t="shared" si="1"/>
        <v>6982.718440329773</v>
      </c>
      <c r="P66" s="20">
        <f t="shared" si="2"/>
        <v>23575483.413</v>
      </c>
      <c r="Q66" s="16"/>
      <c r="R66" s="18">
        <f t="shared" si="3"/>
        <v>6350.298562424242</v>
      </c>
      <c r="T66" s="21">
        <f t="shared" si="4"/>
        <v>0</v>
      </c>
      <c r="U66" s="22"/>
      <c r="V66" s="23">
        <f t="shared" si="5"/>
        <v>0</v>
      </c>
      <c r="X66" s="24">
        <f t="shared" si="6"/>
        <v>0</v>
      </c>
      <c r="Y66" s="25"/>
      <c r="Z66" s="29">
        <f t="shared" si="7"/>
        <v>0</v>
      </c>
      <c r="AA66" s="27"/>
      <c r="AB66" s="28">
        <f t="shared" si="8"/>
        <v>0</v>
      </c>
      <c r="AC66" s="27"/>
    </row>
    <row r="67" spans="1:29" ht="12.75">
      <c r="A67" s="13" t="s">
        <v>163</v>
      </c>
      <c r="B67" s="14" t="s">
        <v>161</v>
      </c>
      <c r="C67" s="14" t="s">
        <v>164</v>
      </c>
      <c r="D67" s="15">
        <v>1610.5</v>
      </c>
      <c r="E67" s="16"/>
      <c r="F67" s="17">
        <v>11332874.41</v>
      </c>
      <c r="G67" s="16"/>
      <c r="H67" s="18">
        <f t="shared" si="0"/>
        <v>7036.867066128531</v>
      </c>
      <c r="J67" s="15">
        <v>1599.5</v>
      </c>
      <c r="K67" s="16"/>
      <c r="L67" s="19">
        <v>11283868.53</v>
      </c>
      <c r="M67" s="16"/>
      <c r="N67" s="18">
        <f t="shared" si="1"/>
        <v>7054.622400750234</v>
      </c>
      <c r="P67" s="20">
        <f t="shared" si="2"/>
        <v>10199586.969</v>
      </c>
      <c r="Q67" s="16"/>
      <c r="R67" s="18">
        <f t="shared" si="3"/>
        <v>6333.180359515678</v>
      </c>
      <c r="T67" s="21">
        <f t="shared" si="4"/>
        <v>0</v>
      </c>
      <c r="U67" s="22"/>
      <c r="V67" s="23">
        <f t="shared" si="5"/>
        <v>0</v>
      </c>
      <c r="X67" s="24">
        <f t="shared" si="6"/>
        <v>0</v>
      </c>
      <c r="Y67" s="25"/>
      <c r="Z67" s="29">
        <f t="shared" si="7"/>
        <v>0</v>
      </c>
      <c r="AA67" s="27"/>
      <c r="AB67" s="28">
        <f t="shared" si="8"/>
        <v>0</v>
      </c>
      <c r="AC67" s="27"/>
    </row>
    <row r="68" spans="1:29" ht="12.75">
      <c r="A68" s="13" t="s">
        <v>165</v>
      </c>
      <c r="B68" s="14" t="s">
        <v>161</v>
      </c>
      <c r="C68" s="14" t="s">
        <v>166</v>
      </c>
      <c r="D68" s="15">
        <v>203.5</v>
      </c>
      <c r="E68" s="16"/>
      <c r="F68" s="17">
        <v>2339771.47</v>
      </c>
      <c r="G68" s="16"/>
      <c r="H68" s="18">
        <f aca="true" t="shared" si="9" ref="H68:H131">F68/D68</f>
        <v>11497.648501228503</v>
      </c>
      <c r="J68" s="15">
        <v>204.5</v>
      </c>
      <c r="K68" s="16"/>
      <c r="L68" s="19">
        <v>2491806.32</v>
      </c>
      <c r="M68" s="16"/>
      <c r="N68" s="18">
        <f aca="true" t="shared" si="10" ref="N68:N131">L68/J68</f>
        <v>12184.871980440097</v>
      </c>
      <c r="P68" s="20">
        <f aca="true" t="shared" si="11" ref="P68:P131">+F68*0.9</f>
        <v>2105794.3230000003</v>
      </c>
      <c r="Q68" s="16"/>
      <c r="R68" s="18">
        <f aca="true" t="shared" si="12" ref="R68:R131">+H68*0.9</f>
        <v>10347.883651105652</v>
      </c>
      <c r="T68" s="21">
        <f aca="true" t="shared" si="13" ref="T68:T131">IF(+L68-P68&gt;0,0,+L68-P68)</f>
        <v>0</v>
      </c>
      <c r="U68" s="22"/>
      <c r="V68" s="23">
        <f aca="true" t="shared" si="14" ref="V68:V131">IF(+N68-R68&gt;0,0,+N68-R68)</f>
        <v>0</v>
      </c>
      <c r="X68" s="24">
        <f aca="true" t="shared" si="15" ref="X68:X131">IF(T68=0,0,+T68/P68)</f>
        <v>0</v>
      </c>
      <c r="Y68" s="25"/>
      <c r="Z68" s="29">
        <f aca="true" t="shared" si="16" ref="Z68:Z131">IF(V68=0,0,+V68/R68)</f>
        <v>0</v>
      </c>
      <c r="AA68" s="27"/>
      <c r="AB68" s="28">
        <f aca="true" t="shared" si="17" ref="AB68:AB131">IF(X68=0,0,(IF(Z68=0,0,(IF(X68&gt;Z68,X68,Z68)))))</f>
        <v>0</v>
      </c>
      <c r="AC68" s="27"/>
    </row>
    <row r="69" spans="1:29" ht="12.75">
      <c r="A69" s="13" t="s">
        <v>167</v>
      </c>
      <c r="B69" s="14" t="s">
        <v>168</v>
      </c>
      <c r="C69" s="14" t="s">
        <v>169</v>
      </c>
      <c r="D69" s="15">
        <v>5178</v>
      </c>
      <c r="E69" s="16"/>
      <c r="F69" s="17">
        <v>42036533.51</v>
      </c>
      <c r="G69" s="16"/>
      <c r="H69" s="18">
        <f t="shared" si="9"/>
        <v>8118.295386249517</v>
      </c>
      <c r="J69" s="15">
        <v>5020</v>
      </c>
      <c r="K69" s="16"/>
      <c r="L69" s="19">
        <v>42000025.16</v>
      </c>
      <c r="M69" s="16"/>
      <c r="N69" s="18">
        <f t="shared" si="10"/>
        <v>8366.538876494023</v>
      </c>
      <c r="P69" s="20">
        <f t="shared" si="11"/>
        <v>37832880.159</v>
      </c>
      <c r="Q69" s="16"/>
      <c r="R69" s="18">
        <f t="shared" si="12"/>
        <v>7306.465847624565</v>
      </c>
      <c r="T69" s="21">
        <f t="shared" si="13"/>
        <v>0</v>
      </c>
      <c r="U69" s="22"/>
      <c r="V69" s="23">
        <f t="shared" si="14"/>
        <v>0</v>
      </c>
      <c r="X69" s="24">
        <f t="shared" si="15"/>
        <v>0</v>
      </c>
      <c r="Y69" s="25"/>
      <c r="Z69" s="29">
        <f t="shared" si="16"/>
        <v>0</v>
      </c>
      <c r="AA69" s="27"/>
      <c r="AB69" s="28">
        <f t="shared" si="17"/>
        <v>0</v>
      </c>
      <c r="AC69" s="27"/>
    </row>
    <row r="70" spans="1:29" ht="12.75">
      <c r="A70" s="13" t="s">
        <v>170</v>
      </c>
      <c r="B70" s="14" t="s">
        <v>168</v>
      </c>
      <c r="C70" s="14" t="s">
        <v>171</v>
      </c>
      <c r="D70" s="15">
        <v>4703</v>
      </c>
      <c r="E70" s="16"/>
      <c r="F70" s="17">
        <v>38034137.12</v>
      </c>
      <c r="G70" s="16"/>
      <c r="H70" s="18">
        <f t="shared" si="9"/>
        <v>8087.207552625983</v>
      </c>
      <c r="J70" s="15">
        <v>4773.5</v>
      </c>
      <c r="K70" s="16"/>
      <c r="L70" s="19">
        <v>36519712.10000001</v>
      </c>
      <c r="M70" s="16"/>
      <c r="N70" s="18">
        <f t="shared" si="10"/>
        <v>7650.510547816069</v>
      </c>
      <c r="P70" s="20">
        <f t="shared" si="11"/>
        <v>34230723.408</v>
      </c>
      <c r="Q70" s="16"/>
      <c r="R70" s="18">
        <f t="shared" si="12"/>
        <v>7278.486797363385</v>
      </c>
      <c r="T70" s="21">
        <f t="shared" si="13"/>
        <v>0</v>
      </c>
      <c r="U70" s="22"/>
      <c r="V70" s="23">
        <f t="shared" si="14"/>
        <v>0</v>
      </c>
      <c r="X70" s="24">
        <f t="shared" si="15"/>
        <v>0</v>
      </c>
      <c r="Y70" s="25"/>
      <c r="Z70" s="29">
        <f t="shared" si="16"/>
        <v>0</v>
      </c>
      <c r="AA70" s="27"/>
      <c r="AB70" s="28">
        <f t="shared" si="17"/>
        <v>0</v>
      </c>
      <c r="AC70" s="27"/>
    </row>
    <row r="71" spans="1:29" ht="12.75">
      <c r="A71" s="13" t="s">
        <v>172</v>
      </c>
      <c r="B71" s="14" t="s">
        <v>168</v>
      </c>
      <c r="C71" s="14" t="s">
        <v>173</v>
      </c>
      <c r="D71" s="15">
        <v>1125</v>
      </c>
      <c r="E71" s="16"/>
      <c r="F71" s="17">
        <v>10817589.65</v>
      </c>
      <c r="G71" s="16"/>
      <c r="H71" s="18">
        <f t="shared" si="9"/>
        <v>9615.635244444446</v>
      </c>
      <c r="J71" s="15">
        <v>1028</v>
      </c>
      <c r="K71" s="16"/>
      <c r="L71" s="19">
        <v>9488606.830000002</v>
      </c>
      <c r="M71" s="16"/>
      <c r="N71" s="18">
        <f t="shared" si="10"/>
        <v>9230.162285992219</v>
      </c>
      <c r="P71" s="20">
        <f t="shared" si="11"/>
        <v>9735830.685</v>
      </c>
      <c r="Q71" s="16"/>
      <c r="R71" s="18">
        <f t="shared" si="12"/>
        <v>8654.071720000002</v>
      </c>
      <c r="T71" s="21">
        <f t="shared" si="13"/>
        <v>-247223.85499999858</v>
      </c>
      <c r="U71" s="22"/>
      <c r="V71" s="23">
        <f t="shared" si="14"/>
        <v>0</v>
      </c>
      <c r="X71" s="24">
        <f t="shared" si="15"/>
        <v>-0.025393195814394812</v>
      </c>
      <c r="Y71" s="25"/>
      <c r="Z71" s="29">
        <f t="shared" si="16"/>
        <v>0</v>
      </c>
      <c r="AA71" s="27"/>
      <c r="AB71" s="28">
        <f t="shared" si="17"/>
        <v>0</v>
      </c>
      <c r="AC71" s="27"/>
    </row>
    <row r="72" spans="1:29" ht="12.75">
      <c r="A72" s="13" t="s">
        <v>174</v>
      </c>
      <c r="B72" s="14" t="s">
        <v>175</v>
      </c>
      <c r="C72" s="14" t="s">
        <v>176</v>
      </c>
      <c r="D72" s="15">
        <v>306.5</v>
      </c>
      <c r="E72" s="16"/>
      <c r="F72" s="17">
        <v>4028342.25</v>
      </c>
      <c r="G72" s="16"/>
      <c r="H72" s="18">
        <f t="shared" si="9"/>
        <v>13143.041598694943</v>
      </c>
      <c r="J72" s="15">
        <v>329.5</v>
      </c>
      <c r="K72" s="16"/>
      <c r="L72" s="19">
        <v>4088069.5700000003</v>
      </c>
      <c r="M72" s="16"/>
      <c r="N72" s="18">
        <f t="shared" si="10"/>
        <v>12406.887921092566</v>
      </c>
      <c r="P72" s="20">
        <f t="shared" si="11"/>
        <v>3625508.025</v>
      </c>
      <c r="Q72" s="16"/>
      <c r="R72" s="18">
        <f t="shared" si="12"/>
        <v>11828.737438825448</v>
      </c>
      <c r="T72" s="21">
        <f t="shared" si="13"/>
        <v>0</v>
      </c>
      <c r="U72" s="22"/>
      <c r="V72" s="23">
        <f t="shared" si="14"/>
        <v>0</v>
      </c>
      <c r="X72" s="24">
        <f t="shared" si="15"/>
        <v>0</v>
      </c>
      <c r="Y72" s="25"/>
      <c r="Z72" s="29">
        <f t="shared" si="16"/>
        <v>0</v>
      </c>
      <c r="AA72" s="27"/>
      <c r="AB72" s="28">
        <f t="shared" si="17"/>
        <v>0</v>
      </c>
      <c r="AC72" s="27"/>
    </row>
    <row r="73" spans="1:29" ht="12.75">
      <c r="A73" s="13" t="s">
        <v>177</v>
      </c>
      <c r="B73" s="14" t="s">
        <v>178</v>
      </c>
      <c r="C73" s="14" t="s">
        <v>179</v>
      </c>
      <c r="D73" s="15">
        <v>446.5</v>
      </c>
      <c r="E73" s="16"/>
      <c r="F73" s="17">
        <v>4567695.4</v>
      </c>
      <c r="G73" s="16"/>
      <c r="H73" s="18">
        <f t="shared" si="9"/>
        <v>10230.000895856663</v>
      </c>
      <c r="J73" s="15">
        <v>426</v>
      </c>
      <c r="K73" s="16"/>
      <c r="L73" s="19">
        <v>4003158.01</v>
      </c>
      <c r="M73" s="16"/>
      <c r="N73" s="18">
        <f t="shared" si="10"/>
        <v>9397.084530516431</v>
      </c>
      <c r="P73" s="20">
        <f t="shared" si="11"/>
        <v>4110925.8600000003</v>
      </c>
      <c r="Q73" s="16"/>
      <c r="R73" s="18">
        <f t="shared" si="12"/>
        <v>9207.000806270997</v>
      </c>
      <c r="T73" s="21">
        <f t="shared" si="13"/>
        <v>-107767.85000000056</v>
      </c>
      <c r="U73" s="22"/>
      <c r="V73" s="23">
        <f t="shared" si="14"/>
        <v>0</v>
      </c>
      <c r="X73" s="24">
        <f t="shared" si="15"/>
        <v>-0.026214982626809172</v>
      </c>
      <c r="Y73" s="25"/>
      <c r="Z73" s="29">
        <f t="shared" si="16"/>
        <v>0</v>
      </c>
      <c r="AA73" s="27"/>
      <c r="AB73" s="28">
        <f t="shared" si="17"/>
        <v>0</v>
      </c>
      <c r="AC73" s="27"/>
    </row>
    <row r="74" spans="1:29" ht="12.75">
      <c r="A74" s="13" t="s">
        <v>180</v>
      </c>
      <c r="B74" s="14" t="s">
        <v>178</v>
      </c>
      <c r="C74" s="14" t="s">
        <v>181</v>
      </c>
      <c r="D74" s="15">
        <v>1347</v>
      </c>
      <c r="E74" s="16"/>
      <c r="F74" s="17">
        <v>12122551.69</v>
      </c>
      <c r="G74" s="16"/>
      <c r="H74" s="18">
        <f t="shared" si="9"/>
        <v>8999.66717891611</v>
      </c>
      <c r="J74" s="15">
        <v>1239.5</v>
      </c>
      <c r="K74" s="16"/>
      <c r="L74" s="19">
        <v>11500533.02</v>
      </c>
      <c r="M74" s="16"/>
      <c r="N74" s="18">
        <f t="shared" si="10"/>
        <v>9278.36467930617</v>
      </c>
      <c r="P74" s="20">
        <f t="shared" si="11"/>
        <v>10910296.521</v>
      </c>
      <c r="Q74" s="16"/>
      <c r="R74" s="18">
        <f t="shared" si="12"/>
        <v>8099.700461024499</v>
      </c>
      <c r="T74" s="21">
        <f t="shared" si="13"/>
        <v>0</v>
      </c>
      <c r="U74" s="22"/>
      <c r="V74" s="23">
        <f t="shared" si="14"/>
        <v>0</v>
      </c>
      <c r="X74" s="24">
        <f t="shared" si="15"/>
        <v>0</v>
      </c>
      <c r="Y74" s="25"/>
      <c r="Z74" s="29">
        <f t="shared" si="16"/>
        <v>0</v>
      </c>
      <c r="AA74" s="27"/>
      <c r="AB74" s="28">
        <f t="shared" si="17"/>
        <v>0</v>
      </c>
      <c r="AC74" s="27"/>
    </row>
    <row r="75" spans="1:29" ht="12.75">
      <c r="A75" s="13" t="s">
        <v>182</v>
      </c>
      <c r="B75" s="14" t="s">
        <v>183</v>
      </c>
      <c r="C75" s="14" t="s">
        <v>184</v>
      </c>
      <c r="D75" s="15">
        <v>1671</v>
      </c>
      <c r="E75" s="16"/>
      <c r="F75" s="17">
        <v>14359180.12</v>
      </c>
      <c r="G75" s="16"/>
      <c r="H75" s="18">
        <f t="shared" si="9"/>
        <v>8593.165840813883</v>
      </c>
      <c r="J75" s="15">
        <v>1718.5</v>
      </c>
      <c r="K75" s="16"/>
      <c r="L75" s="19">
        <v>13333325.270000001</v>
      </c>
      <c r="M75" s="16"/>
      <c r="N75" s="18">
        <f t="shared" si="10"/>
        <v>7758.699604306082</v>
      </c>
      <c r="P75" s="20">
        <f t="shared" si="11"/>
        <v>12923262.108</v>
      </c>
      <c r="Q75" s="16"/>
      <c r="R75" s="18">
        <f t="shared" si="12"/>
        <v>7733.849256732495</v>
      </c>
      <c r="T75" s="21">
        <f t="shared" si="13"/>
        <v>0</v>
      </c>
      <c r="U75" s="22"/>
      <c r="V75" s="23">
        <f t="shared" si="14"/>
        <v>0</v>
      </c>
      <c r="X75" s="24">
        <f t="shared" si="15"/>
        <v>0</v>
      </c>
      <c r="Y75" s="25"/>
      <c r="Z75" s="29">
        <f t="shared" si="16"/>
        <v>0</v>
      </c>
      <c r="AA75" s="27"/>
      <c r="AB75" s="28">
        <f t="shared" si="17"/>
        <v>0</v>
      </c>
      <c r="AC75" s="27"/>
    </row>
    <row r="76" spans="1:29" ht="12.75">
      <c r="A76" s="13" t="s">
        <v>185</v>
      </c>
      <c r="B76" s="14" t="s">
        <v>186</v>
      </c>
      <c r="C76" s="14" t="s">
        <v>187</v>
      </c>
      <c r="D76" s="15">
        <v>80.5</v>
      </c>
      <c r="E76" s="16"/>
      <c r="F76" s="17">
        <v>1216985.36</v>
      </c>
      <c r="G76" s="16"/>
      <c r="H76" s="18">
        <f t="shared" si="9"/>
        <v>15117.830559006212</v>
      </c>
      <c r="J76" s="15">
        <v>80.5</v>
      </c>
      <c r="K76" s="16"/>
      <c r="L76" s="19">
        <v>1248998.17</v>
      </c>
      <c r="M76" s="16"/>
      <c r="N76" s="18">
        <f t="shared" si="10"/>
        <v>15515.505217391303</v>
      </c>
      <c r="P76" s="20">
        <f t="shared" si="11"/>
        <v>1095286.824</v>
      </c>
      <c r="Q76" s="16"/>
      <c r="R76" s="18">
        <f t="shared" si="12"/>
        <v>13606.04750310559</v>
      </c>
      <c r="T76" s="21">
        <f t="shared" si="13"/>
        <v>0</v>
      </c>
      <c r="U76" s="22"/>
      <c r="V76" s="23">
        <f t="shared" si="14"/>
        <v>0</v>
      </c>
      <c r="X76" s="24">
        <f t="shared" si="15"/>
        <v>0</v>
      </c>
      <c r="Y76" s="25"/>
      <c r="Z76" s="29">
        <f t="shared" si="16"/>
        <v>0</v>
      </c>
      <c r="AA76" s="27"/>
      <c r="AB76" s="28">
        <f t="shared" si="17"/>
        <v>0</v>
      </c>
      <c r="AC76" s="27"/>
    </row>
    <row r="77" spans="1:29" ht="13.5">
      <c r="A77" s="13" t="s">
        <v>188</v>
      </c>
      <c r="B77" s="14" t="s">
        <v>189</v>
      </c>
      <c r="C77" s="14" t="s">
        <v>190</v>
      </c>
      <c r="D77" s="15">
        <v>578</v>
      </c>
      <c r="E77" s="16"/>
      <c r="F77" s="17">
        <v>5095245.99</v>
      </c>
      <c r="G77" s="16"/>
      <c r="H77" s="18">
        <f t="shared" si="9"/>
        <v>8815.304480968858</v>
      </c>
      <c r="J77" s="15">
        <v>538.5</v>
      </c>
      <c r="K77" s="16"/>
      <c r="L77" s="19">
        <v>4433162.68</v>
      </c>
      <c r="M77" s="16"/>
      <c r="N77" s="18">
        <f t="shared" si="10"/>
        <v>8232.428375116062</v>
      </c>
      <c r="P77" s="20">
        <f t="shared" si="11"/>
        <v>4585721.391000001</v>
      </c>
      <c r="Q77" s="16"/>
      <c r="R77" s="18">
        <f t="shared" si="12"/>
        <v>7933.774032871973</v>
      </c>
      <c r="T77" s="21">
        <f t="shared" si="13"/>
        <v>-152558.71100000106</v>
      </c>
      <c r="U77" s="22"/>
      <c r="V77" s="23">
        <f t="shared" si="14"/>
        <v>0</v>
      </c>
      <c r="X77" s="24">
        <f t="shared" si="15"/>
        <v>-0.033268203188142845</v>
      </c>
      <c r="Y77" s="25"/>
      <c r="Z77" s="29">
        <f t="shared" si="16"/>
        <v>0</v>
      </c>
      <c r="AA77" s="27"/>
      <c r="AB77" s="28">
        <f t="shared" si="17"/>
        <v>0</v>
      </c>
      <c r="AC77" s="30"/>
    </row>
    <row r="78" spans="1:29" ht="12.75">
      <c r="A78" s="13" t="s">
        <v>191</v>
      </c>
      <c r="B78" s="14" t="s">
        <v>189</v>
      </c>
      <c r="C78" s="14" t="s">
        <v>192</v>
      </c>
      <c r="D78" s="15">
        <v>240</v>
      </c>
      <c r="E78" s="16"/>
      <c r="F78" s="17">
        <v>2525938.97</v>
      </c>
      <c r="G78" s="16"/>
      <c r="H78" s="18">
        <f t="shared" si="9"/>
        <v>10524.745708333334</v>
      </c>
      <c r="J78" s="15">
        <v>208.5</v>
      </c>
      <c r="K78" s="16"/>
      <c r="L78" s="19">
        <v>2482726.92</v>
      </c>
      <c r="M78" s="16"/>
      <c r="N78" s="18">
        <f t="shared" si="10"/>
        <v>11907.563165467625</v>
      </c>
      <c r="P78" s="20">
        <f t="shared" si="11"/>
        <v>2273345.0730000003</v>
      </c>
      <c r="Q78" s="16"/>
      <c r="R78" s="18">
        <f t="shared" si="12"/>
        <v>9472.2711375</v>
      </c>
      <c r="T78" s="21">
        <f t="shared" si="13"/>
        <v>0</v>
      </c>
      <c r="U78" s="22"/>
      <c r="V78" s="23">
        <f t="shared" si="14"/>
        <v>0</v>
      </c>
      <c r="X78" s="24">
        <f t="shared" si="15"/>
        <v>0</v>
      </c>
      <c r="Y78" s="25"/>
      <c r="Z78" s="29">
        <f t="shared" si="16"/>
        <v>0</v>
      </c>
      <c r="AA78" s="27"/>
      <c r="AB78" s="28">
        <f t="shared" si="17"/>
        <v>0</v>
      </c>
      <c r="AC78" s="27"/>
    </row>
    <row r="79" spans="1:29" ht="12.75">
      <c r="A79" s="13" t="s">
        <v>193</v>
      </c>
      <c r="B79" s="14" t="s">
        <v>194</v>
      </c>
      <c r="C79" s="14" t="s">
        <v>195</v>
      </c>
      <c r="D79" s="15">
        <v>198</v>
      </c>
      <c r="E79" s="16"/>
      <c r="F79" s="17">
        <v>2389490.0300000003</v>
      </c>
      <c r="G79" s="16"/>
      <c r="H79" s="18">
        <f t="shared" si="9"/>
        <v>12068.131464646465</v>
      </c>
      <c r="J79" s="15">
        <v>184</v>
      </c>
      <c r="K79" s="16"/>
      <c r="L79" s="19">
        <v>2238832.36</v>
      </c>
      <c r="M79" s="16"/>
      <c r="N79" s="18">
        <f t="shared" si="10"/>
        <v>12167.567173913043</v>
      </c>
      <c r="P79" s="20">
        <f t="shared" si="11"/>
        <v>2150541.0270000002</v>
      </c>
      <c r="Q79" s="16"/>
      <c r="R79" s="18">
        <f t="shared" si="12"/>
        <v>10861.318318181819</v>
      </c>
      <c r="T79" s="21">
        <f t="shared" si="13"/>
        <v>0</v>
      </c>
      <c r="U79" s="22"/>
      <c r="V79" s="23">
        <f t="shared" si="14"/>
        <v>0</v>
      </c>
      <c r="X79" s="24">
        <f t="shared" si="15"/>
        <v>0</v>
      </c>
      <c r="Y79" s="25"/>
      <c r="Z79" s="29">
        <f t="shared" si="16"/>
        <v>0</v>
      </c>
      <c r="AA79" s="27"/>
      <c r="AB79" s="28">
        <f t="shared" si="17"/>
        <v>0</v>
      </c>
      <c r="AC79" s="27"/>
    </row>
    <row r="80" spans="1:29" ht="12.75">
      <c r="A80" s="13" t="s">
        <v>196</v>
      </c>
      <c r="B80" s="14" t="s">
        <v>197</v>
      </c>
      <c r="C80" s="14" t="s">
        <v>198</v>
      </c>
      <c r="D80" s="15">
        <v>80606.5</v>
      </c>
      <c r="E80" s="16"/>
      <c r="F80" s="17">
        <v>680792873.0500001</v>
      </c>
      <c r="G80" s="16"/>
      <c r="H80" s="18">
        <f t="shared" si="9"/>
        <v>8445.880580970517</v>
      </c>
      <c r="J80" s="15">
        <v>80266.5</v>
      </c>
      <c r="K80" s="16"/>
      <c r="L80" s="19">
        <v>673788532.4399999</v>
      </c>
      <c r="M80" s="16"/>
      <c r="N80" s="18">
        <f t="shared" si="10"/>
        <v>8394.392834370503</v>
      </c>
      <c r="P80" s="20">
        <f t="shared" si="11"/>
        <v>612713585.7450001</v>
      </c>
      <c r="Q80" s="16"/>
      <c r="R80" s="18">
        <f t="shared" si="12"/>
        <v>7601.292522873466</v>
      </c>
      <c r="T80" s="21">
        <f t="shared" si="13"/>
        <v>0</v>
      </c>
      <c r="U80" s="22"/>
      <c r="V80" s="23">
        <f t="shared" si="14"/>
        <v>0</v>
      </c>
      <c r="X80" s="24">
        <f t="shared" si="15"/>
        <v>0</v>
      </c>
      <c r="Y80" s="25"/>
      <c r="Z80" s="29">
        <f t="shared" si="16"/>
        <v>0</v>
      </c>
      <c r="AA80" s="27"/>
      <c r="AB80" s="28">
        <f t="shared" si="17"/>
        <v>0</v>
      </c>
      <c r="AC80" s="27"/>
    </row>
    <row r="81" spans="1:29" ht="12.75">
      <c r="A81" s="13" t="s">
        <v>199</v>
      </c>
      <c r="B81" s="14" t="s">
        <v>200</v>
      </c>
      <c r="C81" s="14" t="s">
        <v>201</v>
      </c>
      <c r="D81" s="15">
        <v>174.5</v>
      </c>
      <c r="E81" s="16"/>
      <c r="F81" s="17">
        <v>1920866.8599999999</v>
      </c>
      <c r="G81" s="16"/>
      <c r="H81" s="18">
        <f t="shared" si="9"/>
        <v>11007.833008595988</v>
      </c>
      <c r="J81" s="15">
        <v>163.5</v>
      </c>
      <c r="K81" s="16"/>
      <c r="L81" s="19">
        <v>1869302</v>
      </c>
      <c r="M81" s="16"/>
      <c r="N81" s="18">
        <f t="shared" si="10"/>
        <v>11433.039755351681</v>
      </c>
      <c r="P81" s="20">
        <f t="shared" si="11"/>
        <v>1728780.1739999999</v>
      </c>
      <c r="Q81" s="16"/>
      <c r="R81" s="18">
        <f t="shared" si="12"/>
        <v>9907.049707736389</v>
      </c>
      <c r="T81" s="21">
        <f t="shared" si="13"/>
        <v>0</v>
      </c>
      <c r="U81" s="22"/>
      <c r="V81" s="23">
        <f t="shared" si="14"/>
        <v>0</v>
      </c>
      <c r="X81" s="24">
        <f t="shared" si="15"/>
        <v>0</v>
      </c>
      <c r="Y81" s="25"/>
      <c r="Z81" s="29">
        <f t="shared" si="16"/>
        <v>0</v>
      </c>
      <c r="AA81" s="27"/>
      <c r="AB81" s="28">
        <f t="shared" si="17"/>
        <v>0</v>
      </c>
      <c r="AC81" s="27"/>
    </row>
    <row r="82" spans="1:30" ht="13.5">
      <c r="A82" s="35" t="s">
        <v>202</v>
      </c>
      <c r="B82" s="36" t="s">
        <v>200</v>
      </c>
      <c r="C82" s="36" t="s">
        <v>203</v>
      </c>
      <c r="D82" s="15">
        <v>77</v>
      </c>
      <c r="E82" s="16"/>
      <c r="F82" s="34">
        <f>1890855.89-799000</f>
        <v>1091855.89</v>
      </c>
      <c r="G82" s="16"/>
      <c r="H82" s="18">
        <f t="shared" si="9"/>
        <v>14179.946623376622</v>
      </c>
      <c r="J82" s="15">
        <v>77.5</v>
      </c>
      <c r="K82" s="16"/>
      <c r="L82" s="19">
        <v>1063061.2</v>
      </c>
      <c r="M82" s="16"/>
      <c r="N82" s="18">
        <f t="shared" si="10"/>
        <v>13716.918709677419</v>
      </c>
      <c r="P82" s="20">
        <f t="shared" si="11"/>
        <v>982670.301</v>
      </c>
      <c r="Q82" s="16"/>
      <c r="R82" s="18">
        <f t="shared" si="12"/>
        <v>12761.95196103896</v>
      </c>
      <c r="T82" s="21">
        <f t="shared" si="13"/>
        <v>0</v>
      </c>
      <c r="U82" s="22"/>
      <c r="V82" s="23">
        <f t="shared" si="14"/>
        <v>0</v>
      </c>
      <c r="X82" s="24">
        <f t="shared" si="15"/>
        <v>0</v>
      </c>
      <c r="Y82" s="25"/>
      <c r="Z82" s="29">
        <f t="shared" si="16"/>
        <v>0</v>
      </c>
      <c r="AA82" s="27"/>
      <c r="AB82" s="28">
        <f t="shared" si="17"/>
        <v>0</v>
      </c>
      <c r="AC82" s="30" t="s">
        <v>204</v>
      </c>
      <c r="AD82" s="1" t="s">
        <v>205</v>
      </c>
    </row>
    <row r="83" spans="1:29" ht="13.5">
      <c r="A83" s="13" t="s">
        <v>206</v>
      </c>
      <c r="B83" s="14" t="s">
        <v>207</v>
      </c>
      <c r="C83" s="14" t="s">
        <v>208</v>
      </c>
      <c r="D83" s="15">
        <v>144.5</v>
      </c>
      <c r="E83" s="16"/>
      <c r="F83" s="17">
        <v>1917683.6700000002</v>
      </c>
      <c r="G83" s="16"/>
      <c r="H83" s="18">
        <f t="shared" si="9"/>
        <v>13271.167266435987</v>
      </c>
      <c r="J83" s="15">
        <v>147.5</v>
      </c>
      <c r="K83" s="16"/>
      <c r="L83" s="19">
        <v>1745849.3299999998</v>
      </c>
      <c r="M83" s="16"/>
      <c r="N83" s="18">
        <f t="shared" si="10"/>
        <v>11836.266644067795</v>
      </c>
      <c r="P83" s="20">
        <f t="shared" si="11"/>
        <v>1725915.303</v>
      </c>
      <c r="Q83" s="16"/>
      <c r="R83" s="18">
        <f t="shared" si="12"/>
        <v>11944.050539792388</v>
      </c>
      <c r="T83" s="21">
        <f t="shared" si="13"/>
        <v>0</v>
      </c>
      <c r="U83" s="22"/>
      <c r="V83" s="23">
        <f t="shared" si="14"/>
        <v>-107.7838957245931</v>
      </c>
      <c r="X83" s="24">
        <f t="shared" si="15"/>
        <v>0</v>
      </c>
      <c r="Y83" s="25"/>
      <c r="Z83" s="29">
        <f t="shared" si="16"/>
        <v>-0.009024065610364253</v>
      </c>
      <c r="AA83" s="27"/>
      <c r="AB83" s="28">
        <f t="shared" si="17"/>
        <v>0</v>
      </c>
      <c r="AC83" s="30"/>
    </row>
    <row r="84" spans="1:29" ht="12.75">
      <c r="A84" s="13" t="s">
        <v>209</v>
      </c>
      <c r="B84" s="14" t="s">
        <v>207</v>
      </c>
      <c r="C84" s="14" t="s">
        <v>210</v>
      </c>
      <c r="D84" s="15">
        <v>114</v>
      </c>
      <c r="E84" s="16"/>
      <c r="F84" s="17">
        <v>1473571.02</v>
      </c>
      <c r="G84" s="16"/>
      <c r="H84" s="18">
        <f t="shared" si="9"/>
        <v>12926.061578947369</v>
      </c>
      <c r="J84" s="15">
        <v>102</v>
      </c>
      <c r="K84" s="16"/>
      <c r="L84" s="19">
        <v>1456740.53</v>
      </c>
      <c r="M84" s="16"/>
      <c r="N84" s="18">
        <f t="shared" si="10"/>
        <v>14281.769901960784</v>
      </c>
      <c r="P84" s="20">
        <f t="shared" si="11"/>
        <v>1326213.918</v>
      </c>
      <c r="Q84" s="16"/>
      <c r="R84" s="18">
        <f t="shared" si="12"/>
        <v>11633.455421052631</v>
      </c>
      <c r="T84" s="21">
        <f t="shared" si="13"/>
        <v>0</v>
      </c>
      <c r="U84" s="22"/>
      <c r="V84" s="23">
        <f t="shared" si="14"/>
        <v>0</v>
      </c>
      <c r="X84" s="24">
        <f t="shared" si="15"/>
        <v>0</v>
      </c>
      <c r="Y84" s="25"/>
      <c r="Z84" s="29">
        <f t="shared" si="16"/>
        <v>0</v>
      </c>
      <c r="AA84" s="27"/>
      <c r="AB84" s="28">
        <f t="shared" si="17"/>
        <v>0</v>
      </c>
      <c r="AC84" s="27"/>
    </row>
    <row r="85" spans="1:29" ht="12.75">
      <c r="A85" s="13" t="s">
        <v>211</v>
      </c>
      <c r="B85" s="14" t="s">
        <v>207</v>
      </c>
      <c r="C85" s="14" t="s">
        <v>212</v>
      </c>
      <c r="D85" s="15">
        <v>180</v>
      </c>
      <c r="E85" s="16"/>
      <c r="F85" s="17">
        <v>2045685.47</v>
      </c>
      <c r="G85" s="16"/>
      <c r="H85" s="18">
        <f t="shared" si="9"/>
        <v>11364.919277777777</v>
      </c>
      <c r="J85" s="15">
        <v>182</v>
      </c>
      <c r="K85" s="16"/>
      <c r="L85" s="19">
        <v>1928338.47</v>
      </c>
      <c r="M85" s="16"/>
      <c r="N85" s="18">
        <f t="shared" si="10"/>
        <v>10595.266318681319</v>
      </c>
      <c r="P85" s="20">
        <f t="shared" si="11"/>
        <v>1841116.923</v>
      </c>
      <c r="Q85" s="16"/>
      <c r="R85" s="18">
        <f t="shared" si="12"/>
        <v>10228.42735</v>
      </c>
      <c r="T85" s="21">
        <f t="shared" si="13"/>
        <v>0</v>
      </c>
      <c r="U85" s="22"/>
      <c r="V85" s="23">
        <f t="shared" si="14"/>
        <v>0</v>
      </c>
      <c r="X85" s="24">
        <f t="shared" si="15"/>
        <v>0</v>
      </c>
      <c r="Y85" s="25"/>
      <c r="Z85" s="29">
        <f t="shared" si="16"/>
        <v>0</v>
      </c>
      <c r="AA85" s="27"/>
      <c r="AB85" s="28">
        <f t="shared" si="17"/>
        <v>0</v>
      </c>
      <c r="AC85" s="27"/>
    </row>
    <row r="86" spans="1:29" ht="12.75">
      <c r="A86" s="13" t="s">
        <v>213</v>
      </c>
      <c r="B86" s="14" t="s">
        <v>207</v>
      </c>
      <c r="C86" s="14" t="s">
        <v>214</v>
      </c>
      <c r="D86" s="15">
        <v>119.5</v>
      </c>
      <c r="E86" s="16"/>
      <c r="F86" s="17">
        <v>1541441.09</v>
      </c>
      <c r="G86" s="16"/>
      <c r="H86" s="18">
        <f t="shared" si="9"/>
        <v>12899.088619246862</v>
      </c>
      <c r="J86" s="15">
        <v>119</v>
      </c>
      <c r="K86" s="16"/>
      <c r="L86" s="19">
        <v>1646920.1600000001</v>
      </c>
      <c r="M86" s="16"/>
      <c r="N86" s="18">
        <f t="shared" si="10"/>
        <v>13839.665210084035</v>
      </c>
      <c r="P86" s="20">
        <f t="shared" si="11"/>
        <v>1387296.9810000001</v>
      </c>
      <c r="Q86" s="16"/>
      <c r="R86" s="18">
        <f t="shared" si="12"/>
        <v>11609.179757322176</v>
      </c>
      <c r="T86" s="21">
        <f t="shared" si="13"/>
        <v>0</v>
      </c>
      <c r="U86" s="22"/>
      <c r="V86" s="23">
        <f t="shared" si="14"/>
        <v>0</v>
      </c>
      <c r="X86" s="24">
        <f t="shared" si="15"/>
        <v>0</v>
      </c>
      <c r="Y86" s="25"/>
      <c r="Z86" s="29">
        <f t="shared" si="16"/>
        <v>0</v>
      </c>
      <c r="AA86" s="27"/>
      <c r="AB86" s="28">
        <f t="shared" si="17"/>
        <v>0</v>
      </c>
      <c r="AC86" s="27"/>
    </row>
    <row r="87" spans="1:29" ht="12.75">
      <c r="A87" s="13" t="s">
        <v>215</v>
      </c>
      <c r="B87" s="14" t="s">
        <v>207</v>
      </c>
      <c r="C87" s="14" t="s">
        <v>216</v>
      </c>
      <c r="D87" s="15">
        <v>722</v>
      </c>
      <c r="E87" s="16"/>
      <c r="F87" s="17">
        <v>5246576.25</v>
      </c>
      <c r="G87" s="16"/>
      <c r="H87" s="18">
        <f t="shared" si="9"/>
        <v>7266.726108033241</v>
      </c>
      <c r="J87" s="15">
        <v>732.5</v>
      </c>
      <c r="K87" s="16"/>
      <c r="L87" s="19">
        <v>5279172.54</v>
      </c>
      <c r="M87" s="16"/>
      <c r="N87" s="18">
        <f t="shared" si="10"/>
        <v>7207.061488054607</v>
      </c>
      <c r="P87" s="20">
        <f t="shared" si="11"/>
        <v>4721918.625</v>
      </c>
      <c r="Q87" s="16"/>
      <c r="R87" s="18">
        <f t="shared" si="12"/>
        <v>6540.053497229917</v>
      </c>
      <c r="T87" s="21">
        <f t="shared" si="13"/>
        <v>0</v>
      </c>
      <c r="U87" s="22"/>
      <c r="V87" s="23">
        <f t="shared" si="14"/>
        <v>0</v>
      </c>
      <c r="X87" s="24">
        <f t="shared" si="15"/>
        <v>0</v>
      </c>
      <c r="Y87" s="25"/>
      <c r="Z87" s="29">
        <f t="shared" si="16"/>
        <v>0</v>
      </c>
      <c r="AA87" s="27"/>
      <c r="AB87" s="28">
        <f t="shared" si="17"/>
        <v>0</v>
      </c>
      <c r="AC87" s="27"/>
    </row>
    <row r="88" spans="1:29" ht="12.75">
      <c r="A88" s="13" t="s">
        <v>217</v>
      </c>
      <c r="B88" s="14" t="s">
        <v>218</v>
      </c>
      <c r="C88" s="14" t="s">
        <v>219</v>
      </c>
      <c r="D88" s="15">
        <v>1069</v>
      </c>
      <c r="E88" s="16"/>
      <c r="F88" s="17">
        <v>9507092.979999999</v>
      </c>
      <c r="G88" s="16"/>
      <c r="H88" s="18">
        <f t="shared" si="9"/>
        <v>8893.445257249765</v>
      </c>
      <c r="J88" s="15">
        <v>1047.5</v>
      </c>
      <c r="K88" s="16"/>
      <c r="L88" s="19">
        <v>8837794.139999999</v>
      </c>
      <c r="M88" s="16"/>
      <c r="N88" s="18">
        <f t="shared" si="10"/>
        <v>8437.034978520285</v>
      </c>
      <c r="P88" s="20">
        <f t="shared" si="11"/>
        <v>8556383.681999998</v>
      </c>
      <c r="Q88" s="16"/>
      <c r="R88" s="18">
        <f t="shared" si="12"/>
        <v>8004.100731524789</v>
      </c>
      <c r="T88" s="21">
        <f t="shared" si="13"/>
        <v>0</v>
      </c>
      <c r="U88" s="22"/>
      <c r="V88" s="23">
        <f t="shared" si="14"/>
        <v>0</v>
      </c>
      <c r="X88" s="24">
        <f t="shared" si="15"/>
        <v>0</v>
      </c>
      <c r="Y88" s="25"/>
      <c r="Z88" s="29">
        <f t="shared" si="16"/>
        <v>0</v>
      </c>
      <c r="AA88" s="27"/>
      <c r="AB88" s="28">
        <f t="shared" si="17"/>
        <v>0</v>
      </c>
      <c r="AC88" s="27"/>
    </row>
    <row r="89" spans="1:29" ht="12.75">
      <c r="A89" s="13" t="s">
        <v>220</v>
      </c>
      <c r="B89" s="14" t="s">
        <v>221</v>
      </c>
      <c r="C89" s="14" t="s">
        <v>222</v>
      </c>
      <c r="D89" s="15">
        <v>4411.5</v>
      </c>
      <c r="E89" s="16"/>
      <c r="F89" s="17">
        <v>37520903.9</v>
      </c>
      <c r="G89" s="16"/>
      <c r="H89" s="18">
        <f t="shared" si="9"/>
        <v>8505.248532245269</v>
      </c>
      <c r="J89" s="15">
        <v>4351</v>
      </c>
      <c r="K89" s="16"/>
      <c r="L89" s="19">
        <v>35298339.77</v>
      </c>
      <c r="M89" s="16"/>
      <c r="N89" s="18">
        <f t="shared" si="10"/>
        <v>8112.695879108252</v>
      </c>
      <c r="P89" s="20">
        <f t="shared" si="11"/>
        <v>33768813.51</v>
      </c>
      <c r="Q89" s="16"/>
      <c r="R89" s="18">
        <f t="shared" si="12"/>
        <v>7654.723679020742</v>
      </c>
      <c r="T89" s="21">
        <f t="shared" si="13"/>
        <v>0</v>
      </c>
      <c r="U89" s="22"/>
      <c r="V89" s="23">
        <f t="shared" si="14"/>
        <v>0</v>
      </c>
      <c r="X89" s="24">
        <f t="shared" si="15"/>
        <v>0</v>
      </c>
      <c r="Y89" s="25"/>
      <c r="Z89" s="29">
        <f t="shared" si="16"/>
        <v>0</v>
      </c>
      <c r="AA89" s="27"/>
      <c r="AB89" s="28">
        <f t="shared" si="17"/>
        <v>0</v>
      </c>
      <c r="AC89" s="27"/>
    </row>
    <row r="90" spans="1:29" ht="12.75">
      <c r="A90" s="13" t="s">
        <v>223</v>
      </c>
      <c r="B90" s="14" t="s">
        <v>221</v>
      </c>
      <c r="C90" s="14" t="s">
        <v>224</v>
      </c>
      <c r="D90" s="15">
        <v>1327.5</v>
      </c>
      <c r="E90" s="16"/>
      <c r="F90" s="17">
        <v>10480368.36</v>
      </c>
      <c r="G90" s="16"/>
      <c r="H90" s="18">
        <f t="shared" si="9"/>
        <v>7894.8160903954795</v>
      </c>
      <c r="J90" s="15">
        <v>1328</v>
      </c>
      <c r="K90" s="16"/>
      <c r="L90" s="19">
        <v>10310185.36</v>
      </c>
      <c r="M90" s="16"/>
      <c r="N90" s="18">
        <f t="shared" si="10"/>
        <v>7763.693795180722</v>
      </c>
      <c r="P90" s="20">
        <f t="shared" si="11"/>
        <v>9432331.524</v>
      </c>
      <c r="Q90" s="16"/>
      <c r="R90" s="18">
        <f t="shared" si="12"/>
        <v>7105.3344813559315</v>
      </c>
      <c r="T90" s="21">
        <f t="shared" si="13"/>
        <v>0</v>
      </c>
      <c r="U90" s="22"/>
      <c r="V90" s="23">
        <f t="shared" si="14"/>
        <v>0</v>
      </c>
      <c r="X90" s="24">
        <f t="shared" si="15"/>
        <v>0</v>
      </c>
      <c r="Y90" s="25"/>
      <c r="Z90" s="29">
        <f t="shared" si="16"/>
        <v>0</v>
      </c>
      <c r="AA90" s="27"/>
      <c r="AB90" s="28">
        <f t="shared" si="17"/>
        <v>0</v>
      </c>
      <c r="AC90" s="27"/>
    </row>
    <row r="91" spans="1:29" ht="12.75">
      <c r="A91" s="13" t="s">
        <v>225</v>
      </c>
      <c r="B91" s="14" t="s">
        <v>221</v>
      </c>
      <c r="C91" s="14" t="s">
        <v>226</v>
      </c>
      <c r="D91" s="15">
        <v>783.5</v>
      </c>
      <c r="E91" s="16"/>
      <c r="F91" s="17">
        <v>8407137.15</v>
      </c>
      <c r="G91" s="16"/>
      <c r="H91" s="18">
        <f t="shared" si="9"/>
        <v>10730.232482450543</v>
      </c>
      <c r="J91" s="15">
        <v>734.5</v>
      </c>
      <c r="K91" s="16"/>
      <c r="L91" s="19">
        <v>8325563.6</v>
      </c>
      <c r="M91" s="16"/>
      <c r="N91" s="18">
        <f t="shared" si="10"/>
        <v>11335.008304969366</v>
      </c>
      <c r="P91" s="20">
        <f t="shared" si="11"/>
        <v>7566423.4350000005</v>
      </c>
      <c r="Q91" s="16"/>
      <c r="R91" s="18">
        <f t="shared" si="12"/>
        <v>9657.20923420549</v>
      </c>
      <c r="T91" s="21">
        <f t="shared" si="13"/>
        <v>0</v>
      </c>
      <c r="U91" s="22"/>
      <c r="V91" s="23">
        <f t="shared" si="14"/>
        <v>0</v>
      </c>
      <c r="X91" s="24">
        <f t="shared" si="15"/>
        <v>0</v>
      </c>
      <c r="Y91" s="25"/>
      <c r="Z91" s="29">
        <f t="shared" si="16"/>
        <v>0</v>
      </c>
      <c r="AA91" s="27"/>
      <c r="AB91" s="28">
        <f t="shared" si="17"/>
        <v>0</v>
      </c>
      <c r="AC91" s="27"/>
    </row>
    <row r="92" spans="1:29" ht="12.75">
      <c r="A92" s="13" t="s">
        <v>227</v>
      </c>
      <c r="B92" s="14" t="s">
        <v>228</v>
      </c>
      <c r="C92" s="14" t="s">
        <v>229</v>
      </c>
      <c r="D92" s="15">
        <v>24794</v>
      </c>
      <c r="E92" s="16"/>
      <c r="F92" s="17">
        <v>189487273.31000003</v>
      </c>
      <c r="G92" s="16"/>
      <c r="H92" s="18">
        <f t="shared" si="9"/>
        <v>7642.464842703881</v>
      </c>
      <c r="J92" s="15">
        <v>25334.5</v>
      </c>
      <c r="K92" s="16"/>
      <c r="L92" s="19">
        <v>192225504.67</v>
      </c>
      <c r="M92" s="16"/>
      <c r="N92" s="18">
        <f t="shared" si="10"/>
        <v>7587.49944423612</v>
      </c>
      <c r="P92" s="20">
        <f t="shared" si="11"/>
        <v>170538545.97900003</v>
      </c>
      <c r="Q92" s="16"/>
      <c r="R92" s="18">
        <f t="shared" si="12"/>
        <v>6878.218358433493</v>
      </c>
      <c r="T92" s="21">
        <f t="shared" si="13"/>
        <v>0</v>
      </c>
      <c r="U92" s="22"/>
      <c r="V92" s="23">
        <f t="shared" si="14"/>
        <v>0</v>
      </c>
      <c r="X92" s="24">
        <f t="shared" si="15"/>
        <v>0</v>
      </c>
      <c r="Y92" s="25"/>
      <c r="Z92" s="29">
        <f t="shared" si="16"/>
        <v>0</v>
      </c>
      <c r="AA92" s="27"/>
      <c r="AB92" s="28">
        <f t="shared" si="17"/>
        <v>0</v>
      </c>
      <c r="AC92" s="27"/>
    </row>
    <row r="93" spans="1:29" ht="12.75">
      <c r="A93" s="13" t="s">
        <v>230</v>
      </c>
      <c r="B93" s="14" t="s">
        <v>228</v>
      </c>
      <c r="C93" s="14" t="s">
        <v>231</v>
      </c>
      <c r="D93" s="15">
        <v>14352</v>
      </c>
      <c r="E93" s="16"/>
      <c r="F93" s="17">
        <v>112793454.35</v>
      </c>
      <c r="G93" s="16"/>
      <c r="H93" s="18">
        <f t="shared" si="9"/>
        <v>7859.0756932831655</v>
      </c>
      <c r="J93" s="15">
        <v>14294</v>
      </c>
      <c r="K93" s="16"/>
      <c r="L93" s="19">
        <v>107941187.65</v>
      </c>
      <c r="M93" s="16"/>
      <c r="N93" s="18">
        <f t="shared" si="10"/>
        <v>7551.503263607108</v>
      </c>
      <c r="P93" s="20">
        <f t="shared" si="11"/>
        <v>101514108.91499999</v>
      </c>
      <c r="Q93" s="16"/>
      <c r="R93" s="18">
        <f t="shared" si="12"/>
        <v>7073.168123954849</v>
      </c>
      <c r="T93" s="21">
        <f t="shared" si="13"/>
        <v>0</v>
      </c>
      <c r="U93" s="22"/>
      <c r="V93" s="23">
        <f t="shared" si="14"/>
        <v>0</v>
      </c>
      <c r="X93" s="24">
        <f t="shared" si="15"/>
        <v>0</v>
      </c>
      <c r="Y93" s="25"/>
      <c r="Z93" s="29">
        <f t="shared" si="16"/>
        <v>0</v>
      </c>
      <c r="AA93" s="27"/>
      <c r="AB93" s="28">
        <f t="shared" si="17"/>
        <v>0</v>
      </c>
      <c r="AC93" s="27"/>
    </row>
    <row r="94" spans="1:29" ht="13.5">
      <c r="A94" s="13" t="s">
        <v>232</v>
      </c>
      <c r="B94" s="14" t="s">
        <v>228</v>
      </c>
      <c r="C94" s="14" t="s">
        <v>233</v>
      </c>
      <c r="D94" s="15">
        <v>1131.5</v>
      </c>
      <c r="E94" s="16"/>
      <c r="F94" s="17">
        <v>10861556.46</v>
      </c>
      <c r="G94" s="16"/>
      <c r="H94" s="18">
        <f t="shared" si="9"/>
        <v>9599.254494034469</v>
      </c>
      <c r="J94" s="15">
        <v>1087</v>
      </c>
      <c r="K94" s="16"/>
      <c r="L94" s="19">
        <v>9536425.25</v>
      </c>
      <c r="M94" s="16"/>
      <c r="N94" s="18">
        <f t="shared" si="10"/>
        <v>8773.160303587856</v>
      </c>
      <c r="P94" s="20">
        <f t="shared" si="11"/>
        <v>9775400.814000001</v>
      </c>
      <c r="Q94" s="16"/>
      <c r="R94" s="18">
        <f t="shared" si="12"/>
        <v>8639.329044631022</v>
      </c>
      <c r="T94" s="21">
        <f t="shared" si="13"/>
        <v>-238975.56400000118</v>
      </c>
      <c r="U94" s="22"/>
      <c r="V94" s="23">
        <f t="shared" si="14"/>
        <v>0</v>
      </c>
      <c r="X94" s="24">
        <f t="shared" si="15"/>
        <v>-0.024446625621503765</v>
      </c>
      <c r="Y94" s="25"/>
      <c r="Z94" s="29">
        <f t="shared" si="16"/>
        <v>0</v>
      </c>
      <c r="AA94" s="27"/>
      <c r="AB94" s="28">
        <f t="shared" si="17"/>
        <v>0</v>
      </c>
      <c r="AC94" s="30"/>
    </row>
    <row r="95" spans="1:29" ht="12.75">
      <c r="A95" s="13" t="s">
        <v>234</v>
      </c>
      <c r="B95" s="14" t="s">
        <v>235</v>
      </c>
      <c r="C95" s="14" t="s">
        <v>236</v>
      </c>
      <c r="D95" s="15">
        <v>1397.5</v>
      </c>
      <c r="E95" s="16"/>
      <c r="F95" s="17">
        <v>10787565.2</v>
      </c>
      <c r="G95" s="16"/>
      <c r="H95" s="18">
        <f t="shared" si="9"/>
        <v>7719.187978533094</v>
      </c>
      <c r="J95" s="15">
        <v>1348.5</v>
      </c>
      <c r="K95" s="16"/>
      <c r="L95" s="19">
        <v>11252986.47</v>
      </c>
      <c r="M95" s="16"/>
      <c r="N95" s="18">
        <f t="shared" si="10"/>
        <v>8344.817552836486</v>
      </c>
      <c r="P95" s="20">
        <f t="shared" si="11"/>
        <v>9708808.68</v>
      </c>
      <c r="Q95" s="16"/>
      <c r="R95" s="18">
        <f t="shared" si="12"/>
        <v>6947.269180679785</v>
      </c>
      <c r="T95" s="21">
        <f t="shared" si="13"/>
        <v>0</v>
      </c>
      <c r="U95" s="22"/>
      <c r="V95" s="23">
        <f t="shared" si="14"/>
        <v>0</v>
      </c>
      <c r="X95" s="24">
        <f t="shared" si="15"/>
        <v>0</v>
      </c>
      <c r="Y95" s="25"/>
      <c r="Z95" s="29">
        <f t="shared" si="16"/>
        <v>0</v>
      </c>
      <c r="AA95" s="27"/>
      <c r="AB95" s="28">
        <f t="shared" si="17"/>
        <v>0</v>
      </c>
      <c r="AC95" s="27"/>
    </row>
    <row r="96" spans="1:29" ht="12.75">
      <c r="A96" s="13" t="s">
        <v>237</v>
      </c>
      <c r="B96" s="14" t="s">
        <v>235</v>
      </c>
      <c r="C96" s="14" t="s">
        <v>238</v>
      </c>
      <c r="D96" s="15">
        <v>206.5</v>
      </c>
      <c r="E96" s="16"/>
      <c r="F96" s="17">
        <v>2777187.0500000003</v>
      </c>
      <c r="G96" s="16"/>
      <c r="H96" s="18">
        <f t="shared" si="9"/>
        <v>13448.847699757871</v>
      </c>
      <c r="J96" s="15">
        <v>203</v>
      </c>
      <c r="K96" s="16"/>
      <c r="L96" s="19">
        <v>2646773.61</v>
      </c>
      <c r="M96" s="16"/>
      <c r="N96" s="18">
        <f t="shared" si="10"/>
        <v>13038.293645320196</v>
      </c>
      <c r="P96" s="20">
        <f t="shared" si="11"/>
        <v>2499468.345</v>
      </c>
      <c r="Q96" s="16"/>
      <c r="R96" s="18">
        <f t="shared" si="12"/>
        <v>12103.962929782085</v>
      </c>
      <c r="T96" s="21">
        <f t="shared" si="13"/>
        <v>0</v>
      </c>
      <c r="U96" s="22"/>
      <c r="V96" s="23">
        <f t="shared" si="14"/>
        <v>0</v>
      </c>
      <c r="X96" s="24">
        <f t="shared" si="15"/>
        <v>0</v>
      </c>
      <c r="Y96" s="25"/>
      <c r="Z96" s="29">
        <f t="shared" si="16"/>
        <v>0</v>
      </c>
      <c r="AA96" s="27"/>
      <c r="AB96" s="28">
        <f t="shared" si="17"/>
        <v>0</v>
      </c>
      <c r="AC96" s="27"/>
    </row>
    <row r="97" spans="1:30" ht="13.5">
      <c r="A97" s="35" t="s">
        <v>239</v>
      </c>
      <c r="B97" s="36" t="s">
        <v>235</v>
      </c>
      <c r="C97" s="36" t="s">
        <v>240</v>
      </c>
      <c r="D97" s="15">
        <v>320</v>
      </c>
      <c r="E97" s="16"/>
      <c r="F97" s="17">
        <v>3104664.24</v>
      </c>
      <c r="G97" s="16"/>
      <c r="H97" s="18">
        <f t="shared" si="9"/>
        <v>9702.07575</v>
      </c>
      <c r="J97" s="15">
        <v>320</v>
      </c>
      <c r="K97" s="16"/>
      <c r="L97" s="19">
        <v>2791592.96</v>
      </c>
      <c r="M97" s="16"/>
      <c r="N97" s="18">
        <f t="shared" si="10"/>
        <v>8723.728</v>
      </c>
      <c r="P97" s="20">
        <f t="shared" si="11"/>
        <v>2794197.816</v>
      </c>
      <c r="Q97" s="16"/>
      <c r="R97" s="18">
        <f t="shared" si="12"/>
        <v>8731.868175</v>
      </c>
      <c r="T97" s="21">
        <f t="shared" si="13"/>
        <v>-2604.8560000001453</v>
      </c>
      <c r="U97" s="22"/>
      <c r="V97" s="23">
        <f t="shared" si="14"/>
        <v>-8.140175000000454</v>
      </c>
      <c r="X97" s="24">
        <f t="shared" si="15"/>
        <v>-0.0009322375048338901</v>
      </c>
      <c r="Y97" s="25"/>
      <c r="Z97" s="29">
        <f t="shared" si="16"/>
        <v>-0.0009322375048338902</v>
      </c>
      <c r="AA97" s="27"/>
      <c r="AB97" s="28">
        <f t="shared" si="17"/>
        <v>-0.0009322375048338902</v>
      </c>
      <c r="AC97" s="30" t="s">
        <v>204</v>
      </c>
      <c r="AD97" s="1" t="s">
        <v>241</v>
      </c>
    </row>
    <row r="98" spans="1:29" ht="12.75">
      <c r="A98" s="13" t="s">
        <v>242</v>
      </c>
      <c r="B98" s="14" t="s">
        <v>235</v>
      </c>
      <c r="C98" s="14" t="s">
        <v>243</v>
      </c>
      <c r="D98" s="15">
        <v>118.5</v>
      </c>
      <c r="E98" s="16"/>
      <c r="F98" s="17">
        <v>1719076.34</v>
      </c>
      <c r="G98" s="16"/>
      <c r="H98" s="18">
        <f t="shared" si="9"/>
        <v>14506.973333333333</v>
      </c>
      <c r="J98" s="15">
        <v>97.5</v>
      </c>
      <c r="K98" s="16"/>
      <c r="L98" s="19">
        <v>1756234.0300000003</v>
      </c>
      <c r="M98" s="16"/>
      <c r="N98" s="18">
        <f t="shared" si="10"/>
        <v>18012.65671794872</v>
      </c>
      <c r="P98" s="20">
        <f t="shared" si="11"/>
        <v>1547168.706</v>
      </c>
      <c r="Q98" s="16"/>
      <c r="R98" s="18">
        <f t="shared" si="12"/>
        <v>13056.276</v>
      </c>
      <c r="T98" s="21">
        <f t="shared" si="13"/>
        <v>0</v>
      </c>
      <c r="U98" s="22"/>
      <c r="V98" s="23">
        <f t="shared" si="14"/>
        <v>0</v>
      </c>
      <c r="X98" s="24">
        <f t="shared" si="15"/>
        <v>0</v>
      </c>
      <c r="Y98" s="25"/>
      <c r="Z98" s="29">
        <f t="shared" si="16"/>
        <v>0</v>
      </c>
      <c r="AA98" s="27"/>
      <c r="AB98" s="28">
        <f t="shared" si="17"/>
        <v>0</v>
      </c>
      <c r="AC98" s="27"/>
    </row>
    <row r="99" spans="1:29" ht="12.75">
      <c r="A99" s="13" t="s">
        <v>244</v>
      </c>
      <c r="B99" s="14" t="s">
        <v>235</v>
      </c>
      <c r="C99" s="14" t="s">
        <v>245</v>
      </c>
      <c r="D99" s="15">
        <v>475</v>
      </c>
      <c r="E99" s="16"/>
      <c r="F99" s="17">
        <v>3403849.06</v>
      </c>
      <c r="G99" s="16"/>
      <c r="H99" s="18">
        <f t="shared" si="9"/>
        <v>7165.998021052632</v>
      </c>
      <c r="J99" s="15">
        <v>423</v>
      </c>
      <c r="K99" s="16"/>
      <c r="L99" s="19">
        <v>3132807.15</v>
      </c>
      <c r="M99" s="16"/>
      <c r="N99" s="18">
        <f t="shared" si="10"/>
        <v>7406.1634751773045</v>
      </c>
      <c r="P99" s="20">
        <f t="shared" si="11"/>
        <v>3063464.154</v>
      </c>
      <c r="Q99" s="16"/>
      <c r="R99" s="18">
        <f t="shared" si="12"/>
        <v>6449.398218947369</v>
      </c>
      <c r="T99" s="21">
        <f t="shared" si="13"/>
        <v>0</v>
      </c>
      <c r="U99" s="22"/>
      <c r="V99" s="23">
        <f t="shared" si="14"/>
        <v>0</v>
      </c>
      <c r="X99" s="24">
        <f t="shared" si="15"/>
        <v>0</v>
      </c>
      <c r="Y99" s="25"/>
      <c r="Z99" s="29">
        <f t="shared" si="16"/>
        <v>0</v>
      </c>
      <c r="AA99" s="27"/>
      <c r="AB99" s="28">
        <f t="shared" si="17"/>
        <v>0</v>
      </c>
      <c r="AC99" s="27"/>
    </row>
    <row r="100" spans="1:29" ht="12.75">
      <c r="A100" s="13" t="s">
        <v>246</v>
      </c>
      <c r="B100" s="14" t="s">
        <v>235</v>
      </c>
      <c r="C100" s="14" t="s">
        <v>247</v>
      </c>
      <c r="D100" s="15">
        <v>58</v>
      </c>
      <c r="E100" s="16"/>
      <c r="F100" s="17">
        <v>989191.11</v>
      </c>
      <c r="G100" s="16"/>
      <c r="H100" s="18">
        <f t="shared" si="9"/>
        <v>17055.019137931034</v>
      </c>
      <c r="J100" s="15">
        <v>55.5</v>
      </c>
      <c r="K100" s="16"/>
      <c r="L100" s="19">
        <v>1004921.05</v>
      </c>
      <c r="M100" s="16"/>
      <c r="N100" s="18">
        <f t="shared" si="10"/>
        <v>18106.685585585587</v>
      </c>
      <c r="P100" s="20">
        <f t="shared" si="11"/>
        <v>890271.999</v>
      </c>
      <c r="Q100" s="16"/>
      <c r="R100" s="18">
        <f t="shared" si="12"/>
        <v>15349.517224137931</v>
      </c>
      <c r="T100" s="21">
        <f t="shared" si="13"/>
        <v>0</v>
      </c>
      <c r="U100" s="22"/>
      <c r="V100" s="23">
        <f t="shared" si="14"/>
        <v>0</v>
      </c>
      <c r="X100" s="24">
        <f t="shared" si="15"/>
        <v>0</v>
      </c>
      <c r="Y100" s="25"/>
      <c r="Z100" s="29">
        <f t="shared" si="16"/>
        <v>0</v>
      </c>
      <c r="AA100" s="27"/>
      <c r="AB100" s="28">
        <f t="shared" si="17"/>
        <v>0</v>
      </c>
      <c r="AC100" s="27"/>
    </row>
    <row r="101" spans="1:29" ht="12.75">
      <c r="A101" s="13" t="s">
        <v>248</v>
      </c>
      <c r="B101" s="14" t="s">
        <v>249</v>
      </c>
      <c r="C101" s="14" t="s">
        <v>250</v>
      </c>
      <c r="D101" s="15">
        <v>170</v>
      </c>
      <c r="E101" s="16"/>
      <c r="F101" s="17">
        <v>2134513.46</v>
      </c>
      <c r="G101" s="16"/>
      <c r="H101" s="18">
        <f t="shared" si="9"/>
        <v>12555.961529411765</v>
      </c>
      <c r="J101" s="15">
        <v>153.5</v>
      </c>
      <c r="K101" s="16"/>
      <c r="L101" s="19">
        <v>2109579.38</v>
      </c>
      <c r="M101" s="16"/>
      <c r="N101" s="18">
        <f t="shared" si="10"/>
        <v>13743.188143322475</v>
      </c>
      <c r="P101" s="20">
        <f t="shared" si="11"/>
        <v>1921062.114</v>
      </c>
      <c r="Q101" s="16"/>
      <c r="R101" s="18">
        <f t="shared" si="12"/>
        <v>11300.365376470589</v>
      </c>
      <c r="T101" s="21">
        <f t="shared" si="13"/>
        <v>0</v>
      </c>
      <c r="U101" s="22"/>
      <c r="V101" s="23">
        <f t="shared" si="14"/>
        <v>0</v>
      </c>
      <c r="X101" s="24">
        <f t="shared" si="15"/>
        <v>0</v>
      </c>
      <c r="Y101" s="25"/>
      <c r="Z101" s="29">
        <f t="shared" si="16"/>
        <v>0</v>
      </c>
      <c r="AA101" s="27"/>
      <c r="AB101" s="28">
        <f t="shared" si="17"/>
        <v>0</v>
      </c>
      <c r="AC101" s="27"/>
    </row>
    <row r="102" spans="1:29" ht="12.75">
      <c r="A102" s="13" t="s">
        <v>251</v>
      </c>
      <c r="B102" s="14" t="s">
        <v>249</v>
      </c>
      <c r="C102" s="14" t="s">
        <v>252</v>
      </c>
      <c r="D102" s="15">
        <v>443</v>
      </c>
      <c r="E102" s="16"/>
      <c r="F102" s="17">
        <v>3833877.73</v>
      </c>
      <c r="G102" s="16"/>
      <c r="H102" s="18">
        <f t="shared" si="9"/>
        <v>8654.351534988713</v>
      </c>
      <c r="J102" s="15">
        <v>433</v>
      </c>
      <c r="K102" s="16"/>
      <c r="L102" s="19">
        <v>3550469.14</v>
      </c>
      <c r="M102" s="16"/>
      <c r="N102" s="18">
        <f t="shared" si="10"/>
        <v>8199.69778290993</v>
      </c>
      <c r="P102" s="20">
        <f t="shared" si="11"/>
        <v>3450489.957</v>
      </c>
      <c r="Q102" s="16"/>
      <c r="R102" s="18">
        <f t="shared" si="12"/>
        <v>7788.916381489842</v>
      </c>
      <c r="T102" s="21">
        <f t="shared" si="13"/>
        <v>0</v>
      </c>
      <c r="U102" s="22"/>
      <c r="V102" s="23">
        <f t="shared" si="14"/>
        <v>0</v>
      </c>
      <c r="X102" s="24">
        <f t="shared" si="15"/>
        <v>0</v>
      </c>
      <c r="Y102" s="25"/>
      <c r="Z102" s="29">
        <f t="shared" si="16"/>
        <v>0</v>
      </c>
      <c r="AA102" s="27"/>
      <c r="AB102" s="28">
        <f t="shared" si="17"/>
        <v>0</v>
      </c>
      <c r="AC102" s="27"/>
    </row>
    <row r="103" spans="1:29" ht="12.75">
      <c r="A103" s="13" t="s">
        <v>253</v>
      </c>
      <c r="B103" s="14" t="s">
        <v>249</v>
      </c>
      <c r="C103" s="14" t="s">
        <v>254</v>
      </c>
      <c r="D103" s="15">
        <v>260.5</v>
      </c>
      <c r="E103" s="16"/>
      <c r="F103" s="17">
        <v>1673013.91</v>
      </c>
      <c r="G103" s="16"/>
      <c r="H103" s="18">
        <f t="shared" si="9"/>
        <v>6422.318272552783</v>
      </c>
      <c r="J103" s="15">
        <v>225</v>
      </c>
      <c r="K103" s="16"/>
      <c r="L103" s="19">
        <v>1666512.2700000003</v>
      </c>
      <c r="M103" s="16"/>
      <c r="N103" s="18">
        <f t="shared" si="10"/>
        <v>7406.721200000001</v>
      </c>
      <c r="P103" s="20">
        <f t="shared" si="11"/>
        <v>1505712.5189999999</v>
      </c>
      <c r="Q103" s="16"/>
      <c r="R103" s="18">
        <f t="shared" si="12"/>
        <v>5780.086445297505</v>
      </c>
      <c r="T103" s="21">
        <f t="shared" si="13"/>
        <v>0</v>
      </c>
      <c r="U103" s="22"/>
      <c r="V103" s="23">
        <f t="shared" si="14"/>
        <v>0</v>
      </c>
      <c r="X103" s="24">
        <f t="shared" si="15"/>
        <v>0</v>
      </c>
      <c r="Y103" s="25"/>
      <c r="Z103" s="29">
        <f t="shared" si="16"/>
        <v>0</v>
      </c>
      <c r="AA103" s="27"/>
      <c r="AB103" s="28">
        <f t="shared" si="17"/>
        <v>0</v>
      </c>
      <c r="AC103" s="27"/>
    </row>
    <row r="104" spans="1:29" ht="12.75">
      <c r="A104" s="13" t="s">
        <v>255</v>
      </c>
      <c r="B104" s="14" t="s">
        <v>256</v>
      </c>
      <c r="C104" s="14" t="s">
        <v>257</v>
      </c>
      <c r="D104" s="15">
        <v>2331</v>
      </c>
      <c r="E104" s="16"/>
      <c r="F104" s="17">
        <v>16933677.900000002</v>
      </c>
      <c r="G104" s="16"/>
      <c r="H104" s="18">
        <f t="shared" si="9"/>
        <v>7264.555083655085</v>
      </c>
      <c r="J104" s="15">
        <v>2272.5</v>
      </c>
      <c r="K104" s="16"/>
      <c r="L104" s="19">
        <v>16640559.42</v>
      </c>
      <c r="M104" s="16"/>
      <c r="N104" s="18">
        <f t="shared" si="10"/>
        <v>7322.578402640264</v>
      </c>
      <c r="P104" s="20">
        <f t="shared" si="11"/>
        <v>15240310.110000003</v>
      </c>
      <c r="Q104" s="16"/>
      <c r="R104" s="18">
        <f t="shared" si="12"/>
        <v>6538.099575289576</v>
      </c>
      <c r="T104" s="21">
        <f t="shared" si="13"/>
        <v>0</v>
      </c>
      <c r="U104" s="22"/>
      <c r="V104" s="23">
        <f t="shared" si="14"/>
        <v>0</v>
      </c>
      <c r="X104" s="24">
        <f t="shared" si="15"/>
        <v>0</v>
      </c>
      <c r="Y104" s="25"/>
      <c r="Z104" s="29">
        <f t="shared" si="16"/>
        <v>0</v>
      </c>
      <c r="AA104" s="27"/>
      <c r="AB104" s="28">
        <f t="shared" si="17"/>
        <v>0</v>
      </c>
      <c r="AC104" s="27"/>
    </row>
    <row r="105" spans="1:29" ht="12.75">
      <c r="A105" s="13" t="s">
        <v>258</v>
      </c>
      <c r="B105" s="14" t="s">
        <v>256</v>
      </c>
      <c r="C105" s="14" t="s">
        <v>259</v>
      </c>
      <c r="D105" s="15">
        <v>173.5</v>
      </c>
      <c r="E105" s="16"/>
      <c r="F105" s="17">
        <v>2126711.05</v>
      </c>
      <c r="G105" s="16"/>
      <c r="H105" s="18">
        <f t="shared" si="9"/>
        <v>12257.700576368876</v>
      </c>
      <c r="J105" s="15">
        <v>187</v>
      </c>
      <c r="K105" s="16"/>
      <c r="L105" s="19">
        <v>2146943.33</v>
      </c>
      <c r="M105" s="16"/>
      <c r="N105" s="18">
        <f t="shared" si="10"/>
        <v>11480.980374331552</v>
      </c>
      <c r="P105" s="20">
        <f t="shared" si="11"/>
        <v>1914039.9449999998</v>
      </c>
      <c r="Q105" s="16"/>
      <c r="R105" s="18">
        <f t="shared" si="12"/>
        <v>11031.930518731988</v>
      </c>
      <c r="T105" s="21">
        <f t="shared" si="13"/>
        <v>0</v>
      </c>
      <c r="U105" s="22"/>
      <c r="V105" s="23">
        <f t="shared" si="14"/>
        <v>0</v>
      </c>
      <c r="X105" s="24">
        <f t="shared" si="15"/>
        <v>0</v>
      </c>
      <c r="Y105" s="25"/>
      <c r="Z105" s="29">
        <f t="shared" si="16"/>
        <v>0</v>
      </c>
      <c r="AA105" s="27"/>
      <c r="AB105" s="28">
        <f t="shared" si="17"/>
        <v>0</v>
      </c>
      <c r="AC105" s="27"/>
    </row>
    <row r="106" spans="1:29" ht="13.5">
      <c r="A106" s="13" t="s">
        <v>260</v>
      </c>
      <c r="B106" s="14" t="s">
        <v>256</v>
      </c>
      <c r="C106" s="14" t="s">
        <v>261</v>
      </c>
      <c r="D106" s="15">
        <v>301</v>
      </c>
      <c r="E106" s="16"/>
      <c r="F106" s="17">
        <v>2972932.42</v>
      </c>
      <c r="G106" s="16"/>
      <c r="H106" s="18">
        <f t="shared" si="9"/>
        <v>9876.851893687708</v>
      </c>
      <c r="J106" s="15">
        <v>307</v>
      </c>
      <c r="K106" s="16"/>
      <c r="L106" s="19">
        <v>2775813.19</v>
      </c>
      <c r="M106" s="16"/>
      <c r="N106" s="18">
        <f t="shared" si="10"/>
        <v>9041.736775244299</v>
      </c>
      <c r="P106" s="20">
        <f t="shared" si="11"/>
        <v>2675639.178</v>
      </c>
      <c r="Q106" s="16"/>
      <c r="R106" s="18">
        <f t="shared" si="12"/>
        <v>8889.166704318937</v>
      </c>
      <c r="T106" s="21">
        <f t="shared" si="13"/>
        <v>0</v>
      </c>
      <c r="U106" s="22"/>
      <c r="V106" s="23">
        <f t="shared" si="14"/>
        <v>0</v>
      </c>
      <c r="X106" s="24">
        <f t="shared" si="15"/>
        <v>0</v>
      </c>
      <c r="Y106" s="25"/>
      <c r="Z106" s="29">
        <f t="shared" si="16"/>
        <v>0</v>
      </c>
      <c r="AA106" s="27"/>
      <c r="AB106" s="28">
        <f t="shared" si="17"/>
        <v>0</v>
      </c>
      <c r="AC106" s="30"/>
    </row>
    <row r="107" spans="1:29" ht="12.75">
      <c r="A107" s="13" t="s">
        <v>262</v>
      </c>
      <c r="B107" s="14" t="s">
        <v>256</v>
      </c>
      <c r="C107" s="14" t="s">
        <v>263</v>
      </c>
      <c r="D107" s="15">
        <v>153</v>
      </c>
      <c r="E107" s="16"/>
      <c r="F107" s="17">
        <v>2174289.18</v>
      </c>
      <c r="G107" s="16"/>
      <c r="H107" s="18">
        <f t="shared" si="9"/>
        <v>14211.040392156863</v>
      </c>
      <c r="J107" s="15">
        <v>160.5</v>
      </c>
      <c r="K107" s="16"/>
      <c r="L107" s="19">
        <v>2250150.49</v>
      </c>
      <c r="M107" s="16"/>
      <c r="N107" s="18">
        <f t="shared" si="10"/>
        <v>14019.629221183803</v>
      </c>
      <c r="P107" s="20">
        <f t="shared" si="11"/>
        <v>1956860.262</v>
      </c>
      <c r="Q107" s="16"/>
      <c r="R107" s="18">
        <f t="shared" si="12"/>
        <v>12789.936352941177</v>
      </c>
      <c r="T107" s="21">
        <f t="shared" si="13"/>
        <v>0</v>
      </c>
      <c r="U107" s="22"/>
      <c r="V107" s="23">
        <f t="shared" si="14"/>
        <v>0</v>
      </c>
      <c r="X107" s="24">
        <f t="shared" si="15"/>
        <v>0</v>
      </c>
      <c r="Y107" s="25"/>
      <c r="Z107" s="29">
        <f t="shared" si="16"/>
        <v>0</v>
      </c>
      <c r="AA107" s="27"/>
      <c r="AB107" s="28">
        <f t="shared" si="17"/>
        <v>0</v>
      </c>
      <c r="AC107" s="27"/>
    </row>
    <row r="108" spans="1:29" ht="12.75">
      <c r="A108" s="13" t="s">
        <v>264</v>
      </c>
      <c r="B108" s="14" t="s">
        <v>265</v>
      </c>
      <c r="C108" s="14" t="s">
        <v>266</v>
      </c>
      <c r="D108" s="15">
        <v>131.5</v>
      </c>
      <c r="E108" s="16"/>
      <c r="F108" s="17">
        <v>1970714.3900000001</v>
      </c>
      <c r="G108" s="16"/>
      <c r="H108" s="18">
        <f t="shared" si="9"/>
        <v>14986.42121673004</v>
      </c>
      <c r="J108" s="15">
        <v>116.5</v>
      </c>
      <c r="K108" s="16"/>
      <c r="L108" s="19">
        <v>1644267.4800000002</v>
      </c>
      <c r="M108" s="16"/>
      <c r="N108" s="18">
        <f t="shared" si="10"/>
        <v>14113.883948497856</v>
      </c>
      <c r="P108" s="20">
        <f t="shared" si="11"/>
        <v>1773642.9510000001</v>
      </c>
      <c r="Q108" s="16"/>
      <c r="R108" s="18">
        <f t="shared" si="12"/>
        <v>13487.779095057036</v>
      </c>
      <c r="T108" s="21">
        <f t="shared" si="13"/>
        <v>-129375.4709999999</v>
      </c>
      <c r="U108" s="22"/>
      <c r="V108" s="23">
        <f t="shared" si="14"/>
        <v>0</v>
      </c>
      <c r="X108" s="24">
        <f t="shared" si="15"/>
        <v>-0.07294335701954925</v>
      </c>
      <c r="Y108" s="25"/>
      <c r="Z108" s="29">
        <f t="shared" si="16"/>
        <v>0</v>
      </c>
      <c r="AA108" s="27"/>
      <c r="AB108" s="28">
        <f t="shared" si="17"/>
        <v>0</v>
      </c>
      <c r="AC108" s="27"/>
    </row>
    <row r="109" spans="1:29" ht="12.75">
      <c r="A109" s="13" t="s">
        <v>267</v>
      </c>
      <c r="B109" s="14" t="s">
        <v>265</v>
      </c>
      <c r="C109" s="14" t="s">
        <v>268</v>
      </c>
      <c r="D109" s="15">
        <v>461</v>
      </c>
      <c r="E109" s="16"/>
      <c r="F109" s="17">
        <v>3563369.9</v>
      </c>
      <c r="G109" s="16"/>
      <c r="H109" s="18">
        <f t="shared" si="9"/>
        <v>7729.652711496746</v>
      </c>
      <c r="J109" s="15">
        <v>440</v>
      </c>
      <c r="K109" s="16"/>
      <c r="L109" s="19">
        <v>3332951.35</v>
      </c>
      <c r="M109" s="16"/>
      <c r="N109" s="18">
        <f t="shared" si="10"/>
        <v>7574.889431818182</v>
      </c>
      <c r="P109" s="20">
        <f t="shared" si="11"/>
        <v>3207032.91</v>
      </c>
      <c r="Q109" s="16"/>
      <c r="R109" s="18">
        <f t="shared" si="12"/>
        <v>6956.687440347071</v>
      </c>
      <c r="T109" s="21">
        <f t="shared" si="13"/>
        <v>0</v>
      </c>
      <c r="U109" s="22"/>
      <c r="V109" s="23">
        <f t="shared" si="14"/>
        <v>0</v>
      </c>
      <c r="X109" s="24">
        <f t="shared" si="15"/>
        <v>0</v>
      </c>
      <c r="Y109" s="25"/>
      <c r="Z109" s="29">
        <f t="shared" si="16"/>
        <v>0</v>
      </c>
      <c r="AA109" s="27"/>
      <c r="AB109" s="28">
        <f t="shared" si="17"/>
        <v>0</v>
      </c>
      <c r="AC109" s="27"/>
    </row>
    <row r="110" spans="1:29" ht="12.75">
      <c r="A110" s="13" t="s">
        <v>269</v>
      </c>
      <c r="B110" s="14" t="s">
        <v>265</v>
      </c>
      <c r="C110" s="14" t="s">
        <v>270</v>
      </c>
      <c r="D110" s="15">
        <v>20812.5</v>
      </c>
      <c r="E110" s="16"/>
      <c r="F110" s="17">
        <v>153837705.59</v>
      </c>
      <c r="G110" s="16"/>
      <c r="H110" s="18">
        <f t="shared" si="9"/>
        <v>7391.60146978979</v>
      </c>
      <c r="J110" s="15">
        <v>20890.5</v>
      </c>
      <c r="K110" s="16"/>
      <c r="L110" s="19">
        <v>150643827.39</v>
      </c>
      <c r="M110" s="16"/>
      <c r="N110" s="18">
        <f t="shared" si="10"/>
        <v>7211.116411287427</v>
      </c>
      <c r="P110" s="20">
        <f t="shared" si="11"/>
        <v>138453935.03100002</v>
      </c>
      <c r="Q110" s="16"/>
      <c r="R110" s="18">
        <f t="shared" si="12"/>
        <v>6652.4413228108115</v>
      </c>
      <c r="T110" s="21">
        <f t="shared" si="13"/>
        <v>0</v>
      </c>
      <c r="U110" s="22"/>
      <c r="V110" s="23">
        <f t="shared" si="14"/>
        <v>0</v>
      </c>
      <c r="X110" s="24">
        <f t="shared" si="15"/>
        <v>0</v>
      </c>
      <c r="Y110" s="25"/>
      <c r="Z110" s="29">
        <f t="shared" si="16"/>
        <v>0</v>
      </c>
      <c r="AA110" s="27"/>
      <c r="AB110" s="28">
        <f t="shared" si="17"/>
        <v>0</v>
      </c>
      <c r="AC110" s="27"/>
    </row>
    <row r="111" spans="1:29" ht="12.75">
      <c r="A111" s="13" t="s">
        <v>271</v>
      </c>
      <c r="B111" s="14" t="s">
        <v>272</v>
      </c>
      <c r="C111" s="14" t="s">
        <v>273</v>
      </c>
      <c r="D111" s="15">
        <v>94.5</v>
      </c>
      <c r="E111" s="16"/>
      <c r="F111" s="17">
        <v>1730421.87</v>
      </c>
      <c r="G111" s="16"/>
      <c r="H111" s="18">
        <f t="shared" si="9"/>
        <v>18311.34253968254</v>
      </c>
      <c r="J111" s="15">
        <v>86</v>
      </c>
      <c r="K111" s="16"/>
      <c r="L111" s="19">
        <v>1596366.53</v>
      </c>
      <c r="M111" s="16"/>
      <c r="N111" s="18">
        <f t="shared" si="10"/>
        <v>18562.401511627908</v>
      </c>
      <c r="P111" s="20">
        <f t="shared" si="11"/>
        <v>1557379.6830000002</v>
      </c>
      <c r="Q111" s="16"/>
      <c r="R111" s="18">
        <f t="shared" si="12"/>
        <v>16480.20828571429</v>
      </c>
      <c r="T111" s="21">
        <f t="shared" si="13"/>
        <v>0</v>
      </c>
      <c r="U111" s="22"/>
      <c r="V111" s="23">
        <f t="shared" si="14"/>
        <v>0</v>
      </c>
      <c r="X111" s="24">
        <f t="shared" si="15"/>
        <v>0</v>
      </c>
      <c r="Y111" s="25"/>
      <c r="Z111" s="29">
        <f t="shared" si="16"/>
        <v>0</v>
      </c>
      <c r="AA111" s="27"/>
      <c r="AB111" s="28">
        <f t="shared" si="17"/>
        <v>0</v>
      </c>
      <c r="AC111" s="27"/>
    </row>
    <row r="112" spans="1:29" ht="12.75">
      <c r="A112" s="13" t="s">
        <v>274</v>
      </c>
      <c r="B112" s="14" t="s">
        <v>275</v>
      </c>
      <c r="C112" s="14" t="s">
        <v>276</v>
      </c>
      <c r="D112" s="15">
        <v>2307.5</v>
      </c>
      <c r="E112" s="16"/>
      <c r="F112" s="17">
        <v>18888333.12</v>
      </c>
      <c r="G112" s="16"/>
      <c r="H112" s="18">
        <f t="shared" si="9"/>
        <v>8185.626487540629</v>
      </c>
      <c r="J112" s="15">
        <v>2201</v>
      </c>
      <c r="K112" s="16"/>
      <c r="L112" s="19">
        <v>19430713.810000002</v>
      </c>
      <c r="M112" s="16"/>
      <c r="N112" s="18">
        <f t="shared" si="10"/>
        <v>8828.129854611541</v>
      </c>
      <c r="P112" s="20">
        <f t="shared" si="11"/>
        <v>16999499.808000002</v>
      </c>
      <c r="Q112" s="16"/>
      <c r="R112" s="18">
        <f t="shared" si="12"/>
        <v>7367.063838786566</v>
      </c>
      <c r="T112" s="21">
        <f t="shared" si="13"/>
        <v>0</v>
      </c>
      <c r="U112" s="22"/>
      <c r="V112" s="23">
        <f t="shared" si="14"/>
        <v>0</v>
      </c>
      <c r="X112" s="24">
        <f t="shared" si="15"/>
        <v>0</v>
      </c>
      <c r="Y112" s="25"/>
      <c r="Z112" s="29">
        <f t="shared" si="16"/>
        <v>0</v>
      </c>
      <c r="AA112" s="27"/>
      <c r="AB112" s="28">
        <f t="shared" si="17"/>
        <v>0</v>
      </c>
      <c r="AC112" s="27"/>
    </row>
    <row r="113" spans="1:29" ht="12.75">
      <c r="A113" s="13" t="s">
        <v>277</v>
      </c>
      <c r="B113" s="14" t="s">
        <v>278</v>
      </c>
      <c r="C113" s="14" t="s">
        <v>279</v>
      </c>
      <c r="D113" s="15">
        <v>2802.5</v>
      </c>
      <c r="E113" s="16"/>
      <c r="F113" s="17">
        <v>22532754.249999996</v>
      </c>
      <c r="G113" s="16"/>
      <c r="H113" s="18">
        <f t="shared" si="9"/>
        <v>8040.233452274753</v>
      </c>
      <c r="J113" s="15">
        <v>2769.5</v>
      </c>
      <c r="K113" s="16"/>
      <c r="L113" s="19">
        <v>21075410.32</v>
      </c>
      <c r="M113" s="16"/>
      <c r="N113" s="18">
        <f t="shared" si="10"/>
        <v>7609.82499368117</v>
      </c>
      <c r="P113" s="20">
        <f t="shared" si="11"/>
        <v>20279478.824999996</v>
      </c>
      <c r="Q113" s="16"/>
      <c r="R113" s="18">
        <f t="shared" si="12"/>
        <v>7236.210107047278</v>
      </c>
      <c r="T113" s="21">
        <f t="shared" si="13"/>
        <v>0</v>
      </c>
      <c r="U113" s="22"/>
      <c r="V113" s="23">
        <f t="shared" si="14"/>
        <v>0</v>
      </c>
      <c r="X113" s="24">
        <f t="shared" si="15"/>
        <v>0</v>
      </c>
      <c r="Y113" s="25"/>
      <c r="Z113" s="29">
        <f t="shared" si="16"/>
        <v>0</v>
      </c>
      <c r="AA113" s="27"/>
      <c r="AB113" s="28">
        <f t="shared" si="17"/>
        <v>0</v>
      </c>
      <c r="AC113" s="27"/>
    </row>
    <row r="114" spans="1:29" ht="12.75">
      <c r="A114" s="13" t="s">
        <v>280</v>
      </c>
      <c r="B114" s="14" t="s">
        <v>278</v>
      </c>
      <c r="C114" s="14" t="s">
        <v>281</v>
      </c>
      <c r="D114" s="15">
        <v>646.5</v>
      </c>
      <c r="E114" s="16"/>
      <c r="F114" s="17">
        <v>5325037.579999999</v>
      </c>
      <c r="G114" s="16"/>
      <c r="H114" s="18">
        <f t="shared" si="9"/>
        <v>8236.71706109822</v>
      </c>
      <c r="J114" s="15">
        <v>624.5</v>
      </c>
      <c r="K114" s="16"/>
      <c r="L114" s="19">
        <v>4987436.65</v>
      </c>
      <c r="M114" s="16"/>
      <c r="N114" s="18">
        <f t="shared" si="10"/>
        <v>7986.287670136109</v>
      </c>
      <c r="P114" s="20">
        <f t="shared" si="11"/>
        <v>4792533.822</v>
      </c>
      <c r="Q114" s="16"/>
      <c r="R114" s="18">
        <f t="shared" si="12"/>
        <v>7413.045354988398</v>
      </c>
      <c r="T114" s="21">
        <f t="shared" si="13"/>
        <v>0</v>
      </c>
      <c r="U114" s="22"/>
      <c r="V114" s="23">
        <f t="shared" si="14"/>
        <v>0</v>
      </c>
      <c r="X114" s="24">
        <f t="shared" si="15"/>
        <v>0</v>
      </c>
      <c r="Y114" s="25"/>
      <c r="Z114" s="29">
        <f t="shared" si="16"/>
        <v>0</v>
      </c>
      <c r="AA114" s="27"/>
      <c r="AB114" s="28">
        <f t="shared" si="17"/>
        <v>0</v>
      </c>
      <c r="AC114" s="27"/>
    </row>
    <row r="115" spans="1:29" ht="12.75">
      <c r="A115" s="13" t="s">
        <v>282</v>
      </c>
      <c r="B115" s="14" t="s">
        <v>278</v>
      </c>
      <c r="C115" s="14" t="s">
        <v>283</v>
      </c>
      <c r="D115" s="15">
        <v>361</v>
      </c>
      <c r="E115" s="16"/>
      <c r="F115" s="17">
        <v>3225795.56</v>
      </c>
      <c r="G115" s="16"/>
      <c r="H115" s="18">
        <f t="shared" si="9"/>
        <v>8935.721772853185</v>
      </c>
      <c r="J115" s="15">
        <v>362.5</v>
      </c>
      <c r="K115" s="16"/>
      <c r="L115" s="19">
        <v>3088188.64</v>
      </c>
      <c r="M115" s="16"/>
      <c r="N115" s="18">
        <f t="shared" si="10"/>
        <v>8519.14107586207</v>
      </c>
      <c r="P115" s="20">
        <f t="shared" si="11"/>
        <v>2903216.004</v>
      </c>
      <c r="Q115" s="16"/>
      <c r="R115" s="18">
        <f t="shared" si="12"/>
        <v>8042.1495955678665</v>
      </c>
      <c r="T115" s="21">
        <f t="shared" si="13"/>
        <v>0</v>
      </c>
      <c r="U115" s="22"/>
      <c r="V115" s="23">
        <f t="shared" si="14"/>
        <v>0</v>
      </c>
      <c r="X115" s="24">
        <f t="shared" si="15"/>
        <v>0</v>
      </c>
      <c r="Y115" s="25"/>
      <c r="Z115" s="29">
        <f t="shared" si="16"/>
        <v>0</v>
      </c>
      <c r="AA115" s="27"/>
      <c r="AB115" s="28">
        <f t="shared" si="17"/>
        <v>0</v>
      </c>
      <c r="AC115" s="27"/>
    </row>
    <row r="116" spans="1:29" ht="12.75">
      <c r="A116" s="13" t="s">
        <v>284</v>
      </c>
      <c r="B116" s="14" t="s">
        <v>285</v>
      </c>
      <c r="C116" s="14" t="s">
        <v>286</v>
      </c>
      <c r="D116" s="15">
        <v>6075</v>
      </c>
      <c r="E116" s="16"/>
      <c r="F116" s="17">
        <v>41265279.489999995</v>
      </c>
      <c r="G116" s="16"/>
      <c r="H116" s="18">
        <f t="shared" si="9"/>
        <v>6792.638599176954</v>
      </c>
      <c r="J116" s="15">
        <v>5971</v>
      </c>
      <c r="K116" s="16"/>
      <c r="L116" s="19">
        <v>40411315.59</v>
      </c>
      <c r="M116" s="16"/>
      <c r="N116" s="18">
        <f t="shared" si="10"/>
        <v>6767.93093116731</v>
      </c>
      <c r="P116" s="20">
        <f t="shared" si="11"/>
        <v>37138751.54099999</v>
      </c>
      <c r="Q116" s="16"/>
      <c r="R116" s="18">
        <f t="shared" si="12"/>
        <v>6113.374739259259</v>
      </c>
      <c r="T116" s="21">
        <f t="shared" si="13"/>
        <v>0</v>
      </c>
      <c r="U116" s="22"/>
      <c r="V116" s="23">
        <f t="shared" si="14"/>
        <v>0</v>
      </c>
      <c r="X116" s="24">
        <f t="shared" si="15"/>
        <v>0</v>
      </c>
      <c r="Y116" s="25"/>
      <c r="Z116" s="29">
        <f t="shared" si="16"/>
        <v>0</v>
      </c>
      <c r="AA116" s="27"/>
      <c r="AB116" s="28">
        <f t="shared" si="17"/>
        <v>0</v>
      </c>
      <c r="AC116" s="27"/>
    </row>
    <row r="117" spans="1:29" ht="12.75">
      <c r="A117" s="13" t="s">
        <v>287</v>
      </c>
      <c r="B117" s="14" t="s">
        <v>285</v>
      </c>
      <c r="C117" s="14" t="s">
        <v>288</v>
      </c>
      <c r="D117" s="15">
        <v>309</v>
      </c>
      <c r="E117" s="16"/>
      <c r="F117" s="17">
        <v>3644302.0700000003</v>
      </c>
      <c r="G117" s="16"/>
      <c r="H117" s="18">
        <f t="shared" si="9"/>
        <v>11793.857831715211</v>
      </c>
      <c r="J117" s="15">
        <v>312.5</v>
      </c>
      <c r="K117" s="16"/>
      <c r="L117" s="19">
        <v>3509686.04</v>
      </c>
      <c r="M117" s="16"/>
      <c r="N117" s="18">
        <f t="shared" si="10"/>
        <v>11230.995328</v>
      </c>
      <c r="P117" s="20">
        <f t="shared" si="11"/>
        <v>3279871.8630000004</v>
      </c>
      <c r="Q117" s="16"/>
      <c r="R117" s="18">
        <f t="shared" si="12"/>
        <v>10614.47204854369</v>
      </c>
      <c r="T117" s="21">
        <f t="shared" si="13"/>
        <v>0</v>
      </c>
      <c r="U117" s="22"/>
      <c r="V117" s="23">
        <f t="shared" si="14"/>
        <v>0</v>
      </c>
      <c r="X117" s="24">
        <f t="shared" si="15"/>
        <v>0</v>
      </c>
      <c r="Y117" s="25"/>
      <c r="Z117" s="29">
        <f t="shared" si="16"/>
        <v>0</v>
      </c>
      <c r="AA117" s="27"/>
      <c r="AB117" s="28">
        <f t="shared" si="17"/>
        <v>0</v>
      </c>
      <c r="AC117" s="27"/>
    </row>
    <row r="118" spans="1:29" ht="13.5">
      <c r="A118" s="13" t="s">
        <v>289</v>
      </c>
      <c r="B118" s="14" t="s">
        <v>290</v>
      </c>
      <c r="C118" s="14" t="s">
        <v>291</v>
      </c>
      <c r="D118" s="15">
        <v>1393</v>
      </c>
      <c r="E118" s="16"/>
      <c r="F118" s="17">
        <v>11657218.73</v>
      </c>
      <c r="G118" s="16"/>
      <c r="H118" s="18">
        <f t="shared" si="9"/>
        <v>8368.426941852118</v>
      </c>
      <c r="J118" s="15">
        <v>1412.5</v>
      </c>
      <c r="K118" s="16"/>
      <c r="L118" s="19">
        <v>10506779.3</v>
      </c>
      <c r="M118" s="16"/>
      <c r="N118" s="18">
        <f t="shared" si="10"/>
        <v>7438.42782300885</v>
      </c>
      <c r="P118" s="20">
        <f t="shared" si="11"/>
        <v>10491496.857</v>
      </c>
      <c r="Q118" s="16"/>
      <c r="R118" s="18">
        <f t="shared" si="12"/>
        <v>7531.584247666907</v>
      </c>
      <c r="T118" s="21">
        <f t="shared" si="13"/>
        <v>0</v>
      </c>
      <c r="U118" s="22"/>
      <c r="V118" s="23">
        <f t="shared" si="14"/>
        <v>-93.1564246580565</v>
      </c>
      <c r="X118" s="24">
        <f t="shared" si="15"/>
        <v>0</v>
      </c>
      <c r="Y118" s="25"/>
      <c r="Z118" s="29">
        <f t="shared" si="16"/>
        <v>-0.012368768853234827</v>
      </c>
      <c r="AA118" s="27"/>
      <c r="AB118" s="28">
        <f t="shared" si="17"/>
        <v>0</v>
      </c>
      <c r="AC118" s="30"/>
    </row>
    <row r="119" spans="1:29" ht="12.75">
      <c r="A119" s="13" t="s">
        <v>292</v>
      </c>
      <c r="B119" s="14" t="s">
        <v>290</v>
      </c>
      <c r="C119" s="14" t="s">
        <v>293</v>
      </c>
      <c r="D119" s="15">
        <v>2992</v>
      </c>
      <c r="E119" s="16"/>
      <c r="F119" s="17">
        <v>20835933.06</v>
      </c>
      <c r="G119" s="16"/>
      <c r="H119" s="18">
        <f t="shared" si="9"/>
        <v>6963.881370320855</v>
      </c>
      <c r="J119" s="15">
        <v>2966.5</v>
      </c>
      <c r="K119" s="16"/>
      <c r="L119" s="19">
        <v>20810630.72</v>
      </c>
      <c r="M119" s="16"/>
      <c r="N119" s="18">
        <f t="shared" si="10"/>
        <v>7015.213456935782</v>
      </c>
      <c r="P119" s="20">
        <f t="shared" si="11"/>
        <v>18752339.754</v>
      </c>
      <c r="Q119" s="16"/>
      <c r="R119" s="18">
        <f t="shared" si="12"/>
        <v>6267.49323328877</v>
      </c>
      <c r="T119" s="21">
        <f t="shared" si="13"/>
        <v>0</v>
      </c>
      <c r="U119" s="22"/>
      <c r="V119" s="23">
        <f t="shared" si="14"/>
        <v>0</v>
      </c>
      <c r="X119" s="24">
        <f t="shared" si="15"/>
        <v>0</v>
      </c>
      <c r="Y119" s="25"/>
      <c r="Z119" s="29">
        <f t="shared" si="16"/>
        <v>0</v>
      </c>
      <c r="AA119" s="27"/>
      <c r="AB119" s="28">
        <f t="shared" si="17"/>
        <v>0</v>
      </c>
      <c r="AC119" s="27"/>
    </row>
    <row r="120" spans="1:29" ht="12.75">
      <c r="A120" s="13" t="s">
        <v>294</v>
      </c>
      <c r="B120" s="14" t="s">
        <v>290</v>
      </c>
      <c r="C120" s="14" t="s">
        <v>295</v>
      </c>
      <c r="D120" s="15">
        <v>192</v>
      </c>
      <c r="E120" s="16"/>
      <c r="F120" s="17">
        <v>2083458.97</v>
      </c>
      <c r="G120" s="16"/>
      <c r="H120" s="18">
        <f t="shared" si="9"/>
        <v>10851.348802083334</v>
      </c>
      <c r="J120" s="15">
        <v>198.5</v>
      </c>
      <c r="K120" s="16"/>
      <c r="L120" s="19">
        <v>2078289.12</v>
      </c>
      <c r="M120" s="16"/>
      <c r="N120" s="18">
        <f t="shared" si="10"/>
        <v>10469.970377833753</v>
      </c>
      <c r="P120" s="20">
        <f t="shared" si="11"/>
        <v>1875113.073</v>
      </c>
      <c r="Q120" s="16"/>
      <c r="R120" s="18">
        <f t="shared" si="12"/>
        <v>9766.213921875</v>
      </c>
      <c r="T120" s="21">
        <f t="shared" si="13"/>
        <v>0</v>
      </c>
      <c r="U120" s="22"/>
      <c r="V120" s="23">
        <f t="shared" si="14"/>
        <v>0</v>
      </c>
      <c r="X120" s="24">
        <f t="shared" si="15"/>
        <v>0</v>
      </c>
      <c r="Y120" s="25"/>
      <c r="Z120" s="29">
        <f t="shared" si="16"/>
        <v>0</v>
      </c>
      <c r="AA120" s="27"/>
      <c r="AB120" s="28">
        <f t="shared" si="17"/>
        <v>0</v>
      </c>
      <c r="AC120" s="27"/>
    </row>
    <row r="121" spans="1:29" ht="12.75">
      <c r="A121" s="13" t="s">
        <v>296</v>
      </c>
      <c r="B121" s="14" t="s">
        <v>290</v>
      </c>
      <c r="C121" s="14" t="s">
        <v>297</v>
      </c>
      <c r="D121" s="15">
        <v>506</v>
      </c>
      <c r="E121" s="16"/>
      <c r="F121" s="17">
        <v>3984446.5</v>
      </c>
      <c r="G121" s="16"/>
      <c r="H121" s="18">
        <f t="shared" si="9"/>
        <v>7874.400197628458</v>
      </c>
      <c r="J121" s="15">
        <v>481</v>
      </c>
      <c r="K121" s="16"/>
      <c r="L121" s="19">
        <v>3828035.85</v>
      </c>
      <c r="M121" s="16"/>
      <c r="N121" s="18">
        <f t="shared" si="10"/>
        <v>7958.494490644491</v>
      </c>
      <c r="P121" s="20">
        <f t="shared" si="11"/>
        <v>3586001.85</v>
      </c>
      <c r="Q121" s="16"/>
      <c r="R121" s="18">
        <f t="shared" si="12"/>
        <v>7086.960177865612</v>
      </c>
      <c r="T121" s="21">
        <f t="shared" si="13"/>
        <v>0</v>
      </c>
      <c r="U121" s="22"/>
      <c r="V121" s="23">
        <f t="shared" si="14"/>
        <v>0</v>
      </c>
      <c r="X121" s="24">
        <f t="shared" si="15"/>
        <v>0</v>
      </c>
      <c r="Y121" s="25"/>
      <c r="Z121" s="29">
        <f t="shared" si="16"/>
        <v>0</v>
      </c>
      <c r="AA121" s="27"/>
      <c r="AB121" s="28">
        <f t="shared" si="17"/>
        <v>0</v>
      </c>
      <c r="AC121" s="27"/>
    </row>
    <row r="122" spans="1:29" ht="12.75">
      <c r="A122" s="13" t="s">
        <v>298</v>
      </c>
      <c r="B122" s="14" t="s">
        <v>299</v>
      </c>
      <c r="C122" s="14" t="s">
        <v>300</v>
      </c>
      <c r="D122" s="15">
        <v>1315.5</v>
      </c>
      <c r="E122" s="16"/>
      <c r="F122" s="17">
        <v>9940295.3</v>
      </c>
      <c r="G122" s="16"/>
      <c r="H122" s="18">
        <f t="shared" si="9"/>
        <v>7556.286811098442</v>
      </c>
      <c r="J122" s="15">
        <v>1299</v>
      </c>
      <c r="K122" s="16"/>
      <c r="L122" s="19">
        <v>9732823.22</v>
      </c>
      <c r="M122" s="16"/>
      <c r="N122" s="18">
        <f t="shared" si="10"/>
        <v>7492.550592763665</v>
      </c>
      <c r="P122" s="20">
        <f t="shared" si="11"/>
        <v>8946265.770000001</v>
      </c>
      <c r="Q122" s="16"/>
      <c r="R122" s="18">
        <f t="shared" si="12"/>
        <v>6800.6581299885975</v>
      </c>
      <c r="T122" s="21">
        <f t="shared" si="13"/>
        <v>0</v>
      </c>
      <c r="U122" s="22"/>
      <c r="V122" s="23">
        <f t="shared" si="14"/>
        <v>0</v>
      </c>
      <c r="X122" s="24">
        <f t="shared" si="15"/>
        <v>0</v>
      </c>
      <c r="Y122" s="25"/>
      <c r="Z122" s="29">
        <f t="shared" si="16"/>
        <v>0</v>
      </c>
      <c r="AA122" s="27"/>
      <c r="AB122" s="28">
        <f t="shared" si="17"/>
        <v>0</v>
      </c>
      <c r="AC122" s="27"/>
    </row>
    <row r="123" spans="1:29" ht="12.75">
      <c r="A123" s="13" t="s">
        <v>301</v>
      </c>
      <c r="B123" s="14" t="s">
        <v>299</v>
      </c>
      <c r="C123" s="14" t="s">
        <v>302</v>
      </c>
      <c r="D123" s="15">
        <v>815.5</v>
      </c>
      <c r="E123" s="16"/>
      <c r="F123" s="17">
        <v>6105340.34</v>
      </c>
      <c r="G123" s="16"/>
      <c r="H123" s="18">
        <f t="shared" si="9"/>
        <v>7486.622121397915</v>
      </c>
      <c r="J123" s="15">
        <v>797</v>
      </c>
      <c r="K123" s="16"/>
      <c r="L123" s="19">
        <v>5755130.159999999</v>
      </c>
      <c r="M123" s="16"/>
      <c r="N123" s="18">
        <f t="shared" si="10"/>
        <v>7220.991417816812</v>
      </c>
      <c r="P123" s="20">
        <f t="shared" si="11"/>
        <v>5494806.306</v>
      </c>
      <c r="Q123" s="16"/>
      <c r="R123" s="18">
        <f t="shared" si="12"/>
        <v>6737.959909258124</v>
      </c>
      <c r="T123" s="21">
        <f t="shared" si="13"/>
        <v>0</v>
      </c>
      <c r="U123" s="22"/>
      <c r="V123" s="23">
        <f t="shared" si="14"/>
        <v>0</v>
      </c>
      <c r="X123" s="24">
        <f t="shared" si="15"/>
        <v>0</v>
      </c>
      <c r="Y123" s="25"/>
      <c r="Z123" s="29">
        <f t="shared" si="16"/>
        <v>0</v>
      </c>
      <c r="AA123" s="27"/>
      <c r="AB123" s="28">
        <f t="shared" si="17"/>
        <v>0</v>
      </c>
      <c r="AC123" s="27"/>
    </row>
    <row r="124" spans="1:29" ht="12.75">
      <c r="A124" s="13" t="s">
        <v>303</v>
      </c>
      <c r="B124" s="14" t="s">
        <v>299</v>
      </c>
      <c r="C124" s="14" t="s">
        <v>304</v>
      </c>
      <c r="D124" s="15">
        <v>171</v>
      </c>
      <c r="E124" s="16"/>
      <c r="F124" s="17">
        <v>2257623.78</v>
      </c>
      <c r="G124" s="16"/>
      <c r="H124" s="18">
        <f t="shared" si="9"/>
        <v>13202.478245614035</v>
      </c>
      <c r="J124" s="15">
        <v>167</v>
      </c>
      <c r="K124" s="16"/>
      <c r="L124" s="19">
        <v>2289876.26</v>
      </c>
      <c r="M124" s="16"/>
      <c r="N124" s="18">
        <f t="shared" si="10"/>
        <v>13711.833892215567</v>
      </c>
      <c r="P124" s="20">
        <f t="shared" si="11"/>
        <v>2031861.4019999998</v>
      </c>
      <c r="Q124" s="16"/>
      <c r="R124" s="18">
        <f t="shared" si="12"/>
        <v>11882.23042105263</v>
      </c>
      <c r="T124" s="21">
        <f t="shared" si="13"/>
        <v>0</v>
      </c>
      <c r="U124" s="22"/>
      <c r="V124" s="23">
        <f t="shared" si="14"/>
        <v>0</v>
      </c>
      <c r="X124" s="24">
        <f t="shared" si="15"/>
        <v>0</v>
      </c>
      <c r="Y124" s="25"/>
      <c r="Z124" s="29">
        <f t="shared" si="16"/>
        <v>0</v>
      </c>
      <c r="AA124" s="27"/>
      <c r="AB124" s="28">
        <f t="shared" si="17"/>
        <v>0</v>
      </c>
      <c r="AC124" s="27"/>
    </row>
    <row r="125" spans="1:29" ht="12.75">
      <c r="A125" s="13" t="s">
        <v>305</v>
      </c>
      <c r="B125" s="14" t="s">
        <v>299</v>
      </c>
      <c r="C125" s="14" t="s">
        <v>306</v>
      </c>
      <c r="D125" s="15">
        <v>394.5</v>
      </c>
      <c r="E125" s="16"/>
      <c r="F125" s="17">
        <v>3140015.8</v>
      </c>
      <c r="G125" s="16"/>
      <c r="H125" s="18">
        <f t="shared" si="9"/>
        <v>7959.482382762991</v>
      </c>
      <c r="J125" s="15">
        <v>413.5</v>
      </c>
      <c r="K125" s="16"/>
      <c r="L125" s="19">
        <v>3144264.7</v>
      </c>
      <c r="M125" s="16"/>
      <c r="N125" s="18">
        <f t="shared" si="10"/>
        <v>7604.025876662637</v>
      </c>
      <c r="P125" s="20">
        <f t="shared" si="11"/>
        <v>2826014.2199999997</v>
      </c>
      <c r="Q125" s="16"/>
      <c r="R125" s="18">
        <f t="shared" si="12"/>
        <v>7163.534144486692</v>
      </c>
      <c r="T125" s="21">
        <f t="shared" si="13"/>
        <v>0</v>
      </c>
      <c r="U125" s="22"/>
      <c r="V125" s="23">
        <f t="shared" si="14"/>
        <v>0</v>
      </c>
      <c r="X125" s="24">
        <f t="shared" si="15"/>
        <v>0</v>
      </c>
      <c r="Y125" s="25"/>
      <c r="Z125" s="29">
        <f t="shared" si="16"/>
        <v>0</v>
      </c>
      <c r="AA125" s="27"/>
      <c r="AB125" s="28">
        <f t="shared" si="17"/>
        <v>0</v>
      </c>
      <c r="AC125" s="27"/>
    </row>
    <row r="126" spans="1:29" ht="12.75">
      <c r="A126" s="13" t="s">
        <v>307</v>
      </c>
      <c r="B126" s="14" t="s">
        <v>299</v>
      </c>
      <c r="C126" s="14" t="s">
        <v>308</v>
      </c>
      <c r="D126" s="15">
        <v>196</v>
      </c>
      <c r="E126" s="16"/>
      <c r="F126" s="17">
        <v>2102453.7199999997</v>
      </c>
      <c r="G126" s="16"/>
      <c r="H126" s="18">
        <f t="shared" si="9"/>
        <v>10726.80469387755</v>
      </c>
      <c r="J126" s="15">
        <v>199</v>
      </c>
      <c r="K126" s="16"/>
      <c r="L126" s="19">
        <v>1983465.1600000001</v>
      </c>
      <c r="M126" s="16"/>
      <c r="N126" s="18">
        <f t="shared" si="10"/>
        <v>9967.161608040202</v>
      </c>
      <c r="P126" s="20">
        <f t="shared" si="11"/>
        <v>1892208.3479999998</v>
      </c>
      <c r="Q126" s="16"/>
      <c r="R126" s="18">
        <f t="shared" si="12"/>
        <v>9654.124224489795</v>
      </c>
      <c r="T126" s="21">
        <f t="shared" si="13"/>
        <v>0</v>
      </c>
      <c r="U126" s="22"/>
      <c r="V126" s="23">
        <f t="shared" si="14"/>
        <v>0</v>
      </c>
      <c r="X126" s="24">
        <f t="shared" si="15"/>
        <v>0</v>
      </c>
      <c r="Y126" s="25"/>
      <c r="Z126" s="29">
        <f t="shared" si="16"/>
        <v>0</v>
      </c>
      <c r="AA126" s="27"/>
      <c r="AB126" s="28">
        <f t="shared" si="17"/>
        <v>0</v>
      </c>
      <c r="AC126" s="27"/>
    </row>
    <row r="127" spans="1:29" ht="12.75">
      <c r="A127" s="13" t="s">
        <v>309</v>
      </c>
      <c r="B127" s="14" t="s">
        <v>299</v>
      </c>
      <c r="C127" s="14" t="s">
        <v>310</v>
      </c>
      <c r="D127" s="15">
        <v>366</v>
      </c>
      <c r="E127" s="16"/>
      <c r="F127" s="17">
        <v>3051689.48</v>
      </c>
      <c r="G127" s="16"/>
      <c r="H127" s="18">
        <f t="shared" si="9"/>
        <v>8337.949398907103</v>
      </c>
      <c r="J127" s="15">
        <v>363</v>
      </c>
      <c r="K127" s="16"/>
      <c r="L127" s="19">
        <v>3159963.84</v>
      </c>
      <c r="M127" s="16"/>
      <c r="N127" s="18">
        <f t="shared" si="10"/>
        <v>8705.134545454544</v>
      </c>
      <c r="P127" s="20">
        <f t="shared" si="11"/>
        <v>2746520.532</v>
      </c>
      <c r="Q127" s="16"/>
      <c r="R127" s="18">
        <f t="shared" si="12"/>
        <v>7504.154459016393</v>
      </c>
      <c r="T127" s="21">
        <f t="shared" si="13"/>
        <v>0</v>
      </c>
      <c r="U127" s="22"/>
      <c r="V127" s="23">
        <f t="shared" si="14"/>
        <v>0</v>
      </c>
      <c r="X127" s="24">
        <f t="shared" si="15"/>
        <v>0</v>
      </c>
      <c r="Y127" s="25"/>
      <c r="Z127" s="29">
        <f t="shared" si="16"/>
        <v>0</v>
      </c>
      <c r="AA127" s="27"/>
      <c r="AB127" s="28">
        <f t="shared" si="17"/>
        <v>0</v>
      </c>
      <c r="AC127" s="27"/>
    </row>
    <row r="128" spans="1:29" ht="12.75">
      <c r="A128" s="13" t="s">
        <v>311</v>
      </c>
      <c r="B128" s="14" t="s">
        <v>312</v>
      </c>
      <c r="C128" s="14" t="s">
        <v>313</v>
      </c>
      <c r="D128" s="15">
        <v>216</v>
      </c>
      <c r="E128" s="16"/>
      <c r="F128" s="17">
        <v>3136624.4</v>
      </c>
      <c r="G128" s="16"/>
      <c r="H128" s="18">
        <f t="shared" si="9"/>
        <v>14521.409259259259</v>
      </c>
      <c r="J128" s="15">
        <v>200</v>
      </c>
      <c r="K128" s="16"/>
      <c r="L128" s="19">
        <v>2775658.46</v>
      </c>
      <c r="M128" s="16"/>
      <c r="N128" s="18">
        <f t="shared" si="10"/>
        <v>13878.2923</v>
      </c>
      <c r="P128" s="20">
        <f t="shared" si="11"/>
        <v>2822961.96</v>
      </c>
      <c r="Q128" s="16"/>
      <c r="R128" s="18">
        <f t="shared" si="12"/>
        <v>13069.268333333333</v>
      </c>
      <c r="T128" s="21">
        <f t="shared" si="13"/>
        <v>-47303.5</v>
      </c>
      <c r="U128" s="22"/>
      <c r="V128" s="23">
        <f t="shared" si="14"/>
        <v>0</v>
      </c>
      <c r="X128" s="24">
        <f t="shared" si="15"/>
        <v>-0.01675669055065836</v>
      </c>
      <c r="Y128" s="25"/>
      <c r="Z128" s="29">
        <f t="shared" si="16"/>
        <v>0</v>
      </c>
      <c r="AA128" s="27"/>
      <c r="AB128" s="28">
        <f t="shared" si="17"/>
        <v>0</v>
      </c>
      <c r="AC128" s="27"/>
    </row>
    <row r="129" spans="1:29" ht="12.75">
      <c r="A129" s="13" t="s">
        <v>314</v>
      </c>
      <c r="B129" s="14" t="s">
        <v>312</v>
      </c>
      <c r="C129" s="14" t="s">
        <v>315</v>
      </c>
      <c r="D129" s="15">
        <v>337</v>
      </c>
      <c r="E129" s="16"/>
      <c r="F129" s="17">
        <v>3767704.5700000003</v>
      </c>
      <c r="G129" s="16"/>
      <c r="H129" s="18">
        <f t="shared" si="9"/>
        <v>11180.132255192879</v>
      </c>
      <c r="J129" s="15">
        <v>320</v>
      </c>
      <c r="K129" s="16"/>
      <c r="L129" s="19">
        <v>3824556.6100000003</v>
      </c>
      <c r="M129" s="16"/>
      <c r="N129" s="18">
        <f t="shared" si="10"/>
        <v>11951.73940625</v>
      </c>
      <c r="P129" s="20">
        <f t="shared" si="11"/>
        <v>3390934.1130000004</v>
      </c>
      <c r="Q129" s="16"/>
      <c r="R129" s="18">
        <f t="shared" si="12"/>
        <v>10062.119029673591</v>
      </c>
      <c r="T129" s="21">
        <f t="shared" si="13"/>
        <v>0</v>
      </c>
      <c r="U129" s="22"/>
      <c r="V129" s="23">
        <f t="shared" si="14"/>
        <v>0</v>
      </c>
      <c r="X129" s="24">
        <f t="shared" si="15"/>
        <v>0</v>
      </c>
      <c r="Y129" s="25"/>
      <c r="Z129" s="29">
        <f t="shared" si="16"/>
        <v>0</v>
      </c>
      <c r="AA129" s="27"/>
      <c r="AB129" s="28">
        <f t="shared" si="17"/>
        <v>0</v>
      </c>
      <c r="AC129" s="27"/>
    </row>
    <row r="130" spans="1:29" ht="12.75">
      <c r="A130" s="13" t="s">
        <v>316</v>
      </c>
      <c r="B130" s="14" t="s">
        <v>317</v>
      </c>
      <c r="C130" s="14" t="s">
        <v>318</v>
      </c>
      <c r="D130" s="15">
        <v>1123.5</v>
      </c>
      <c r="E130" s="16"/>
      <c r="F130" s="17">
        <v>9548257.84</v>
      </c>
      <c r="G130" s="16"/>
      <c r="H130" s="18">
        <f t="shared" si="9"/>
        <v>8498.6718647085</v>
      </c>
      <c r="J130" s="15">
        <v>1089</v>
      </c>
      <c r="K130" s="16"/>
      <c r="L130" s="19">
        <v>9488852.2</v>
      </c>
      <c r="M130" s="16"/>
      <c r="N130" s="18">
        <f t="shared" si="10"/>
        <v>8713.36290174472</v>
      </c>
      <c r="P130" s="20">
        <f t="shared" si="11"/>
        <v>8593432.056</v>
      </c>
      <c r="Q130" s="16"/>
      <c r="R130" s="18">
        <f t="shared" si="12"/>
        <v>7648.8046782376505</v>
      </c>
      <c r="T130" s="21">
        <f t="shared" si="13"/>
        <v>0</v>
      </c>
      <c r="U130" s="22"/>
      <c r="V130" s="23">
        <f t="shared" si="14"/>
        <v>0</v>
      </c>
      <c r="X130" s="24">
        <f t="shared" si="15"/>
        <v>0</v>
      </c>
      <c r="Y130" s="25"/>
      <c r="Z130" s="29">
        <f t="shared" si="16"/>
        <v>0</v>
      </c>
      <c r="AA130" s="27"/>
      <c r="AB130" s="28">
        <f t="shared" si="17"/>
        <v>0</v>
      </c>
      <c r="AC130" s="27"/>
    </row>
    <row r="131" spans="1:29" ht="12.75">
      <c r="A131" s="13" t="s">
        <v>319</v>
      </c>
      <c r="B131" s="14" t="s">
        <v>317</v>
      </c>
      <c r="C131" s="14" t="s">
        <v>320</v>
      </c>
      <c r="D131" s="15">
        <v>519</v>
      </c>
      <c r="E131" s="16"/>
      <c r="F131" s="17">
        <v>5860127.67</v>
      </c>
      <c r="G131" s="16"/>
      <c r="H131" s="18">
        <f t="shared" si="9"/>
        <v>11291.190115606936</v>
      </c>
      <c r="J131" s="15">
        <v>512</v>
      </c>
      <c r="K131" s="16"/>
      <c r="L131" s="19">
        <v>6319071.61</v>
      </c>
      <c r="M131" s="16"/>
      <c r="N131" s="18">
        <f t="shared" si="10"/>
        <v>12341.93673828125</v>
      </c>
      <c r="P131" s="20">
        <f t="shared" si="11"/>
        <v>5274114.903</v>
      </c>
      <c r="Q131" s="16"/>
      <c r="R131" s="18">
        <f t="shared" si="12"/>
        <v>10162.071104046243</v>
      </c>
      <c r="T131" s="21">
        <f t="shared" si="13"/>
        <v>0</v>
      </c>
      <c r="U131" s="22"/>
      <c r="V131" s="23">
        <f t="shared" si="14"/>
        <v>0</v>
      </c>
      <c r="X131" s="24">
        <f t="shared" si="15"/>
        <v>0</v>
      </c>
      <c r="Y131" s="25"/>
      <c r="Z131" s="29">
        <f t="shared" si="16"/>
        <v>0</v>
      </c>
      <c r="AA131" s="27"/>
      <c r="AB131" s="28">
        <f t="shared" si="17"/>
        <v>0</v>
      </c>
      <c r="AC131" s="27"/>
    </row>
    <row r="132" spans="1:29" ht="12.75">
      <c r="A132" s="13" t="s">
        <v>321</v>
      </c>
      <c r="B132" s="14" t="s">
        <v>322</v>
      </c>
      <c r="C132" s="14" t="s">
        <v>323</v>
      </c>
      <c r="D132" s="15">
        <v>580.5</v>
      </c>
      <c r="E132" s="16"/>
      <c r="F132" s="17">
        <v>4955045.96</v>
      </c>
      <c r="G132" s="16"/>
      <c r="H132" s="18">
        <f aca="true" t="shared" si="18" ref="H132:H181">F132/D132</f>
        <v>8535.82422049957</v>
      </c>
      <c r="J132" s="15">
        <v>567.5</v>
      </c>
      <c r="K132" s="16"/>
      <c r="L132" s="19">
        <v>4845758.28</v>
      </c>
      <c r="M132" s="16"/>
      <c r="N132" s="18">
        <f aca="true" t="shared" si="19" ref="N132:N181">L132/J132</f>
        <v>8538.781110132159</v>
      </c>
      <c r="P132" s="20">
        <f aca="true" t="shared" si="20" ref="P132:P181">+F132*0.9</f>
        <v>4459541.364</v>
      </c>
      <c r="Q132" s="16"/>
      <c r="R132" s="18">
        <f aca="true" t="shared" si="21" ref="R132:R181">+H132*0.9</f>
        <v>7682.241798449612</v>
      </c>
      <c r="T132" s="21">
        <f aca="true" t="shared" si="22" ref="T132:T181">IF(+L132-P132&gt;0,0,+L132-P132)</f>
        <v>0</v>
      </c>
      <c r="U132" s="22"/>
      <c r="V132" s="23">
        <f aca="true" t="shared" si="23" ref="V132:V181">IF(+N132-R132&gt;0,0,+N132-R132)</f>
        <v>0</v>
      </c>
      <c r="X132" s="24">
        <f aca="true" t="shared" si="24" ref="X132:X181">IF(T132=0,0,+T132/P132)</f>
        <v>0</v>
      </c>
      <c r="Y132" s="25"/>
      <c r="Z132" s="29">
        <f aca="true" t="shared" si="25" ref="Z132:Z181">IF(V132=0,0,+V132/R132)</f>
        <v>0</v>
      </c>
      <c r="AA132" s="27"/>
      <c r="AB132" s="28">
        <f aca="true" t="shared" si="26" ref="AB132:AB181">IF(X132=0,0,(IF(Z132=0,0,(IF(X132&gt;Z132,X132,Z132)))))</f>
        <v>0</v>
      </c>
      <c r="AC132" s="27"/>
    </row>
    <row r="133" spans="1:29" ht="12.75">
      <c r="A133" s="13" t="s">
        <v>324</v>
      </c>
      <c r="B133" s="14" t="s">
        <v>322</v>
      </c>
      <c r="C133" s="14" t="s">
        <v>325</v>
      </c>
      <c r="D133" s="15">
        <v>282.5</v>
      </c>
      <c r="E133" s="16"/>
      <c r="F133" s="17">
        <v>2315798.57</v>
      </c>
      <c r="G133" s="16"/>
      <c r="H133" s="18">
        <f t="shared" si="18"/>
        <v>8197.517061946903</v>
      </c>
      <c r="J133" s="15">
        <v>290</v>
      </c>
      <c r="K133" s="16"/>
      <c r="L133" s="19">
        <v>2565784.35</v>
      </c>
      <c r="M133" s="16"/>
      <c r="N133" s="18">
        <f t="shared" si="19"/>
        <v>8847.532241379311</v>
      </c>
      <c r="P133" s="20">
        <f t="shared" si="20"/>
        <v>2084218.713</v>
      </c>
      <c r="Q133" s="16"/>
      <c r="R133" s="18">
        <f t="shared" si="21"/>
        <v>7377.765355752213</v>
      </c>
      <c r="T133" s="21">
        <f t="shared" si="22"/>
        <v>0</v>
      </c>
      <c r="U133" s="22"/>
      <c r="V133" s="23">
        <f t="shared" si="23"/>
        <v>0</v>
      </c>
      <c r="X133" s="24">
        <f t="shared" si="24"/>
        <v>0</v>
      </c>
      <c r="Y133" s="25"/>
      <c r="Z133" s="29">
        <f t="shared" si="25"/>
        <v>0</v>
      </c>
      <c r="AA133" s="27"/>
      <c r="AB133" s="28">
        <f t="shared" si="26"/>
        <v>0</v>
      </c>
      <c r="AC133" s="27"/>
    </row>
    <row r="134" spans="1:29" ht="12.75">
      <c r="A134" s="13" t="s">
        <v>326</v>
      </c>
      <c r="B134" s="14" t="s">
        <v>327</v>
      </c>
      <c r="C134" s="14" t="s">
        <v>328</v>
      </c>
      <c r="D134" s="15">
        <v>1606.5</v>
      </c>
      <c r="E134" s="16"/>
      <c r="F134" s="17">
        <v>19542422.17</v>
      </c>
      <c r="G134" s="16"/>
      <c r="H134" s="18">
        <f t="shared" si="18"/>
        <v>12164.595188297542</v>
      </c>
      <c r="J134" s="15">
        <v>1639.5</v>
      </c>
      <c r="K134" s="16"/>
      <c r="L134" s="19">
        <v>19481659.22</v>
      </c>
      <c r="M134" s="16"/>
      <c r="N134" s="18">
        <f t="shared" si="19"/>
        <v>11882.683269289417</v>
      </c>
      <c r="P134" s="20">
        <f t="shared" si="20"/>
        <v>17588179.953</v>
      </c>
      <c r="Q134" s="16"/>
      <c r="R134" s="18">
        <f t="shared" si="21"/>
        <v>10948.135669467789</v>
      </c>
      <c r="T134" s="21">
        <f t="shared" si="22"/>
        <v>0</v>
      </c>
      <c r="U134" s="22"/>
      <c r="V134" s="23">
        <f t="shared" si="23"/>
        <v>0</v>
      </c>
      <c r="X134" s="24">
        <f t="shared" si="24"/>
        <v>0</v>
      </c>
      <c r="Y134" s="25"/>
      <c r="Z134" s="29">
        <f t="shared" si="25"/>
        <v>0</v>
      </c>
      <c r="AA134" s="27"/>
      <c r="AB134" s="28">
        <f t="shared" si="26"/>
        <v>0</v>
      </c>
      <c r="AC134" s="27"/>
    </row>
    <row r="135" spans="1:29" ht="13.5">
      <c r="A135" s="13" t="s">
        <v>329</v>
      </c>
      <c r="B135" s="14" t="s">
        <v>330</v>
      </c>
      <c r="C135" s="14" t="s">
        <v>331</v>
      </c>
      <c r="D135" s="15">
        <v>215.5</v>
      </c>
      <c r="E135" s="16"/>
      <c r="F135" s="17">
        <v>2365698.9</v>
      </c>
      <c r="G135" s="16"/>
      <c r="H135" s="18">
        <f t="shared" si="18"/>
        <v>10977.721113689095</v>
      </c>
      <c r="J135" s="15">
        <v>217</v>
      </c>
      <c r="K135" s="16"/>
      <c r="L135" s="19">
        <v>2208454.0700000003</v>
      </c>
      <c r="M135" s="16"/>
      <c r="N135" s="18">
        <f t="shared" si="19"/>
        <v>10177.207695852536</v>
      </c>
      <c r="P135" s="20">
        <f t="shared" si="20"/>
        <v>2129129.01</v>
      </c>
      <c r="Q135" s="16"/>
      <c r="R135" s="18">
        <f t="shared" si="21"/>
        <v>9879.949002320185</v>
      </c>
      <c r="T135" s="21">
        <f t="shared" si="22"/>
        <v>0</v>
      </c>
      <c r="U135" s="22"/>
      <c r="V135" s="23">
        <f t="shared" si="23"/>
        <v>0</v>
      </c>
      <c r="X135" s="24">
        <f t="shared" si="24"/>
        <v>0</v>
      </c>
      <c r="Y135" s="25"/>
      <c r="Z135" s="29">
        <f t="shared" si="25"/>
        <v>0</v>
      </c>
      <c r="AA135" s="27"/>
      <c r="AB135" s="28">
        <f t="shared" si="26"/>
        <v>0</v>
      </c>
      <c r="AC135" s="30"/>
    </row>
    <row r="136" spans="1:29" ht="12.75">
      <c r="A136" s="13" t="s">
        <v>332</v>
      </c>
      <c r="B136" s="14" t="s">
        <v>330</v>
      </c>
      <c r="C136" s="14" t="s">
        <v>333</v>
      </c>
      <c r="D136" s="15">
        <v>1598.5</v>
      </c>
      <c r="E136" s="16"/>
      <c r="F136" s="17">
        <v>11196252.38</v>
      </c>
      <c r="G136" s="16"/>
      <c r="H136" s="18">
        <f t="shared" si="18"/>
        <v>7004.22419768533</v>
      </c>
      <c r="J136" s="15">
        <v>1542</v>
      </c>
      <c r="K136" s="16"/>
      <c r="L136" s="19">
        <v>11077197.69</v>
      </c>
      <c r="M136" s="16"/>
      <c r="N136" s="18">
        <f t="shared" si="19"/>
        <v>7183.656089494163</v>
      </c>
      <c r="P136" s="20">
        <f t="shared" si="20"/>
        <v>10076627.142</v>
      </c>
      <c r="Q136" s="16"/>
      <c r="R136" s="18">
        <f t="shared" si="21"/>
        <v>6303.801777916798</v>
      </c>
      <c r="T136" s="21">
        <f t="shared" si="22"/>
        <v>0</v>
      </c>
      <c r="U136" s="22"/>
      <c r="V136" s="23">
        <f t="shared" si="23"/>
        <v>0</v>
      </c>
      <c r="X136" s="24">
        <f t="shared" si="24"/>
        <v>0</v>
      </c>
      <c r="Y136" s="25"/>
      <c r="Z136" s="29">
        <f t="shared" si="25"/>
        <v>0</v>
      </c>
      <c r="AA136" s="27"/>
      <c r="AB136" s="28">
        <f t="shared" si="26"/>
        <v>0</v>
      </c>
      <c r="AC136" s="27"/>
    </row>
    <row r="137" spans="1:29" ht="12.75">
      <c r="A137" s="13" t="s">
        <v>334</v>
      </c>
      <c r="B137" s="14" t="s">
        <v>330</v>
      </c>
      <c r="C137" s="14" t="s">
        <v>335</v>
      </c>
      <c r="D137" s="15">
        <v>264.5</v>
      </c>
      <c r="E137" s="16"/>
      <c r="F137" s="17">
        <v>2361003.2800000003</v>
      </c>
      <c r="G137" s="16"/>
      <c r="H137" s="18">
        <f t="shared" si="18"/>
        <v>8926.288393194707</v>
      </c>
      <c r="J137" s="15">
        <v>268.5</v>
      </c>
      <c r="K137" s="16"/>
      <c r="L137" s="19">
        <v>2305154.15</v>
      </c>
      <c r="M137" s="16"/>
      <c r="N137" s="18">
        <f t="shared" si="19"/>
        <v>8585.304096834265</v>
      </c>
      <c r="P137" s="20">
        <f t="shared" si="20"/>
        <v>2124902.9520000005</v>
      </c>
      <c r="Q137" s="16"/>
      <c r="R137" s="18">
        <f t="shared" si="21"/>
        <v>8033.659553875236</v>
      </c>
      <c r="T137" s="21">
        <f t="shared" si="22"/>
        <v>0</v>
      </c>
      <c r="U137" s="22"/>
      <c r="V137" s="23">
        <f t="shared" si="23"/>
        <v>0</v>
      </c>
      <c r="X137" s="24">
        <f t="shared" si="24"/>
        <v>0</v>
      </c>
      <c r="Y137" s="25"/>
      <c r="Z137" s="29">
        <f t="shared" si="25"/>
        <v>0</v>
      </c>
      <c r="AA137" s="27"/>
      <c r="AB137" s="28">
        <f t="shared" si="26"/>
        <v>0</v>
      </c>
      <c r="AC137" s="27"/>
    </row>
    <row r="138" spans="1:29" ht="12.75">
      <c r="A138" s="13" t="s">
        <v>336</v>
      </c>
      <c r="B138" s="14" t="s">
        <v>330</v>
      </c>
      <c r="C138" s="14" t="s">
        <v>337</v>
      </c>
      <c r="D138" s="15">
        <v>210</v>
      </c>
      <c r="E138" s="16"/>
      <c r="F138" s="17">
        <v>2179021.34</v>
      </c>
      <c r="G138" s="16"/>
      <c r="H138" s="18">
        <f t="shared" si="18"/>
        <v>10376.292095238094</v>
      </c>
      <c r="J138" s="15">
        <v>216.5</v>
      </c>
      <c r="K138" s="16"/>
      <c r="L138" s="19">
        <v>2066239.33</v>
      </c>
      <c r="M138" s="16"/>
      <c r="N138" s="18">
        <f t="shared" si="19"/>
        <v>9543.830623556581</v>
      </c>
      <c r="P138" s="20">
        <f t="shared" si="20"/>
        <v>1961119.206</v>
      </c>
      <c r="Q138" s="16"/>
      <c r="R138" s="18">
        <f t="shared" si="21"/>
        <v>9338.662885714284</v>
      </c>
      <c r="T138" s="21">
        <f t="shared" si="22"/>
        <v>0</v>
      </c>
      <c r="U138" s="22"/>
      <c r="V138" s="23">
        <f t="shared" si="23"/>
        <v>0</v>
      </c>
      <c r="X138" s="24">
        <f t="shared" si="24"/>
        <v>0</v>
      </c>
      <c r="Y138" s="25"/>
      <c r="Z138" s="29">
        <f t="shared" si="25"/>
        <v>0</v>
      </c>
      <c r="AA138" s="27"/>
      <c r="AB138" s="28">
        <f t="shared" si="26"/>
        <v>0</v>
      </c>
      <c r="AC138" s="27"/>
    </row>
    <row r="139" spans="1:29" ht="12.75">
      <c r="A139" s="13" t="s">
        <v>338</v>
      </c>
      <c r="B139" s="14" t="s">
        <v>339</v>
      </c>
      <c r="C139" s="14" t="s">
        <v>340</v>
      </c>
      <c r="D139" s="15">
        <v>17148.5</v>
      </c>
      <c r="E139" s="16"/>
      <c r="F139" s="17">
        <v>123960943.56</v>
      </c>
      <c r="G139" s="16"/>
      <c r="H139" s="18">
        <f t="shared" si="18"/>
        <v>7228.6756019476925</v>
      </c>
      <c r="J139" s="15">
        <v>17076.5</v>
      </c>
      <c r="K139" s="16"/>
      <c r="L139" s="19">
        <v>120512005.88000001</v>
      </c>
      <c r="M139" s="16"/>
      <c r="N139" s="18">
        <f t="shared" si="19"/>
        <v>7057.184193482271</v>
      </c>
      <c r="P139" s="20">
        <f t="shared" si="20"/>
        <v>111564849.20400001</v>
      </c>
      <c r="Q139" s="16"/>
      <c r="R139" s="18">
        <f t="shared" si="21"/>
        <v>6505.808041752924</v>
      </c>
      <c r="T139" s="21">
        <f t="shared" si="22"/>
        <v>0</v>
      </c>
      <c r="U139" s="22"/>
      <c r="V139" s="23">
        <f t="shared" si="23"/>
        <v>0</v>
      </c>
      <c r="X139" s="24">
        <f t="shared" si="24"/>
        <v>0</v>
      </c>
      <c r="Y139" s="25"/>
      <c r="Z139" s="29">
        <f t="shared" si="25"/>
        <v>0</v>
      </c>
      <c r="AA139" s="27"/>
      <c r="AB139" s="28">
        <f t="shared" si="26"/>
        <v>0</v>
      </c>
      <c r="AC139" s="27"/>
    </row>
    <row r="140" spans="1:29" ht="12.75">
      <c r="A140" s="13" t="s">
        <v>341</v>
      </c>
      <c r="B140" s="14" t="s">
        <v>339</v>
      </c>
      <c r="C140" s="14" t="s">
        <v>342</v>
      </c>
      <c r="D140" s="15">
        <v>8519.5</v>
      </c>
      <c r="E140" s="16"/>
      <c r="F140" s="17">
        <v>58222616.76</v>
      </c>
      <c r="G140" s="16"/>
      <c r="H140" s="18">
        <f t="shared" si="18"/>
        <v>6834.041523563589</v>
      </c>
      <c r="J140" s="15">
        <v>8437</v>
      </c>
      <c r="K140" s="16"/>
      <c r="L140" s="19">
        <v>55482542.11</v>
      </c>
      <c r="M140" s="16"/>
      <c r="N140" s="18">
        <f t="shared" si="19"/>
        <v>6576.098389237881</v>
      </c>
      <c r="P140" s="20">
        <f t="shared" si="20"/>
        <v>52400355.084</v>
      </c>
      <c r="Q140" s="16"/>
      <c r="R140" s="18">
        <f t="shared" si="21"/>
        <v>6150.63737120723</v>
      </c>
      <c r="T140" s="21">
        <f t="shared" si="22"/>
        <v>0</v>
      </c>
      <c r="U140" s="22"/>
      <c r="V140" s="23">
        <f t="shared" si="23"/>
        <v>0</v>
      </c>
      <c r="X140" s="24">
        <f t="shared" si="24"/>
        <v>0</v>
      </c>
      <c r="Y140" s="25"/>
      <c r="Z140" s="29">
        <f t="shared" si="25"/>
        <v>0</v>
      </c>
      <c r="AA140" s="27"/>
      <c r="AB140" s="28">
        <f t="shared" si="26"/>
        <v>0</v>
      </c>
      <c r="AC140" s="27"/>
    </row>
    <row r="141" spans="1:29" ht="12.75">
      <c r="A141" s="13" t="s">
        <v>343</v>
      </c>
      <c r="B141" s="14" t="s">
        <v>344</v>
      </c>
      <c r="C141" s="14" t="s">
        <v>345</v>
      </c>
      <c r="D141" s="15">
        <v>646.5</v>
      </c>
      <c r="E141" s="16"/>
      <c r="F141" s="17">
        <v>5731679.29</v>
      </c>
      <c r="G141" s="16"/>
      <c r="H141" s="18">
        <f t="shared" si="18"/>
        <v>8865.706558391337</v>
      </c>
      <c r="J141" s="15">
        <v>601</v>
      </c>
      <c r="K141" s="16"/>
      <c r="L141" s="19">
        <v>5650020.45</v>
      </c>
      <c r="M141" s="16"/>
      <c r="N141" s="18">
        <f t="shared" si="19"/>
        <v>9401.032362728785</v>
      </c>
      <c r="P141" s="20">
        <f t="shared" si="20"/>
        <v>5158511.3610000005</v>
      </c>
      <c r="Q141" s="16"/>
      <c r="R141" s="18">
        <f t="shared" si="21"/>
        <v>7979.135902552203</v>
      </c>
      <c r="T141" s="21">
        <f t="shared" si="22"/>
        <v>0</v>
      </c>
      <c r="U141" s="22"/>
      <c r="V141" s="23">
        <f t="shared" si="23"/>
        <v>0</v>
      </c>
      <c r="X141" s="24">
        <f t="shared" si="24"/>
        <v>0</v>
      </c>
      <c r="Y141" s="25"/>
      <c r="Z141" s="29">
        <f t="shared" si="25"/>
        <v>0</v>
      </c>
      <c r="AA141" s="27"/>
      <c r="AB141" s="28">
        <f t="shared" si="26"/>
        <v>0</v>
      </c>
      <c r="AC141" s="27"/>
    </row>
    <row r="142" spans="1:29" ht="12.75">
      <c r="A142" s="13" t="s">
        <v>346</v>
      </c>
      <c r="B142" s="14" t="s">
        <v>344</v>
      </c>
      <c r="C142" s="14" t="s">
        <v>347</v>
      </c>
      <c r="D142" s="15">
        <v>455</v>
      </c>
      <c r="E142" s="16"/>
      <c r="F142" s="17">
        <v>4689879.22</v>
      </c>
      <c r="G142" s="16"/>
      <c r="H142" s="18">
        <f t="shared" si="18"/>
        <v>10307.426857142857</v>
      </c>
      <c r="J142" s="15">
        <v>431</v>
      </c>
      <c r="K142" s="16"/>
      <c r="L142" s="19">
        <v>4475970.57</v>
      </c>
      <c r="M142" s="16"/>
      <c r="N142" s="18">
        <f t="shared" si="19"/>
        <v>10385.08252900232</v>
      </c>
      <c r="P142" s="20">
        <f t="shared" si="20"/>
        <v>4220891.2979999995</v>
      </c>
      <c r="Q142" s="16"/>
      <c r="R142" s="18">
        <f t="shared" si="21"/>
        <v>9276.684171428571</v>
      </c>
      <c r="T142" s="21">
        <f t="shared" si="22"/>
        <v>0</v>
      </c>
      <c r="U142" s="22"/>
      <c r="V142" s="23">
        <f t="shared" si="23"/>
        <v>0</v>
      </c>
      <c r="X142" s="24">
        <f t="shared" si="24"/>
        <v>0</v>
      </c>
      <c r="Y142" s="25"/>
      <c r="Z142" s="29">
        <f t="shared" si="25"/>
        <v>0</v>
      </c>
      <c r="AA142" s="27"/>
      <c r="AB142" s="28">
        <f t="shared" si="26"/>
        <v>0</v>
      </c>
      <c r="AC142" s="27"/>
    </row>
    <row r="143" spans="1:29" ht="12.75">
      <c r="A143" s="13" t="s">
        <v>348</v>
      </c>
      <c r="B143" s="14" t="s">
        <v>349</v>
      </c>
      <c r="C143" s="14" t="s">
        <v>350</v>
      </c>
      <c r="D143" s="15">
        <v>596.5</v>
      </c>
      <c r="E143" s="16"/>
      <c r="F143" s="17">
        <v>4632118.62</v>
      </c>
      <c r="G143" s="16"/>
      <c r="H143" s="18">
        <f t="shared" si="18"/>
        <v>7765.49642917016</v>
      </c>
      <c r="J143" s="15">
        <v>569</v>
      </c>
      <c r="K143" s="16"/>
      <c r="L143" s="19">
        <v>4591974.25</v>
      </c>
      <c r="M143" s="16"/>
      <c r="N143" s="18">
        <f t="shared" si="19"/>
        <v>8070.2535149384885</v>
      </c>
      <c r="P143" s="20">
        <f t="shared" si="20"/>
        <v>4168906.7580000004</v>
      </c>
      <c r="Q143" s="16"/>
      <c r="R143" s="18">
        <f t="shared" si="21"/>
        <v>6988.946786253144</v>
      </c>
      <c r="T143" s="21">
        <f t="shared" si="22"/>
        <v>0</v>
      </c>
      <c r="U143" s="22"/>
      <c r="V143" s="23">
        <f t="shared" si="23"/>
        <v>0</v>
      </c>
      <c r="X143" s="24">
        <f t="shared" si="24"/>
        <v>0</v>
      </c>
      <c r="Y143" s="25"/>
      <c r="Z143" s="29">
        <f t="shared" si="25"/>
        <v>0</v>
      </c>
      <c r="AA143" s="27"/>
      <c r="AB143" s="28">
        <f t="shared" si="26"/>
        <v>0</v>
      </c>
      <c r="AC143" s="27"/>
    </row>
    <row r="144" spans="1:29" ht="12.75">
      <c r="A144" s="13" t="s">
        <v>351</v>
      </c>
      <c r="B144" s="14" t="s">
        <v>349</v>
      </c>
      <c r="C144" s="14" t="s">
        <v>352</v>
      </c>
      <c r="D144" s="15">
        <v>1120.5</v>
      </c>
      <c r="E144" s="16"/>
      <c r="F144" s="17">
        <v>7905897.7700000005</v>
      </c>
      <c r="G144" s="16"/>
      <c r="H144" s="18">
        <f t="shared" si="18"/>
        <v>7055.68743418117</v>
      </c>
      <c r="J144" s="15">
        <v>1111</v>
      </c>
      <c r="K144" s="16"/>
      <c r="L144" s="19">
        <v>7866421.58</v>
      </c>
      <c r="M144" s="16"/>
      <c r="N144" s="18">
        <f t="shared" si="19"/>
        <v>7080.487470747074</v>
      </c>
      <c r="P144" s="20">
        <f t="shared" si="20"/>
        <v>7115307.993000001</v>
      </c>
      <c r="Q144" s="16"/>
      <c r="R144" s="18">
        <f t="shared" si="21"/>
        <v>6350.118690763053</v>
      </c>
      <c r="T144" s="21">
        <f t="shared" si="22"/>
        <v>0</v>
      </c>
      <c r="U144" s="22"/>
      <c r="V144" s="23">
        <f t="shared" si="23"/>
        <v>0</v>
      </c>
      <c r="X144" s="24">
        <f t="shared" si="24"/>
        <v>0</v>
      </c>
      <c r="Y144" s="25"/>
      <c r="Z144" s="29">
        <f t="shared" si="25"/>
        <v>0</v>
      </c>
      <c r="AA144" s="27"/>
      <c r="AB144" s="28">
        <f t="shared" si="26"/>
        <v>0</v>
      </c>
      <c r="AC144" s="27"/>
    </row>
    <row r="145" spans="1:29" ht="12.75">
      <c r="A145" s="13" t="s">
        <v>353</v>
      </c>
      <c r="B145" s="14" t="s">
        <v>349</v>
      </c>
      <c r="C145" s="14" t="s">
        <v>354</v>
      </c>
      <c r="D145" s="15">
        <v>476.5</v>
      </c>
      <c r="E145" s="16"/>
      <c r="F145" s="17">
        <v>3361453.07</v>
      </c>
      <c r="G145" s="16"/>
      <c r="H145" s="18">
        <f t="shared" si="18"/>
        <v>7054.466044071353</v>
      </c>
      <c r="J145" s="15">
        <v>472</v>
      </c>
      <c r="K145" s="16"/>
      <c r="L145" s="19">
        <v>3303724.64</v>
      </c>
      <c r="M145" s="16"/>
      <c r="N145" s="18">
        <f t="shared" si="19"/>
        <v>6999.416610169492</v>
      </c>
      <c r="P145" s="20">
        <f t="shared" si="20"/>
        <v>3025307.763</v>
      </c>
      <c r="Q145" s="16"/>
      <c r="R145" s="18">
        <f t="shared" si="21"/>
        <v>6349.019439664218</v>
      </c>
      <c r="T145" s="21">
        <f t="shared" si="22"/>
        <v>0</v>
      </c>
      <c r="U145" s="22"/>
      <c r="V145" s="23">
        <f t="shared" si="23"/>
        <v>0</v>
      </c>
      <c r="X145" s="24">
        <f t="shared" si="24"/>
        <v>0</v>
      </c>
      <c r="Y145" s="25"/>
      <c r="Z145" s="29">
        <f t="shared" si="25"/>
        <v>0</v>
      </c>
      <c r="AA145" s="27"/>
      <c r="AB145" s="28">
        <f t="shared" si="26"/>
        <v>0</v>
      </c>
      <c r="AC145" s="27"/>
    </row>
    <row r="146" spans="1:29" ht="12.75">
      <c r="A146" s="13" t="s">
        <v>355</v>
      </c>
      <c r="B146" s="14" t="s">
        <v>356</v>
      </c>
      <c r="C146" s="14" t="s">
        <v>357</v>
      </c>
      <c r="D146" s="15">
        <v>403.5</v>
      </c>
      <c r="E146" s="16"/>
      <c r="F146" s="17">
        <v>4693504.69</v>
      </c>
      <c r="G146" s="16"/>
      <c r="H146" s="18">
        <f t="shared" si="18"/>
        <v>11631.981883519207</v>
      </c>
      <c r="J146" s="15">
        <v>373.5</v>
      </c>
      <c r="K146" s="16"/>
      <c r="L146" s="19">
        <v>4442283.84</v>
      </c>
      <c r="M146" s="16"/>
      <c r="N146" s="18">
        <f t="shared" si="19"/>
        <v>11893.664899598392</v>
      </c>
      <c r="P146" s="20">
        <f t="shared" si="20"/>
        <v>4224154.221000001</v>
      </c>
      <c r="Q146" s="16"/>
      <c r="R146" s="18">
        <f t="shared" si="21"/>
        <v>10468.783695167287</v>
      </c>
      <c r="T146" s="21">
        <f t="shared" si="22"/>
        <v>0</v>
      </c>
      <c r="U146" s="22"/>
      <c r="V146" s="23">
        <f t="shared" si="23"/>
        <v>0</v>
      </c>
      <c r="X146" s="24">
        <f t="shared" si="24"/>
        <v>0</v>
      </c>
      <c r="Y146" s="25"/>
      <c r="Z146" s="29">
        <f t="shared" si="25"/>
        <v>0</v>
      </c>
      <c r="AA146" s="27"/>
      <c r="AB146" s="28">
        <f t="shared" si="26"/>
        <v>0</v>
      </c>
      <c r="AC146" s="27"/>
    </row>
    <row r="147" spans="1:29" ht="12.75">
      <c r="A147" s="13" t="s">
        <v>358</v>
      </c>
      <c r="B147" s="14" t="s">
        <v>356</v>
      </c>
      <c r="C147" s="14" t="s">
        <v>359</v>
      </c>
      <c r="D147" s="15">
        <v>2118</v>
      </c>
      <c r="E147" s="16"/>
      <c r="F147" s="17">
        <v>20614658.48</v>
      </c>
      <c r="G147" s="16"/>
      <c r="H147" s="18">
        <f t="shared" si="18"/>
        <v>9733.077658168084</v>
      </c>
      <c r="J147" s="15">
        <v>2167.5</v>
      </c>
      <c r="K147" s="16"/>
      <c r="L147" s="19">
        <v>19298231.33</v>
      </c>
      <c r="M147" s="16"/>
      <c r="N147" s="18">
        <f t="shared" si="19"/>
        <v>8903.451594002307</v>
      </c>
      <c r="P147" s="20">
        <f t="shared" si="20"/>
        <v>18553192.632</v>
      </c>
      <c r="Q147" s="16"/>
      <c r="R147" s="18">
        <f t="shared" si="21"/>
        <v>8759.769892351276</v>
      </c>
      <c r="T147" s="21">
        <f t="shared" si="22"/>
        <v>0</v>
      </c>
      <c r="U147" s="22"/>
      <c r="V147" s="23">
        <f t="shared" si="23"/>
        <v>0</v>
      </c>
      <c r="X147" s="24">
        <f t="shared" si="24"/>
        <v>0</v>
      </c>
      <c r="Y147" s="25"/>
      <c r="Z147" s="29">
        <f t="shared" si="25"/>
        <v>0</v>
      </c>
      <c r="AA147" s="27"/>
      <c r="AB147" s="28">
        <f t="shared" si="26"/>
        <v>0</v>
      </c>
      <c r="AC147" s="27"/>
    </row>
    <row r="148" spans="1:29" ht="12.75">
      <c r="A148" s="13" t="s">
        <v>360</v>
      </c>
      <c r="B148" s="14" t="s">
        <v>356</v>
      </c>
      <c r="C148" s="14" t="s">
        <v>361</v>
      </c>
      <c r="D148" s="15">
        <v>382.5</v>
      </c>
      <c r="E148" s="16"/>
      <c r="F148" s="17">
        <v>4405217.18</v>
      </c>
      <c r="G148" s="16"/>
      <c r="H148" s="18">
        <f t="shared" si="18"/>
        <v>11516.907660130719</v>
      </c>
      <c r="J148" s="15">
        <v>368</v>
      </c>
      <c r="K148" s="16"/>
      <c r="L148" s="19">
        <v>4282226.64</v>
      </c>
      <c r="M148" s="16"/>
      <c r="N148" s="18">
        <f t="shared" si="19"/>
        <v>11636.485434782608</v>
      </c>
      <c r="P148" s="20">
        <f t="shared" si="20"/>
        <v>3964695.462</v>
      </c>
      <c r="Q148" s="16"/>
      <c r="R148" s="18">
        <f t="shared" si="21"/>
        <v>10365.216894117648</v>
      </c>
      <c r="T148" s="21">
        <f t="shared" si="22"/>
        <v>0</v>
      </c>
      <c r="U148" s="22"/>
      <c r="V148" s="23">
        <f t="shared" si="23"/>
        <v>0</v>
      </c>
      <c r="X148" s="24">
        <f t="shared" si="24"/>
        <v>0</v>
      </c>
      <c r="Y148" s="25"/>
      <c r="Z148" s="29">
        <f t="shared" si="25"/>
        <v>0</v>
      </c>
      <c r="AA148" s="27"/>
      <c r="AB148" s="28">
        <f t="shared" si="26"/>
        <v>0</v>
      </c>
      <c r="AC148" s="27"/>
    </row>
    <row r="149" spans="1:29" ht="12.75">
      <c r="A149" s="13" t="s">
        <v>362</v>
      </c>
      <c r="B149" s="14" t="s">
        <v>363</v>
      </c>
      <c r="C149" s="14" t="s">
        <v>364</v>
      </c>
      <c r="D149" s="15">
        <v>115</v>
      </c>
      <c r="E149" s="16"/>
      <c r="F149" s="17">
        <v>1803574.85</v>
      </c>
      <c r="G149" s="16"/>
      <c r="H149" s="18">
        <f t="shared" si="18"/>
        <v>15683.259565217391</v>
      </c>
      <c r="J149" s="15">
        <v>107.5</v>
      </c>
      <c r="K149" s="16"/>
      <c r="L149" s="19">
        <v>1687890.1300000001</v>
      </c>
      <c r="M149" s="16"/>
      <c r="N149" s="18">
        <f t="shared" si="19"/>
        <v>15701.303534883722</v>
      </c>
      <c r="P149" s="20">
        <f t="shared" si="20"/>
        <v>1623217.3650000002</v>
      </c>
      <c r="Q149" s="16"/>
      <c r="R149" s="18">
        <f t="shared" si="21"/>
        <v>14114.933608695652</v>
      </c>
      <c r="T149" s="21">
        <f t="shared" si="22"/>
        <v>0</v>
      </c>
      <c r="U149" s="22"/>
      <c r="V149" s="23">
        <f t="shared" si="23"/>
        <v>0</v>
      </c>
      <c r="X149" s="24">
        <f t="shared" si="24"/>
        <v>0</v>
      </c>
      <c r="Y149" s="25"/>
      <c r="Z149" s="29">
        <f t="shared" si="25"/>
        <v>0</v>
      </c>
      <c r="AA149" s="27"/>
      <c r="AB149" s="28">
        <f t="shared" si="26"/>
        <v>0</v>
      </c>
      <c r="AC149" s="27"/>
    </row>
    <row r="150" spans="1:29" ht="12.75">
      <c r="A150" s="13" t="s">
        <v>365</v>
      </c>
      <c r="B150" s="14" t="s">
        <v>363</v>
      </c>
      <c r="C150" s="14" t="s">
        <v>366</v>
      </c>
      <c r="D150" s="15">
        <v>207</v>
      </c>
      <c r="E150" s="16"/>
      <c r="F150" s="17">
        <v>2758513.61</v>
      </c>
      <c r="G150" s="16"/>
      <c r="H150" s="18">
        <f t="shared" si="18"/>
        <v>13326.152705314009</v>
      </c>
      <c r="J150" s="15">
        <v>191.5</v>
      </c>
      <c r="K150" s="16"/>
      <c r="L150" s="19">
        <v>2551026.85</v>
      </c>
      <c r="M150" s="16"/>
      <c r="N150" s="18">
        <f t="shared" si="19"/>
        <v>13321.28903394256</v>
      </c>
      <c r="P150" s="20">
        <f t="shared" si="20"/>
        <v>2482662.249</v>
      </c>
      <c r="Q150" s="16"/>
      <c r="R150" s="18">
        <f t="shared" si="21"/>
        <v>11993.53743478261</v>
      </c>
      <c r="T150" s="21">
        <f t="shared" si="22"/>
        <v>0</v>
      </c>
      <c r="U150" s="22"/>
      <c r="V150" s="23">
        <f t="shared" si="23"/>
        <v>0</v>
      </c>
      <c r="X150" s="24">
        <f t="shared" si="24"/>
        <v>0</v>
      </c>
      <c r="Y150" s="25"/>
      <c r="Z150" s="29">
        <f t="shared" si="25"/>
        <v>0</v>
      </c>
      <c r="AA150" s="27"/>
      <c r="AB150" s="28">
        <f t="shared" si="26"/>
        <v>0</v>
      </c>
      <c r="AC150" s="27"/>
    </row>
    <row r="151" spans="1:29" ht="12.75">
      <c r="A151" s="13" t="s">
        <v>367</v>
      </c>
      <c r="B151" s="14" t="s">
        <v>363</v>
      </c>
      <c r="C151" s="14" t="s">
        <v>368</v>
      </c>
      <c r="D151" s="15">
        <v>569.5</v>
      </c>
      <c r="E151" s="16"/>
      <c r="F151" s="17">
        <v>4716989.7700000005</v>
      </c>
      <c r="G151" s="16"/>
      <c r="H151" s="18">
        <f t="shared" si="18"/>
        <v>8282.686163301143</v>
      </c>
      <c r="J151" s="15">
        <v>542.5</v>
      </c>
      <c r="K151" s="16"/>
      <c r="L151" s="19">
        <v>5045457.07</v>
      </c>
      <c r="M151" s="16"/>
      <c r="N151" s="18">
        <f t="shared" si="19"/>
        <v>9300.381695852535</v>
      </c>
      <c r="P151" s="20">
        <f t="shared" si="20"/>
        <v>4245290.7930000005</v>
      </c>
      <c r="Q151" s="16"/>
      <c r="R151" s="18">
        <f t="shared" si="21"/>
        <v>7454.417546971029</v>
      </c>
      <c r="T151" s="21">
        <f t="shared" si="22"/>
        <v>0</v>
      </c>
      <c r="U151" s="22"/>
      <c r="V151" s="23">
        <f t="shared" si="23"/>
        <v>0</v>
      </c>
      <c r="X151" s="24">
        <f t="shared" si="24"/>
        <v>0</v>
      </c>
      <c r="Y151" s="25"/>
      <c r="Z151" s="29">
        <f t="shared" si="25"/>
        <v>0</v>
      </c>
      <c r="AA151" s="27"/>
      <c r="AB151" s="28">
        <f t="shared" si="26"/>
        <v>0</v>
      </c>
      <c r="AC151" s="27"/>
    </row>
    <row r="152" spans="1:29" ht="13.5">
      <c r="A152" s="13" t="s">
        <v>369</v>
      </c>
      <c r="B152" s="14" t="s">
        <v>370</v>
      </c>
      <c r="C152" s="33" t="s">
        <v>371</v>
      </c>
      <c r="D152" s="15">
        <v>64.5</v>
      </c>
      <c r="E152" s="16"/>
      <c r="F152" s="34">
        <f>1209584.01*0.9</f>
        <v>1088625.609</v>
      </c>
      <c r="G152" s="16"/>
      <c r="H152" s="18">
        <f t="shared" si="18"/>
        <v>16877.91641860465</v>
      </c>
      <c r="J152" s="15">
        <v>65</v>
      </c>
      <c r="K152" s="16"/>
      <c r="L152" s="19">
        <v>1033551.91</v>
      </c>
      <c r="M152" s="16"/>
      <c r="N152" s="18">
        <f t="shared" si="19"/>
        <v>15900.798615384616</v>
      </c>
      <c r="P152" s="20">
        <f t="shared" si="20"/>
        <v>979763.0481</v>
      </c>
      <c r="Q152" s="16"/>
      <c r="R152" s="18">
        <f t="shared" si="21"/>
        <v>15190.124776744186</v>
      </c>
      <c r="T152" s="21">
        <f t="shared" si="22"/>
        <v>0</v>
      </c>
      <c r="U152" s="22"/>
      <c r="V152" s="23">
        <f t="shared" si="23"/>
        <v>0</v>
      </c>
      <c r="X152" s="24">
        <f t="shared" si="24"/>
        <v>0</v>
      </c>
      <c r="Y152" s="25"/>
      <c r="Z152" s="29">
        <f t="shared" si="25"/>
        <v>0</v>
      </c>
      <c r="AA152" s="27"/>
      <c r="AB152" s="28">
        <f t="shared" si="26"/>
        <v>0</v>
      </c>
      <c r="AC152" s="27"/>
    </row>
    <row r="153" spans="1:29" ht="12.75">
      <c r="A153" s="13" t="s">
        <v>372</v>
      </c>
      <c r="B153" s="14" t="s">
        <v>373</v>
      </c>
      <c r="C153" s="14" t="s">
        <v>374</v>
      </c>
      <c r="D153" s="15">
        <v>658.5</v>
      </c>
      <c r="E153" s="16"/>
      <c r="F153" s="17">
        <v>7970053.02</v>
      </c>
      <c r="G153" s="16"/>
      <c r="H153" s="18">
        <f t="shared" si="18"/>
        <v>12103.345512528473</v>
      </c>
      <c r="J153" s="15">
        <v>674</v>
      </c>
      <c r="K153" s="16"/>
      <c r="L153" s="19">
        <v>7939855.99</v>
      </c>
      <c r="M153" s="16"/>
      <c r="N153" s="18">
        <f t="shared" si="19"/>
        <v>11780.201765578635</v>
      </c>
      <c r="P153" s="20">
        <f t="shared" si="20"/>
        <v>7173047.717999999</v>
      </c>
      <c r="Q153" s="16"/>
      <c r="R153" s="18">
        <f t="shared" si="21"/>
        <v>10893.010961275626</v>
      </c>
      <c r="T153" s="21">
        <f t="shared" si="22"/>
        <v>0</v>
      </c>
      <c r="U153" s="22"/>
      <c r="V153" s="23">
        <f t="shared" si="23"/>
        <v>0</v>
      </c>
      <c r="X153" s="24">
        <f t="shared" si="24"/>
        <v>0</v>
      </c>
      <c r="Y153" s="25"/>
      <c r="Z153" s="29">
        <f t="shared" si="25"/>
        <v>0</v>
      </c>
      <c r="AA153" s="27"/>
      <c r="AB153" s="28">
        <f t="shared" si="26"/>
        <v>0</v>
      </c>
      <c r="AC153" s="27"/>
    </row>
    <row r="154" spans="1:29" ht="12.75">
      <c r="A154" s="13" t="s">
        <v>375</v>
      </c>
      <c r="B154" s="14" t="s">
        <v>373</v>
      </c>
      <c r="C154" s="14" t="s">
        <v>376</v>
      </c>
      <c r="D154" s="15">
        <v>250</v>
      </c>
      <c r="E154" s="16"/>
      <c r="F154" s="17">
        <v>3200109.95</v>
      </c>
      <c r="G154" s="16"/>
      <c r="H154" s="18">
        <f t="shared" si="18"/>
        <v>12800.4398</v>
      </c>
      <c r="J154" s="15">
        <v>231</v>
      </c>
      <c r="K154" s="16"/>
      <c r="L154" s="19">
        <v>3034581.51</v>
      </c>
      <c r="M154" s="16"/>
      <c r="N154" s="18">
        <f t="shared" si="19"/>
        <v>13136.716493506492</v>
      </c>
      <c r="P154" s="20">
        <f t="shared" si="20"/>
        <v>2880098.955</v>
      </c>
      <c r="Q154" s="16"/>
      <c r="R154" s="18">
        <f t="shared" si="21"/>
        <v>11520.39582</v>
      </c>
      <c r="T154" s="21">
        <f t="shared" si="22"/>
        <v>0</v>
      </c>
      <c r="U154" s="22"/>
      <c r="V154" s="23">
        <f t="shared" si="23"/>
        <v>0</v>
      </c>
      <c r="X154" s="24">
        <f t="shared" si="24"/>
        <v>0</v>
      </c>
      <c r="Y154" s="25"/>
      <c r="Z154" s="29">
        <f t="shared" si="25"/>
        <v>0</v>
      </c>
      <c r="AA154" s="27"/>
      <c r="AB154" s="28">
        <f t="shared" si="26"/>
        <v>0</v>
      </c>
      <c r="AC154" s="27"/>
    </row>
    <row r="155" spans="1:29" ht="12.75">
      <c r="A155" s="13" t="s">
        <v>377</v>
      </c>
      <c r="B155" s="14" t="s">
        <v>378</v>
      </c>
      <c r="C155" s="14" t="s">
        <v>379</v>
      </c>
      <c r="D155" s="15">
        <v>1204</v>
      </c>
      <c r="E155" s="16"/>
      <c r="F155" s="17">
        <v>8021981.57</v>
      </c>
      <c r="G155" s="16"/>
      <c r="H155" s="18">
        <f t="shared" si="18"/>
        <v>6662.775390365448</v>
      </c>
      <c r="J155" s="15">
        <v>1752</v>
      </c>
      <c r="K155" s="16"/>
      <c r="L155" s="19">
        <v>9895256.99</v>
      </c>
      <c r="M155" s="16"/>
      <c r="N155" s="18">
        <f t="shared" si="19"/>
        <v>5647.9777340182645</v>
      </c>
      <c r="P155" s="20">
        <f t="shared" si="20"/>
        <v>7219783.413000001</v>
      </c>
      <c r="Q155" s="16"/>
      <c r="R155" s="18">
        <f t="shared" si="21"/>
        <v>5996.497851328903</v>
      </c>
      <c r="T155" s="21">
        <f t="shared" si="22"/>
        <v>0</v>
      </c>
      <c r="U155" s="22"/>
      <c r="V155" s="23">
        <f t="shared" si="23"/>
        <v>-348.52011731063885</v>
      </c>
      <c r="X155" s="24">
        <f t="shared" si="24"/>
        <v>0</v>
      </c>
      <c r="Y155" s="25"/>
      <c r="Z155" s="29">
        <f t="shared" si="25"/>
        <v>-0.058120610721706864</v>
      </c>
      <c r="AA155" s="27"/>
      <c r="AB155" s="28">
        <f t="shared" si="26"/>
        <v>0</v>
      </c>
      <c r="AC155" s="27"/>
    </row>
    <row r="156" spans="1:29" ht="12.75">
      <c r="A156" s="13" t="s">
        <v>380</v>
      </c>
      <c r="B156" s="14" t="s">
        <v>378</v>
      </c>
      <c r="C156" s="14" t="s">
        <v>381</v>
      </c>
      <c r="D156" s="15">
        <v>119.5</v>
      </c>
      <c r="E156" s="16"/>
      <c r="F156" s="17">
        <v>1727948.99</v>
      </c>
      <c r="G156" s="16"/>
      <c r="H156" s="18">
        <f t="shared" si="18"/>
        <v>14459.824184100418</v>
      </c>
      <c r="J156" s="15">
        <v>121</v>
      </c>
      <c r="K156" s="16"/>
      <c r="L156" s="19">
        <v>1678670.73</v>
      </c>
      <c r="M156" s="16"/>
      <c r="N156" s="18">
        <f t="shared" si="19"/>
        <v>13873.311818181817</v>
      </c>
      <c r="P156" s="20">
        <f t="shared" si="20"/>
        <v>1555154.091</v>
      </c>
      <c r="Q156" s="16"/>
      <c r="R156" s="18">
        <f t="shared" si="21"/>
        <v>13013.841765690377</v>
      </c>
      <c r="T156" s="21">
        <f t="shared" si="22"/>
        <v>0</v>
      </c>
      <c r="U156" s="22"/>
      <c r="V156" s="23">
        <f t="shared" si="23"/>
        <v>0</v>
      </c>
      <c r="X156" s="24">
        <f t="shared" si="24"/>
        <v>0</v>
      </c>
      <c r="Y156" s="25"/>
      <c r="Z156" s="29">
        <f t="shared" si="25"/>
        <v>0</v>
      </c>
      <c r="AA156" s="27"/>
      <c r="AB156" s="28">
        <f t="shared" si="26"/>
        <v>0</v>
      </c>
      <c r="AC156" s="27"/>
    </row>
    <row r="157" spans="1:29" ht="12.75">
      <c r="A157" s="13" t="s">
        <v>382</v>
      </c>
      <c r="B157" s="14" t="s">
        <v>383</v>
      </c>
      <c r="C157" s="14" t="s">
        <v>384</v>
      </c>
      <c r="D157" s="15">
        <v>2879.5</v>
      </c>
      <c r="E157" s="16"/>
      <c r="F157" s="17">
        <v>28999169.98</v>
      </c>
      <c r="G157" s="16"/>
      <c r="H157" s="18">
        <f t="shared" si="18"/>
        <v>10070.904664004167</v>
      </c>
      <c r="J157" s="15">
        <v>2903</v>
      </c>
      <c r="K157" s="16"/>
      <c r="L157" s="19">
        <v>29571521.51</v>
      </c>
      <c r="M157" s="16"/>
      <c r="N157" s="18">
        <f t="shared" si="19"/>
        <v>10186.538584223217</v>
      </c>
      <c r="P157" s="20">
        <f t="shared" si="20"/>
        <v>26099252.982</v>
      </c>
      <c r="Q157" s="16"/>
      <c r="R157" s="18">
        <f t="shared" si="21"/>
        <v>9063.814197603751</v>
      </c>
      <c r="T157" s="21">
        <f t="shared" si="22"/>
        <v>0</v>
      </c>
      <c r="U157" s="22"/>
      <c r="V157" s="23">
        <f t="shared" si="23"/>
        <v>0</v>
      </c>
      <c r="X157" s="24">
        <f t="shared" si="24"/>
        <v>0</v>
      </c>
      <c r="Y157" s="25"/>
      <c r="Z157" s="29">
        <f t="shared" si="25"/>
        <v>0</v>
      </c>
      <c r="AA157" s="27"/>
      <c r="AB157" s="28">
        <f t="shared" si="26"/>
        <v>0</v>
      </c>
      <c r="AC157" s="27"/>
    </row>
    <row r="158" spans="1:29" ht="12.75">
      <c r="A158" s="13" t="s">
        <v>385</v>
      </c>
      <c r="B158" s="14" t="s">
        <v>386</v>
      </c>
      <c r="C158" s="14" t="s">
        <v>387</v>
      </c>
      <c r="D158" s="15">
        <v>420.5</v>
      </c>
      <c r="E158" s="16"/>
      <c r="F158" s="17">
        <v>4898877.0600000005</v>
      </c>
      <c r="G158" s="16"/>
      <c r="H158" s="18">
        <f t="shared" si="18"/>
        <v>11650.123804994057</v>
      </c>
      <c r="J158" s="15">
        <v>382</v>
      </c>
      <c r="K158" s="16"/>
      <c r="L158" s="19">
        <v>4454372.24</v>
      </c>
      <c r="M158" s="16"/>
      <c r="N158" s="18">
        <f t="shared" si="19"/>
        <v>11660.660314136127</v>
      </c>
      <c r="P158" s="20">
        <f t="shared" si="20"/>
        <v>4408989.354</v>
      </c>
      <c r="Q158" s="16"/>
      <c r="R158" s="18">
        <f t="shared" si="21"/>
        <v>10485.111424494651</v>
      </c>
      <c r="T158" s="21">
        <f t="shared" si="22"/>
        <v>0</v>
      </c>
      <c r="U158" s="22"/>
      <c r="V158" s="23">
        <f t="shared" si="23"/>
        <v>0</v>
      </c>
      <c r="X158" s="24">
        <f t="shared" si="24"/>
        <v>0</v>
      </c>
      <c r="Y158" s="25"/>
      <c r="Z158" s="29">
        <f t="shared" si="25"/>
        <v>0</v>
      </c>
      <c r="AA158" s="27"/>
      <c r="AB158" s="28">
        <f t="shared" si="26"/>
        <v>0</v>
      </c>
      <c r="AC158" s="27"/>
    </row>
    <row r="159" spans="1:29" ht="12.75">
      <c r="A159" s="13" t="s">
        <v>388</v>
      </c>
      <c r="B159" s="14" t="s">
        <v>386</v>
      </c>
      <c r="C159" s="14" t="s">
        <v>389</v>
      </c>
      <c r="D159" s="15">
        <v>2637.5</v>
      </c>
      <c r="E159" s="16"/>
      <c r="F159" s="17">
        <v>20739824.87</v>
      </c>
      <c r="G159" s="16"/>
      <c r="H159" s="18">
        <f t="shared" si="18"/>
        <v>7863.44070900474</v>
      </c>
      <c r="J159" s="15">
        <v>2571.5</v>
      </c>
      <c r="K159" s="16"/>
      <c r="L159" s="19">
        <v>19295310.73</v>
      </c>
      <c r="M159" s="16"/>
      <c r="N159" s="18">
        <f t="shared" si="19"/>
        <v>7503.523519346685</v>
      </c>
      <c r="P159" s="20">
        <f t="shared" si="20"/>
        <v>18665842.383</v>
      </c>
      <c r="Q159" s="16"/>
      <c r="R159" s="18">
        <f t="shared" si="21"/>
        <v>7077.096638104266</v>
      </c>
      <c r="T159" s="21">
        <f t="shared" si="22"/>
        <v>0</v>
      </c>
      <c r="U159" s="22"/>
      <c r="V159" s="23">
        <f t="shared" si="23"/>
        <v>0</v>
      </c>
      <c r="X159" s="24">
        <f t="shared" si="24"/>
        <v>0</v>
      </c>
      <c r="Y159" s="25"/>
      <c r="Z159" s="29">
        <f t="shared" si="25"/>
        <v>0</v>
      </c>
      <c r="AA159" s="27"/>
      <c r="AB159" s="28">
        <f t="shared" si="26"/>
        <v>0</v>
      </c>
      <c r="AC159" s="27"/>
    </row>
    <row r="160" spans="1:29" ht="12.75">
      <c r="A160" s="13" t="s">
        <v>390</v>
      </c>
      <c r="B160" s="14" t="s">
        <v>391</v>
      </c>
      <c r="C160" s="14" t="s">
        <v>392</v>
      </c>
      <c r="D160" s="15">
        <v>364</v>
      </c>
      <c r="E160" s="16"/>
      <c r="F160" s="17">
        <v>3242936.95</v>
      </c>
      <c r="G160" s="16"/>
      <c r="H160" s="18">
        <f t="shared" si="18"/>
        <v>8909.167445054945</v>
      </c>
      <c r="J160" s="15">
        <v>364.5</v>
      </c>
      <c r="K160" s="16"/>
      <c r="L160" s="19">
        <v>3331076.9</v>
      </c>
      <c r="M160" s="16"/>
      <c r="N160" s="18">
        <f t="shared" si="19"/>
        <v>9138.756927297667</v>
      </c>
      <c r="P160" s="20">
        <f t="shared" si="20"/>
        <v>2918643.2550000004</v>
      </c>
      <c r="Q160" s="16"/>
      <c r="R160" s="18">
        <f t="shared" si="21"/>
        <v>8018.250700549451</v>
      </c>
      <c r="T160" s="21">
        <f t="shared" si="22"/>
        <v>0</v>
      </c>
      <c r="U160" s="22"/>
      <c r="V160" s="23">
        <f t="shared" si="23"/>
        <v>0</v>
      </c>
      <c r="X160" s="24">
        <f t="shared" si="24"/>
        <v>0</v>
      </c>
      <c r="Y160" s="25"/>
      <c r="Z160" s="29">
        <f t="shared" si="25"/>
        <v>0</v>
      </c>
      <c r="AA160" s="27"/>
      <c r="AB160" s="28">
        <f t="shared" si="26"/>
        <v>0</v>
      </c>
      <c r="AC160" s="27"/>
    </row>
    <row r="161" spans="1:29" ht="12.75">
      <c r="A161" s="13" t="s">
        <v>393</v>
      </c>
      <c r="B161" s="14" t="s">
        <v>391</v>
      </c>
      <c r="C161" s="14" t="s">
        <v>394</v>
      </c>
      <c r="D161" s="15">
        <v>99.5</v>
      </c>
      <c r="E161" s="16"/>
      <c r="F161" s="17">
        <v>1322124.51</v>
      </c>
      <c r="G161" s="16"/>
      <c r="H161" s="18">
        <f t="shared" si="18"/>
        <v>13287.68351758794</v>
      </c>
      <c r="J161" s="15">
        <v>101</v>
      </c>
      <c r="K161" s="16"/>
      <c r="L161" s="19">
        <v>1331508.3499999999</v>
      </c>
      <c r="M161" s="16"/>
      <c r="N161" s="18">
        <f t="shared" si="19"/>
        <v>13183.250990099008</v>
      </c>
      <c r="P161" s="20">
        <f t="shared" si="20"/>
        <v>1189912.0590000001</v>
      </c>
      <c r="Q161" s="16"/>
      <c r="R161" s="18">
        <f t="shared" si="21"/>
        <v>11958.915165829147</v>
      </c>
      <c r="T161" s="21">
        <f t="shared" si="22"/>
        <v>0</v>
      </c>
      <c r="U161" s="22"/>
      <c r="V161" s="23">
        <f t="shared" si="23"/>
        <v>0</v>
      </c>
      <c r="X161" s="24">
        <f t="shared" si="24"/>
        <v>0</v>
      </c>
      <c r="Y161" s="25"/>
      <c r="Z161" s="29">
        <f t="shared" si="25"/>
        <v>0</v>
      </c>
      <c r="AA161" s="27"/>
      <c r="AB161" s="28">
        <f t="shared" si="26"/>
        <v>0</v>
      </c>
      <c r="AC161" s="27"/>
    </row>
    <row r="162" spans="1:29" ht="12.75">
      <c r="A162" s="13" t="s">
        <v>395</v>
      </c>
      <c r="B162" s="14" t="s">
        <v>391</v>
      </c>
      <c r="C162" s="14" t="s">
        <v>396</v>
      </c>
      <c r="D162" s="15">
        <v>187.5</v>
      </c>
      <c r="E162" s="16"/>
      <c r="F162" s="17">
        <v>2333207.6799999997</v>
      </c>
      <c r="G162" s="16"/>
      <c r="H162" s="18">
        <f t="shared" si="18"/>
        <v>12443.774293333332</v>
      </c>
      <c r="J162" s="15">
        <v>193</v>
      </c>
      <c r="K162" s="16"/>
      <c r="L162" s="19">
        <v>2296560.88</v>
      </c>
      <c r="M162" s="16"/>
      <c r="N162" s="18">
        <f t="shared" si="19"/>
        <v>11899.279170984455</v>
      </c>
      <c r="P162" s="20">
        <f t="shared" si="20"/>
        <v>2099886.912</v>
      </c>
      <c r="Q162" s="16"/>
      <c r="R162" s="18">
        <f t="shared" si="21"/>
        <v>11199.396863999998</v>
      </c>
      <c r="T162" s="21">
        <f t="shared" si="22"/>
        <v>0</v>
      </c>
      <c r="U162" s="22"/>
      <c r="V162" s="23">
        <f t="shared" si="23"/>
        <v>0</v>
      </c>
      <c r="X162" s="24">
        <f t="shared" si="24"/>
        <v>0</v>
      </c>
      <c r="Y162" s="25"/>
      <c r="Z162" s="29">
        <f t="shared" si="25"/>
        <v>0</v>
      </c>
      <c r="AA162" s="27"/>
      <c r="AB162" s="28">
        <f t="shared" si="26"/>
        <v>0</v>
      </c>
      <c r="AC162" s="27"/>
    </row>
    <row r="163" spans="1:29" ht="12.75">
      <c r="A163" s="13" t="s">
        <v>397</v>
      </c>
      <c r="B163" s="14" t="s">
        <v>391</v>
      </c>
      <c r="C163" s="14" t="s">
        <v>398</v>
      </c>
      <c r="D163" s="15">
        <v>111.5</v>
      </c>
      <c r="E163" s="16"/>
      <c r="F163" s="17">
        <v>1309571.53</v>
      </c>
      <c r="G163" s="16"/>
      <c r="H163" s="18">
        <f t="shared" si="18"/>
        <v>11745.036143497759</v>
      </c>
      <c r="J163" s="15">
        <v>100.5</v>
      </c>
      <c r="K163" s="16"/>
      <c r="L163" s="19">
        <v>1314221.18</v>
      </c>
      <c r="M163" s="16"/>
      <c r="N163" s="18">
        <f t="shared" si="19"/>
        <v>13076.827661691541</v>
      </c>
      <c r="P163" s="20">
        <f t="shared" si="20"/>
        <v>1178614.377</v>
      </c>
      <c r="Q163" s="16"/>
      <c r="R163" s="18">
        <f t="shared" si="21"/>
        <v>10570.532529147982</v>
      </c>
      <c r="T163" s="21">
        <f t="shared" si="22"/>
        <v>0</v>
      </c>
      <c r="U163" s="22"/>
      <c r="V163" s="23">
        <f t="shared" si="23"/>
        <v>0</v>
      </c>
      <c r="X163" s="24">
        <f t="shared" si="24"/>
        <v>0</v>
      </c>
      <c r="Y163" s="25"/>
      <c r="Z163" s="29">
        <f t="shared" si="25"/>
        <v>0</v>
      </c>
      <c r="AA163" s="27"/>
      <c r="AB163" s="28">
        <f t="shared" si="26"/>
        <v>0</v>
      </c>
      <c r="AC163" s="27"/>
    </row>
    <row r="164" spans="1:29" ht="12.75">
      <c r="A164" s="13" t="s">
        <v>399</v>
      </c>
      <c r="B164" s="14" t="s">
        <v>391</v>
      </c>
      <c r="C164" s="14" t="s">
        <v>400</v>
      </c>
      <c r="D164" s="15">
        <v>94.5</v>
      </c>
      <c r="E164" s="16"/>
      <c r="F164" s="17">
        <v>1431921.1</v>
      </c>
      <c r="G164" s="16"/>
      <c r="H164" s="18">
        <f t="shared" si="18"/>
        <v>15152.604232804233</v>
      </c>
      <c r="J164" s="15">
        <v>100.5</v>
      </c>
      <c r="K164" s="16"/>
      <c r="L164" s="19">
        <v>1464321.21</v>
      </c>
      <c r="M164" s="16"/>
      <c r="N164" s="18">
        <f t="shared" si="19"/>
        <v>14570.360298507463</v>
      </c>
      <c r="P164" s="20">
        <f t="shared" si="20"/>
        <v>1288728.9900000002</v>
      </c>
      <c r="Q164" s="16"/>
      <c r="R164" s="18">
        <f t="shared" si="21"/>
        <v>13637.34380952381</v>
      </c>
      <c r="T164" s="21">
        <f t="shared" si="22"/>
        <v>0</v>
      </c>
      <c r="U164" s="22"/>
      <c r="V164" s="23">
        <f t="shared" si="23"/>
        <v>0</v>
      </c>
      <c r="X164" s="24">
        <f t="shared" si="24"/>
        <v>0</v>
      </c>
      <c r="Y164" s="25"/>
      <c r="Z164" s="29">
        <f t="shared" si="25"/>
        <v>0</v>
      </c>
      <c r="AA164" s="27"/>
      <c r="AB164" s="28">
        <f t="shared" si="26"/>
        <v>0</v>
      </c>
      <c r="AC164" s="27"/>
    </row>
    <row r="165" spans="1:29" ht="13.5">
      <c r="A165" s="13" t="s">
        <v>401</v>
      </c>
      <c r="B165" s="14" t="s">
        <v>402</v>
      </c>
      <c r="C165" s="14" t="s">
        <v>403</v>
      </c>
      <c r="D165" s="15">
        <v>1753</v>
      </c>
      <c r="E165" s="16"/>
      <c r="F165" s="17">
        <v>15308375.96</v>
      </c>
      <c r="G165" s="16"/>
      <c r="H165" s="18">
        <f t="shared" si="18"/>
        <v>8732.673108956076</v>
      </c>
      <c r="J165" s="15">
        <v>1846</v>
      </c>
      <c r="K165" s="16"/>
      <c r="L165" s="19">
        <v>14137960.19</v>
      </c>
      <c r="M165" s="16"/>
      <c r="N165" s="18">
        <f t="shared" si="19"/>
        <v>7658.699994582882</v>
      </c>
      <c r="P165" s="20">
        <f t="shared" si="20"/>
        <v>13777538.364000002</v>
      </c>
      <c r="Q165" s="16"/>
      <c r="R165" s="18">
        <f t="shared" si="21"/>
        <v>7859.405798060468</v>
      </c>
      <c r="T165" s="21">
        <f t="shared" si="22"/>
        <v>0</v>
      </c>
      <c r="U165" s="22"/>
      <c r="V165" s="23">
        <f t="shared" si="23"/>
        <v>-200.70580347758641</v>
      </c>
      <c r="X165" s="24">
        <f t="shared" si="24"/>
        <v>0</v>
      </c>
      <c r="Y165" s="25"/>
      <c r="Z165" s="29">
        <f t="shared" si="25"/>
        <v>-0.025537020053999028</v>
      </c>
      <c r="AA165" s="27"/>
      <c r="AB165" s="28">
        <f t="shared" si="26"/>
        <v>0</v>
      </c>
      <c r="AC165" s="30"/>
    </row>
    <row r="166" spans="1:29" ht="12.75">
      <c r="A166" s="13" t="s">
        <v>404</v>
      </c>
      <c r="B166" s="14" t="s">
        <v>402</v>
      </c>
      <c r="C166" s="14" t="s">
        <v>405</v>
      </c>
      <c r="D166" s="15">
        <v>1673.5</v>
      </c>
      <c r="E166" s="16"/>
      <c r="F166" s="17">
        <v>11475111.110000001</v>
      </c>
      <c r="G166" s="16"/>
      <c r="H166" s="18">
        <f t="shared" si="18"/>
        <v>6856.953158051988</v>
      </c>
      <c r="J166" s="15">
        <v>1724</v>
      </c>
      <c r="K166" s="16"/>
      <c r="L166" s="19">
        <v>11199828.78</v>
      </c>
      <c r="M166" s="16"/>
      <c r="N166" s="18">
        <f t="shared" si="19"/>
        <v>6496.420406032482</v>
      </c>
      <c r="P166" s="20">
        <f t="shared" si="20"/>
        <v>10327599.999000002</v>
      </c>
      <c r="Q166" s="16"/>
      <c r="R166" s="18">
        <f t="shared" si="21"/>
        <v>6171.25784224679</v>
      </c>
      <c r="T166" s="21">
        <f t="shared" si="22"/>
        <v>0</v>
      </c>
      <c r="U166" s="22"/>
      <c r="V166" s="23">
        <f t="shared" si="23"/>
        <v>0</v>
      </c>
      <c r="X166" s="24">
        <f t="shared" si="24"/>
        <v>0</v>
      </c>
      <c r="Y166" s="25"/>
      <c r="Z166" s="29">
        <f t="shared" si="25"/>
        <v>0</v>
      </c>
      <c r="AA166" s="27"/>
      <c r="AB166" s="28">
        <f t="shared" si="26"/>
        <v>0</v>
      </c>
      <c r="AC166" s="27"/>
    </row>
    <row r="167" spans="1:29" ht="12.75">
      <c r="A167" s="13" t="s">
        <v>406</v>
      </c>
      <c r="B167" s="14" t="s">
        <v>402</v>
      </c>
      <c r="C167" s="14" t="s">
        <v>407</v>
      </c>
      <c r="D167" s="15">
        <v>2029.5</v>
      </c>
      <c r="E167" s="16"/>
      <c r="F167" s="17">
        <v>16845463.95</v>
      </c>
      <c r="G167" s="16"/>
      <c r="H167" s="18">
        <f t="shared" si="18"/>
        <v>8300.30251293422</v>
      </c>
      <c r="J167" s="15">
        <v>2136</v>
      </c>
      <c r="K167" s="16"/>
      <c r="L167" s="19">
        <v>16520132.98</v>
      </c>
      <c r="M167" s="16"/>
      <c r="N167" s="18">
        <f t="shared" si="19"/>
        <v>7734.144653558053</v>
      </c>
      <c r="P167" s="20">
        <f t="shared" si="20"/>
        <v>15160917.555</v>
      </c>
      <c r="Q167" s="16"/>
      <c r="R167" s="18">
        <f t="shared" si="21"/>
        <v>7470.272261640798</v>
      </c>
      <c r="T167" s="21">
        <f t="shared" si="22"/>
        <v>0</v>
      </c>
      <c r="U167" s="22"/>
      <c r="V167" s="23">
        <f t="shared" si="23"/>
        <v>0</v>
      </c>
      <c r="X167" s="24">
        <f t="shared" si="24"/>
        <v>0</v>
      </c>
      <c r="Y167" s="25"/>
      <c r="Z167" s="29">
        <f t="shared" si="25"/>
        <v>0</v>
      </c>
      <c r="AA167" s="27"/>
      <c r="AB167" s="28">
        <f t="shared" si="26"/>
        <v>0</v>
      </c>
      <c r="AC167" s="27"/>
    </row>
    <row r="168" spans="1:29" ht="12.75">
      <c r="A168" s="13" t="s">
        <v>408</v>
      </c>
      <c r="B168" s="14" t="s">
        <v>402</v>
      </c>
      <c r="C168" s="14" t="s">
        <v>409</v>
      </c>
      <c r="D168" s="15">
        <v>3854</v>
      </c>
      <c r="E168" s="16"/>
      <c r="F168" s="17">
        <v>28945472.21</v>
      </c>
      <c r="G168" s="16"/>
      <c r="H168" s="18">
        <f t="shared" si="18"/>
        <v>7510.501351842242</v>
      </c>
      <c r="J168" s="15">
        <v>4099.5</v>
      </c>
      <c r="K168" s="16"/>
      <c r="L168" s="19">
        <v>31288944.29</v>
      </c>
      <c r="M168" s="16"/>
      <c r="N168" s="18">
        <f t="shared" si="19"/>
        <v>7632.380604951823</v>
      </c>
      <c r="P168" s="20">
        <f t="shared" si="20"/>
        <v>26050924.989</v>
      </c>
      <c r="Q168" s="16"/>
      <c r="R168" s="18">
        <f t="shared" si="21"/>
        <v>6759.451216658018</v>
      </c>
      <c r="T168" s="21">
        <f t="shared" si="22"/>
        <v>0</v>
      </c>
      <c r="U168" s="22"/>
      <c r="V168" s="23">
        <f t="shared" si="23"/>
        <v>0</v>
      </c>
      <c r="X168" s="24">
        <f t="shared" si="24"/>
        <v>0</v>
      </c>
      <c r="Y168" s="25"/>
      <c r="Z168" s="29">
        <f t="shared" si="25"/>
        <v>0</v>
      </c>
      <c r="AA168" s="27"/>
      <c r="AB168" s="28">
        <f t="shared" si="26"/>
        <v>0</v>
      </c>
      <c r="AC168" s="27"/>
    </row>
    <row r="169" spans="1:29" ht="12.75">
      <c r="A169" s="13" t="s">
        <v>410</v>
      </c>
      <c r="B169" s="14" t="s">
        <v>402</v>
      </c>
      <c r="C169" s="14" t="s">
        <v>411</v>
      </c>
      <c r="D169" s="15">
        <v>2916.5</v>
      </c>
      <c r="E169" s="16"/>
      <c r="F169" s="17">
        <v>19922140.41</v>
      </c>
      <c r="G169" s="16"/>
      <c r="H169" s="18">
        <f t="shared" si="18"/>
        <v>6830.838474198526</v>
      </c>
      <c r="J169" s="15">
        <v>2936</v>
      </c>
      <c r="K169" s="16"/>
      <c r="L169" s="19">
        <v>20878500.89</v>
      </c>
      <c r="M169" s="16"/>
      <c r="N169" s="18">
        <f t="shared" si="19"/>
        <v>7111.20602520436</v>
      </c>
      <c r="P169" s="20">
        <f t="shared" si="20"/>
        <v>17929926.369</v>
      </c>
      <c r="Q169" s="16"/>
      <c r="R169" s="18">
        <f t="shared" si="21"/>
        <v>6147.754626778673</v>
      </c>
      <c r="T169" s="21">
        <f t="shared" si="22"/>
        <v>0</v>
      </c>
      <c r="U169" s="22"/>
      <c r="V169" s="23">
        <f t="shared" si="23"/>
        <v>0</v>
      </c>
      <c r="X169" s="24">
        <f t="shared" si="24"/>
        <v>0</v>
      </c>
      <c r="Y169" s="25"/>
      <c r="Z169" s="29">
        <f t="shared" si="25"/>
        <v>0</v>
      </c>
      <c r="AA169" s="27"/>
      <c r="AB169" s="28">
        <f t="shared" si="26"/>
        <v>0</v>
      </c>
      <c r="AC169" s="27"/>
    </row>
    <row r="170" spans="1:29" ht="12.75">
      <c r="A170" s="13" t="s">
        <v>412</v>
      </c>
      <c r="B170" s="14" t="s">
        <v>402</v>
      </c>
      <c r="C170" s="14" t="s">
        <v>413</v>
      </c>
      <c r="D170" s="15">
        <v>18098.5</v>
      </c>
      <c r="E170" s="16"/>
      <c r="F170" s="17">
        <v>127672513.96</v>
      </c>
      <c r="G170" s="16"/>
      <c r="H170" s="18">
        <f t="shared" si="18"/>
        <v>7054.314664751222</v>
      </c>
      <c r="J170" s="15">
        <v>18436.5</v>
      </c>
      <c r="K170" s="16"/>
      <c r="L170" s="19">
        <v>127155793.28999999</v>
      </c>
      <c r="M170" s="16"/>
      <c r="N170" s="18">
        <f t="shared" si="19"/>
        <v>6896.959471157757</v>
      </c>
      <c r="P170" s="20">
        <f t="shared" si="20"/>
        <v>114905262.564</v>
      </c>
      <c r="Q170" s="16"/>
      <c r="R170" s="18">
        <f t="shared" si="21"/>
        <v>6348.8831982761</v>
      </c>
      <c r="T170" s="21">
        <f t="shared" si="22"/>
        <v>0</v>
      </c>
      <c r="U170" s="22"/>
      <c r="V170" s="23">
        <f t="shared" si="23"/>
        <v>0</v>
      </c>
      <c r="X170" s="24">
        <f t="shared" si="24"/>
        <v>0</v>
      </c>
      <c r="Y170" s="25"/>
      <c r="Z170" s="29">
        <f t="shared" si="25"/>
        <v>0</v>
      </c>
      <c r="AA170" s="27"/>
      <c r="AB170" s="28">
        <f t="shared" si="26"/>
        <v>0</v>
      </c>
      <c r="AC170" s="27"/>
    </row>
    <row r="171" spans="1:29" ht="12.75">
      <c r="A171" s="13" t="s">
        <v>414</v>
      </c>
      <c r="B171" s="14" t="s">
        <v>402</v>
      </c>
      <c r="C171" s="14" t="s">
        <v>415</v>
      </c>
      <c r="D171" s="15">
        <v>1102.5</v>
      </c>
      <c r="E171" s="16"/>
      <c r="F171" s="17">
        <v>9943548.01</v>
      </c>
      <c r="G171" s="16"/>
      <c r="H171" s="18">
        <f t="shared" si="18"/>
        <v>9019.09116553288</v>
      </c>
      <c r="J171" s="15">
        <v>1071</v>
      </c>
      <c r="K171" s="16"/>
      <c r="L171" s="19">
        <v>9585372.72</v>
      </c>
      <c r="M171" s="16"/>
      <c r="N171" s="18">
        <f t="shared" si="19"/>
        <v>8949.927843137255</v>
      </c>
      <c r="P171" s="20">
        <f t="shared" si="20"/>
        <v>8949193.209</v>
      </c>
      <c r="Q171" s="16"/>
      <c r="R171" s="18">
        <f t="shared" si="21"/>
        <v>8117.182048979592</v>
      </c>
      <c r="T171" s="21">
        <f t="shared" si="22"/>
        <v>0</v>
      </c>
      <c r="U171" s="22"/>
      <c r="V171" s="23">
        <f t="shared" si="23"/>
        <v>0</v>
      </c>
      <c r="X171" s="24">
        <f t="shared" si="24"/>
        <v>0</v>
      </c>
      <c r="Y171" s="25"/>
      <c r="Z171" s="29">
        <f t="shared" si="25"/>
        <v>0</v>
      </c>
      <c r="AA171" s="27"/>
      <c r="AB171" s="28">
        <f t="shared" si="26"/>
        <v>0</v>
      </c>
      <c r="AC171" s="27"/>
    </row>
    <row r="172" spans="1:29" ht="12.75">
      <c r="A172" s="13" t="s">
        <v>416</v>
      </c>
      <c r="B172" s="14" t="s">
        <v>402</v>
      </c>
      <c r="C172" s="14" t="s">
        <v>417</v>
      </c>
      <c r="D172" s="15">
        <v>2194.5</v>
      </c>
      <c r="E172" s="16"/>
      <c r="F172" s="17">
        <v>19275012.38</v>
      </c>
      <c r="G172" s="16"/>
      <c r="H172" s="18">
        <f t="shared" si="18"/>
        <v>8783.327582592845</v>
      </c>
      <c r="J172" s="15">
        <v>2198.5</v>
      </c>
      <c r="K172" s="16"/>
      <c r="L172" s="19">
        <v>18285877.52</v>
      </c>
      <c r="M172" s="16"/>
      <c r="N172" s="18">
        <f t="shared" si="19"/>
        <v>8317.433486468046</v>
      </c>
      <c r="P172" s="20">
        <f t="shared" si="20"/>
        <v>17347511.142</v>
      </c>
      <c r="Q172" s="16"/>
      <c r="R172" s="18">
        <f t="shared" si="21"/>
        <v>7904.99482433356</v>
      </c>
      <c r="T172" s="21">
        <f t="shared" si="22"/>
        <v>0</v>
      </c>
      <c r="U172" s="22"/>
      <c r="V172" s="23">
        <f t="shared" si="23"/>
        <v>0</v>
      </c>
      <c r="X172" s="24">
        <f t="shared" si="24"/>
        <v>0</v>
      </c>
      <c r="Y172" s="25"/>
      <c r="Z172" s="29">
        <f t="shared" si="25"/>
        <v>0</v>
      </c>
      <c r="AA172" s="27"/>
      <c r="AB172" s="28">
        <f t="shared" si="26"/>
        <v>0</v>
      </c>
      <c r="AC172" s="27"/>
    </row>
    <row r="173" spans="1:29" ht="12.75">
      <c r="A173" s="13" t="s">
        <v>418</v>
      </c>
      <c r="B173" s="14" t="s">
        <v>402</v>
      </c>
      <c r="C173" s="14" t="s">
        <v>419</v>
      </c>
      <c r="D173" s="15">
        <v>818.5</v>
      </c>
      <c r="E173" s="16"/>
      <c r="F173" s="17">
        <v>6458727.6</v>
      </c>
      <c r="G173" s="16"/>
      <c r="H173" s="18">
        <f t="shared" si="18"/>
        <v>7890.931704337202</v>
      </c>
      <c r="J173" s="15">
        <v>839</v>
      </c>
      <c r="K173" s="16"/>
      <c r="L173" s="19">
        <v>6245832.890000001</v>
      </c>
      <c r="M173" s="16"/>
      <c r="N173" s="18">
        <f t="shared" si="19"/>
        <v>7444.377699642432</v>
      </c>
      <c r="P173" s="20">
        <f t="shared" si="20"/>
        <v>5812854.84</v>
      </c>
      <c r="Q173" s="16"/>
      <c r="R173" s="18">
        <f t="shared" si="21"/>
        <v>7101.838533903482</v>
      </c>
      <c r="T173" s="21">
        <f t="shared" si="22"/>
        <v>0</v>
      </c>
      <c r="U173" s="22"/>
      <c r="V173" s="23">
        <f t="shared" si="23"/>
        <v>0</v>
      </c>
      <c r="X173" s="24">
        <f t="shared" si="24"/>
        <v>0</v>
      </c>
      <c r="Y173" s="25"/>
      <c r="Z173" s="29">
        <f t="shared" si="25"/>
        <v>0</v>
      </c>
      <c r="AA173" s="27"/>
      <c r="AB173" s="28">
        <f t="shared" si="26"/>
        <v>0</v>
      </c>
      <c r="AC173" s="27"/>
    </row>
    <row r="174" spans="1:29" ht="12.75">
      <c r="A174" s="13" t="s">
        <v>420</v>
      </c>
      <c r="B174" s="14" t="s">
        <v>402</v>
      </c>
      <c r="C174" s="14" t="s">
        <v>421</v>
      </c>
      <c r="D174" s="15">
        <v>148</v>
      </c>
      <c r="E174" s="16"/>
      <c r="F174" s="17">
        <v>1786707.18</v>
      </c>
      <c r="G174" s="16"/>
      <c r="H174" s="18">
        <f t="shared" si="18"/>
        <v>12072.34581081081</v>
      </c>
      <c r="J174" s="15">
        <v>143</v>
      </c>
      <c r="K174" s="16"/>
      <c r="L174" s="19">
        <v>1785390.2400000002</v>
      </c>
      <c r="M174" s="16"/>
      <c r="N174" s="18">
        <f t="shared" si="19"/>
        <v>12485.246433566435</v>
      </c>
      <c r="P174" s="20">
        <f t="shared" si="20"/>
        <v>1608036.462</v>
      </c>
      <c r="Q174" s="16"/>
      <c r="R174" s="18">
        <f t="shared" si="21"/>
        <v>10865.11122972973</v>
      </c>
      <c r="T174" s="21">
        <f t="shared" si="22"/>
        <v>0</v>
      </c>
      <c r="U174" s="22"/>
      <c r="V174" s="23">
        <f t="shared" si="23"/>
        <v>0</v>
      </c>
      <c r="X174" s="24">
        <f t="shared" si="24"/>
        <v>0</v>
      </c>
      <c r="Y174" s="25"/>
      <c r="Z174" s="29">
        <f t="shared" si="25"/>
        <v>0</v>
      </c>
      <c r="AA174" s="27"/>
      <c r="AB174" s="28">
        <f t="shared" si="26"/>
        <v>0</v>
      </c>
      <c r="AC174" s="27"/>
    </row>
    <row r="175" spans="1:29" ht="12.75">
      <c r="A175" s="13" t="s">
        <v>422</v>
      </c>
      <c r="B175" s="14" t="s">
        <v>402</v>
      </c>
      <c r="C175" s="14" t="s">
        <v>423</v>
      </c>
      <c r="D175" s="15">
        <v>156.5</v>
      </c>
      <c r="E175" s="16"/>
      <c r="F175" s="17">
        <v>1779902.5899999999</v>
      </c>
      <c r="G175" s="16"/>
      <c r="H175" s="18">
        <f t="shared" si="18"/>
        <v>11373.17948881789</v>
      </c>
      <c r="J175" s="15">
        <v>165</v>
      </c>
      <c r="K175" s="16"/>
      <c r="L175" s="19">
        <v>1854608.1600000001</v>
      </c>
      <c r="M175" s="16"/>
      <c r="N175" s="18">
        <f t="shared" si="19"/>
        <v>11240.049454545455</v>
      </c>
      <c r="P175" s="20">
        <f t="shared" si="20"/>
        <v>1601912.331</v>
      </c>
      <c r="Q175" s="16"/>
      <c r="R175" s="18">
        <f t="shared" si="21"/>
        <v>10235.8615399361</v>
      </c>
      <c r="T175" s="21">
        <f t="shared" si="22"/>
        <v>0</v>
      </c>
      <c r="U175" s="22"/>
      <c r="V175" s="23">
        <f t="shared" si="23"/>
        <v>0</v>
      </c>
      <c r="X175" s="24">
        <f t="shared" si="24"/>
        <v>0</v>
      </c>
      <c r="Y175" s="25"/>
      <c r="Z175" s="29">
        <f t="shared" si="25"/>
        <v>0</v>
      </c>
      <c r="AA175" s="27"/>
      <c r="AB175" s="28">
        <f t="shared" si="26"/>
        <v>0</v>
      </c>
      <c r="AC175" s="27"/>
    </row>
    <row r="176" spans="1:29" ht="12.75">
      <c r="A176" s="13" t="s">
        <v>424</v>
      </c>
      <c r="B176" s="14" t="s">
        <v>402</v>
      </c>
      <c r="C176" s="14" t="s">
        <v>425</v>
      </c>
      <c r="D176" s="15">
        <v>89</v>
      </c>
      <c r="E176" s="16"/>
      <c r="F176" s="17">
        <v>1431014.81</v>
      </c>
      <c r="G176" s="16"/>
      <c r="H176" s="18">
        <f t="shared" si="18"/>
        <v>16078.818089887642</v>
      </c>
      <c r="J176" s="15">
        <v>74.5</v>
      </c>
      <c r="K176" s="16"/>
      <c r="L176" s="19">
        <v>1497808.54</v>
      </c>
      <c r="M176" s="16"/>
      <c r="N176" s="18">
        <f t="shared" si="19"/>
        <v>20104.812617449665</v>
      </c>
      <c r="P176" s="20">
        <f t="shared" si="20"/>
        <v>1287913.3290000001</v>
      </c>
      <c r="Q176" s="16"/>
      <c r="R176" s="18">
        <f t="shared" si="21"/>
        <v>14470.936280898877</v>
      </c>
      <c r="T176" s="21">
        <f t="shared" si="22"/>
        <v>0</v>
      </c>
      <c r="U176" s="22"/>
      <c r="V176" s="23">
        <f t="shared" si="23"/>
        <v>0</v>
      </c>
      <c r="X176" s="24">
        <f t="shared" si="24"/>
        <v>0</v>
      </c>
      <c r="Y176" s="25"/>
      <c r="Z176" s="29">
        <f t="shared" si="25"/>
        <v>0</v>
      </c>
      <c r="AA176" s="27"/>
      <c r="AB176" s="28">
        <f t="shared" si="26"/>
        <v>0</v>
      </c>
      <c r="AC176" s="27"/>
    </row>
    <row r="177" spans="1:29" ht="13.5">
      <c r="A177" s="37">
        <v>3200</v>
      </c>
      <c r="B177" s="14" t="s">
        <v>426</v>
      </c>
      <c r="C177" s="14" t="s">
        <v>427</v>
      </c>
      <c r="D177" s="15">
        <v>760.5</v>
      </c>
      <c r="E177" s="16"/>
      <c r="F177" s="17">
        <v>6936812.609999999</v>
      </c>
      <c r="G177" s="16"/>
      <c r="H177" s="18">
        <f t="shared" si="18"/>
        <v>9121.384102564101</v>
      </c>
      <c r="J177" s="15">
        <v>786.5</v>
      </c>
      <c r="K177" s="16"/>
      <c r="L177" s="19">
        <v>6445632.03</v>
      </c>
      <c r="M177" s="16"/>
      <c r="N177" s="18">
        <f t="shared" si="19"/>
        <v>8195.336338207248</v>
      </c>
      <c r="P177" s="20">
        <f t="shared" si="20"/>
        <v>6243131.348999999</v>
      </c>
      <c r="Q177" s="16"/>
      <c r="R177" s="18">
        <f t="shared" si="21"/>
        <v>8209.245692307692</v>
      </c>
      <c r="T177" s="21">
        <f t="shared" si="22"/>
        <v>0</v>
      </c>
      <c r="U177" s="22"/>
      <c r="V177" s="23">
        <f t="shared" si="23"/>
        <v>-13.909354100444034</v>
      </c>
      <c r="X177" s="24">
        <f t="shared" si="24"/>
        <v>0</v>
      </c>
      <c r="Y177" s="25"/>
      <c r="Z177" s="29">
        <f t="shared" si="25"/>
        <v>-0.001694352273251794</v>
      </c>
      <c r="AA177" s="27"/>
      <c r="AB177" s="28">
        <f t="shared" si="26"/>
        <v>0</v>
      </c>
      <c r="AC177" s="30"/>
    </row>
    <row r="178" spans="1:29" ht="12.75">
      <c r="A178" s="37">
        <v>3210</v>
      </c>
      <c r="B178" s="14" t="s">
        <v>426</v>
      </c>
      <c r="C178" s="14" t="s">
        <v>428</v>
      </c>
      <c r="D178" s="15">
        <v>638.5</v>
      </c>
      <c r="E178" s="16"/>
      <c r="F178" s="17">
        <v>5151719.92</v>
      </c>
      <c r="G178" s="16"/>
      <c r="H178" s="18">
        <f t="shared" si="18"/>
        <v>8068.472858261551</v>
      </c>
      <c r="J178" s="15">
        <v>652.5</v>
      </c>
      <c r="K178" s="16"/>
      <c r="L178" s="19">
        <v>4935808.9799999995</v>
      </c>
      <c r="M178" s="16"/>
      <c r="N178" s="18">
        <f t="shared" si="19"/>
        <v>7564.458206896551</v>
      </c>
      <c r="P178" s="20">
        <f t="shared" si="20"/>
        <v>4636547.928</v>
      </c>
      <c r="Q178" s="16"/>
      <c r="R178" s="18">
        <f t="shared" si="21"/>
        <v>7261.625572435396</v>
      </c>
      <c r="T178" s="21">
        <f t="shared" si="22"/>
        <v>0</v>
      </c>
      <c r="U178" s="22"/>
      <c r="V178" s="23">
        <f t="shared" si="23"/>
        <v>0</v>
      </c>
      <c r="X178" s="24">
        <f t="shared" si="24"/>
        <v>0</v>
      </c>
      <c r="Y178" s="25"/>
      <c r="Z178" s="29">
        <f t="shared" si="25"/>
        <v>0</v>
      </c>
      <c r="AA178" s="27"/>
      <c r="AB178" s="28">
        <f t="shared" si="26"/>
        <v>0</v>
      </c>
      <c r="AC178" s="27"/>
    </row>
    <row r="179" spans="1:29" ht="12.75">
      <c r="A179" s="37">
        <v>3220</v>
      </c>
      <c r="B179" s="14" t="s">
        <v>426</v>
      </c>
      <c r="C179" s="14" t="s">
        <v>429</v>
      </c>
      <c r="D179" s="15">
        <v>132</v>
      </c>
      <c r="E179" s="16"/>
      <c r="F179" s="17">
        <v>1831538.0299999998</v>
      </c>
      <c r="G179" s="16"/>
      <c r="H179" s="18">
        <f t="shared" si="18"/>
        <v>13875.288106060605</v>
      </c>
      <c r="J179" s="15">
        <v>131</v>
      </c>
      <c r="K179" s="16"/>
      <c r="L179" s="19">
        <v>1747577.4000000001</v>
      </c>
      <c r="M179" s="16"/>
      <c r="N179" s="18">
        <f t="shared" si="19"/>
        <v>13340.285496183207</v>
      </c>
      <c r="P179" s="20">
        <f t="shared" si="20"/>
        <v>1648384.227</v>
      </c>
      <c r="Q179" s="16"/>
      <c r="R179" s="18">
        <f t="shared" si="21"/>
        <v>12487.759295454545</v>
      </c>
      <c r="T179" s="21">
        <f t="shared" si="22"/>
        <v>0</v>
      </c>
      <c r="U179" s="22"/>
      <c r="V179" s="23">
        <f t="shared" si="23"/>
        <v>0</v>
      </c>
      <c r="X179" s="24">
        <f t="shared" si="24"/>
        <v>0</v>
      </c>
      <c r="Y179" s="25"/>
      <c r="Z179" s="29">
        <f t="shared" si="25"/>
        <v>0</v>
      </c>
      <c r="AA179" s="27"/>
      <c r="AB179" s="28">
        <f t="shared" si="26"/>
        <v>0</v>
      </c>
      <c r="AC179" s="27"/>
    </row>
    <row r="180" spans="1:29" ht="12.75">
      <c r="A180" s="37">
        <v>3230</v>
      </c>
      <c r="B180" s="14" t="s">
        <v>426</v>
      </c>
      <c r="C180" s="14" t="s">
        <v>430</v>
      </c>
      <c r="D180" s="15">
        <v>83</v>
      </c>
      <c r="E180" s="16"/>
      <c r="F180" s="17">
        <v>1320365.06</v>
      </c>
      <c r="G180" s="16"/>
      <c r="H180" s="18">
        <f t="shared" si="18"/>
        <v>15908.012771084337</v>
      </c>
      <c r="J180" s="15">
        <v>78</v>
      </c>
      <c r="K180" s="16"/>
      <c r="L180" s="19">
        <v>1367452.3599999999</v>
      </c>
      <c r="M180" s="16"/>
      <c r="N180" s="18">
        <f t="shared" si="19"/>
        <v>17531.44051282051</v>
      </c>
      <c r="P180" s="20">
        <f t="shared" si="20"/>
        <v>1188328.554</v>
      </c>
      <c r="Q180" s="16"/>
      <c r="R180" s="18">
        <f t="shared" si="21"/>
        <v>14317.211493975903</v>
      </c>
      <c r="T180" s="21">
        <f t="shared" si="22"/>
        <v>0</v>
      </c>
      <c r="U180" s="22"/>
      <c r="V180" s="23">
        <f t="shared" si="23"/>
        <v>0</v>
      </c>
      <c r="X180" s="24">
        <f t="shared" si="24"/>
        <v>0</v>
      </c>
      <c r="Y180" s="25"/>
      <c r="Z180" s="29">
        <f t="shared" si="25"/>
        <v>0</v>
      </c>
      <c r="AA180" s="27"/>
      <c r="AB180" s="28">
        <f t="shared" si="26"/>
        <v>0</v>
      </c>
      <c r="AC180" s="27"/>
    </row>
    <row r="181" spans="1:29" ht="13.5" thickBot="1">
      <c r="A181" s="38" t="s">
        <v>431</v>
      </c>
      <c r="C181" s="14" t="s">
        <v>432</v>
      </c>
      <c r="D181" s="39">
        <v>6196.5</v>
      </c>
      <c r="E181" s="40"/>
      <c r="F181" s="41">
        <v>44293806.089999996</v>
      </c>
      <c r="G181" s="40"/>
      <c r="H181" s="42">
        <f t="shared" si="18"/>
        <v>7148.197545388525</v>
      </c>
      <c r="J181" s="43">
        <v>7556</v>
      </c>
      <c r="K181" s="40"/>
      <c r="L181" s="44">
        <v>54236208.96000001</v>
      </c>
      <c r="M181" s="40"/>
      <c r="N181" s="42">
        <f t="shared" si="19"/>
        <v>7177.899544732664</v>
      </c>
      <c r="P181" s="45">
        <f t="shared" si="20"/>
        <v>39864425.481</v>
      </c>
      <c r="Q181" s="40"/>
      <c r="R181" s="42">
        <f t="shared" si="21"/>
        <v>6433.377790849673</v>
      </c>
      <c r="T181" s="21">
        <f t="shared" si="22"/>
        <v>0</v>
      </c>
      <c r="U181" s="22"/>
      <c r="V181" s="23">
        <f t="shared" si="23"/>
        <v>0</v>
      </c>
      <c r="X181" s="46">
        <f t="shared" si="24"/>
        <v>0</v>
      </c>
      <c r="Y181" s="47"/>
      <c r="Z181" s="48">
        <f t="shared" si="25"/>
        <v>0</v>
      </c>
      <c r="AA181" s="27"/>
      <c r="AB181" s="49">
        <f t="shared" si="26"/>
        <v>0</v>
      </c>
      <c r="AC181" s="27"/>
    </row>
    <row r="182" spans="4:29" ht="12.75">
      <c r="D182" s="50">
        <f>SUM(D3:D181)</f>
        <v>779571.5</v>
      </c>
      <c r="F182" s="51">
        <f>SUM(F3:F181)</f>
        <v>6299054547.993001</v>
      </c>
      <c r="J182" s="50">
        <f>SUM(J3:J181)</f>
        <v>788634.5</v>
      </c>
      <c r="L182" s="51">
        <f>SUM(L3:L181)</f>
        <v>6328313155.999997</v>
      </c>
      <c r="T182" s="17"/>
      <c r="X182" s="17"/>
      <c r="AA182" s="27"/>
      <c r="AB182" s="27"/>
      <c r="AC182" s="27"/>
    </row>
    <row r="183" spans="4:28" ht="12.75">
      <c r="D183" s="50"/>
      <c r="J183" s="50"/>
      <c r="L183" s="53"/>
      <c r="T183" s="17"/>
      <c r="X183" s="17"/>
      <c r="AA183" s="27"/>
      <c r="AB183" s="27"/>
    </row>
    <row r="184" spans="1:28" ht="12.75">
      <c r="A184" s="54"/>
      <c r="D184" s="27"/>
      <c r="J184" s="27"/>
      <c r="T184" s="17"/>
      <c r="X184" s="17"/>
      <c r="AA184" s="3"/>
      <c r="AB184" s="3"/>
    </row>
    <row r="185" spans="3:28" ht="12.75">
      <c r="C185" s="55" t="s">
        <v>433</v>
      </c>
      <c r="D185" s="3" t="s">
        <v>434</v>
      </c>
      <c r="J185" s="3"/>
      <c r="T185" s="17"/>
      <c r="X185" s="17"/>
      <c r="AA185" s="3"/>
      <c r="AB185" s="3"/>
    </row>
    <row r="186" spans="4:28" ht="12.75">
      <c r="D186" s="27"/>
      <c r="F186" s="51"/>
      <c r="J186" s="27"/>
      <c r="L186" s="51"/>
      <c r="T186" s="17"/>
      <c r="X186" s="17"/>
      <c r="AA186" s="3"/>
      <c r="AB186" s="3"/>
    </row>
    <row r="187" spans="3:28" ht="12.75">
      <c r="C187" s="55" t="s">
        <v>204</v>
      </c>
      <c r="D187" s="3" t="s">
        <v>435</v>
      </c>
      <c r="J187" s="3"/>
      <c r="T187" s="17"/>
      <c r="X187" s="17"/>
      <c r="AA187" s="3"/>
      <c r="AB187" s="3"/>
    </row>
    <row r="188" spans="4:28" ht="12.75">
      <c r="D188" s="27"/>
      <c r="J188" s="27"/>
      <c r="T188" s="17"/>
      <c r="X188" s="17"/>
      <c r="AA188" s="3"/>
      <c r="AB188" s="3"/>
    </row>
    <row r="189" spans="4:28" ht="12.75">
      <c r="D189" s="27"/>
      <c r="J189" s="27"/>
      <c r="T189" s="17"/>
      <c r="X189" s="17"/>
      <c r="AA189" s="3"/>
      <c r="AB189" s="3"/>
    </row>
    <row r="190" spans="4:28" ht="12.75">
      <c r="D190" s="27"/>
      <c r="J190" s="27"/>
      <c r="T190" s="17"/>
      <c r="X190" s="17"/>
      <c r="AA190" s="3"/>
      <c r="AB190" s="3"/>
    </row>
    <row r="191" spans="4:28" ht="12.75">
      <c r="D191" s="27"/>
      <c r="J191" s="27"/>
      <c r="T191" s="17"/>
      <c r="X191" s="17"/>
      <c r="AA191" s="3"/>
      <c r="AB191" s="3"/>
    </row>
    <row r="192" spans="4:28" ht="12.75">
      <c r="D192" s="27"/>
      <c r="J192" s="27"/>
      <c r="T192" s="17"/>
      <c r="X192" s="17"/>
      <c r="AA192" s="3"/>
      <c r="AB192" s="3"/>
    </row>
    <row r="193" spans="4:28" ht="12.75">
      <c r="D193" s="27"/>
      <c r="J193" s="27"/>
      <c r="T193" s="17"/>
      <c r="X193" s="17"/>
      <c r="AA193" s="3"/>
      <c r="AB193" s="3"/>
    </row>
    <row r="194" spans="4:28" ht="12.75">
      <c r="D194" s="3"/>
      <c r="J194" s="3"/>
      <c r="T194" s="17"/>
      <c r="X194" s="17"/>
      <c r="AA194" s="3"/>
      <c r="AB194" s="3"/>
    </row>
    <row r="195" spans="4:28" ht="12.75">
      <c r="D195" s="3"/>
      <c r="J195" s="3"/>
      <c r="T195" s="17"/>
      <c r="X195" s="17"/>
      <c r="AA195" s="3"/>
      <c r="AB195" s="3"/>
    </row>
    <row r="196" spans="4:28" ht="12.75">
      <c r="D196" s="3"/>
      <c r="J196" s="3"/>
      <c r="T196" s="17"/>
      <c r="X196" s="17"/>
      <c r="AA196" s="3"/>
      <c r="AB196" s="3"/>
    </row>
    <row r="197" spans="4:28" ht="12.75">
      <c r="D197" s="3"/>
      <c r="J197" s="3"/>
      <c r="T197" s="17"/>
      <c r="X197" s="17"/>
      <c r="AA197" s="3"/>
      <c r="AB197" s="3"/>
    </row>
    <row r="198" spans="4:28" ht="12.75">
      <c r="D198" s="3"/>
      <c r="J198" s="3"/>
      <c r="T198" s="17"/>
      <c r="X198" s="17"/>
      <c r="AA198" s="3"/>
      <c r="AB198" s="3"/>
    </row>
    <row r="199" spans="4:28" ht="12.75">
      <c r="D199" s="3"/>
      <c r="J199" s="3"/>
      <c r="T199" s="17"/>
      <c r="X199" s="17"/>
      <c r="AA199" s="3"/>
      <c r="AB199" s="3"/>
    </row>
    <row r="200" spans="4:28" ht="12.75">
      <c r="D200" s="3"/>
      <c r="J200" s="3"/>
      <c r="T200" s="17"/>
      <c r="X200" s="17"/>
      <c r="AA200" s="3"/>
      <c r="AB200" s="3"/>
    </row>
    <row r="201" spans="4:28" ht="12.75">
      <c r="D201" s="3"/>
      <c r="J201" s="3"/>
      <c r="AA201" s="3"/>
      <c r="AB201" s="3"/>
    </row>
    <row r="202" spans="4:28" ht="12.75">
      <c r="D202" s="3"/>
      <c r="J202" s="3"/>
      <c r="AA202" s="3"/>
      <c r="AB202" s="3"/>
    </row>
    <row r="203" spans="4:28" ht="12.75">
      <c r="D203" s="3"/>
      <c r="J203" s="3"/>
      <c r="AA203" s="3"/>
      <c r="AB203" s="3"/>
    </row>
    <row r="204" spans="4:28" ht="12.75">
      <c r="D204" s="3"/>
      <c r="J204" s="3"/>
      <c r="AA204" s="3"/>
      <c r="AB204" s="3"/>
    </row>
    <row r="205" spans="4:28" ht="12.75">
      <c r="D205" s="3"/>
      <c r="J205" s="3"/>
      <c r="AA205" s="3"/>
      <c r="AB205" s="3"/>
    </row>
    <row r="206" spans="4:28" ht="12.75">
      <c r="D206" s="3"/>
      <c r="J206" s="3"/>
      <c r="AA206" s="3"/>
      <c r="AB206" s="3"/>
    </row>
    <row r="207" spans="4:28" ht="12.75">
      <c r="D207" s="3"/>
      <c r="J207" s="3"/>
      <c r="AA207" s="3"/>
      <c r="AB207" s="3"/>
    </row>
    <row r="208" spans="4:28" ht="12.75">
      <c r="D208" s="3"/>
      <c r="J208" s="3"/>
      <c r="AA208" s="3"/>
      <c r="AB208" s="3"/>
    </row>
    <row r="209" spans="4:28" ht="12.75">
      <c r="D209" s="3"/>
      <c r="J209" s="3"/>
      <c r="AA209" s="3"/>
      <c r="AB209" s="3"/>
    </row>
    <row r="210" spans="4:28" ht="12.75">
      <c r="D210" s="3"/>
      <c r="J210" s="3"/>
      <c r="AA210" s="3"/>
      <c r="AB210" s="3"/>
    </row>
    <row r="211" spans="4:28" ht="12.75">
      <c r="D211" s="3"/>
      <c r="J211" s="3"/>
      <c r="AA211" s="3"/>
      <c r="AB211" s="3"/>
    </row>
    <row r="212" spans="4:28" ht="12.75">
      <c r="D212" s="3"/>
      <c r="J212" s="3"/>
      <c r="AA212" s="3"/>
      <c r="AB212" s="3"/>
    </row>
    <row r="213" spans="4:28" ht="12.75">
      <c r="D213" s="3"/>
      <c r="J213" s="3"/>
      <c r="AA213" s="3"/>
      <c r="AB213" s="3"/>
    </row>
    <row r="214" spans="4:28" ht="12.75">
      <c r="D214" s="3"/>
      <c r="J214" s="3"/>
      <c r="AA214" s="3"/>
      <c r="AB214" s="3"/>
    </row>
    <row r="215" spans="4:28" ht="12.75">
      <c r="D215" s="3"/>
      <c r="J215" s="3"/>
      <c r="AA215" s="3"/>
      <c r="AB215" s="3"/>
    </row>
    <row r="216" spans="4:28" ht="12.75">
      <c r="D216" s="3"/>
      <c r="J216" s="3"/>
      <c r="AA216" s="3"/>
      <c r="AB216" s="3"/>
    </row>
    <row r="217" spans="4:28" ht="12.75">
      <c r="D217" s="3"/>
      <c r="J217" s="3"/>
      <c r="AA217" s="3"/>
      <c r="AB217" s="3"/>
    </row>
    <row r="218" spans="4:28" ht="12.75">
      <c r="D218" s="3"/>
      <c r="J218" s="3"/>
      <c r="AA218" s="3"/>
      <c r="AB218" s="3"/>
    </row>
    <row r="219" spans="4:28" ht="12.75">
      <c r="D219" s="3"/>
      <c r="J219" s="3"/>
      <c r="AA219" s="3"/>
      <c r="AB219" s="3"/>
    </row>
    <row r="220" spans="4:28" ht="12.75">
      <c r="D220" s="3"/>
      <c r="J220" s="3"/>
      <c r="AA220" s="3"/>
      <c r="AB220" s="3"/>
    </row>
    <row r="221" spans="4:28" ht="12.75">
      <c r="D221" s="3"/>
      <c r="J221" s="3"/>
      <c r="AA221" s="3"/>
      <c r="AB221" s="3"/>
    </row>
    <row r="222" spans="4:28" ht="12.75">
      <c r="D222" s="3"/>
      <c r="J222" s="3"/>
      <c r="AA222" s="3"/>
      <c r="AB222" s="3"/>
    </row>
    <row r="223" spans="4:28" ht="12.75">
      <c r="D223" s="3"/>
      <c r="J223" s="3"/>
      <c r="AA223" s="3"/>
      <c r="AB223" s="3"/>
    </row>
    <row r="224" spans="4:28" ht="12.75">
      <c r="D224" s="3"/>
      <c r="J224" s="3"/>
      <c r="AA224" s="3"/>
      <c r="AB224" s="3"/>
    </row>
    <row r="225" spans="4:28" ht="12.75">
      <c r="D225" s="3"/>
      <c r="J225" s="3"/>
      <c r="AA225" s="3"/>
      <c r="AB225" s="3"/>
    </row>
    <row r="226" spans="4:28" ht="12.75">
      <c r="D226" s="3"/>
      <c r="J226" s="3"/>
      <c r="AA226" s="3"/>
      <c r="AB226" s="3"/>
    </row>
    <row r="227" spans="4:28" ht="12.75">
      <c r="D227" s="3"/>
      <c r="J227" s="3"/>
      <c r="AA227" s="3"/>
      <c r="AB227" s="3"/>
    </row>
    <row r="228" spans="4:28" ht="12.75">
      <c r="D228" s="3"/>
      <c r="J228" s="3"/>
      <c r="AA228" s="3"/>
      <c r="AB228" s="3"/>
    </row>
    <row r="229" spans="4:28" ht="12.75">
      <c r="D229" s="3"/>
      <c r="J229" s="3"/>
      <c r="AA229" s="3"/>
      <c r="AB229" s="3"/>
    </row>
    <row r="230" spans="4:28" ht="12.75">
      <c r="D230" s="3"/>
      <c r="J230" s="3"/>
      <c r="AA230" s="3"/>
      <c r="AB230" s="3"/>
    </row>
    <row r="231" spans="4:28" ht="12.75">
      <c r="D231" s="3"/>
      <c r="J231" s="3"/>
      <c r="AA231" s="3"/>
      <c r="AB231" s="3"/>
    </row>
    <row r="232" spans="4:28" ht="12.75">
      <c r="D232" s="3"/>
      <c r="J232" s="3"/>
      <c r="AA232" s="3"/>
      <c r="AB232" s="3"/>
    </row>
    <row r="233" spans="4:28" ht="12.75">
      <c r="D233" s="3"/>
      <c r="J233" s="3"/>
      <c r="AA233" s="3"/>
      <c r="AB233" s="3"/>
    </row>
    <row r="234" spans="4:28" ht="12.75">
      <c r="D234" s="3"/>
      <c r="J234" s="3"/>
      <c r="AA234" s="3"/>
      <c r="AB234" s="3"/>
    </row>
    <row r="235" spans="4:28" ht="12.75">
      <c r="D235" s="3"/>
      <c r="J235" s="3"/>
      <c r="AA235" s="3"/>
      <c r="AB235" s="3"/>
    </row>
    <row r="236" spans="4:28" ht="12.75">
      <c r="D236" s="3"/>
      <c r="J236" s="3"/>
      <c r="AA236" s="3"/>
      <c r="AB236" s="3"/>
    </row>
    <row r="237" spans="4:28" ht="12.75">
      <c r="D237" s="3"/>
      <c r="J237" s="3"/>
      <c r="AA237" s="3"/>
      <c r="AB237" s="3"/>
    </row>
    <row r="238" spans="4:28" ht="12.75">
      <c r="D238" s="3"/>
      <c r="J238" s="3"/>
      <c r="AA238" s="3"/>
      <c r="AB238" s="3"/>
    </row>
    <row r="239" spans="4:28" ht="12.75">
      <c r="D239" s="3"/>
      <c r="J239" s="3"/>
      <c r="AA239" s="3"/>
      <c r="AB239" s="3"/>
    </row>
    <row r="240" spans="4:28" ht="12.75">
      <c r="D240" s="3"/>
      <c r="J240" s="3"/>
      <c r="AA240" s="3"/>
      <c r="AB240" s="3"/>
    </row>
    <row r="241" spans="4:28" ht="12.75">
      <c r="D241" s="3"/>
      <c r="J241" s="3"/>
      <c r="AA241" s="3"/>
      <c r="AB241" s="3"/>
    </row>
    <row r="242" spans="4:28" ht="12.75">
      <c r="D242" s="3"/>
      <c r="J242" s="3"/>
      <c r="AA242" s="3"/>
      <c r="AB242" s="3"/>
    </row>
    <row r="243" spans="4:28" ht="12.75">
      <c r="D243" s="3"/>
      <c r="J243" s="3"/>
      <c r="AA243" s="3"/>
      <c r="AB243" s="3"/>
    </row>
    <row r="244" spans="4:28" ht="12.75">
      <c r="D244" s="3"/>
      <c r="J244" s="3"/>
      <c r="AA244" s="3"/>
      <c r="AB244" s="3"/>
    </row>
    <row r="245" spans="4:28" ht="12.75">
      <c r="D245" s="3"/>
      <c r="J245" s="3"/>
      <c r="AA245" s="3"/>
      <c r="AB245" s="3"/>
    </row>
    <row r="246" spans="4:28" ht="12.75">
      <c r="D246" s="3"/>
      <c r="J246" s="3"/>
      <c r="AA246" s="3"/>
      <c r="AB246" s="3"/>
    </row>
    <row r="247" spans="4:28" ht="12.75">
      <c r="D247" s="3"/>
      <c r="J247" s="3"/>
      <c r="AA247" s="3"/>
      <c r="AB247" s="3"/>
    </row>
    <row r="248" spans="4:28" ht="12.75">
      <c r="D248" s="3"/>
      <c r="J248" s="3"/>
      <c r="AA248" s="3"/>
      <c r="AB248" s="3"/>
    </row>
    <row r="249" spans="4:28" ht="12.75">
      <c r="D249" s="3"/>
      <c r="J249" s="3"/>
      <c r="AA249" s="3"/>
      <c r="AB249" s="3"/>
    </row>
    <row r="250" spans="4:28" ht="12.75">
      <c r="D250" s="3"/>
      <c r="J250" s="3"/>
      <c r="AA250" s="3"/>
      <c r="AB250" s="3"/>
    </row>
    <row r="251" spans="4:28" ht="12.75">
      <c r="D251" s="3"/>
      <c r="J251" s="3"/>
      <c r="AA251" s="3"/>
      <c r="AB251" s="3"/>
    </row>
    <row r="252" spans="4:28" ht="12.75">
      <c r="D252" s="3"/>
      <c r="J252" s="3"/>
      <c r="AA252" s="3"/>
      <c r="AB252" s="3"/>
    </row>
    <row r="253" spans="4:28" ht="12.75">
      <c r="D253" s="3"/>
      <c r="J253" s="3"/>
      <c r="AA253" s="3"/>
      <c r="AB253" s="3"/>
    </row>
    <row r="254" spans="4:28" ht="12.75">
      <c r="D254" s="3"/>
      <c r="J254" s="3"/>
      <c r="AA254" s="3"/>
      <c r="AB254" s="3"/>
    </row>
    <row r="255" spans="4:28" ht="12.75">
      <c r="D255" s="3"/>
      <c r="J255" s="3"/>
      <c r="AA255" s="3"/>
      <c r="AB255" s="3"/>
    </row>
    <row r="256" spans="4:28" ht="12.75">
      <c r="D256" s="3"/>
      <c r="J256" s="3"/>
      <c r="AA256" s="3"/>
      <c r="AB256" s="3"/>
    </row>
    <row r="257" spans="4:10" ht="12.75">
      <c r="D257" s="3"/>
      <c r="J257" s="3"/>
    </row>
  </sheetData>
  <sheetProtection/>
  <mergeCells count="5">
    <mergeCell ref="D1:H1"/>
    <mergeCell ref="J1:N1"/>
    <mergeCell ref="P1:R1"/>
    <mergeCell ref="T1:V1"/>
    <mergeCell ref="X1:Z1"/>
  </mergeCells>
  <conditionalFormatting sqref="AB3:AB181 X3:X181 Z3:Z18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weber_k</dc:creator>
  <cp:keywords/>
  <dc:description/>
  <cp:lastModifiedBy>Christensen, Theresa</cp:lastModifiedBy>
  <dcterms:created xsi:type="dcterms:W3CDTF">2012-07-31T17:43:00Z</dcterms:created>
  <dcterms:modified xsi:type="dcterms:W3CDTF">2012-07-31T19:11:23Z</dcterms:modified>
  <cp:category/>
  <cp:version/>
  <cp:contentType/>
  <cp:contentStatus/>
</cp:coreProperties>
</file>